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S00_1 - Architektonicko-s..." sheetId="3" r:id="rId3"/>
    <sheet name="S01_1 - Architektonicko-s..." sheetId="4" r:id="rId4"/>
    <sheet name="S01_2 - Sadové úpravy" sheetId="5" r:id="rId5"/>
    <sheet name="S01_a - Zařízení pro vytá..." sheetId="6" r:id="rId6"/>
    <sheet name="S01_b1 - Zařízení vzducho..." sheetId="7" r:id="rId7"/>
    <sheet name="S01_b2 - Zařízení klimati..." sheetId="8" r:id="rId8"/>
    <sheet name="S01_c - Zařízení zdravotn..." sheetId="9" r:id="rId9"/>
    <sheet name="S01_d1 - Zařízení silnopr..." sheetId="10" r:id="rId10"/>
    <sheet name="S01_d2 - Bleskosvod" sheetId="11" r:id="rId11"/>
    <sheet name="S01_e - Zařízení slabopro..." sheetId="12" r:id="rId12"/>
    <sheet name="I01_1 - Architektonicko-s..." sheetId="13" r:id="rId13"/>
    <sheet name="I02_1 - Architektonicko-s..." sheetId="14" r:id="rId14"/>
    <sheet name="I03_1 - Přípojka dešťové ..." sheetId="15" r:id="rId15"/>
    <sheet name="I04_1 - Rozšíření areálov..." sheetId="16" r:id="rId16"/>
    <sheet name="I05_1 - Rozšíření areálov..." sheetId="17" r:id="rId17"/>
    <sheet name="I06_1 - Úprava kabelového..." sheetId="18" r:id="rId18"/>
    <sheet name="I07_1 - Areálový rozvod NN" sheetId="19" r:id="rId19"/>
    <sheet name="I08_1 - Areálový rozvod s..." sheetId="20" r:id="rId20"/>
    <sheet name="I09_1 - Zrušení části nep..." sheetId="21" r:id="rId21"/>
    <sheet name="I010_1 - Demontáž stávají..." sheetId="22" r:id="rId22"/>
    <sheet name="I010_2 - Architektonicko-..." sheetId="23" r:id="rId23"/>
    <sheet name="I011_1 - Demontáž oplocení" sheetId="24" r:id="rId24"/>
    <sheet name="I011_2 - Architektonicko-..." sheetId="25" r:id="rId25"/>
    <sheet name="I011_3 - Areálový rozvod ..." sheetId="26" r:id="rId26"/>
    <sheet name="I011_4 - Areálový rozvod NN" sheetId="27" r:id="rId27"/>
    <sheet name="P01_1 - Lezecká stěna" sheetId="28" r:id="rId28"/>
    <sheet name="P02_1 - Trenažer vrtulník..." sheetId="29" r:id="rId29"/>
    <sheet name="P02_2 - Trenažér vrtulník..." sheetId="30" r:id="rId30"/>
    <sheet name="P02_3 - Trenažer vrtulnik..." sheetId="31" r:id="rId31"/>
    <sheet name="OS-05 - Úprava torza vrtu..." sheetId="32" r:id="rId32"/>
    <sheet name="OS-05_1 - silnoproudá ele..." sheetId="33" r:id="rId33"/>
    <sheet name="OS-05_2 - slaboproudá ele..." sheetId="34" r:id="rId34"/>
    <sheet name="OS-05_3 - zařízení vzduch..." sheetId="35" r:id="rId35"/>
    <sheet name="Pokyny pro vyplnění" sheetId="36" r:id="rId36"/>
  </sheets>
  <definedNames>
    <definedName name="_xlnm.Print_Area" localSheetId="0">'Rekapitulace stavby'!$D$4:$AO$33,'Rekapitulace stavby'!$C$39:$AQ$103</definedName>
    <definedName name="_xlnm.Print_Titles" localSheetId="0">'Rekapitulace stavby'!$49:$49</definedName>
    <definedName name="_xlnm._FilterDatabase" localSheetId="1" hidden="1">'VON - Vedlejší a ostatní ...'!$C$82:$K$121</definedName>
    <definedName name="_xlnm.Print_Area" localSheetId="1">'VON - Vedlejší a ostatní ...'!$C$4:$J$38,'VON - Vedlejší a ostatní ...'!$C$44:$J$62,'VON - Vedlejší a ostatní ...'!$C$68:$K$121</definedName>
    <definedName name="_xlnm.Print_Titles" localSheetId="1">'VON - Vedlejší a ostatní ...'!$82:$82</definedName>
    <definedName name="_xlnm._FilterDatabase" localSheetId="2" hidden="1">'S00_1 - Architektonicko-s...'!$C$85:$K$205</definedName>
    <definedName name="_xlnm.Print_Area" localSheetId="2">'S00_1 - Architektonicko-s...'!$C$4:$J$38,'S00_1 - Architektonicko-s...'!$C$44:$J$65,'S00_1 - Architektonicko-s...'!$C$71:$K$205</definedName>
    <definedName name="_xlnm.Print_Titles" localSheetId="2">'S00_1 - Architektonicko-s...'!$85:$85</definedName>
    <definedName name="_xlnm._FilterDatabase" localSheetId="3" hidden="1">'S01_1 - Architektonicko-s...'!$C$113:$K$3316</definedName>
    <definedName name="_xlnm.Print_Area" localSheetId="3">'S01_1 - Architektonicko-s...'!$C$4:$J$38,'S01_1 - Architektonicko-s...'!$C$44:$J$93,'S01_1 - Architektonicko-s...'!$C$99:$K$3316</definedName>
    <definedName name="_xlnm.Print_Titles" localSheetId="3">'S01_1 - Architektonicko-s...'!$113:$113</definedName>
    <definedName name="_xlnm._FilterDatabase" localSheetId="4" hidden="1">'S01_2 - Sadové úpravy'!$C$84:$K$203</definedName>
    <definedName name="_xlnm.Print_Area" localSheetId="4">'S01_2 - Sadové úpravy'!$C$4:$J$38,'S01_2 - Sadové úpravy'!$C$44:$J$64,'S01_2 - Sadové úpravy'!$C$70:$K$203</definedName>
    <definedName name="_xlnm.Print_Titles" localSheetId="4">'S01_2 - Sadové úpravy'!$84:$84</definedName>
    <definedName name="_xlnm._FilterDatabase" localSheetId="5" hidden="1">'S01_a - Zařízení pro vytá...'!$C$89:$K$393</definedName>
    <definedName name="_xlnm.Print_Area" localSheetId="5">'S01_a - Zařízení pro vytá...'!$C$4:$J$38,'S01_a - Zařízení pro vytá...'!$C$44:$J$69,'S01_a - Zařízení pro vytá...'!$C$75:$K$393</definedName>
    <definedName name="_xlnm.Print_Titles" localSheetId="5">'S01_a - Zařízení pro vytá...'!$89:$89</definedName>
    <definedName name="_xlnm._FilterDatabase" localSheetId="6" hidden="1">'S01_b1 - Zařízení vzducho...'!$C$91:$K$493</definedName>
    <definedName name="_xlnm.Print_Area" localSheetId="6">'S01_b1 - Zařízení vzducho...'!$C$4:$J$38,'S01_b1 - Zařízení vzducho...'!$C$44:$J$71,'S01_b1 - Zařízení vzducho...'!$C$77:$K$493</definedName>
    <definedName name="_xlnm.Print_Titles" localSheetId="6">'S01_b1 - Zařízení vzducho...'!$91:$91</definedName>
    <definedName name="_xlnm._FilterDatabase" localSheetId="7" hidden="1">'S01_b2 - Zařízení klimati...'!$C$85:$K$150</definedName>
    <definedName name="_xlnm.Print_Area" localSheetId="7">'S01_b2 - Zařízení klimati...'!$C$4:$J$38,'S01_b2 - Zařízení klimati...'!$C$44:$J$65,'S01_b2 - Zařízení klimati...'!$C$71:$K$150</definedName>
    <definedName name="_xlnm.Print_Titles" localSheetId="7">'S01_b2 - Zařízení klimati...'!$85:$85</definedName>
    <definedName name="_xlnm._FilterDatabase" localSheetId="8" hidden="1">'S01_c - Zařízení zdravotn...'!$C$95:$K$794</definedName>
    <definedName name="_xlnm.Print_Area" localSheetId="8">'S01_c - Zařízení zdravotn...'!$C$4:$J$38,'S01_c - Zařízení zdravotn...'!$C$44:$J$75,'S01_c - Zařízení zdravotn...'!$C$81:$K$794</definedName>
    <definedName name="_xlnm.Print_Titles" localSheetId="8">'S01_c - Zařízení zdravotn...'!$95:$95</definedName>
    <definedName name="_xlnm._FilterDatabase" localSheetId="9" hidden="1">'S01_d1 - Zařízení silnopr...'!$C$91:$K$537</definedName>
    <definedName name="_xlnm.Print_Area" localSheetId="9">'S01_d1 - Zařízení silnopr...'!$C$4:$J$38,'S01_d1 - Zařízení silnopr...'!$C$44:$J$71,'S01_d1 - Zařízení silnopr...'!$C$77:$K$537</definedName>
    <definedName name="_xlnm.Print_Titles" localSheetId="9">'S01_d1 - Zařízení silnopr...'!$91:$91</definedName>
    <definedName name="_xlnm._FilterDatabase" localSheetId="10" hidden="1">'S01_d2 - Bleskosvod'!$C$84:$K$164</definedName>
    <definedName name="_xlnm.Print_Area" localSheetId="10">'S01_d2 - Bleskosvod'!$C$4:$J$38,'S01_d2 - Bleskosvod'!$C$44:$J$64,'S01_d2 - Bleskosvod'!$C$70:$K$164</definedName>
    <definedName name="_xlnm.Print_Titles" localSheetId="10">'S01_d2 - Bleskosvod'!$84:$84</definedName>
    <definedName name="_xlnm._FilterDatabase" localSheetId="11" hidden="1">'S01_e - Zařízení slabopro...'!$C$89:$K$195</definedName>
    <definedName name="_xlnm.Print_Area" localSheetId="11">'S01_e - Zařízení slabopro...'!$C$4:$J$38,'S01_e - Zařízení slabopro...'!$C$44:$J$69,'S01_e - Zařízení slabopro...'!$C$75:$K$195</definedName>
    <definedName name="_xlnm.Print_Titles" localSheetId="11">'S01_e - Zařízení slabopro...'!$89:$89</definedName>
    <definedName name="_xlnm._FilterDatabase" localSheetId="12" hidden="1">'I01_1 - Architektonicko-s...'!$C$86:$K$212</definedName>
    <definedName name="_xlnm.Print_Area" localSheetId="12">'I01_1 - Architektonicko-s...'!$C$4:$J$38,'I01_1 - Architektonicko-s...'!$C$44:$J$66,'I01_1 - Architektonicko-s...'!$C$72:$K$212</definedName>
    <definedName name="_xlnm.Print_Titles" localSheetId="12">'I01_1 - Architektonicko-s...'!$86:$86</definedName>
    <definedName name="_xlnm._FilterDatabase" localSheetId="13" hidden="1">'I02_1 - Architektonicko-s...'!$C$93:$K$502</definedName>
    <definedName name="_xlnm.Print_Area" localSheetId="13">'I02_1 - Architektonicko-s...'!$C$4:$J$38,'I02_1 - Architektonicko-s...'!$C$44:$J$73,'I02_1 - Architektonicko-s...'!$C$79:$K$502</definedName>
    <definedName name="_xlnm.Print_Titles" localSheetId="13">'I02_1 - Architektonicko-s...'!$93:$93</definedName>
    <definedName name="_xlnm._FilterDatabase" localSheetId="14" hidden="1">'I03_1 - Přípojka dešťové ...'!$C$89:$K$426</definedName>
    <definedName name="_xlnm.Print_Area" localSheetId="14">'I03_1 - Přípojka dešťové ...'!$C$4:$J$38,'I03_1 - Přípojka dešťové ...'!$C$44:$J$69,'I03_1 - Přípojka dešťové ...'!$C$75:$K$426</definedName>
    <definedName name="_xlnm.Print_Titles" localSheetId="14">'I03_1 - Přípojka dešťové ...'!$89:$89</definedName>
    <definedName name="_xlnm._FilterDatabase" localSheetId="15" hidden="1">'I04_1 - Rozšíření areálov...'!$C$89:$K$246</definedName>
    <definedName name="_xlnm.Print_Area" localSheetId="15">'I04_1 - Rozšíření areálov...'!$C$4:$J$38,'I04_1 - Rozšíření areálov...'!$C$44:$J$69,'I04_1 - Rozšíření areálov...'!$C$75:$K$246</definedName>
    <definedName name="_xlnm.Print_Titles" localSheetId="15">'I04_1 - Rozšíření areálov...'!$89:$89</definedName>
    <definedName name="_xlnm._FilterDatabase" localSheetId="16" hidden="1">'I05_1 - Rozšíření areálov...'!$C$93:$K$233</definedName>
    <definedName name="_xlnm.Print_Area" localSheetId="16">'I05_1 - Rozšíření areálov...'!$C$4:$J$38,'I05_1 - Rozšíření areálov...'!$C$44:$J$73,'I05_1 - Rozšíření areálov...'!$C$79:$K$233</definedName>
    <definedName name="_xlnm.Print_Titles" localSheetId="16">'I05_1 - Rozšíření areálov...'!$93:$93</definedName>
    <definedName name="_xlnm._FilterDatabase" localSheetId="17" hidden="1">'I06_1 - Úprava kabelového...'!$C$84:$K$102</definedName>
    <definedName name="_xlnm.Print_Area" localSheetId="17">'I06_1 - Úprava kabelového...'!$C$4:$J$38,'I06_1 - Úprava kabelového...'!$C$44:$J$64,'I06_1 - Úprava kabelového...'!$C$70:$K$102</definedName>
    <definedName name="_xlnm.Print_Titles" localSheetId="17">'I06_1 - Úprava kabelového...'!$84:$84</definedName>
    <definedName name="_xlnm._FilterDatabase" localSheetId="18" hidden="1">'I07_1 - Areálový rozvod NN'!$C$92:$K$176</definedName>
    <definedName name="_xlnm.Print_Area" localSheetId="18">'I07_1 - Areálový rozvod NN'!$C$4:$J$38,'I07_1 - Areálový rozvod NN'!$C$44:$J$72,'I07_1 - Areálový rozvod NN'!$C$78:$K$176</definedName>
    <definedName name="_xlnm.Print_Titles" localSheetId="18">'I07_1 - Areálový rozvod NN'!$92:$92</definedName>
    <definedName name="_xlnm._FilterDatabase" localSheetId="19" hidden="1">'I08_1 - Areálový rozvod s...'!$C$89:$K$178</definedName>
    <definedName name="_xlnm.Print_Area" localSheetId="19">'I08_1 - Areálový rozvod s...'!$C$4:$J$38,'I08_1 - Areálový rozvod s...'!$C$44:$J$69,'I08_1 - Areálový rozvod s...'!$C$75:$K$178</definedName>
    <definedName name="_xlnm.Print_Titles" localSheetId="19">'I08_1 - Areálový rozvod s...'!$89:$89</definedName>
    <definedName name="_xlnm._FilterDatabase" localSheetId="20" hidden="1">'I09_1 - Zrušení části nep...'!$C$85:$K$97</definedName>
    <definedName name="_xlnm.Print_Area" localSheetId="20">'I09_1 - Zrušení části nep...'!$C$4:$J$38,'I09_1 - Zrušení části nep...'!$C$44:$J$65,'I09_1 - Zrušení části nep...'!$C$71:$K$97</definedName>
    <definedName name="_xlnm.Print_Titles" localSheetId="20">'I09_1 - Zrušení části nep...'!$85:$85</definedName>
    <definedName name="_xlnm._FilterDatabase" localSheetId="21" hidden="1">'I010_1 - Demontáž stávají...'!$C$85:$K$158</definedName>
    <definedName name="_xlnm.Print_Area" localSheetId="21">'I010_1 - Demontáž stávají...'!$C$4:$J$38,'I010_1 - Demontáž stávají...'!$C$44:$J$65,'I010_1 - Demontáž stávají...'!$C$71:$K$158</definedName>
    <definedName name="_xlnm.Print_Titles" localSheetId="21">'I010_1 - Demontáž stávají...'!$85:$85</definedName>
    <definedName name="_xlnm._FilterDatabase" localSheetId="22" hidden="1">'I010_2 - Architektonicko-...'!$C$88:$K$368</definedName>
    <definedName name="_xlnm.Print_Area" localSheetId="22">'I010_2 - Architektonicko-...'!$C$4:$J$38,'I010_2 - Architektonicko-...'!$C$44:$J$68,'I010_2 - Architektonicko-...'!$C$74:$K$368</definedName>
    <definedName name="_xlnm.Print_Titles" localSheetId="22">'I010_2 - Architektonicko-...'!$88:$88</definedName>
    <definedName name="_xlnm._FilterDatabase" localSheetId="23" hidden="1">'I011_1 - Demontáž oplocení'!$C$84:$K$122</definedName>
    <definedName name="_xlnm.Print_Area" localSheetId="23">'I011_1 - Demontáž oplocení'!$C$4:$J$38,'I011_1 - Demontáž oplocení'!$C$44:$J$64,'I011_1 - Demontáž oplocení'!$C$70:$K$122</definedName>
    <definedName name="_xlnm.Print_Titles" localSheetId="23">'I011_1 - Demontáž oplocení'!$84:$84</definedName>
    <definedName name="_xlnm._FilterDatabase" localSheetId="24" hidden="1">'I011_2 - Architektonicko-...'!$C$89:$K$244</definedName>
    <definedName name="_xlnm.Print_Area" localSheetId="24">'I011_2 - Architektonicko-...'!$C$4:$J$38,'I011_2 - Architektonicko-...'!$C$44:$J$69,'I011_2 - Architektonicko-...'!$C$75:$K$244</definedName>
    <definedName name="_xlnm.Print_Titles" localSheetId="24">'I011_2 - Architektonicko-...'!$89:$89</definedName>
    <definedName name="_xlnm._FilterDatabase" localSheetId="25" hidden="1">'I011_3 - Areálový rozvod ...'!$C$84:$K$97</definedName>
    <definedName name="_xlnm.Print_Area" localSheetId="25">'I011_3 - Areálový rozvod ...'!$C$4:$J$38,'I011_3 - Areálový rozvod ...'!$C$44:$J$64,'I011_3 - Areálový rozvod ...'!$C$70:$K$97</definedName>
    <definedName name="_xlnm.Print_Titles" localSheetId="25">'I011_3 - Areálový rozvod ...'!$84:$84</definedName>
    <definedName name="_xlnm._FilterDatabase" localSheetId="26" hidden="1">'I011_4 - Areálový rozvod NN'!$C$85:$K$102</definedName>
    <definedName name="_xlnm.Print_Area" localSheetId="26">'I011_4 - Areálový rozvod NN'!$C$4:$J$38,'I011_4 - Areálový rozvod NN'!$C$44:$J$65,'I011_4 - Areálový rozvod NN'!$C$71:$K$102</definedName>
    <definedName name="_xlnm.Print_Titles" localSheetId="26">'I011_4 - Areálový rozvod NN'!$85:$85</definedName>
    <definedName name="_xlnm._FilterDatabase" localSheetId="27" hidden="1">'P01_1 - Lezecká stěna'!$C$84:$K$105</definedName>
    <definedName name="_xlnm.Print_Area" localSheetId="27">'P01_1 - Lezecká stěna'!$C$4:$J$38,'P01_1 - Lezecká stěna'!$C$44:$J$64,'P01_1 - Lezecká stěna'!$C$70:$K$105</definedName>
    <definedName name="_xlnm.Print_Titles" localSheetId="27">'P01_1 - Lezecká stěna'!$84:$84</definedName>
    <definedName name="_xlnm._FilterDatabase" localSheetId="28" hidden="1">'P02_1 - Trenažer vrtulník...'!$C$94:$K$392</definedName>
    <definedName name="_xlnm.Print_Area" localSheetId="28">'P02_1 - Trenažer vrtulník...'!$C$4:$J$38,'P02_1 - Trenažer vrtulník...'!$C$44:$J$74,'P02_1 - Trenažer vrtulník...'!$C$80:$K$392</definedName>
    <definedName name="_xlnm.Print_Titles" localSheetId="28">'P02_1 - Trenažer vrtulník...'!$94:$94</definedName>
    <definedName name="_xlnm._FilterDatabase" localSheetId="29" hidden="1">'P02_2 - Trenažér vrtulník...'!$C$85:$K$107</definedName>
    <definedName name="_xlnm.Print_Area" localSheetId="29">'P02_2 - Trenažér vrtulník...'!$C$4:$J$38,'P02_2 - Trenažér vrtulník...'!$C$44:$J$65,'P02_2 - Trenažér vrtulník...'!$C$71:$K$107</definedName>
    <definedName name="_xlnm.Print_Titles" localSheetId="29">'P02_2 - Trenažér vrtulník...'!$85:$85</definedName>
    <definedName name="_xlnm._FilterDatabase" localSheetId="30" hidden="1">'P02_3 - Trenažer vrtulnik...'!$C$84:$K$97</definedName>
    <definedName name="_xlnm.Print_Area" localSheetId="30">'P02_3 - Trenažer vrtulnik...'!$C$4:$J$38,'P02_3 - Trenažer vrtulnik...'!$C$44:$J$64,'P02_3 - Trenažer vrtulnik...'!$C$70:$K$97</definedName>
    <definedName name="_xlnm.Print_Titles" localSheetId="30">'P02_3 - Trenažer vrtulnik...'!$84:$84</definedName>
    <definedName name="_xlnm._FilterDatabase" localSheetId="31" hidden="1">'OS-05 - Úprava torza vrtu...'!$C$82:$K$94</definedName>
    <definedName name="_xlnm.Print_Area" localSheetId="31">'OS-05 - Úprava torza vrtu...'!$C$4:$J$38,'OS-05 - Úprava torza vrtu...'!$C$44:$J$62,'OS-05 - Úprava torza vrtu...'!$C$68:$K$94</definedName>
    <definedName name="_xlnm.Print_Titles" localSheetId="31">'OS-05 - Úprava torza vrtu...'!$82:$82</definedName>
    <definedName name="_xlnm._FilterDatabase" localSheetId="32" hidden="1">'OS-05_1 - silnoproudá ele...'!$C$89:$K$155</definedName>
    <definedName name="_xlnm.Print_Area" localSheetId="32">'OS-05_1 - silnoproudá ele...'!$C$4:$J$38,'OS-05_1 - silnoproudá ele...'!$C$44:$J$69,'OS-05_1 - silnoproudá ele...'!$C$75:$K$155</definedName>
    <definedName name="_xlnm.Print_Titles" localSheetId="32">'OS-05_1 - silnoproudá ele...'!$89:$89</definedName>
    <definedName name="_xlnm._FilterDatabase" localSheetId="33" hidden="1">'OS-05_2 - slaboproudá ele...'!$C$83:$K$94</definedName>
    <definedName name="_xlnm.Print_Area" localSheetId="33">'OS-05_2 - slaboproudá ele...'!$C$4:$J$38,'OS-05_2 - slaboproudá ele...'!$C$44:$J$63,'OS-05_2 - slaboproudá ele...'!$C$69:$K$94</definedName>
    <definedName name="_xlnm.Print_Titles" localSheetId="33">'OS-05_2 - slaboproudá ele...'!$83:$83</definedName>
    <definedName name="_xlnm._FilterDatabase" localSheetId="34" hidden="1">'OS-05_3 - zařízení vzduch...'!$C$83:$K$93</definedName>
    <definedName name="_xlnm.Print_Area" localSheetId="34">'OS-05_3 - zařízení vzduch...'!$C$4:$J$38,'OS-05_3 - zařízení vzduch...'!$C$44:$J$63,'OS-05_3 - zařízení vzduch...'!$C$69:$K$93</definedName>
    <definedName name="_xlnm.Print_Titles" localSheetId="34">'OS-05_3 - zařízení vzduch...'!$83:$83</definedName>
    <definedName name="_xlnm.Print_Area" localSheetId="3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102"/>
  <c r="AX102"/>
  <c i="35" r="BI93"/>
  <c r="BH93"/>
  <c r="BG93"/>
  <c r="BF93"/>
  <c r="T93"/>
  <c r="R93"/>
  <c r="P93"/>
  <c r="BK93"/>
  <c r="J93"/>
  <c r="BE93"/>
  <c r="BI91"/>
  <c r="BH91"/>
  <c r="BG91"/>
  <c r="BF91"/>
  <c r="T91"/>
  <c r="R91"/>
  <c r="P91"/>
  <c r="BK91"/>
  <c r="J91"/>
  <c r="BE91"/>
  <c r="BI89"/>
  <c r="BH89"/>
  <c r="BG89"/>
  <c r="BF89"/>
  <c r="T89"/>
  <c r="R89"/>
  <c r="P89"/>
  <c r="BK89"/>
  <c r="J89"/>
  <c r="BE89"/>
  <c r="BI87"/>
  <c r="F36"/>
  <c i="1" r="BD102"/>
  <c i="35" r="BH87"/>
  <c r="F35"/>
  <c i="1" r="BC102"/>
  <c i="35" r="BG87"/>
  <c r="F34"/>
  <c i="1" r="BB102"/>
  <c i="35" r="BF87"/>
  <c r="J33"/>
  <c i="1" r="AW102"/>
  <c i="35" r="F33"/>
  <c i="1" r="BA102"/>
  <c i="35" r="T87"/>
  <c r="T86"/>
  <c r="T85"/>
  <c r="T84"/>
  <c r="R87"/>
  <c r="R86"/>
  <c r="R85"/>
  <c r="R84"/>
  <c r="P87"/>
  <c r="P86"/>
  <c r="P85"/>
  <c r="P84"/>
  <c i="1" r="AU102"/>
  <c i="35" r="BK87"/>
  <c r="BK86"/>
  <c r="J86"/>
  <c r="BK85"/>
  <c r="J85"/>
  <c r="BK84"/>
  <c r="J84"/>
  <c r="J60"/>
  <c r="J29"/>
  <c i="1" r="AG102"/>
  <c i="35" r="J87"/>
  <c r="BE87"/>
  <c r="J32"/>
  <c i="1" r="AV102"/>
  <c i="35" r="F32"/>
  <c i="1" r="AZ102"/>
  <c i="35" r="J62"/>
  <c r="J61"/>
  <c r="J80"/>
  <c r="F80"/>
  <c r="F78"/>
  <c r="E76"/>
  <c r="J55"/>
  <c r="F55"/>
  <c r="F53"/>
  <c r="E51"/>
  <c r="J38"/>
  <c r="J20"/>
  <c r="E20"/>
  <c r="F81"/>
  <c r="F56"/>
  <c r="J19"/>
  <c r="J14"/>
  <c r="J78"/>
  <c r="J53"/>
  <c r="E7"/>
  <c r="E72"/>
  <c r="E47"/>
  <c i="1" r="AY101"/>
  <c r="AX101"/>
  <c i="34" r="BI93"/>
  <c r="BH93"/>
  <c r="BG93"/>
  <c r="BF93"/>
  <c r="T93"/>
  <c r="R93"/>
  <c r="P93"/>
  <c r="BK93"/>
  <c r="J93"/>
  <c r="BE93"/>
  <c r="BI91"/>
  <c r="BH91"/>
  <c r="BG91"/>
  <c r="BF91"/>
  <c r="T91"/>
  <c r="R91"/>
  <c r="P91"/>
  <c r="BK91"/>
  <c r="J91"/>
  <c r="BE91"/>
  <c r="BI89"/>
  <c r="BH89"/>
  <c r="BG89"/>
  <c r="BF89"/>
  <c r="T89"/>
  <c r="R89"/>
  <c r="P89"/>
  <c r="BK89"/>
  <c r="J89"/>
  <c r="BE89"/>
  <c r="BI87"/>
  <c r="F36"/>
  <c i="1" r="BD101"/>
  <c i="34" r="BH87"/>
  <c r="F35"/>
  <c i="1" r="BC101"/>
  <c i="34" r="BG87"/>
  <c r="F34"/>
  <c i="1" r="BB101"/>
  <c i="34" r="BF87"/>
  <c r="J33"/>
  <c i="1" r="AW101"/>
  <c i="34" r="F33"/>
  <c i="1" r="BA101"/>
  <c i="34" r="T87"/>
  <c r="T86"/>
  <c r="T85"/>
  <c r="T84"/>
  <c r="R87"/>
  <c r="R86"/>
  <c r="R85"/>
  <c r="R84"/>
  <c r="P87"/>
  <c r="P86"/>
  <c r="P85"/>
  <c r="P84"/>
  <c i="1" r="AU101"/>
  <c i="34" r="BK87"/>
  <c r="BK86"/>
  <c r="J86"/>
  <c r="BK85"/>
  <c r="J85"/>
  <c r="BK84"/>
  <c r="J84"/>
  <c r="J60"/>
  <c r="J29"/>
  <c i="1" r="AG101"/>
  <c i="34" r="J87"/>
  <c r="BE87"/>
  <c r="J32"/>
  <c i="1" r="AV101"/>
  <c i="34" r="F32"/>
  <c i="1" r="AZ101"/>
  <c i="34" r="J62"/>
  <c r="J61"/>
  <c r="J80"/>
  <c r="F80"/>
  <c r="F78"/>
  <c r="E76"/>
  <c r="J55"/>
  <c r="F55"/>
  <c r="F53"/>
  <c r="E51"/>
  <c r="J38"/>
  <c r="J20"/>
  <c r="E20"/>
  <c r="F81"/>
  <c r="F56"/>
  <c r="J19"/>
  <c r="J14"/>
  <c r="J78"/>
  <c r="J53"/>
  <c r="E7"/>
  <c r="E72"/>
  <c r="E47"/>
  <c i="1" r="AY100"/>
  <c r="AX100"/>
  <c i="33"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68"/>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c r="J129"/>
  <c r="BE129"/>
  <c r="J67"/>
  <c r="BI126"/>
  <c r="BH126"/>
  <c r="BG126"/>
  <c r="BF126"/>
  <c r="T126"/>
  <c r="R126"/>
  <c r="P126"/>
  <c r="BK126"/>
  <c r="J126"/>
  <c r="BE126"/>
  <c r="BI124"/>
  <c r="BH124"/>
  <c r="BG124"/>
  <c r="BF124"/>
  <c r="T124"/>
  <c r="T123"/>
  <c r="R124"/>
  <c r="R123"/>
  <c r="P124"/>
  <c r="P123"/>
  <c r="BK124"/>
  <c r="BK123"/>
  <c r="J123"/>
  <c r="J124"/>
  <c r="BE124"/>
  <c r="J66"/>
  <c r="BI121"/>
  <c r="BH121"/>
  <c r="BG121"/>
  <c r="BF121"/>
  <c r="T121"/>
  <c r="R121"/>
  <c r="P121"/>
  <c r="BK121"/>
  <c r="J121"/>
  <c r="BE121"/>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T100"/>
  <c r="R101"/>
  <c r="R100"/>
  <c r="P101"/>
  <c r="P100"/>
  <c r="BK101"/>
  <c r="BK100"/>
  <c r="J100"/>
  <c r="J101"/>
  <c r="BE101"/>
  <c r="J64"/>
  <c r="BI98"/>
  <c r="BH98"/>
  <c r="BG98"/>
  <c r="BF98"/>
  <c r="T98"/>
  <c r="R98"/>
  <c r="P98"/>
  <c r="BK98"/>
  <c r="J98"/>
  <c r="BE98"/>
  <c r="BI96"/>
  <c r="BH96"/>
  <c r="BG96"/>
  <c r="BF96"/>
  <c r="T96"/>
  <c r="T95"/>
  <c r="R96"/>
  <c r="R95"/>
  <c r="P96"/>
  <c r="P95"/>
  <c r="BK96"/>
  <c r="BK95"/>
  <c r="J95"/>
  <c r="J96"/>
  <c r="BE96"/>
  <c r="J63"/>
  <c r="BI93"/>
  <c r="F36"/>
  <c i="1" r="BD100"/>
  <c i="33" r="BH93"/>
  <c r="F35"/>
  <c i="1" r="BC100"/>
  <c i="33" r="BG93"/>
  <c r="F34"/>
  <c i="1" r="BB100"/>
  <c i="33" r="BF93"/>
  <c r="J33"/>
  <c i="1" r="AW100"/>
  <c i="33" r="F33"/>
  <c i="1" r="BA100"/>
  <c i="33" r="T93"/>
  <c r="T92"/>
  <c r="T91"/>
  <c r="T90"/>
  <c r="R93"/>
  <c r="R92"/>
  <c r="R91"/>
  <c r="R90"/>
  <c r="P93"/>
  <c r="P92"/>
  <c r="P91"/>
  <c r="P90"/>
  <c i="1" r="AU100"/>
  <c i="33" r="BK93"/>
  <c r="BK92"/>
  <c r="J92"/>
  <c r="BK91"/>
  <c r="J91"/>
  <c r="BK90"/>
  <c r="J90"/>
  <c r="J60"/>
  <c r="J29"/>
  <c i="1" r="AG100"/>
  <c i="33" r="J93"/>
  <c r="BE93"/>
  <c r="J32"/>
  <c i="1" r="AV100"/>
  <c i="33" r="F32"/>
  <c i="1" r="AZ100"/>
  <c i="33" r="J62"/>
  <c r="J61"/>
  <c r="J86"/>
  <c r="F86"/>
  <c r="F84"/>
  <c r="E82"/>
  <c r="J55"/>
  <c r="F55"/>
  <c r="F53"/>
  <c r="E51"/>
  <c r="J38"/>
  <c r="J20"/>
  <c r="E20"/>
  <c r="F87"/>
  <c r="F56"/>
  <c r="J19"/>
  <c r="J14"/>
  <c r="J84"/>
  <c r="J53"/>
  <c r="E7"/>
  <c r="E78"/>
  <c r="E47"/>
  <c i="1" r="AY99"/>
  <c r="AX99"/>
  <c i="32"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99"/>
  <c i="32" r="BH85"/>
  <c r="F35"/>
  <c i="1" r="BC99"/>
  <c i="32" r="BG85"/>
  <c r="F34"/>
  <c i="1" r="BB99"/>
  <c i="32" r="BF85"/>
  <c r="J33"/>
  <c i="1" r="AW99"/>
  <c i="32" r="F33"/>
  <c i="1" r="BA99"/>
  <c i="32" r="T85"/>
  <c r="T84"/>
  <c r="T83"/>
  <c r="R85"/>
  <c r="R84"/>
  <c r="R83"/>
  <c r="P85"/>
  <c r="P84"/>
  <c r="P83"/>
  <c i="1" r="AU99"/>
  <c i="32" r="BK85"/>
  <c r="BK84"/>
  <c r="J84"/>
  <c r="BK83"/>
  <c r="J83"/>
  <c r="J60"/>
  <c r="J29"/>
  <c i="1" r="AG99"/>
  <c i="32" r="J85"/>
  <c r="BE85"/>
  <c r="J32"/>
  <c i="1" r="AV99"/>
  <c i="32" r="F32"/>
  <c i="1" r="AZ99"/>
  <c i="32" r="J61"/>
  <c r="J79"/>
  <c r="F79"/>
  <c r="F77"/>
  <c r="E75"/>
  <c r="J55"/>
  <c r="F55"/>
  <c r="F53"/>
  <c r="E51"/>
  <c r="J38"/>
  <c r="J20"/>
  <c r="E20"/>
  <c r="F80"/>
  <c r="F56"/>
  <c r="J19"/>
  <c r="J14"/>
  <c r="J77"/>
  <c r="J53"/>
  <c r="E7"/>
  <c r="E71"/>
  <c r="E47"/>
  <c i="1" r="AY97"/>
  <c r="AX97"/>
  <c i="31" r="BI96"/>
  <c r="BH96"/>
  <c r="BG96"/>
  <c r="BF96"/>
  <c r="T96"/>
  <c r="R96"/>
  <c r="P96"/>
  <c r="BK96"/>
  <c r="J96"/>
  <c r="BE96"/>
  <c r="BI94"/>
  <c r="BH94"/>
  <c r="BG94"/>
  <c r="BF94"/>
  <c r="T94"/>
  <c r="T93"/>
  <c r="R94"/>
  <c r="R93"/>
  <c r="P94"/>
  <c r="P93"/>
  <c r="BK94"/>
  <c r="BK93"/>
  <c r="J93"/>
  <c r="J94"/>
  <c r="BE94"/>
  <c r="J63"/>
  <c r="BI90"/>
  <c r="BH90"/>
  <c r="BG90"/>
  <c r="BF90"/>
  <c r="T90"/>
  <c r="R90"/>
  <c r="P90"/>
  <c r="BK90"/>
  <c r="J90"/>
  <c r="BE90"/>
  <c r="BI88"/>
  <c r="F36"/>
  <c i="1" r="BD97"/>
  <c i="31" r="BH88"/>
  <c r="F35"/>
  <c i="1" r="BC97"/>
  <c i="31" r="BG88"/>
  <c r="F34"/>
  <c i="1" r="BB97"/>
  <c i="31" r="BF88"/>
  <c r="J33"/>
  <c i="1" r="AW97"/>
  <c i="31" r="F33"/>
  <c i="1" r="BA97"/>
  <c i="31" r="T88"/>
  <c r="T87"/>
  <c r="T86"/>
  <c r="T85"/>
  <c r="R88"/>
  <c r="R87"/>
  <c r="R86"/>
  <c r="R85"/>
  <c r="P88"/>
  <c r="P87"/>
  <c r="P86"/>
  <c r="P85"/>
  <c i="1" r="AU97"/>
  <c i="31" r="BK88"/>
  <c r="BK87"/>
  <c r="J87"/>
  <c r="BK86"/>
  <c r="J86"/>
  <c r="BK85"/>
  <c r="J85"/>
  <c r="J60"/>
  <c r="J29"/>
  <c i="1" r="AG97"/>
  <c i="31" r="J88"/>
  <c r="BE88"/>
  <c r="J32"/>
  <c i="1" r="AV97"/>
  <c i="31" r="F32"/>
  <c i="1" r="AZ97"/>
  <c i="31" r="J62"/>
  <c r="J61"/>
  <c r="J81"/>
  <c r="F81"/>
  <c r="F79"/>
  <c r="E77"/>
  <c r="J55"/>
  <c r="F55"/>
  <c r="F53"/>
  <c r="E51"/>
  <c r="J38"/>
  <c r="J20"/>
  <c r="E20"/>
  <c r="F82"/>
  <c r="F56"/>
  <c r="J19"/>
  <c r="J14"/>
  <c r="J79"/>
  <c r="J53"/>
  <c r="E7"/>
  <c r="E73"/>
  <c r="E47"/>
  <c i="1" r="AY96"/>
  <c r="AX96"/>
  <c i="30" r="BI106"/>
  <c r="BH106"/>
  <c r="BG106"/>
  <c r="BF106"/>
  <c r="T106"/>
  <c r="R106"/>
  <c r="P106"/>
  <c r="BK106"/>
  <c r="J106"/>
  <c r="BE106"/>
  <c r="BI104"/>
  <c r="BH104"/>
  <c r="BG104"/>
  <c r="BF104"/>
  <c r="T104"/>
  <c r="T103"/>
  <c r="R104"/>
  <c r="R103"/>
  <c r="P104"/>
  <c r="P103"/>
  <c r="BK104"/>
  <c r="BK103"/>
  <c r="J103"/>
  <c r="J104"/>
  <c r="BE104"/>
  <c r="J64"/>
  <c r="BI101"/>
  <c r="BH101"/>
  <c r="BG101"/>
  <c r="BF101"/>
  <c r="T101"/>
  <c r="R101"/>
  <c r="P101"/>
  <c r="BK101"/>
  <c r="J101"/>
  <c r="BE101"/>
  <c r="BI99"/>
  <c r="BH99"/>
  <c r="BG99"/>
  <c r="BF99"/>
  <c r="T99"/>
  <c r="R99"/>
  <c r="P99"/>
  <c r="BK99"/>
  <c r="J99"/>
  <c r="BE99"/>
  <c r="BI98"/>
  <c r="BH98"/>
  <c r="BG98"/>
  <c r="BF98"/>
  <c r="T98"/>
  <c r="R98"/>
  <c r="P98"/>
  <c r="BK98"/>
  <c r="J98"/>
  <c r="BE98"/>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6"/>
  <c i="30" r="BH89"/>
  <c r="F35"/>
  <c i="1" r="BC96"/>
  <c i="30" r="BG89"/>
  <c r="F34"/>
  <c i="1" r="BB96"/>
  <c i="30" r="BF89"/>
  <c r="J33"/>
  <c i="1" r="AW96"/>
  <c i="30" r="F33"/>
  <c i="1" r="BA96"/>
  <c i="30" r="T89"/>
  <c r="T88"/>
  <c r="T87"/>
  <c r="T86"/>
  <c r="R89"/>
  <c r="R88"/>
  <c r="R87"/>
  <c r="R86"/>
  <c r="P89"/>
  <c r="P88"/>
  <c r="P87"/>
  <c r="P86"/>
  <c i="1" r="AU96"/>
  <c i="30" r="BK89"/>
  <c r="BK88"/>
  <c r="J88"/>
  <c r="BK87"/>
  <c r="J87"/>
  <c r="BK86"/>
  <c r="J86"/>
  <c r="J60"/>
  <c r="J29"/>
  <c i="1" r="AG96"/>
  <c i="30" r="J89"/>
  <c r="BE89"/>
  <c r="J32"/>
  <c i="1" r="AV96"/>
  <c i="30" r="F32"/>
  <c i="1" r="AZ96"/>
  <c i="30" r="J62"/>
  <c r="J61"/>
  <c r="J82"/>
  <c r="F82"/>
  <c r="F80"/>
  <c r="E78"/>
  <c r="J55"/>
  <c r="F55"/>
  <c r="F53"/>
  <c r="E51"/>
  <c r="J38"/>
  <c r="J20"/>
  <c r="E20"/>
  <c r="F83"/>
  <c r="F56"/>
  <c r="J19"/>
  <c r="J14"/>
  <c r="J80"/>
  <c r="J53"/>
  <c r="E7"/>
  <c r="E74"/>
  <c r="E47"/>
  <c i="1" r="AY95"/>
  <c r="AX95"/>
  <c i="29" r="BI392"/>
  <c r="BH392"/>
  <c r="BG392"/>
  <c r="BF392"/>
  <c r="T392"/>
  <c r="R392"/>
  <c r="P392"/>
  <c r="BK392"/>
  <c r="J392"/>
  <c r="BE392"/>
  <c r="BI391"/>
  <c r="BH391"/>
  <c r="BG391"/>
  <c r="BF391"/>
  <c r="T391"/>
  <c r="T390"/>
  <c r="R391"/>
  <c r="R390"/>
  <c r="P391"/>
  <c r="P390"/>
  <c r="BK391"/>
  <c r="BK390"/>
  <c r="J390"/>
  <c r="J391"/>
  <c r="BE391"/>
  <c r="J73"/>
  <c r="BI388"/>
  <c r="BH388"/>
  <c r="BG388"/>
  <c r="BF388"/>
  <c r="T388"/>
  <c r="R388"/>
  <c r="P388"/>
  <c r="BK388"/>
  <c r="J388"/>
  <c r="BE388"/>
  <c r="BI387"/>
  <c r="BH387"/>
  <c r="BG387"/>
  <c r="BF387"/>
  <c r="T387"/>
  <c r="R387"/>
  <c r="P387"/>
  <c r="BK387"/>
  <c r="J387"/>
  <c r="BE387"/>
  <c r="BI385"/>
  <c r="BH385"/>
  <c r="BG385"/>
  <c r="BF385"/>
  <c r="T385"/>
  <c r="T384"/>
  <c r="R385"/>
  <c r="R384"/>
  <c r="P385"/>
  <c r="P384"/>
  <c r="BK385"/>
  <c r="BK384"/>
  <c r="J384"/>
  <c r="J385"/>
  <c r="BE385"/>
  <c r="J72"/>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T373"/>
  <c r="T372"/>
  <c r="R374"/>
  <c r="R373"/>
  <c r="R372"/>
  <c r="P374"/>
  <c r="P373"/>
  <c r="P372"/>
  <c r="BK374"/>
  <c r="BK373"/>
  <c r="J373"/>
  <c r="BK372"/>
  <c r="J372"/>
  <c r="J374"/>
  <c r="BE374"/>
  <c r="J71"/>
  <c r="J70"/>
  <c r="BI370"/>
  <c r="BH370"/>
  <c r="BG370"/>
  <c r="BF370"/>
  <c r="T370"/>
  <c r="R370"/>
  <c r="P370"/>
  <c r="BK370"/>
  <c r="J370"/>
  <c r="BE370"/>
  <c r="BI363"/>
  <c r="BH363"/>
  <c r="BG363"/>
  <c r="BF363"/>
  <c r="T363"/>
  <c r="T362"/>
  <c r="R363"/>
  <c r="R362"/>
  <c r="P363"/>
  <c r="P362"/>
  <c r="BK363"/>
  <c r="BK362"/>
  <c r="J362"/>
  <c r="J363"/>
  <c r="BE363"/>
  <c r="J69"/>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T349"/>
  <c r="R350"/>
  <c r="R349"/>
  <c r="P350"/>
  <c r="P349"/>
  <c r="BK350"/>
  <c r="BK349"/>
  <c r="J349"/>
  <c r="J350"/>
  <c r="BE350"/>
  <c r="J68"/>
  <c r="BI347"/>
  <c r="BH347"/>
  <c r="BG347"/>
  <c r="BF347"/>
  <c r="T347"/>
  <c r="R347"/>
  <c r="P347"/>
  <c r="BK347"/>
  <c r="J347"/>
  <c r="BE347"/>
  <c r="BI345"/>
  <c r="BH345"/>
  <c r="BG345"/>
  <c r="BF345"/>
  <c r="T345"/>
  <c r="R345"/>
  <c r="P345"/>
  <c r="BK345"/>
  <c r="J345"/>
  <c r="BE345"/>
  <c r="BI338"/>
  <c r="BH338"/>
  <c r="BG338"/>
  <c r="BF338"/>
  <c r="T338"/>
  <c r="R338"/>
  <c r="P338"/>
  <c r="BK338"/>
  <c r="J338"/>
  <c r="BE338"/>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T324"/>
  <c r="R325"/>
  <c r="R324"/>
  <c r="P325"/>
  <c r="P324"/>
  <c r="BK325"/>
  <c r="BK324"/>
  <c r="J324"/>
  <c r="J325"/>
  <c r="BE325"/>
  <c r="J67"/>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2"/>
  <c r="BH312"/>
  <c r="BG312"/>
  <c r="BF312"/>
  <c r="T312"/>
  <c r="R312"/>
  <c r="P312"/>
  <c r="BK312"/>
  <c r="J312"/>
  <c r="BE312"/>
  <c r="BI310"/>
  <c r="BH310"/>
  <c r="BG310"/>
  <c r="BF310"/>
  <c r="T310"/>
  <c r="R310"/>
  <c r="P310"/>
  <c r="BK310"/>
  <c r="J310"/>
  <c r="BE310"/>
  <c r="BI308"/>
  <c r="BH308"/>
  <c r="BG308"/>
  <c r="BF308"/>
  <c r="T308"/>
  <c r="R308"/>
  <c r="P308"/>
  <c r="BK308"/>
  <c r="J308"/>
  <c r="BE308"/>
  <c r="BI303"/>
  <c r="BH303"/>
  <c r="BG303"/>
  <c r="BF303"/>
  <c r="T303"/>
  <c r="T302"/>
  <c r="R303"/>
  <c r="R302"/>
  <c r="P303"/>
  <c r="P302"/>
  <c r="BK303"/>
  <c r="BK302"/>
  <c r="J302"/>
  <c r="J303"/>
  <c r="BE303"/>
  <c r="J66"/>
  <c r="BI300"/>
  <c r="BH300"/>
  <c r="BG300"/>
  <c r="BF300"/>
  <c r="T300"/>
  <c r="R300"/>
  <c r="P300"/>
  <c r="BK300"/>
  <c r="J300"/>
  <c r="BE300"/>
  <c r="BI298"/>
  <c r="BH298"/>
  <c r="BG298"/>
  <c r="BF298"/>
  <c r="T298"/>
  <c r="R298"/>
  <c r="P298"/>
  <c r="BK298"/>
  <c r="J298"/>
  <c r="BE298"/>
  <c r="BI293"/>
  <c r="BH293"/>
  <c r="BG293"/>
  <c r="BF293"/>
  <c r="T293"/>
  <c r="R293"/>
  <c r="P293"/>
  <c r="BK293"/>
  <c r="J293"/>
  <c r="BE293"/>
  <c r="BI288"/>
  <c r="BH288"/>
  <c r="BG288"/>
  <c r="BF288"/>
  <c r="T288"/>
  <c r="R288"/>
  <c r="P288"/>
  <c r="BK288"/>
  <c r="J288"/>
  <c r="BE288"/>
  <c r="BI283"/>
  <c r="BH283"/>
  <c r="BG283"/>
  <c r="BF283"/>
  <c r="T283"/>
  <c r="R283"/>
  <c r="P283"/>
  <c r="BK283"/>
  <c r="J283"/>
  <c r="BE283"/>
  <c r="BI282"/>
  <c r="BH282"/>
  <c r="BG282"/>
  <c r="BF282"/>
  <c r="T282"/>
  <c r="R282"/>
  <c r="P282"/>
  <c r="BK282"/>
  <c r="J282"/>
  <c r="BE282"/>
  <c r="BI277"/>
  <c r="BH277"/>
  <c r="BG277"/>
  <c r="BF277"/>
  <c r="T277"/>
  <c r="R277"/>
  <c r="P277"/>
  <c r="BK277"/>
  <c r="J277"/>
  <c r="BE277"/>
  <c r="BI272"/>
  <c r="BH272"/>
  <c r="BG272"/>
  <c r="BF272"/>
  <c r="T272"/>
  <c r="T271"/>
  <c r="R272"/>
  <c r="R271"/>
  <c r="P272"/>
  <c r="P271"/>
  <c r="BK272"/>
  <c r="BK271"/>
  <c r="J271"/>
  <c r="J272"/>
  <c r="BE272"/>
  <c r="J65"/>
  <c r="BI269"/>
  <c r="BH269"/>
  <c r="BG269"/>
  <c r="BF269"/>
  <c r="T269"/>
  <c r="R269"/>
  <c r="P269"/>
  <c r="BK269"/>
  <c r="J269"/>
  <c r="BE269"/>
  <c r="BI264"/>
  <c r="BH264"/>
  <c r="BG264"/>
  <c r="BF264"/>
  <c r="T264"/>
  <c r="R264"/>
  <c r="P264"/>
  <c r="BK264"/>
  <c r="J264"/>
  <c r="BE264"/>
  <c r="BI260"/>
  <c r="BH260"/>
  <c r="BG260"/>
  <c r="BF260"/>
  <c r="T260"/>
  <c r="R260"/>
  <c r="P260"/>
  <c r="BK260"/>
  <c r="J260"/>
  <c r="BE260"/>
  <c r="BI248"/>
  <c r="BH248"/>
  <c r="BG248"/>
  <c r="BF248"/>
  <c r="T248"/>
  <c r="R248"/>
  <c r="P248"/>
  <c r="BK248"/>
  <c r="J248"/>
  <c r="BE248"/>
  <c r="BI243"/>
  <c r="BH243"/>
  <c r="BG243"/>
  <c r="BF243"/>
  <c r="T243"/>
  <c r="R243"/>
  <c r="P243"/>
  <c r="BK243"/>
  <c r="J243"/>
  <c r="BE243"/>
  <c r="BI241"/>
  <c r="BH241"/>
  <c r="BG241"/>
  <c r="BF241"/>
  <c r="T241"/>
  <c r="T240"/>
  <c r="R241"/>
  <c r="R240"/>
  <c r="P241"/>
  <c r="P240"/>
  <c r="BK241"/>
  <c r="BK240"/>
  <c r="J240"/>
  <c r="J241"/>
  <c r="BE241"/>
  <c r="J64"/>
  <c r="BI238"/>
  <c r="BH238"/>
  <c r="BG238"/>
  <c r="BF238"/>
  <c r="T238"/>
  <c r="R238"/>
  <c r="P238"/>
  <c r="BK238"/>
  <c r="J238"/>
  <c r="BE238"/>
  <c r="BI236"/>
  <c r="BH236"/>
  <c r="BG236"/>
  <c r="BF236"/>
  <c r="T236"/>
  <c r="R236"/>
  <c r="P236"/>
  <c r="BK236"/>
  <c r="J236"/>
  <c r="BE236"/>
  <c r="BI216"/>
  <c r="BH216"/>
  <c r="BG216"/>
  <c r="BF216"/>
  <c r="T216"/>
  <c r="R216"/>
  <c r="P216"/>
  <c r="BK216"/>
  <c r="J216"/>
  <c r="BE216"/>
  <c r="BI214"/>
  <c r="BH214"/>
  <c r="BG214"/>
  <c r="BF214"/>
  <c r="T214"/>
  <c r="R214"/>
  <c r="P214"/>
  <c r="BK214"/>
  <c r="J214"/>
  <c r="BE214"/>
  <c r="BI209"/>
  <c r="BH209"/>
  <c r="BG209"/>
  <c r="BF209"/>
  <c r="T209"/>
  <c r="R209"/>
  <c r="P209"/>
  <c r="BK209"/>
  <c r="J209"/>
  <c r="BE209"/>
  <c r="BI204"/>
  <c r="BH204"/>
  <c r="BG204"/>
  <c r="BF204"/>
  <c r="T204"/>
  <c r="R204"/>
  <c r="P204"/>
  <c r="BK204"/>
  <c r="J204"/>
  <c r="BE204"/>
  <c r="BI197"/>
  <c r="BH197"/>
  <c r="BG197"/>
  <c r="BF197"/>
  <c r="T197"/>
  <c r="R197"/>
  <c r="P197"/>
  <c r="BK197"/>
  <c r="J197"/>
  <c r="BE197"/>
  <c r="BI192"/>
  <c r="BH192"/>
  <c r="BG192"/>
  <c r="BF192"/>
  <c r="T192"/>
  <c r="R192"/>
  <c r="P192"/>
  <c r="BK192"/>
  <c r="J192"/>
  <c r="BE192"/>
  <c r="BI187"/>
  <c r="BH187"/>
  <c r="BG187"/>
  <c r="BF187"/>
  <c r="T187"/>
  <c r="R187"/>
  <c r="P187"/>
  <c r="BK187"/>
  <c r="J187"/>
  <c r="BE187"/>
  <c r="BI182"/>
  <c r="BH182"/>
  <c r="BG182"/>
  <c r="BF182"/>
  <c r="T182"/>
  <c r="R182"/>
  <c r="P182"/>
  <c r="BK182"/>
  <c r="J182"/>
  <c r="BE182"/>
  <c r="BI160"/>
  <c r="BH160"/>
  <c r="BG160"/>
  <c r="BF160"/>
  <c r="T160"/>
  <c r="R160"/>
  <c r="P160"/>
  <c r="BK160"/>
  <c r="J160"/>
  <c r="BE160"/>
  <c r="BI140"/>
  <c r="BH140"/>
  <c r="BG140"/>
  <c r="BF140"/>
  <c r="T140"/>
  <c r="R140"/>
  <c r="P140"/>
  <c r="BK140"/>
  <c r="J140"/>
  <c r="BE140"/>
  <c r="BI135"/>
  <c r="BH135"/>
  <c r="BG135"/>
  <c r="BF135"/>
  <c r="T135"/>
  <c r="R135"/>
  <c r="P135"/>
  <c r="BK135"/>
  <c r="J135"/>
  <c r="BE135"/>
  <c r="BI130"/>
  <c r="BH130"/>
  <c r="BG130"/>
  <c r="BF130"/>
  <c r="T130"/>
  <c r="R130"/>
  <c r="P130"/>
  <c r="BK130"/>
  <c r="J130"/>
  <c r="BE130"/>
  <c r="BI110"/>
  <c r="BH110"/>
  <c r="BG110"/>
  <c r="BF110"/>
  <c r="T110"/>
  <c r="T109"/>
  <c r="R110"/>
  <c r="R109"/>
  <c r="P110"/>
  <c r="P109"/>
  <c r="BK110"/>
  <c r="BK109"/>
  <c r="J109"/>
  <c r="J110"/>
  <c r="BE110"/>
  <c r="J63"/>
  <c r="BI107"/>
  <c r="BH107"/>
  <c r="BG107"/>
  <c r="BF107"/>
  <c r="T107"/>
  <c r="R107"/>
  <c r="P107"/>
  <c r="BK107"/>
  <c r="J107"/>
  <c r="BE107"/>
  <c r="BI103"/>
  <c r="BH103"/>
  <c r="BG103"/>
  <c r="BF103"/>
  <c r="T103"/>
  <c r="R103"/>
  <c r="P103"/>
  <c r="BK103"/>
  <c r="J103"/>
  <c r="BE103"/>
  <c r="BI98"/>
  <c r="F36"/>
  <c i="1" r="BD95"/>
  <c i="29" r="BH98"/>
  <c r="F35"/>
  <c i="1" r="BC95"/>
  <c i="29" r="BG98"/>
  <c r="F34"/>
  <c i="1" r="BB95"/>
  <c i="29" r="BF98"/>
  <c r="J33"/>
  <c i="1" r="AW95"/>
  <c i="29" r="F33"/>
  <c i="1" r="BA95"/>
  <c i="29" r="T98"/>
  <c r="T97"/>
  <c r="T96"/>
  <c r="T95"/>
  <c r="R98"/>
  <c r="R97"/>
  <c r="R96"/>
  <c r="R95"/>
  <c r="P98"/>
  <c r="P97"/>
  <c r="P96"/>
  <c r="P95"/>
  <c i="1" r="AU95"/>
  <c i="29" r="BK98"/>
  <c r="BK97"/>
  <c r="J97"/>
  <c r="BK96"/>
  <c r="J96"/>
  <c r="BK95"/>
  <c r="J95"/>
  <c r="J60"/>
  <c r="J29"/>
  <c i="1" r="AG95"/>
  <c i="29" r="J98"/>
  <c r="BE98"/>
  <c r="J32"/>
  <c i="1" r="AV95"/>
  <c i="29" r="F32"/>
  <c i="1" r="AZ95"/>
  <c i="29" r="J62"/>
  <c r="J61"/>
  <c r="J91"/>
  <c r="F91"/>
  <c r="F89"/>
  <c r="E87"/>
  <c r="J55"/>
  <c r="F55"/>
  <c r="F53"/>
  <c r="E51"/>
  <c r="J38"/>
  <c r="J20"/>
  <c r="E20"/>
  <c r="F92"/>
  <c r="F56"/>
  <c r="J19"/>
  <c r="J14"/>
  <c r="J89"/>
  <c r="J53"/>
  <c r="E7"/>
  <c r="E83"/>
  <c r="E47"/>
  <c i="1" r="AY93"/>
  <c r="AX93"/>
  <c i="28" r="BI105"/>
  <c r="BH105"/>
  <c r="BG105"/>
  <c r="BF105"/>
  <c r="T105"/>
  <c r="T104"/>
  <c r="R105"/>
  <c r="R104"/>
  <c r="P105"/>
  <c r="P104"/>
  <c r="BK105"/>
  <c r="BK104"/>
  <c r="J104"/>
  <c r="J105"/>
  <c r="BE105"/>
  <c r="J63"/>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F36"/>
  <c i="1" r="BD93"/>
  <c i="28" r="BH88"/>
  <c r="F35"/>
  <c i="1" r="BC93"/>
  <c i="28" r="BG88"/>
  <c r="F34"/>
  <c i="1" r="BB93"/>
  <c i="28" r="BF88"/>
  <c r="J33"/>
  <c i="1" r="AW93"/>
  <c i="28" r="F33"/>
  <c i="1" r="BA93"/>
  <c i="28" r="T88"/>
  <c r="T87"/>
  <c r="T86"/>
  <c r="T85"/>
  <c r="R88"/>
  <c r="R87"/>
  <c r="R86"/>
  <c r="R85"/>
  <c r="P88"/>
  <c r="P87"/>
  <c r="P86"/>
  <c r="P85"/>
  <c i="1" r="AU93"/>
  <c i="28" r="BK88"/>
  <c r="BK87"/>
  <c r="J87"/>
  <c r="BK86"/>
  <c r="J86"/>
  <c r="BK85"/>
  <c r="J85"/>
  <c r="J60"/>
  <c r="J29"/>
  <c i="1" r="AG93"/>
  <c i="28" r="J88"/>
  <c r="BE88"/>
  <c r="J32"/>
  <c i="1" r="AV93"/>
  <c i="28" r="F32"/>
  <c i="1" r="AZ93"/>
  <c i="28" r="J62"/>
  <c r="J61"/>
  <c r="J81"/>
  <c r="F81"/>
  <c r="F79"/>
  <c r="E77"/>
  <c r="J55"/>
  <c r="F55"/>
  <c r="F53"/>
  <c r="E51"/>
  <c r="J38"/>
  <c r="J20"/>
  <c r="E20"/>
  <c r="F82"/>
  <c r="F56"/>
  <c r="J19"/>
  <c r="J14"/>
  <c r="J79"/>
  <c r="J53"/>
  <c r="E7"/>
  <c r="E73"/>
  <c r="E47"/>
  <c i="1" r="AY91"/>
  <c r="AX91"/>
  <c i="27" r="BI101"/>
  <c r="BH101"/>
  <c r="BG101"/>
  <c r="BF101"/>
  <c r="T101"/>
  <c r="R101"/>
  <c r="P101"/>
  <c r="BK101"/>
  <c r="J101"/>
  <c r="BE101"/>
  <c r="BI99"/>
  <c r="BH99"/>
  <c r="BG99"/>
  <c r="BF99"/>
  <c r="T99"/>
  <c r="T98"/>
  <c r="R99"/>
  <c r="R98"/>
  <c r="P99"/>
  <c r="P98"/>
  <c r="BK99"/>
  <c r="BK98"/>
  <c r="J98"/>
  <c r="J99"/>
  <c r="BE99"/>
  <c r="J64"/>
  <c r="BI96"/>
  <c r="BH96"/>
  <c r="BG96"/>
  <c r="BF96"/>
  <c r="T96"/>
  <c r="R96"/>
  <c r="P96"/>
  <c r="BK96"/>
  <c r="J96"/>
  <c r="BE96"/>
  <c r="BI94"/>
  <c r="BH94"/>
  <c r="BG94"/>
  <c r="BF94"/>
  <c r="T94"/>
  <c r="T93"/>
  <c r="R94"/>
  <c r="R93"/>
  <c r="P94"/>
  <c r="P93"/>
  <c r="BK94"/>
  <c r="BK93"/>
  <c r="J93"/>
  <c r="J94"/>
  <c r="BE94"/>
  <c r="J63"/>
  <c r="BI91"/>
  <c r="BH91"/>
  <c r="BG91"/>
  <c r="BF91"/>
  <c r="T91"/>
  <c r="R91"/>
  <c r="P91"/>
  <c r="BK91"/>
  <c r="J91"/>
  <c r="BE91"/>
  <c r="BI89"/>
  <c r="F36"/>
  <c i="1" r="BD91"/>
  <c i="27" r="BH89"/>
  <c r="F35"/>
  <c i="1" r="BC91"/>
  <c i="27" r="BG89"/>
  <c r="F34"/>
  <c i="1" r="BB91"/>
  <c i="27" r="BF89"/>
  <c r="J33"/>
  <c i="1" r="AW91"/>
  <c i="27" r="F33"/>
  <c i="1" r="BA91"/>
  <c i="27" r="T89"/>
  <c r="T88"/>
  <c r="T87"/>
  <c r="T86"/>
  <c r="R89"/>
  <c r="R88"/>
  <c r="R87"/>
  <c r="R86"/>
  <c r="P89"/>
  <c r="P88"/>
  <c r="P87"/>
  <c r="P86"/>
  <c i="1" r="AU91"/>
  <c i="27" r="BK89"/>
  <c r="BK88"/>
  <c r="J88"/>
  <c r="BK87"/>
  <c r="J87"/>
  <c r="BK86"/>
  <c r="J86"/>
  <c r="J60"/>
  <c r="J29"/>
  <c i="1" r="AG91"/>
  <c i="27" r="J89"/>
  <c r="BE89"/>
  <c r="J32"/>
  <c i="1" r="AV91"/>
  <c i="27" r="F32"/>
  <c i="1" r="AZ91"/>
  <c i="27" r="J62"/>
  <c r="J61"/>
  <c r="J82"/>
  <c r="F82"/>
  <c r="F80"/>
  <c r="E78"/>
  <c r="J55"/>
  <c r="F55"/>
  <c r="F53"/>
  <c r="E51"/>
  <c r="J38"/>
  <c r="J20"/>
  <c r="E20"/>
  <c r="F83"/>
  <c r="F56"/>
  <c r="J19"/>
  <c r="J14"/>
  <c r="J80"/>
  <c r="J53"/>
  <c r="E7"/>
  <c r="E74"/>
  <c r="E47"/>
  <c i="1" r="AY90"/>
  <c r="AX90"/>
  <c i="26" r="BI95"/>
  <c r="BH95"/>
  <c r="BG95"/>
  <c r="BF95"/>
  <c r="T95"/>
  <c r="R95"/>
  <c r="P95"/>
  <c r="BK95"/>
  <c r="J95"/>
  <c r="BE95"/>
  <c r="BI93"/>
  <c r="BH93"/>
  <c r="BG93"/>
  <c r="BF93"/>
  <c r="T93"/>
  <c r="T92"/>
  <c r="R93"/>
  <c r="R92"/>
  <c r="P93"/>
  <c r="P92"/>
  <c r="BK93"/>
  <c r="BK92"/>
  <c r="J92"/>
  <c r="J93"/>
  <c r="BE93"/>
  <c r="J63"/>
  <c r="BI89"/>
  <c r="BH89"/>
  <c r="BG89"/>
  <c r="BF89"/>
  <c r="T89"/>
  <c r="R89"/>
  <c r="P89"/>
  <c r="BK89"/>
  <c r="J89"/>
  <c r="BE89"/>
  <c r="BI88"/>
  <c r="F36"/>
  <c i="1" r="BD90"/>
  <c i="26" r="BH88"/>
  <c r="F35"/>
  <c i="1" r="BC90"/>
  <c i="26" r="BG88"/>
  <c r="F34"/>
  <c i="1" r="BB90"/>
  <c i="26" r="BF88"/>
  <c r="J33"/>
  <c i="1" r="AW90"/>
  <c i="26" r="F33"/>
  <c i="1" r="BA90"/>
  <c i="26" r="T88"/>
  <c r="T87"/>
  <c r="T86"/>
  <c r="T85"/>
  <c r="R88"/>
  <c r="R87"/>
  <c r="R86"/>
  <c r="R85"/>
  <c r="P88"/>
  <c r="P87"/>
  <c r="P86"/>
  <c r="P85"/>
  <c i="1" r="AU90"/>
  <c i="26" r="BK88"/>
  <c r="BK87"/>
  <c r="J87"/>
  <c r="BK86"/>
  <c r="J86"/>
  <c r="BK85"/>
  <c r="J85"/>
  <c r="J60"/>
  <c r="J29"/>
  <c i="1" r="AG90"/>
  <c i="26" r="J88"/>
  <c r="BE88"/>
  <c r="J32"/>
  <c i="1" r="AV90"/>
  <c i="26" r="F32"/>
  <c i="1" r="AZ90"/>
  <c i="26" r="J62"/>
  <c r="J61"/>
  <c r="J81"/>
  <c r="F81"/>
  <c r="F79"/>
  <c r="E77"/>
  <c r="J55"/>
  <c r="F55"/>
  <c r="F53"/>
  <c r="E51"/>
  <c r="J38"/>
  <c r="J20"/>
  <c r="E20"/>
  <c r="F82"/>
  <c r="F56"/>
  <c r="J19"/>
  <c r="J14"/>
  <c r="J79"/>
  <c r="J53"/>
  <c r="E7"/>
  <c r="E73"/>
  <c r="E47"/>
  <c i="1" r="AY89"/>
  <c r="AX89"/>
  <c i="25" r="BI244"/>
  <c r="BH244"/>
  <c r="BG244"/>
  <c r="BF244"/>
  <c r="T244"/>
  <c r="T243"/>
  <c r="T242"/>
  <c r="R244"/>
  <c r="R243"/>
  <c r="R242"/>
  <c r="P244"/>
  <c r="P243"/>
  <c r="P242"/>
  <c r="BK244"/>
  <c r="BK243"/>
  <c r="J243"/>
  <c r="BK242"/>
  <c r="J242"/>
  <c r="J244"/>
  <c r="BE244"/>
  <c r="J68"/>
  <c r="J67"/>
  <c r="BI240"/>
  <c r="BH240"/>
  <c r="BG240"/>
  <c r="BF240"/>
  <c r="T240"/>
  <c r="T239"/>
  <c r="R240"/>
  <c r="R239"/>
  <c r="P240"/>
  <c r="P239"/>
  <c r="BK240"/>
  <c r="BK239"/>
  <c r="J239"/>
  <c r="J240"/>
  <c r="BE240"/>
  <c r="J66"/>
  <c r="BI237"/>
  <c r="BH237"/>
  <c r="BG237"/>
  <c r="BF237"/>
  <c r="T237"/>
  <c r="R237"/>
  <c r="P237"/>
  <c r="BK237"/>
  <c r="J237"/>
  <c r="BE237"/>
  <c r="BI233"/>
  <c r="BH233"/>
  <c r="BG233"/>
  <c r="BF233"/>
  <c r="T233"/>
  <c r="R233"/>
  <c r="P233"/>
  <c r="BK233"/>
  <c r="J233"/>
  <c r="BE233"/>
  <c r="BI231"/>
  <c r="BH231"/>
  <c r="BG231"/>
  <c r="BF231"/>
  <c r="T231"/>
  <c r="R231"/>
  <c r="P231"/>
  <c r="BK231"/>
  <c r="J231"/>
  <c r="BE231"/>
  <c r="BI229"/>
  <c r="BH229"/>
  <c r="BG229"/>
  <c r="BF229"/>
  <c r="T229"/>
  <c r="R229"/>
  <c r="P229"/>
  <c r="BK229"/>
  <c r="J229"/>
  <c r="BE229"/>
  <c r="BI220"/>
  <c r="BH220"/>
  <c r="BG220"/>
  <c r="BF220"/>
  <c r="T220"/>
  <c r="R220"/>
  <c r="P220"/>
  <c r="BK220"/>
  <c r="J220"/>
  <c r="BE220"/>
  <c r="BI216"/>
  <c r="BH216"/>
  <c r="BG216"/>
  <c r="BF216"/>
  <c r="T216"/>
  <c r="R216"/>
  <c r="P216"/>
  <c r="BK216"/>
  <c r="J216"/>
  <c r="BE216"/>
  <c r="BI211"/>
  <c r="BH211"/>
  <c r="BG211"/>
  <c r="BF211"/>
  <c r="T211"/>
  <c r="R211"/>
  <c r="P211"/>
  <c r="BK211"/>
  <c r="J211"/>
  <c r="BE211"/>
  <c r="BI207"/>
  <c r="BH207"/>
  <c r="BG207"/>
  <c r="BF207"/>
  <c r="T207"/>
  <c r="R207"/>
  <c r="P207"/>
  <c r="BK207"/>
  <c r="J207"/>
  <c r="BE207"/>
  <c r="BI205"/>
  <c r="BH205"/>
  <c r="BG205"/>
  <c r="BF205"/>
  <c r="T205"/>
  <c r="T204"/>
  <c r="R205"/>
  <c r="R204"/>
  <c r="P205"/>
  <c r="P204"/>
  <c r="BK205"/>
  <c r="BK204"/>
  <c r="J204"/>
  <c r="J205"/>
  <c r="BE205"/>
  <c r="J65"/>
  <c r="BI197"/>
  <c r="BH197"/>
  <c r="BG197"/>
  <c r="BF197"/>
  <c r="T197"/>
  <c r="R197"/>
  <c r="P197"/>
  <c r="BK197"/>
  <c r="J197"/>
  <c r="BE197"/>
  <c r="BI196"/>
  <c r="BH196"/>
  <c r="BG196"/>
  <c r="BF196"/>
  <c r="T196"/>
  <c r="R196"/>
  <c r="P196"/>
  <c r="BK196"/>
  <c r="J196"/>
  <c r="BE196"/>
  <c r="BI186"/>
  <c r="BH186"/>
  <c r="BG186"/>
  <c r="BF186"/>
  <c r="T186"/>
  <c r="R186"/>
  <c r="P186"/>
  <c r="BK186"/>
  <c r="J186"/>
  <c r="BE186"/>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4"/>
  <c r="BI160"/>
  <c r="BH160"/>
  <c r="BG160"/>
  <c r="BF160"/>
  <c r="T160"/>
  <c r="R160"/>
  <c r="P160"/>
  <c r="BK160"/>
  <c r="J160"/>
  <c r="BE160"/>
  <c r="BI158"/>
  <c r="BH158"/>
  <c r="BG158"/>
  <c r="BF158"/>
  <c r="T158"/>
  <c r="R158"/>
  <c r="P158"/>
  <c r="BK158"/>
  <c r="J158"/>
  <c r="BE158"/>
  <c r="BI153"/>
  <c r="BH153"/>
  <c r="BG153"/>
  <c r="BF153"/>
  <c r="T153"/>
  <c r="R153"/>
  <c r="P153"/>
  <c r="BK153"/>
  <c r="J153"/>
  <c r="BE153"/>
  <c r="BI140"/>
  <c r="BH140"/>
  <c r="BG140"/>
  <c r="BF140"/>
  <c r="T140"/>
  <c r="R140"/>
  <c r="P140"/>
  <c r="BK140"/>
  <c r="J140"/>
  <c r="BE140"/>
  <c r="BI135"/>
  <c r="BH135"/>
  <c r="BG135"/>
  <c r="BF135"/>
  <c r="T135"/>
  <c r="R135"/>
  <c r="P135"/>
  <c r="BK135"/>
  <c r="J135"/>
  <c r="BE135"/>
  <c r="BI129"/>
  <c r="BH129"/>
  <c r="BG129"/>
  <c r="BF129"/>
  <c r="T129"/>
  <c r="T128"/>
  <c r="R129"/>
  <c r="R128"/>
  <c r="P129"/>
  <c r="P128"/>
  <c r="BK129"/>
  <c r="BK128"/>
  <c r="J128"/>
  <c r="J129"/>
  <c r="BE129"/>
  <c r="J63"/>
  <c r="BI124"/>
  <c r="BH124"/>
  <c r="BG124"/>
  <c r="BF124"/>
  <c r="T124"/>
  <c r="R124"/>
  <c r="P124"/>
  <c r="BK124"/>
  <c r="J124"/>
  <c r="BE124"/>
  <c r="BI117"/>
  <c r="BH117"/>
  <c r="BG117"/>
  <c r="BF117"/>
  <c r="T117"/>
  <c r="R117"/>
  <c r="P117"/>
  <c r="BK117"/>
  <c r="J117"/>
  <c r="BE117"/>
  <c r="BI110"/>
  <c r="BH110"/>
  <c r="BG110"/>
  <c r="BF110"/>
  <c r="T110"/>
  <c r="R110"/>
  <c r="P110"/>
  <c r="BK110"/>
  <c r="J110"/>
  <c r="BE110"/>
  <c r="BI103"/>
  <c r="BH103"/>
  <c r="BG103"/>
  <c r="BF103"/>
  <c r="T103"/>
  <c r="R103"/>
  <c r="P103"/>
  <c r="BK103"/>
  <c r="J103"/>
  <c r="BE103"/>
  <c r="BI98"/>
  <c r="BH98"/>
  <c r="BG98"/>
  <c r="BF98"/>
  <c r="T98"/>
  <c r="R98"/>
  <c r="P98"/>
  <c r="BK98"/>
  <c r="J98"/>
  <c r="BE98"/>
  <c r="BI93"/>
  <c r="F36"/>
  <c i="1" r="BD89"/>
  <c i="25" r="BH93"/>
  <c r="F35"/>
  <c i="1" r="BC89"/>
  <c i="25" r="BG93"/>
  <c r="F34"/>
  <c i="1" r="BB89"/>
  <c i="25" r="BF93"/>
  <c r="J33"/>
  <c i="1" r="AW89"/>
  <c i="25" r="F33"/>
  <c i="1" r="BA89"/>
  <c i="25" r="T93"/>
  <c r="T92"/>
  <c r="T91"/>
  <c r="T90"/>
  <c r="R93"/>
  <c r="R92"/>
  <c r="R91"/>
  <c r="R90"/>
  <c r="P93"/>
  <c r="P92"/>
  <c r="P91"/>
  <c r="P90"/>
  <c i="1" r="AU89"/>
  <c i="25" r="BK93"/>
  <c r="BK92"/>
  <c r="J92"/>
  <c r="BK91"/>
  <c r="J91"/>
  <c r="BK90"/>
  <c r="J90"/>
  <c r="J60"/>
  <c r="J29"/>
  <c i="1" r="AG89"/>
  <c i="25" r="J93"/>
  <c r="BE93"/>
  <c r="J32"/>
  <c i="1" r="AV89"/>
  <c i="25" r="F32"/>
  <c i="1" r="AZ89"/>
  <c i="25" r="J62"/>
  <c r="J61"/>
  <c r="J86"/>
  <c r="F86"/>
  <c r="F84"/>
  <c r="E82"/>
  <c r="J55"/>
  <c r="F55"/>
  <c r="F53"/>
  <c r="E51"/>
  <c r="J38"/>
  <c r="J20"/>
  <c r="E20"/>
  <c r="F87"/>
  <c r="F56"/>
  <c r="J19"/>
  <c r="J14"/>
  <c r="J84"/>
  <c r="J53"/>
  <c r="E7"/>
  <c r="E78"/>
  <c r="E47"/>
  <c i="1" r="AY88"/>
  <c r="AX88"/>
  <c i="24" r="BI121"/>
  <c r="BH121"/>
  <c r="BG121"/>
  <c r="BF121"/>
  <c r="T121"/>
  <c r="R121"/>
  <c r="P121"/>
  <c r="BK121"/>
  <c r="J121"/>
  <c r="BE121"/>
  <c r="BI117"/>
  <c r="BH117"/>
  <c r="BG117"/>
  <c r="BF117"/>
  <c r="T117"/>
  <c r="R117"/>
  <c r="P117"/>
  <c r="BK117"/>
  <c r="J117"/>
  <c r="BE117"/>
  <c r="BI115"/>
  <c r="BH115"/>
  <c r="BG115"/>
  <c r="BF115"/>
  <c r="T115"/>
  <c r="R115"/>
  <c r="P115"/>
  <c r="BK115"/>
  <c r="J115"/>
  <c r="BE115"/>
  <c r="BI113"/>
  <c r="BH113"/>
  <c r="BG113"/>
  <c r="BF113"/>
  <c r="T113"/>
  <c r="T112"/>
  <c r="R113"/>
  <c r="R112"/>
  <c r="P113"/>
  <c r="P112"/>
  <c r="BK113"/>
  <c r="BK112"/>
  <c r="J112"/>
  <c r="J113"/>
  <c r="BE113"/>
  <c r="J63"/>
  <c r="BI108"/>
  <c r="BH108"/>
  <c r="BG108"/>
  <c r="BF108"/>
  <c r="T108"/>
  <c r="R108"/>
  <c r="P108"/>
  <c r="BK108"/>
  <c r="J108"/>
  <c r="BE108"/>
  <c r="BI101"/>
  <c r="BH101"/>
  <c r="BG101"/>
  <c r="BF101"/>
  <c r="T101"/>
  <c r="R101"/>
  <c r="P101"/>
  <c r="BK101"/>
  <c r="J101"/>
  <c r="BE101"/>
  <c r="BI99"/>
  <c r="BH99"/>
  <c r="BG99"/>
  <c r="BF99"/>
  <c r="T99"/>
  <c r="R99"/>
  <c r="P99"/>
  <c r="BK99"/>
  <c r="J99"/>
  <c r="BE99"/>
  <c r="BI96"/>
  <c r="BH96"/>
  <c r="BG96"/>
  <c r="BF96"/>
  <c r="T96"/>
  <c r="R96"/>
  <c r="P96"/>
  <c r="BK96"/>
  <c r="J96"/>
  <c r="BE96"/>
  <c r="BI92"/>
  <c r="BH92"/>
  <c r="BG92"/>
  <c r="BF92"/>
  <c r="T92"/>
  <c r="R92"/>
  <c r="P92"/>
  <c r="BK92"/>
  <c r="J92"/>
  <c r="BE92"/>
  <c r="BI88"/>
  <c r="F36"/>
  <c i="1" r="BD88"/>
  <c i="24" r="BH88"/>
  <c r="F35"/>
  <c i="1" r="BC88"/>
  <c i="24" r="BG88"/>
  <c r="F34"/>
  <c i="1" r="BB88"/>
  <c i="24" r="BF88"/>
  <c r="J33"/>
  <c i="1" r="AW88"/>
  <c i="24" r="F33"/>
  <c i="1" r="BA88"/>
  <c i="24" r="T88"/>
  <c r="T87"/>
  <c r="T86"/>
  <c r="T85"/>
  <c r="R88"/>
  <c r="R87"/>
  <c r="R86"/>
  <c r="R85"/>
  <c r="P88"/>
  <c r="P87"/>
  <c r="P86"/>
  <c r="P85"/>
  <c i="1" r="AU88"/>
  <c i="24" r="BK88"/>
  <c r="BK87"/>
  <c r="J87"/>
  <c r="BK86"/>
  <c r="J86"/>
  <c r="BK85"/>
  <c r="J85"/>
  <c r="J60"/>
  <c r="J29"/>
  <c i="1" r="AG88"/>
  <c i="24" r="J88"/>
  <c r="BE88"/>
  <c r="J32"/>
  <c i="1" r="AV88"/>
  <c i="24" r="F32"/>
  <c i="1" r="AZ88"/>
  <c i="24" r="J62"/>
  <c r="J61"/>
  <c r="J81"/>
  <c r="F81"/>
  <c r="F79"/>
  <c r="E77"/>
  <c r="J55"/>
  <c r="F55"/>
  <c r="F53"/>
  <c r="E51"/>
  <c r="J38"/>
  <c r="J20"/>
  <c r="E20"/>
  <c r="F82"/>
  <c r="F56"/>
  <c r="J19"/>
  <c r="J14"/>
  <c r="J79"/>
  <c r="J53"/>
  <c r="E7"/>
  <c r="E73"/>
  <c r="E47"/>
  <c i="1" r="AY86"/>
  <c r="AX86"/>
  <c i="23" r="BI366"/>
  <c r="BH366"/>
  <c r="BG366"/>
  <c r="BF366"/>
  <c r="T366"/>
  <c r="R366"/>
  <c r="P366"/>
  <c r="BK366"/>
  <c r="J366"/>
  <c r="BE366"/>
  <c r="BI364"/>
  <c r="BH364"/>
  <c r="BG364"/>
  <c r="BF364"/>
  <c r="T364"/>
  <c r="T363"/>
  <c r="T362"/>
  <c r="R364"/>
  <c r="R363"/>
  <c r="R362"/>
  <c r="P364"/>
  <c r="P363"/>
  <c r="P362"/>
  <c r="BK364"/>
  <c r="BK363"/>
  <c r="J363"/>
  <c r="BK362"/>
  <c r="J362"/>
  <c r="J364"/>
  <c r="BE364"/>
  <c r="J67"/>
  <c r="J66"/>
  <c r="BI357"/>
  <c r="BH357"/>
  <c r="BG357"/>
  <c r="BF357"/>
  <c r="T357"/>
  <c r="R357"/>
  <c r="P357"/>
  <c r="BK357"/>
  <c r="J357"/>
  <c r="BE357"/>
  <c r="BI341"/>
  <c r="BH341"/>
  <c r="BG341"/>
  <c r="BF341"/>
  <c r="T341"/>
  <c r="T340"/>
  <c r="R341"/>
  <c r="R340"/>
  <c r="P341"/>
  <c r="P340"/>
  <c r="BK341"/>
  <c r="BK340"/>
  <c r="J340"/>
  <c r="J341"/>
  <c r="BE341"/>
  <c r="J65"/>
  <c r="BI329"/>
  <c r="BH329"/>
  <c r="BG329"/>
  <c r="BF329"/>
  <c r="T329"/>
  <c r="R329"/>
  <c r="P329"/>
  <c r="BK329"/>
  <c r="J329"/>
  <c r="BE329"/>
  <c r="BI324"/>
  <c r="BH324"/>
  <c r="BG324"/>
  <c r="BF324"/>
  <c r="T324"/>
  <c r="R324"/>
  <c r="P324"/>
  <c r="BK324"/>
  <c r="J324"/>
  <c r="BE324"/>
  <c r="BI320"/>
  <c r="BH320"/>
  <c r="BG320"/>
  <c r="BF320"/>
  <c r="T320"/>
  <c r="R320"/>
  <c r="P320"/>
  <c r="BK320"/>
  <c r="J320"/>
  <c r="BE320"/>
  <c r="BI311"/>
  <c r="BH311"/>
  <c r="BG311"/>
  <c r="BF311"/>
  <c r="T311"/>
  <c r="R311"/>
  <c r="P311"/>
  <c r="BK311"/>
  <c r="J311"/>
  <c r="BE311"/>
  <c r="BI307"/>
  <c r="BH307"/>
  <c r="BG307"/>
  <c r="BF307"/>
  <c r="T307"/>
  <c r="R307"/>
  <c r="P307"/>
  <c r="BK307"/>
  <c r="J307"/>
  <c r="BE307"/>
  <c r="BI298"/>
  <c r="BH298"/>
  <c r="BG298"/>
  <c r="BF298"/>
  <c r="T298"/>
  <c r="R298"/>
  <c r="P298"/>
  <c r="BK298"/>
  <c r="J298"/>
  <c r="BE298"/>
  <c r="BI294"/>
  <c r="BH294"/>
  <c r="BG294"/>
  <c r="BF294"/>
  <c r="T294"/>
  <c r="R294"/>
  <c r="P294"/>
  <c r="BK294"/>
  <c r="J294"/>
  <c r="BE294"/>
  <c r="BI285"/>
  <c r="BH285"/>
  <c r="BG285"/>
  <c r="BF285"/>
  <c r="T285"/>
  <c r="R285"/>
  <c r="P285"/>
  <c r="BK285"/>
  <c r="J285"/>
  <c r="BE285"/>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64"/>
  <c r="BI257"/>
  <c r="BH257"/>
  <c r="BG257"/>
  <c r="BF257"/>
  <c r="T257"/>
  <c r="R257"/>
  <c r="P257"/>
  <c r="BK257"/>
  <c r="J257"/>
  <c r="BE257"/>
  <c r="BI255"/>
  <c r="BH255"/>
  <c r="BG255"/>
  <c r="BF255"/>
  <c r="T255"/>
  <c r="R255"/>
  <c r="P255"/>
  <c r="BK255"/>
  <c r="J255"/>
  <c r="BE255"/>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0"/>
  <c r="BH240"/>
  <c r="BG240"/>
  <c r="BF240"/>
  <c r="T240"/>
  <c r="R240"/>
  <c r="P240"/>
  <c r="BK240"/>
  <c r="J240"/>
  <c r="BE240"/>
  <c r="BI238"/>
  <c r="BH238"/>
  <c r="BG238"/>
  <c r="BF238"/>
  <c r="T238"/>
  <c r="R238"/>
  <c r="P238"/>
  <c r="BK238"/>
  <c r="J238"/>
  <c r="BE238"/>
  <c r="BI233"/>
  <c r="BH233"/>
  <c r="BG233"/>
  <c r="BF233"/>
  <c r="T233"/>
  <c r="R233"/>
  <c r="P233"/>
  <c r="BK233"/>
  <c r="J233"/>
  <c r="BE233"/>
  <c r="BI231"/>
  <c r="BH231"/>
  <c r="BG231"/>
  <c r="BF231"/>
  <c r="T231"/>
  <c r="R231"/>
  <c r="P231"/>
  <c r="BK231"/>
  <c r="J231"/>
  <c r="BE231"/>
  <c r="BI222"/>
  <c r="BH222"/>
  <c r="BG222"/>
  <c r="BF222"/>
  <c r="T222"/>
  <c r="R222"/>
  <c r="P222"/>
  <c r="BK222"/>
  <c r="J222"/>
  <c r="BE222"/>
  <c r="BI217"/>
  <c r="BH217"/>
  <c r="BG217"/>
  <c r="BF217"/>
  <c r="T217"/>
  <c r="R217"/>
  <c r="P217"/>
  <c r="BK217"/>
  <c r="J217"/>
  <c r="BE217"/>
  <c r="BI212"/>
  <c r="BH212"/>
  <c r="BG212"/>
  <c r="BF212"/>
  <c r="T212"/>
  <c r="R212"/>
  <c r="P212"/>
  <c r="BK212"/>
  <c r="J212"/>
  <c r="BE212"/>
  <c r="BI210"/>
  <c r="BH210"/>
  <c r="BG210"/>
  <c r="BF210"/>
  <c r="T210"/>
  <c r="R210"/>
  <c r="P210"/>
  <c r="BK210"/>
  <c r="J210"/>
  <c r="BE210"/>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0"/>
  <c r="BH190"/>
  <c r="BG190"/>
  <c r="BF190"/>
  <c r="T190"/>
  <c r="R190"/>
  <c r="P190"/>
  <c r="BK190"/>
  <c r="J190"/>
  <c r="BE190"/>
  <c r="BI179"/>
  <c r="BH179"/>
  <c r="BG179"/>
  <c r="BF179"/>
  <c r="T179"/>
  <c r="R179"/>
  <c r="P179"/>
  <c r="BK179"/>
  <c r="J179"/>
  <c r="BE179"/>
  <c r="BI168"/>
  <c r="BH168"/>
  <c r="BG168"/>
  <c r="BF168"/>
  <c r="T168"/>
  <c r="T167"/>
  <c r="R168"/>
  <c r="R167"/>
  <c r="P168"/>
  <c r="P167"/>
  <c r="BK168"/>
  <c r="BK167"/>
  <c r="J167"/>
  <c r="J168"/>
  <c r="BE168"/>
  <c r="J63"/>
  <c r="BI165"/>
  <c r="BH165"/>
  <c r="BG165"/>
  <c r="BF165"/>
  <c r="T165"/>
  <c r="R165"/>
  <c r="P165"/>
  <c r="BK165"/>
  <c r="J165"/>
  <c r="BE165"/>
  <c r="BI154"/>
  <c r="BH154"/>
  <c r="BG154"/>
  <c r="BF154"/>
  <c r="T154"/>
  <c r="R154"/>
  <c r="P154"/>
  <c r="BK154"/>
  <c r="J154"/>
  <c r="BE154"/>
  <c r="BI150"/>
  <c r="BH150"/>
  <c r="BG150"/>
  <c r="BF150"/>
  <c r="T150"/>
  <c r="R150"/>
  <c r="P150"/>
  <c r="BK150"/>
  <c r="J150"/>
  <c r="BE150"/>
  <c r="BI145"/>
  <c r="BH145"/>
  <c r="BG145"/>
  <c r="BF145"/>
  <c r="T145"/>
  <c r="R145"/>
  <c r="P145"/>
  <c r="BK145"/>
  <c r="J145"/>
  <c r="BE145"/>
  <c r="BI140"/>
  <c r="BH140"/>
  <c r="BG140"/>
  <c r="BF140"/>
  <c r="T140"/>
  <c r="R140"/>
  <c r="P140"/>
  <c r="BK140"/>
  <c r="J140"/>
  <c r="BE140"/>
  <c r="BI134"/>
  <c r="BH134"/>
  <c r="BG134"/>
  <c r="BF134"/>
  <c r="T134"/>
  <c r="R134"/>
  <c r="P134"/>
  <c r="BK134"/>
  <c r="J134"/>
  <c r="BE134"/>
  <c r="BI127"/>
  <c r="BH127"/>
  <c r="BG127"/>
  <c r="BF127"/>
  <c r="T127"/>
  <c r="R127"/>
  <c r="P127"/>
  <c r="BK127"/>
  <c r="J127"/>
  <c r="BE127"/>
  <c r="BI122"/>
  <c r="BH122"/>
  <c r="BG122"/>
  <c r="BF122"/>
  <c r="T122"/>
  <c r="R122"/>
  <c r="P122"/>
  <c r="BK122"/>
  <c r="J122"/>
  <c r="BE122"/>
  <c r="BI113"/>
  <c r="BH113"/>
  <c r="BG113"/>
  <c r="BF113"/>
  <c r="T113"/>
  <c r="R113"/>
  <c r="P113"/>
  <c r="BK113"/>
  <c r="J113"/>
  <c r="BE113"/>
  <c r="BI107"/>
  <c r="BH107"/>
  <c r="BG107"/>
  <c r="BF107"/>
  <c r="T107"/>
  <c r="R107"/>
  <c r="P107"/>
  <c r="BK107"/>
  <c r="J107"/>
  <c r="BE107"/>
  <c r="BI92"/>
  <c r="F36"/>
  <c i="1" r="BD86"/>
  <c i="23" r="BH92"/>
  <c r="F35"/>
  <c i="1" r="BC86"/>
  <c i="23" r="BG92"/>
  <c r="F34"/>
  <c i="1" r="BB86"/>
  <c i="23" r="BF92"/>
  <c r="J33"/>
  <c i="1" r="AW86"/>
  <c i="23" r="F33"/>
  <c i="1" r="BA86"/>
  <c i="23" r="T92"/>
  <c r="T91"/>
  <c r="T90"/>
  <c r="T89"/>
  <c r="R92"/>
  <c r="R91"/>
  <c r="R90"/>
  <c r="R89"/>
  <c r="P92"/>
  <c r="P91"/>
  <c r="P90"/>
  <c r="P89"/>
  <c i="1" r="AU86"/>
  <c i="23" r="BK92"/>
  <c r="BK91"/>
  <c r="J91"/>
  <c r="BK90"/>
  <c r="J90"/>
  <c r="BK89"/>
  <c r="J89"/>
  <c r="J60"/>
  <c r="J29"/>
  <c i="1" r="AG86"/>
  <c i="23" r="J92"/>
  <c r="BE92"/>
  <c r="J32"/>
  <c i="1" r="AV86"/>
  <c i="23" r="F32"/>
  <c i="1" r="AZ86"/>
  <c i="23" r="J62"/>
  <c r="J61"/>
  <c r="J85"/>
  <c r="F85"/>
  <c r="F83"/>
  <c r="E81"/>
  <c r="J55"/>
  <c r="F55"/>
  <c r="F53"/>
  <c r="E51"/>
  <c r="J38"/>
  <c r="J20"/>
  <c r="E20"/>
  <c r="F86"/>
  <c r="F56"/>
  <c r="J19"/>
  <c r="J14"/>
  <c r="J83"/>
  <c r="J53"/>
  <c r="E7"/>
  <c r="E77"/>
  <c r="E47"/>
  <c i="1" r="AY85"/>
  <c r="AX85"/>
  <c i="22" r="BI154"/>
  <c r="BH154"/>
  <c r="BG154"/>
  <c r="BF154"/>
  <c r="T154"/>
  <c r="R154"/>
  <c r="P154"/>
  <c r="BK154"/>
  <c r="J154"/>
  <c r="BE154"/>
  <c r="BI147"/>
  <c r="BH147"/>
  <c r="BG147"/>
  <c r="BF147"/>
  <c r="T147"/>
  <c r="R147"/>
  <c r="P147"/>
  <c r="BK147"/>
  <c r="J147"/>
  <c r="BE147"/>
  <c r="BI143"/>
  <c r="BH143"/>
  <c r="BG143"/>
  <c r="BF143"/>
  <c r="T143"/>
  <c r="R143"/>
  <c r="P143"/>
  <c r="BK143"/>
  <c r="J143"/>
  <c r="BE143"/>
  <c r="BI141"/>
  <c r="BH141"/>
  <c r="BG141"/>
  <c r="BF141"/>
  <c r="T141"/>
  <c r="T140"/>
  <c r="R141"/>
  <c r="R140"/>
  <c r="P141"/>
  <c r="P140"/>
  <c r="BK141"/>
  <c r="BK140"/>
  <c r="J140"/>
  <c r="J141"/>
  <c r="BE141"/>
  <c r="J64"/>
  <c r="BI138"/>
  <c r="BH138"/>
  <c r="BG138"/>
  <c r="BF138"/>
  <c r="T138"/>
  <c r="T137"/>
  <c r="R138"/>
  <c r="R137"/>
  <c r="P138"/>
  <c r="P137"/>
  <c r="BK138"/>
  <c r="BK137"/>
  <c r="J137"/>
  <c r="J138"/>
  <c r="BE138"/>
  <c r="J63"/>
  <c r="BI135"/>
  <c r="BH135"/>
  <c r="BG135"/>
  <c r="BF135"/>
  <c r="T135"/>
  <c r="R135"/>
  <c r="P135"/>
  <c r="BK135"/>
  <c r="J135"/>
  <c r="BE135"/>
  <c r="BI124"/>
  <c r="BH124"/>
  <c r="BG124"/>
  <c r="BF124"/>
  <c r="T124"/>
  <c r="R124"/>
  <c r="P124"/>
  <c r="BK124"/>
  <c r="J124"/>
  <c r="BE124"/>
  <c r="BI119"/>
  <c r="BH119"/>
  <c r="BG119"/>
  <c r="BF119"/>
  <c r="T119"/>
  <c r="R119"/>
  <c r="P119"/>
  <c r="BK119"/>
  <c r="J119"/>
  <c r="BE119"/>
  <c r="BI115"/>
  <c r="BH115"/>
  <c r="BG115"/>
  <c r="BF115"/>
  <c r="T115"/>
  <c r="R115"/>
  <c r="P115"/>
  <c r="BK115"/>
  <c r="J115"/>
  <c r="BE115"/>
  <c r="BI110"/>
  <c r="BH110"/>
  <c r="BG110"/>
  <c r="BF110"/>
  <c r="T110"/>
  <c r="R110"/>
  <c r="P110"/>
  <c r="BK110"/>
  <c r="J110"/>
  <c r="BE110"/>
  <c r="BI106"/>
  <c r="BH106"/>
  <c r="BG106"/>
  <c r="BF106"/>
  <c r="T106"/>
  <c r="R106"/>
  <c r="P106"/>
  <c r="BK106"/>
  <c r="J106"/>
  <c r="BE106"/>
  <c r="BI101"/>
  <c r="BH101"/>
  <c r="BG101"/>
  <c r="BF101"/>
  <c r="T101"/>
  <c r="R101"/>
  <c r="P101"/>
  <c r="BK101"/>
  <c r="J101"/>
  <c r="BE101"/>
  <c r="BI99"/>
  <c r="BH99"/>
  <c r="BG99"/>
  <c r="BF99"/>
  <c r="T99"/>
  <c r="R99"/>
  <c r="P99"/>
  <c r="BK99"/>
  <c r="J99"/>
  <c r="BE99"/>
  <c r="BI94"/>
  <c r="BH94"/>
  <c r="BG94"/>
  <c r="BF94"/>
  <c r="T94"/>
  <c r="R94"/>
  <c r="P94"/>
  <c r="BK94"/>
  <c r="J94"/>
  <c r="BE94"/>
  <c r="BI90"/>
  <c r="BH90"/>
  <c r="BG90"/>
  <c r="BF90"/>
  <c r="T90"/>
  <c r="R90"/>
  <c r="P90"/>
  <c r="BK90"/>
  <c r="J90"/>
  <c r="BE90"/>
  <c r="BI89"/>
  <c r="F36"/>
  <c i="1" r="BD85"/>
  <c i="22" r="BH89"/>
  <c r="F35"/>
  <c i="1" r="BC85"/>
  <c i="22" r="BG89"/>
  <c r="F34"/>
  <c i="1" r="BB85"/>
  <c i="22" r="BF89"/>
  <c r="J33"/>
  <c i="1" r="AW85"/>
  <c i="22" r="F33"/>
  <c i="1" r="BA85"/>
  <c i="22" r="T89"/>
  <c r="T88"/>
  <c r="T87"/>
  <c r="T86"/>
  <c r="R89"/>
  <c r="R88"/>
  <c r="R87"/>
  <c r="R86"/>
  <c r="P89"/>
  <c r="P88"/>
  <c r="P87"/>
  <c r="P86"/>
  <c i="1" r="AU85"/>
  <c i="22" r="BK89"/>
  <c r="BK88"/>
  <c r="J88"/>
  <c r="BK87"/>
  <c r="J87"/>
  <c r="BK86"/>
  <c r="J86"/>
  <c r="J60"/>
  <c r="J29"/>
  <c i="1" r="AG85"/>
  <c i="22" r="J89"/>
  <c r="BE89"/>
  <c r="J32"/>
  <c i="1" r="AV85"/>
  <c i="22" r="F32"/>
  <c i="1" r="AZ85"/>
  <c i="22" r="J62"/>
  <c r="J61"/>
  <c r="J82"/>
  <c r="F82"/>
  <c r="F80"/>
  <c r="E78"/>
  <c r="J55"/>
  <c r="F55"/>
  <c r="F53"/>
  <c r="E51"/>
  <c r="J38"/>
  <c r="J20"/>
  <c r="E20"/>
  <c r="F83"/>
  <c r="F56"/>
  <c r="J19"/>
  <c r="J14"/>
  <c r="J80"/>
  <c r="J53"/>
  <c r="E7"/>
  <c r="E74"/>
  <c r="E47"/>
  <c i="1" r="AY83"/>
  <c r="AX83"/>
  <c i="21" r="BI97"/>
  <c r="BH97"/>
  <c r="BG97"/>
  <c r="BF97"/>
  <c r="T97"/>
  <c r="R97"/>
  <c r="P97"/>
  <c r="BK97"/>
  <c r="J97"/>
  <c r="BE97"/>
  <c r="BI96"/>
  <c r="BH96"/>
  <c r="BG96"/>
  <c r="BF96"/>
  <c r="T96"/>
  <c r="T95"/>
  <c r="T94"/>
  <c r="R96"/>
  <c r="R95"/>
  <c r="R94"/>
  <c r="P96"/>
  <c r="P95"/>
  <c r="P94"/>
  <c r="BK96"/>
  <c r="BK95"/>
  <c r="J95"/>
  <c r="BK94"/>
  <c r="J94"/>
  <c r="J96"/>
  <c r="BE96"/>
  <c r="J64"/>
  <c r="J63"/>
  <c r="BI92"/>
  <c r="BH92"/>
  <c r="BG92"/>
  <c r="BF92"/>
  <c r="T92"/>
  <c r="R92"/>
  <c r="P92"/>
  <c r="BK92"/>
  <c r="J92"/>
  <c r="BE92"/>
  <c r="BI89"/>
  <c r="F36"/>
  <c i="1" r="BD83"/>
  <c i="21" r="BH89"/>
  <c r="F35"/>
  <c i="1" r="BC83"/>
  <c i="21" r="BG89"/>
  <c r="F34"/>
  <c i="1" r="BB83"/>
  <c i="21" r="BF89"/>
  <c r="J33"/>
  <c i="1" r="AW83"/>
  <c i="21" r="F33"/>
  <c i="1" r="BA83"/>
  <c i="21" r="T89"/>
  <c r="T88"/>
  <c r="T87"/>
  <c r="T86"/>
  <c r="R89"/>
  <c r="R88"/>
  <c r="R87"/>
  <c r="R86"/>
  <c r="P89"/>
  <c r="P88"/>
  <c r="P87"/>
  <c r="P86"/>
  <c i="1" r="AU83"/>
  <c i="21" r="BK89"/>
  <c r="BK88"/>
  <c r="J88"/>
  <c r="BK87"/>
  <c r="J87"/>
  <c r="BK86"/>
  <c r="J86"/>
  <c r="J60"/>
  <c r="J29"/>
  <c i="1" r="AG83"/>
  <c i="21" r="J89"/>
  <c r="BE89"/>
  <c r="J32"/>
  <c i="1" r="AV83"/>
  <c i="21" r="F32"/>
  <c i="1" r="AZ83"/>
  <c i="21" r="J62"/>
  <c r="J61"/>
  <c r="J82"/>
  <c r="F82"/>
  <c r="F80"/>
  <c r="E78"/>
  <c r="J55"/>
  <c r="F55"/>
  <c r="F53"/>
  <c r="E51"/>
  <c r="J38"/>
  <c r="J20"/>
  <c r="E20"/>
  <c r="F83"/>
  <c r="F56"/>
  <c r="J19"/>
  <c r="J14"/>
  <c r="J80"/>
  <c r="J53"/>
  <c r="E7"/>
  <c r="E74"/>
  <c r="E47"/>
  <c i="1" r="AY81"/>
  <c r="AX81"/>
  <c i="20" r="BI177"/>
  <c r="BH177"/>
  <c r="BG177"/>
  <c r="BF177"/>
  <c r="T177"/>
  <c r="R177"/>
  <c r="P177"/>
  <c r="BK177"/>
  <c r="J177"/>
  <c r="BE177"/>
  <c r="BI176"/>
  <c r="BH176"/>
  <c r="BG176"/>
  <c r="BF176"/>
  <c r="T176"/>
  <c r="T175"/>
  <c r="R176"/>
  <c r="R175"/>
  <c r="P176"/>
  <c r="P175"/>
  <c r="BK176"/>
  <c r="BK175"/>
  <c r="J175"/>
  <c r="J176"/>
  <c r="BE176"/>
  <c r="J68"/>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3"/>
  <c r="BH163"/>
  <c r="BG163"/>
  <c r="BF163"/>
  <c r="T163"/>
  <c r="R163"/>
  <c r="P163"/>
  <c r="BK163"/>
  <c r="J163"/>
  <c r="BE163"/>
  <c r="BI161"/>
  <c r="BH161"/>
  <c r="BG161"/>
  <c r="BF161"/>
  <c r="T161"/>
  <c r="T160"/>
  <c r="R161"/>
  <c r="R160"/>
  <c r="P161"/>
  <c r="P160"/>
  <c r="BK161"/>
  <c r="BK160"/>
  <c r="J160"/>
  <c r="J161"/>
  <c r="BE161"/>
  <c r="J67"/>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1"/>
  <c r="BH151"/>
  <c r="BG151"/>
  <c r="BF151"/>
  <c r="T151"/>
  <c r="R151"/>
  <c r="P151"/>
  <c r="BK151"/>
  <c r="J151"/>
  <c r="BE151"/>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9"/>
  <c r="BH129"/>
  <c r="BG129"/>
  <c r="BF129"/>
  <c r="T129"/>
  <c r="R129"/>
  <c r="P129"/>
  <c r="BK129"/>
  <c r="J129"/>
  <c r="BE129"/>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T121"/>
  <c r="T120"/>
  <c r="R122"/>
  <c r="R121"/>
  <c r="R120"/>
  <c r="P122"/>
  <c r="P121"/>
  <c r="P120"/>
  <c r="BK122"/>
  <c r="BK121"/>
  <c r="J121"/>
  <c r="BK120"/>
  <c r="J120"/>
  <c r="J122"/>
  <c r="BE122"/>
  <c r="J65"/>
  <c r="J64"/>
  <c r="BI118"/>
  <c r="BH118"/>
  <c r="BG118"/>
  <c r="BF118"/>
  <c r="T118"/>
  <c r="R118"/>
  <c r="P118"/>
  <c r="BK118"/>
  <c r="J118"/>
  <c r="BE118"/>
  <c r="BI115"/>
  <c r="BH115"/>
  <c r="BG115"/>
  <c r="BF115"/>
  <c r="T115"/>
  <c r="R115"/>
  <c r="P115"/>
  <c r="BK115"/>
  <c r="J115"/>
  <c r="BE115"/>
  <c r="BI111"/>
  <c r="BH111"/>
  <c r="BG111"/>
  <c r="BF111"/>
  <c r="T111"/>
  <c r="T110"/>
  <c r="R111"/>
  <c r="R110"/>
  <c r="P111"/>
  <c r="P110"/>
  <c r="BK111"/>
  <c r="BK110"/>
  <c r="J110"/>
  <c r="J111"/>
  <c r="BE111"/>
  <c r="J63"/>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6"/>
  <c r="BH96"/>
  <c r="BG96"/>
  <c r="BF96"/>
  <c r="T96"/>
  <c r="R96"/>
  <c r="P96"/>
  <c r="BK96"/>
  <c r="J96"/>
  <c r="BE96"/>
  <c r="BI93"/>
  <c r="F36"/>
  <c i="1" r="BD81"/>
  <c i="20" r="BH93"/>
  <c r="F35"/>
  <c i="1" r="BC81"/>
  <c i="20" r="BG93"/>
  <c r="F34"/>
  <c i="1" r="BB81"/>
  <c i="20" r="BF93"/>
  <c r="J33"/>
  <c i="1" r="AW81"/>
  <c i="20" r="F33"/>
  <c i="1" r="BA81"/>
  <c i="20" r="T93"/>
  <c r="T92"/>
  <c r="T91"/>
  <c r="T90"/>
  <c r="R93"/>
  <c r="R92"/>
  <c r="R91"/>
  <c r="R90"/>
  <c r="P93"/>
  <c r="P92"/>
  <c r="P91"/>
  <c r="P90"/>
  <c i="1" r="AU81"/>
  <c i="20" r="BK93"/>
  <c r="BK92"/>
  <c r="J92"/>
  <c r="BK91"/>
  <c r="J91"/>
  <c r="BK90"/>
  <c r="J90"/>
  <c r="J60"/>
  <c r="J29"/>
  <c i="1" r="AG81"/>
  <c i="20" r="J93"/>
  <c r="BE93"/>
  <c r="J32"/>
  <c i="1" r="AV81"/>
  <c i="20" r="F32"/>
  <c i="1" r="AZ81"/>
  <c i="20" r="J62"/>
  <c r="J61"/>
  <c r="J86"/>
  <c r="F86"/>
  <c r="F84"/>
  <c r="E82"/>
  <c r="J55"/>
  <c r="F55"/>
  <c r="F53"/>
  <c r="E51"/>
  <c r="J38"/>
  <c r="J20"/>
  <c r="E20"/>
  <c r="F87"/>
  <c r="F56"/>
  <c r="J19"/>
  <c r="J14"/>
  <c r="J84"/>
  <c r="J53"/>
  <c r="E7"/>
  <c r="E78"/>
  <c r="E47"/>
  <c i="1" r="AY79"/>
  <c r="AX79"/>
  <c i="19" r="BI174"/>
  <c r="BH174"/>
  <c r="BG174"/>
  <c r="BF174"/>
  <c r="T174"/>
  <c r="R174"/>
  <c r="P174"/>
  <c r="BK174"/>
  <c r="J174"/>
  <c r="BE174"/>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3"/>
  <c r="BH163"/>
  <c r="BG163"/>
  <c r="BF163"/>
  <c r="T163"/>
  <c r="T162"/>
  <c r="R163"/>
  <c r="R162"/>
  <c r="P163"/>
  <c r="P162"/>
  <c r="BK163"/>
  <c r="BK162"/>
  <c r="J162"/>
  <c r="J163"/>
  <c r="BE163"/>
  <c r="J71"/>
  <c r="BI161"/>
  <c r="BH161"/>
  <c r="BG161"/>
  <c r="BF161"/>
  <c r="T161"/>
  <c r="R161"/>
  <c r="P161"/>
  <c r="BK161"/>
  <c r="J161"/>
  <c r="BE161"/>
  <c r="BI160"/>
  <c r="BH160"/>
  <c r="BG160"/>
  <c r="BF160"/>
  <c r="T160"/>
  <c r="R160"/>
  <c r="P160"/>
  <c r="BK160"/>
  <c r="J160"/>
  <c r="BE160"/>
  <c r="BI159"/>
  <c r="BH159"/>
  <c r="BG159"/>
  <c r="BF159"/>
  <c r="T159"/>
  <c r="T158"/>
  <c r="T157"/>
  <c r="R159"/>
  <c r="R158"/>
  <c r="R157"/>
  <c r="P159"/>
  <c r="P158"/>
  <c r="P157"/>
  <c r="BK159"/>
  <c r="BK158"/>
  <c r="J158"/>
  <c r="BK157"/>
  <c r="J157"/>
  <c r="J159"/>
  <c r="BE159"/>
  <c r="J70"/>
  <c r="J69"/>
  <c r="BI155"/>
  <c r="BH155"/>
  <c r="BG155"/>
  <c r="BF155"/>
  <c r="T155"/>
  <c r="R155"/>
  <c r="P155"/>
  <c r="BK155"/>
  <c r="J155"/>
  <c r="BE155"/>
  <c r="BI153"/>
  <c r="BH153"/>
  <c r="BG153"/>
  <c r="BF153"/>
  <c r="T153"/>
  <c r="T152"/>
  <c r="R153"/>
  <c r="R152"/>
  <c r="P153"/>
  <c r="P152"/>
  <c r="BK153"/>
  <c r="BK152"/>
  <c r="J152"/>
  <c r="J153"/>
  <c r="BE153"/>
  <c r="J68"/>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7"/>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T132"/>
  <c r="R133"/>
  <c r="R132"/>
  <c r="P133"/>
  <c r="P132"/>
  <c r="BK133"/>
  <c r="BK132"/>
  <c r="J132"/>
  <c r="J133"/>
  <c r="BE133"/>
  <c r="J66"/>
  <c r="BI130"/>
  <c r="BH130"/>
  <c r="BG130"/>
  <c r="BF130"/>
  <c r="T130"/>
  <c r="R130"/>
  <c r="P130"/>
  <c r="BK130"/>
  <c r="J130"/>
  <c r="BE130"/>
  <c r="BI128"/>
  <c r="BH128"/>
  <c r="BG128"/>
  <c r="BF128"/>
  <c r="T128"/>
  <c r="R128"/>
  <c r="P128"/>
  <c r="BK128"/>
  <c r="J128"/>
  <c r="BE128"/>
  <c r="BI125"/>
  <c r="BH125"/>
  <c r="BG125"/>
  <c r="BF125"/>
  <c r="T125"/>
  <c r="R125"/>
  <c r="P125"/>
  <c r="BK125"/>
  <c r="J125"/>
  <c r="BE125"/>
  <c r="BI123"/>
  <c r="BH123"/>
  <c r="BG123"/>
  <c r="BF123"/>
  <c r="T123"/>
  <c r="R123"/>
  <c r="P123"/>
  <c r="BK123"/>
  <c r="J123"/>
  <c r="BE123"/>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T109"/>
  <c r="R110"/>
  <c r="R109"/>
  <c r="P110"/>
  <c r="P109"/>
  <c r="BK110"/>
  <c r="BK109"/>
  <c r="J109"/>
  <c r="J110"/>
  <c r="BE110"/>
  <c r="J65"/>
  <c r="BI107"/>
  <c r="BH107"/>
  <c r="BG107"/>
  <c r="BF107"/>
  <c r="T107"/>
  <c r="T106"/>
  <c r="T105"/>
  <c r="R107"/>
  <c r="R106"/>
  <c r="R105"/>
  <c r="P107"/>
  <c r="P106"/>
  <c r="P105"/>
  <c r="BK107"/>
  <c r="BK106"/>
  <c r="J106"/>
  <c r="BK105"/>
  <c r="J105"/>
  <c r="J107"/>
  <c r="BE107"/>
  <c r="J64"/>
  <c r="J63"/>
  <c r="BI103"/>
  <c r="BH103"/>
  <c r="BG103"/>
  <c r="BF103"/>
  <c r="T103"/>
  <c r="R103"/>
  <c r="P103"/>
  <c r="BK103"/>
  <c r="J103"/>
  <c r="BE103"/>
  <c r="BI100"/>
  <c r="BH100"/>
  <c r="BG100"/>
  <c r="BF100"/>
  <c r="T100"/>
  <c r="R100"/>
  <c r="P100"/>
  <c r="BK100"/>
  <c r="J100"/>
  <c r="BE100"/>
  <c r="BI96"/>
  <c r="F36"/>
  <c i="1" r="BD79"/>
  <c i="19" r="BH96"/>
  <c r="F35"/>
  <c i="1" r="BC79"/>
  <c i="19" r="BG96"/>
  <c r="F34"/>
  <c i="1" r="BB79"/>
  <c i="19" r="BF96"/>
  <c r="J33"/>
  <c i="1" r="AW79"/>
  <c i="19" r="F33"/>
  <c i="1" r="BA79"/>
  <c i="19" r="T96"/>
  <c r="T95"/>
  <c r="T94"/>
  <c r="T93"/>
  <c r="R96"/>
  <c r="R95"/>
  <c r="R94"/>
  <c r="R93"/>
  <c r="P96"/>
  <c r="P95"/>
  <c r="P94"/>
  <c r="P93"/>
  <c i="1" r="AU79"/>
  <c i="19" r="BK96"/>
  <c r="BK95"/>
  <c r="J95"/>
  <c r="BK94"/>
  <c r="J94"/>
  <c r="BK93"/>
  <c r="J93"/>
  <c r="J60"/>
  <c r="J29"/>
  <c i="1" r="AG79"/>
  <c i="19" r="J96"/>
  <c r="BE96"/>
  <c r="J32"/>
  <c i="1" r="AV79"/>
  <c i="19" r="F32"/>
  <c i="1" r="AZ79"/>
  <c i="19" r="J62"/>
  <c r="J61"/>
  <c r="J89"/>
  <c r="F89"/>
  <c r="F87"/>
  <c r="E85"/>
  <c r="J55"/>
  <c r="F55"/>
  <c r="F53"/>
  <c r="E51"/>
  <c r="J38"/>
  <c r="J20"/>
  <c r="E20"/>
  <c r="F90"/>
  <c r="F56"/>
  <c r="J19"/>
  <c r="J14"/>
  <c r="J87"/>
  <c r="J53"/>
  <c r="E7"/>
  <c r="E81"/>
  <c r="E47"/>
  <c i="18" r="J86"/>
  <c i="1" r="AY77"/>
  <c r="AX77"/>
  <c i="18" r="BI101"/>
  <c r="BH101"/>
  <c r="BG101"/>
  <c r="BF101"/>
  <c r="T101"/>
  <c r="R101"/>
  <c r="P101"/>
  <c r="BK101"/>
  <c r="J101"/>
  <c r="BE101"/>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F36"/>
  <c i="1" r="BD77"/>
  <c i="18" r="BH89"/>
  <c r="F35"/>
  <c i="1" r="BC77"/>
  <c i="18" r="BG89"/>
  <c r="F34"/>
  <c i="1" r="BB77"/>
  <c i="18" r="BF89"/>
  <c r="J33"/>
  <c i="1" r="AW77"/>
  <c i="18" r="F33"/>
  <c i="1" r="BA77"/>
  <c i="18" r="T89"/>
  <c r="T88"/>
  <c r="T87"/>
  <c r="T85"/>
  <c r="R89"/>
  <c r="R88"/>
  <c r="R87"/>
  <c r="R85"/>
  <c r="P89"/>
  <c r="P88"/>
  <c r="P87"/>
  <c r="P85"/>
  <c i="1" r="AU77"/>
  <c i="18" r="BK89"/>
  <c r="BK88"/>
  <c r="J88"/>
  <c r="BK87"/>
  <c r="J87"/>
  <c r="BK85"/>
  <c r="J85"/>
  <c r="J60"/>
  <c r="J29"/>
  <c i="1" r="AG77"/>
  <c i="18" r="J89"/>
  <c r="BE89"/>
  <c r="J32"/>
  <c i="1" r="AV77"/>
  <c i="18" r="F32"/>
  <c i="1" r="AZ77"/>
  <c i="18" r="J63"/>
  <c r="J62"/>
  <c r="J61"/>
  <c r="J81"/>
  <c r="F81"/>
  <c r="F79"/>
  <c r="E77"/>
  <c r="J55"/>
  <c r="F55"/>
  <c r="F53"/>
  <c r="E51"/>
  <c r="J38"/>
  <c r="J20"/>
  <c r="E20"/>
  <c r="F82"/>
  <c r="F56"/>
  <c r="J19"/>
  <c r="J14"/>
  <c r="J79"/>
  <c r="J53"/>
  <c r="E7"/>
  <c r="E73"/>
  <c r="E47"/>
  <c i="1" r="AY75"/>
  <c r="AX75"/>
  <c i="17" r="BI232"/>
  <c r="BH232"/>
  <c r="BG232"/>
  <c r="BF232"/>
  <c r="T232"/>
  <c r="T231"/>
  <c r="R232"/>
  <c r="R231"/>
  <c r="P232"/>
  <c r="P231"/>
  <c r="BK232"/>
  <c r="BK231"/>
  <c r="J231"/>
  <c r="J232"/>
  <c r="BE232"/>
  <c r="J72"/>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T177"/>
  <c r="R179"/>
  <c r="R178"/>
  <c r="R177"/>
  <c r="P179"/>
  <c r="P178"/>
  <c r="P177"/>
  <c r="BK179"/>
  <c r="BK178"/>
  <c r="J178"/>
  <c r="BK177"/>
  <c r="J177"/>
  <c r="J179"/>
  <c r="BE179"/>
  <c r="J71"/>
  <c r="J70"/>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9"/>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68"/>
  <c r="J67"/>
  <c r="BI154"/>
  <c r="BH154"/>
  <c r="BG154"/>
  <c r="BF154"/>
  <c r="T154"/>
  <c r="T153"/>
  <c r="R154"/>
  <c r="R153"/>
  <c r="P154"/>
  <c r="P153"/>
  <c r="BK154"/>
  <c r="BK153"/>
  <c r="J153"/>
  <c r="J154"/>
  <c r="BE154"/>
  <c r="J66"/>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T143"/>
  <c r="R144"/>
  <c r="R143"/>
  <c r="P144"/>
  <c r="P143"/>
  <c r="BK144"/>
  <c r="BK143"/>
  <c r="J143"/>
  <c r="J144"/>
  <c r="BE144"/>
  <c r="J65"/>
  <c r="BI141"/>
  <c r="BH141"/>
  <c r="BG141"/>
  <c r="BF141"/>
  <c r="T141"/>
  <c r="T140"/>
  <c r="R141"/>
  <c r="R140"/>
  <c r="P141"/>
  <c r="P140"/>
  <c r="BK141"/>
  <c r="BK140"/>
  <c r="J140"/>
  <c r="J141"/>
  <c r="BE141"/>
  <c r="J64"/>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T127"/>
  <c r="R128"/>
  <c r="R127"/>
  <c r="P128"/>
  <c r="P127"/>
  <c r="BK128"/>
  <c r="BK127"/>
  <c r="J127"/>
  <c r="J128"/>
  <c r="BE128"/>
  <c r="J63"/>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7"/>
  <c r="F36"/>
  <c i="1" r="BD75"/>
  <c i="17" r="BH97"/>
  <c r="F35"/>
  <c i="1" r="BC75"/>
  <c i="17" r="BG97"/>
  <c r="F34"/>
  <c i="1" r="BB75"/>
  <c i="17" r="BF97"/>
  <c r="J33"/>
  <c i="1" r="AW75"/>
  <c i="17" r="F33"/>
  <c i="1" r="BA75"/>
  <c i="17" r="T97"/>
  <c r="T96"/>
  <c r="T95"/>
  <c r="T94"/>
  <c r="R97"/>
  <c r="R96"/>
  <c r="R95"/>
  <c r="R94"/>
  <c r="P97"/>
  <c r="P96"/>
  <c r="P95"/>
  <c r="P94"/>
  <c i="1" r="AU75"/>
  <c i="17" r="BK97"/>
  <c r="BK96"/>
  <c r="J96"/>
  <c r="BK95"/>
  <c r="J95"/>
  <c r="BK94"/>
  <c r="J94"/>
  <c r="J60"/>
  <c r="J29"/>
  <c i="1" r="AG75"/>
  <c i="17" r="J97"/>
  <c r="BE97"/>
  <c r="J32"/>
  <c i="1" r="AV75"/>
  <c i="17" r="F32"/>
  <c i="1" r="AZ75"/>
  <c i="17" r="J62"/>
  <c r="J61"/>
  <c r="J90"/>
  <c r="F90"/>
  <c r="F88"/>
  <c r="E86"/>
  <c r="J55"/>
  <c r="F55"/>
  <c r="F53"/>
  <c r="E51"/>
  <c r="J38"/>
  <c r="J20"/>
  <c r="E20"/>
  <c r="F91"/>
  <c r="F56"/>
  <c r="J19"/>
  <c r="J14"/>
  <c r="J88"/>
  <c r="J53"/>
  <c r="E7"/>
  <c r="E82"/>
  <c r="E47"/>
  <c i="1" r="AY73"/>
  <c r="AX73"/>
  <c i="16" r="BI245"/>
  <c r="BH245"/>
  <c r="BG245"/>
  <c r="BF245"/>
  <c r="T245"/>
  <c r="T244"/>
  <c r="R245"/>
  <c r="R244"/>
  <c r="P245"/>
  <c r="P244"/>
  <c r="BK245"/>
  <c r="BK244"/>
  <c r="J244"/>
  <c r="J245"/>
  <c r="BE245"/>
  <c r="J68"/>
  <c r="BI242"/>
  <c r="BH242"/>
  <c r="BG242"/>
  <c r="BF242"/>
  <c r="T242"/>
  <c r="R242"/>
  <c r="P242"/>
  <c r="BK242"/>
  <c r="J242"/>
  <c r="BE242"/>
  <c r="BI240"/>
  <c r="BH240"/>
  <c r="BG240"/>
  <c r="BF240"/>
  <c r="T240"/>
  <c r="R240"/>
  <c r="P240"/>
  <c r="BK240"/>
  <c r="J240"/>
  <c r="BE240"/>
  <c r="BI237"/>
  <c r="BH237"/>
  <c r="BG237"/>
  <c r="BF237"/>
  <c r="T237"/>
  <c r="R237"/>
  <c r="P237"/>
  <c r="BK237"/>
  <c r="J237"/>
  <c r="BE237"/>
  <c r="BI235"/>
  <c r="BH235"/>
  <c r="BG235"/>
  <c r="BF235"/>
  <c r="T235"/>
  <c r="T234"/>
  <c r="R235"/>
  <c r="R234"/>
  <c r="P235"/>
  <c r="P234"/>
  <c r="BK235"/>
  <c r="BK234"/>
  <c r="J234"/>
  <c r="J235"/>
  <c r="BE235"/>
  <c r="J67"/>
  <c r="BI232"/>
  <c r="BH232"/>
  <c r="BG232"/>
  <c r="BF232"/>
  <c r="T232"/>
  <c r="T231"/>
  <c r="R232"/>
  <c r="R231"/>
  <c r="P232"/>
  <c r="P231"/>
  <c r="BK232"/>
  <c r="BK231"/>
  <c r="J231"/>
  <c r="J232"/>
  <c r="BE232"/>
  <c r="J66"/>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65"/>
  <c r="BI176"/>
  <c r="BH176"/>
  <c r="BG176"/>
  <c r="BF176"/>
  <c r="T176"/>
  <c r="R176"/>
  <c r="P176"/>
  <c r="BK176"/>
  <c r="J176"/>
  <c r="BE176"/>
  <c r="BI174"/>
  <c r="BH174"/>
  <c r="BG174"/>
  <c r="BF174"/>
  <c r="T174"/>
  <c r="T173"/>
  <c r="R174"/>
  <c r="R173"/>
  <c r="P174"/>
  <c r="P173"/>
  <c r="BK174"/>
  <c r="BK173"/>
  <c r="J173"/>
  <c r="J174"/>
  <c r="BE174"/>
  <c r="J6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T158"/>
  <c r="R159"/>
  <c r="R158"/>
  <c r="P159"/>
  <c r="P158"/>
  <c r="BK159"/>
  <c r="BK158"/>
  <c r="J158"/>
  <c r="J159"/>
  <c r="BE159"/>
  <c r="J63"/>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2"/>
  <c r="BH112"/>
  <c r="BG112"/>
  <c r="BF112"/>
  <c r="T112"/>
  <c r="R112"/>
  <c r="P112"/>
  <c r="BK112"/>
  <c r="J112"/>
  <c r="BE112"/>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F36"/>
  <c i="1" r="BD73"/>
  <c i="16" r="BH93"/>
  <c r="F35"/>
  <c i="1" r="BC73"/>
  <c i="16" r="BG93"/>
  <c r="F34"/>
  <c i="1" r="BB73"/>
  <c i="16" r="BF93"/>
  <c r="J33"/>
  <c i="1" r="AW73"/>
  <c i="16" r="F33"/>
  <c i="1" r="BA73"/>
  <c i="16" r="T93"/>
  <c r="T92"/>
  <c r="T91"/>
  <c r="T90"/>
  <c r="R93"/>
  <c r="R92"/>
  <c r="R91"/>
  <c r="R90"/>
  <c r="P93"/>
  <c r="P92"/>
  <c r="P91"/>
  <c r="P90"/>
  <c i="1" r="AU73"/>
  <c i="16" r="BK93"/>
  <c r="BK92"/>
  <c r="J92"/>
  <c r="BK91"/>
  <c r="J91"/>
  <c r="BK90"/>
  <c r="J90"/>
  <c r="J60"/>
  <c r="J29"/>
  <c i="1" r="AG73"/>
  <c i="16" r="J93"/>
  <c r="BE93"/>
  <c r="J32"/>
  <c i="1" r="AV73"/>
  <c i="16" r="F32"/>
  <c i="1" r="AZ73"/>
  <c i="16" r="J62"/>
  <c r="J61"/>
  <c r="J86"/>
  <c r="F86"/>
  <c r="F84"/>
  <c r="E82"/>
  <c r="J55"/>
  <c r="F55"/>
  <c r="F53"/>
  <c r="E51"/>
  <c r="J38"/>
  <c r="J20"/>
  <c r="E20"/>
  <c r="F87"/>
  <c r="F56"/>
  <c r="J19"/>
  <c r="J14"/>
  <c r="J84"/>
  <c r="J53"/>
  <c r="E7"/>
  <c r="E78"/>
  <c r="E47"/>
  <c i="1" r="AY71"/>
  <c r="AX71"/>
  <c i="15" r="BI424"/>
  <c r="BH424"/>
  <c r="BG424"/>
  <c r="BF424"/>
  <c r="T424"/>
  <c r="T423"/>
  <c r="R424"/>
  <c r="R423"/>
  <c r="P424"/>
  <c r="P423"/>
  <c r="BK424"/>
  <c r="BK423"/>
  <c r="J423"/>
  <c r="J424"/>
  <c r="BE424"/>
  <c r="J68"/>
  <c r="BI421"/>
  <c r="BH421"/>
  <c r="BG421"/>
  <c r="BF421"/>
  <c r="T421"/>
  <c r="R421"/>
  <c r="P421"/>
  <c r="BK421"/>
  <c r="J421"/>
  <c r="BE421"/>
  <c r="BI418"/>
  <c r="BH418"/>
  <c r="BG418"/>
  <c r="BF418"/>
  <c r="T418"/>
  <c r="R418"/>
  <c r="P418"/>
  <c r="BK418"/>
  <c r="J418"/>
  <c r="BE418"/>
  <c r="BI415"/>
  <c r="BH415"/>
  <c r="BG415"/>
  <c r="BF415"/>
  <c r="T415"/>
  <c r="T414"/>
  <c r="R415"/>
  <c r="R414"/>
  <c r="P415"/>
  <c r="P414"/>
  <c r="BK415"/>
  <c r="BK414"/>
  <c r="J414"/>
  <c r="J415"/>
  <c r="BE415"/>
  <c r="J67"/>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T401"/>
  <c r="R402"/>
  <c r="R401"/>
  <c r="P402"/>
  <c r="P401"/>
  <c r="BK402"/>
  <c r="BK401"/>
  <c r="J401"/>
  <c r="J402"/>
  <c r="BE402"/>
  <c r="J66"/>
  <c r="BI399"/>
  <c r="BH399"/>
  <c r="BG399"/>
  <c r="BF399"/>
  <c r="T399"/>
  <c r="R399"/>
  <c r="P399"/>
  <c r="BK399"/>
  <c r="J399"/>
  <c r="BE399"/>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T275"/>
  <c r="R276"/>
  <c r="R275"/>
  <c r="P276"/>
  <c r="P275"/>
  <c r="BK276"/>
  <c r="BK275"/>
  <c r="J275"/>
  <c r="J276"/>
  <c r="BE276"/>
  <c r="J65"/>
  <c r="BI272"/>
  <c r="BH272"/>
  <c r="BG272"/>
  <c r="BF272"/>
  <c r="T272"/>
  <c r="R272"/>
  <c r="P272"/>
  <c r="BK272"/>
  <c r="J272"/>
  <c r="BE272"/>
  <c r="BI269"/>
  <c r="BH269"/>
  <c r="BG269"/>
  <c r="BF269"/>
  <c r="T269"/>
  <c r="R269"/>
  <c r="P269"/>
  <c r="BK269"/>
  <c r="J269"/>
  <c r="BE269"/>
  <c r="BI266"/>
  <c r="BH266"/>
  <c r="BG266"/>
  <c r="BF266"/>
  <c r="T266"/>
  <c r="R266"/>
  <c r="P266"/>
  <c r="BK266"/>
  <c r="J266"/>
  <c r="BE266"/>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5"/>
  <c r="BH245"/>
  <c r="BG245"/>
  <c r="BF245"/>
  <c r="T245"/>
  <c r="R245"/>
  <c r="P245"/>
  <c r="BK245"/>
  <c r="J245"/>
  <c r="BE245"/>
  <c r="BI239"/>
  <c r="BH239"/>
  <c r="BG239"/>
  <c r="BF239"/>
  <c r="T239"/>
  <c r="T238"/>
  <c r="R239"/>
  <c r="R238"/>
  <c r="P239"/>
  <c r="P238"/>
  <c r="BK239"/>
  <c r="BK238"/>
  <c r="J238"/>
  <c r="J239"/>
  <c r="BE239"/>
  <c r="J64"/>
  <c r="BI236"/>
  <c r="BH236"/>
  <c r="BG236"/>
  <c r="BF236"/>
  <c r="T236"/>
  <c r="R236"/>
  <c r="P236"/>
  <c r="BK236"/>
  <c r="J236"/>
  <c r="BE236"/>
  <c r="BI234"/>
  <c r="BH234"/>
  <c r="BG234"/>
  <c r="BF234"/>
  <c r="T234"/>
  <c r="R234"/>
  <c r="P234"/>
  <c r="BK234"/>
  <c r="J234"/>
  <c r="BE234"/>
  <c r="BI231"/>
  <c r="BH231"/>
  <c r="BG231"/>
  <c r="BF231"/>
  <c r="T231"/>
  <c r="T230"/>
  <c r="R231"/>
  <c r="R230"/>
  <c r="P231"/>
  <c r="P230"/>
  <c r="BK231"/>
  <c r="BK230"/>
  <c r="J230"/>
  <c r="J231"/>
  <c r="BE231"/>
  <c r="J63"/>
  <c r="BI227"/>
  <c r="BH227"/>
  <c r="BG227"/>
  <c r="BF227"/>
  <c r="T227"/>
  <c r="R227"/>
  <c r="P227"/>
  <c r="BK227"/>
  <c r="J227"/>
  <c r="BE227"/>
  <c r="BI224"/>
  <c r="BH224"/>
  <c r="BG224"/>
  <c r="BF224"/>
  <c r="T224"/>
  <c r="R224"/>
  <c r="P224"/>
  <c r="BK224"/>
  <c r="J224"/>
  <c r="BE224"/>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199"/>
  <c r="BH199"/>
  <c r="BG199"/>
  <c r="BF199"/>
  <c r="T199"/>
  <c r="R199"/>
  <c r="P199"/>
  <c r="BK199"/>
  <c r="J199"/>
  <c r="BE199"/>
  <c r="BI196"/>
  <c r="BH196"/>
  <c r="BG196"/>
  <c r="BF196"/>
  <c r="T196"/>
  <c r="R196"/>
  <c r="P196"/>
  <c r="BK196"/>
  <c r="J196"/>
  <c r="BE196"/>
  <c r="BI194"/>
  <c r="BH194"/>
  <c r="BG194"/>
  <c r="BF194"/>
  <c r="T194"/>
  <c r="R194"/>
  <c r="P194"/>
  <c r="BK194"/>
  <c r="J194"/>
  <c r="BE194"/>
  <c r="BI191"/>
  <c r="BH191"/>
  <c r="BG191"/>
  <c r="BF191"/>
  <c r="T191"/>
  <c r="R191"/>
  <c r="P191"/>
  <c r="BK191"/>
  <c r="J191"/>
  <c r="BE191"/>
  <c r="BI186"/>
  <c r="BH186"/>
  <c r="BG186"/>
  <c r="BF186"/>
  <c r="T186"/>
  <c r="R186"/>
  <c r="P186"/>
  <c r="BK186"/>
  <c r="J186"/>
  <c r="BE186"/>
  <c r="BI183"/>
  <c r="BH183"/>
  <c r="BG183"/>
  <c r="BF183"/>
  <c r="T183"/>
  <c r="R183"/>
  <c r="P183"/>
  <c r="BK183"/>
  <c r="J183"/>
  <c r="BE183"/>
  <c r="BI180"/>
  <c r="BH180"/>
  <c r="BG180"/>
  <c r="BF180"/>
  <c r="T180"/>
  <c r="R180"/>
  <c r="P180"/>
  <c r="BK180"/>
  <c r="J180"/>
  <c r="BE180"/>
  <c r="BI178"/>
  <c r="BH178"/>
  <c r="BG178"/>
  <c r="BF178"/>
  <c r="T178"/>
  <c r="R178"/>
  <c r="P178"/>
  <c r="BK178"/>
  <c r="J178"/>
  <c r="BE178"/>
  <c r="BI176"/>
  <c r="BH176"/>
  <c r="BG176"/>
  <c r="BF176"/>
  <c r="T176"/>
  <c r="R176"/>
  <c r="P176"/>
  <c r="BK176"/>
  <c r="J176"/>
  <c r="BE176"/>
  <c r="BI168"/>
  <c r="BH168"/>
  <c r="BG168"/>
  <c r="BF168"/>
  <c r="T168"/>
  <c r="R168"/>
  <c r="P168"/>
  <c r="BK168"/>
  <c r="J168"/>
  <c r="BE168"/>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7"/>
  <c r="BH97"/>
  <c r="BG97"/>
  <c r="BF97"/>
  <c r="T97"/>
  <c r="R97"/>
  <c r="P97"/>
  <c r="BK97"/>
  <c r="J97"/>
  <c r="BE97"/>
  <c r="BI95"/>
  <c r="BH95"/>
  <c r="BG95"/>
  <c r="BF95"/>
  <c r="T95"/>
  <c r="R95"/>
  <c r="P95"/>
  <c r="BK95"/>
  <c r="J95"/>
  <c r="BE95"/>
  <c r="BI93"/>
  <c r="F36"/>
  <c i="1" r="BD71"/>
  <c i="15" r="BH93"/>
  <c r="F35"/>
  <c i="1" r="BC71"/>
  <c i="15" r="BG93"/>
  <c r="F34"/>
  <c i="1" r="BB71"/>
  <c i="15" r="BF93"/>
  <c r="J33"/>
  <c i="1" r="AW71"/>
  <c i="15" r="F33"/>
  <c i="1" r="BA71"/>
  <c i="15" r="T93"/>
  <c r="T92"/>
  <c r="T91"/>
  <c r="T90"/>
  <c r="R93"/>
  <c r="R92"/>
  <c r="R91"/>
  <c r="R90"/>
  <c r="P93"/>
  <c r="P92"/>
  <c r="P91"/>
  <c r="P90"/>
  <c i="1" r="AU71"/>
  <c i="15" r="BK93"/>
  <c r="BK92"/>
  <c r="J92"/>
  <c r="BK91"/>
  <c r="J91"/>
  <c r="BK90"/>
  <c r="J90"/>
  <c r="J60"/>
  <c r="J29"/>
  <c i="1" r="AG71"/>
  <c i="15" r="J93"/>
  <c r="BE93"/>
  <c r="J32"/>
  <c i="1" r="AV71"/>
  <c i="15" r="F32"/>
  <c i="1" r="AZ71"/>
  <c i="15" r="J62"/>
  <c r="J61"/>
  <c r="J86"/>
  <c r="F86"/>
  <c r="F84"/>
  <c r="E82"/>
  <c r="J55"/>
  <c r="F55"/>
  <c r="F53"/>
  <c r="E51"/>
  <c r="J38"/>
  <c r="J20"/>
  <c r="E20"/>
  <c r="F87"/>
  <c r="F56"/>
  <c r="J19"/>
  <c r="J14"/>
  <c r="J84"/>
  <c r="J53"/>
  <c r="E7"/>
  <c r="E78"/>
  <c r="E47"/>
  <c i="1" r="AY69"/>
  <c r="AX69"/>
  <c i="14" r="BI501"/>
  <c r="BH501"/>
  <c r="BG501"/>
  <c r="BF501"/>
  <c r="T501"/>
  <c r="R501"/>
  <c r="P501"/>
  <c r="BK501"/>
  <c r="J501"/>
  <c r="BE501"/>
  <c r="BI499"/>
  <c r="BH499"/>
  <c r="BG499"/>
  <c r="BF499"/>
  <c r="T499"/>
  <c r="R499"/>
  <c r="P499"/>
  <c r="BK499"/>
  <c r="J499"/>
  <c r="BE499"/>
  <c r="BI497"/>
  <c r="BH497"/>
  <c r="BG497"/>
  <c r="BF497"/>
  <c r="T497"/>
  <c r="R497"/>
  <c r="P497"/>
  <c r="BK497"/>
  <c r="J497"/>
  <c r="BE497"/>
  <c r="BI495"/>
  <c r="BH495"/>
  <c r="BG495"/>
  <c r="BF495"/>
  <c r="T495"/>
  <c r="R495"/>
  <c r="P495"/>
  <c r="BK495"/>
  <c r="J495"/>
  <c r="BE495"/>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T488"/>
  <c r="R489"/>
  <c r="R488"/>
  <c r="P489"/>
  <c r="P488"/>
  <c r="BK489"/>
  <c r="BK488"/>
  <c r="J488"/>
  <c r="J489"/>
  <c r="BE489"/>
  <c r="J72"/>
  <c r="BI486"/>
  <c r="BH486"/>
  <c r="BG486"/>
  <c r="BF486"/>
  <c r="T486"/>
  <c r="R486"/>
  <c r="P486"/>
  <c r="BK486"/>
  <c r="J486"/>
  <c r="BE486"/>
  <c r="BI481"/>
  <c r="BH481"/>
  <c r="BG481"/>
  <c r="BF481"/>
  <c r="T481"/>
  <c r="T480"/>
  <c r="R481"/>
  <c r="R480"/>
  <c r="P481"/>
  <c r="P480"/>
  <c r="BK481"/>
  <c r="BK480"/>
  <c r="J480"/>
  <c r="J481"/>
  <c r="BE481"/>
  <c r="J71"/>
  <c r="BI478"/>
  <c r="BH478"/>
  <c r="BG478"/>
  <c r="BF478"/>
  <c r="T478"/>
  <c r="T477"/>
  <c r="T476"/>
  <c r="R478"/>
  <c r="R477"/>
  <c r="R476"/>
  <c r="P478"/>
  <c r="P477"/>
  <c r="P476"/>
  <c r="BK478"/>
  <c r="BK477"/>
  <c r="J477"/>
  <c r="BK476"/>
  <c r="J476"/>
  <c r="J478"/>
  <c r="BE478"/>
  <c r="J70"/>
  <c r="J69"/>
  <c r="BI474"/>
  <c r="BH474"/>
  <c r="BG474"/>
  <c r="BF474"/>
  <c r="T474"/>
  <c r="T473"/>
  <c r="R474"/>
  <c r="R473"/>
  <c r="P474"/>
  <c r="P473"/>
  <c r="BK474"/>
  <c r="BK473"/>
  <c r="J473"/>
  <c r="J474"/>
  <c r="BE474"/>
  <c r="J68"/>
  <c r="BI466"/>
  <c r="BH466"/>
  <c r="BG466"/>
  <c r="BF466"/>
  <c r="T466"/>
  <c r="R466"/>
  <c r="P466"/>
  <c r="BK466"/>
  <c r="J466"/>
  <c r="BE466"/>
  <c r="BI461"/>
  <c r="BH461"/>
  <c r="BG461"/>
  <c r="BF461"/>
  <c r="T461"/>
  <c r="R461"/>
  <c r="P461"/>
  <c r="BK461"/>
  <c r="J461"/>
  <c r="BE461"/>
  <c r="BI455"/>
  <c r="BH455"/>
  <c r="BG455"/>
  <c r="BF455"/>
  <c r="T455"/>
  <c r="R455"/>
  <c r="P455"/>
  <c r="BK455"/>
  <c r="J455"/>
  <c r="BE455"/>
  <c r="BI450"/>
  <c r="BH450"/>
  <c r="BG450"/>
  <c r="BF450"/>
  <c r="T450"/>
  <c r="R450"/>
  <c r="P450"/>
  <c r="BK450"/>
  <c r="J450"/>
  <c r="BE450"/>
  <c r="BI448"/>
  <c r="BH448"/>
  <c r="BG448"/>
  <c r="BF448"/>
  <c r="T448"/>
  <c r="R448"/>
  <c r="P448"/>
  <c r="BK448"/>
  <c r="J448"/>
  <c r="BE448"/>
  <c r="BI443"/>
  <c r="BH443"/>
  <c r="BG443"/>
  <c r="BF443"/>
  <c r="T443"/>
  <c r="T442"/>
  <c r="R443"/>
  <c r="R442"/>
  <c r="P443"/>
  <c r="P442"/>
  <c r="BK443"/>
  <c r="BK442"/>
  <c r="J442"/>
  <c r="J443"/>
  <c r="BE443"/>
  <c r="J67"/>
  <c r="BI440"/>
  <c r="BH440"/>
  <c r="BG440"/>
  <c r="BF440"/>
  <c r="T440"/>
  <c r="R440"/>
  <c r="P440"/>
  <c r="BK440"/>
  <c r="J440"/>
  <c r="BE440"/>
  <c r="BI435"/>
  <c r="BH435"/>
  <c r="BG435"/>
  <c r="BF435"/>
  <c r="T435"/>
  <c r="T434"/>
  <c r="R435"/>
  <c r="R434"/>
  <c r="P435"/>
  <c r="P434"/>
  <c r="BK435"/>
  <c r="BK434"/>
  <c r="J434"/>
  <c r="J435"/>
  <c r="BE435"/>
  <c r="J66"/>
  <c r="BI432"/>
  <c r="BH432"/>
  <c r="BG432"/>
  <c r="BF432"/>
  <c r="T432"/>
  <c r="R432"/>
  <c r="P432"/>
  <c r="BK432"/>
  <c r="J432"/>
  <c r="BE432"/>
  <c r="BI426"/>
  <c r="BH426"/>
  <c r="BG426"/>
  <c r="BF426"/>
  <c r="T426"/>
  <c r="R426"/>
  <c r="P426"/>
  <c r="BK426"/>
  <c r="J426"/>
  <c r="BE426"/>
  <c r="BI424"/>
  <c r="BH424"/>
  <c r="BG424"/>
  <c r="BF424"/>
  <c r="T424"/>
  <c r="R424"/>
  <c r="P424"/>
  <c r="BK424"/>
  <c r="J424"/>
  <c r="BE424"/>
  <c r="BI418"/>
  <c r="BH418"/>
  <c r="BG418"/>
  <c r="BF418"/>
  <c r="T418"/>
  <c r="R418"/>
  <c r="P418"/>
  <c r="BK418"/>
  <c r="J418"/>
  <c r="BE418"/>
  <c r="BI416"/>
  <c r="BH416"/>
  <c r="BG416"/>
  <c r="BF416"/>
  <c r="T416"/>
  <c r="R416"/>
  <c r="P416"/>
  <c r="BK416"/>
  <c r="J416"/>
  <c r="BE416"/>
  <c r="BI409"/>
  <c r="BH409"/>
  <c r="BG409"/>
  <c r="BF409"/>
  <c r="T409"/>
  <c r="T408"/>
  <c r="R409"/>
  <c r="R408"/>
  <c r="P409"/>
  <c r="P408"/>
  <c r="BK409"/>
  <c r="BK408"/>
  <c r="J408"/>
  <c r="J409"/>
  <c r="BE409"/>
  <c r="J65"/>
  <c r="BI406"/>
  <c r="BH406"/>
  <c r="BG406"/>
  <c r="BF406"/>
  <c r="T406"/>
  <c r="R406"/>
  <c r="P406"/>
  <c r="BK406"/>
  <c r="J406"/>
  <c r="BE406"/>
  <c r="BI399"/>
  <c r="BH399"/>
  <c r="BG399"/>
  <c r="BF399"/>
  <c r="T399"/>
  <c r="R399"/>
  <c r="P399"/>
  <c r="BK399"/>
  <c r="J399"/>
  <c r="BE399"/>
  <c r="BI397"/>
  <c r="BH397"/>
  <c r="BG397"/>
  <c r="BF397"/>
  <c r="T397"/>
  <c r="R397"/>
  <c r="P397"/>
  <c r="BK397"/>
  <c r="J397"/>
  <c r="BE397"/>
  <c r="BI392"/>
  <c r="BH392"/>
  <c r="BG392"/>
  <c r="BF392"/>
  <c r="T392"/>
  <c r="R392"/>
  <c r="P392"/>
  <c r="BK392"/>
  <c r="J392"/>
  <c r="BE392"/>
  <c r="BI390"/>
  <c r="BH390"/>
  <c r="BG390"/>
  <c r="BF390"/>
  <c r="T390"/>
  <c r="R390"/>
  <c r="P390"/>
  <c r="BK390"/>
  <c r="J390"/>
  <c r="BE390"/>
  <c r="BI385"/>
  <c r="BH385"/>
  <c r="BG385"/>
  <c r="BF385"/>
  <c r="T385"/>
  <c r="R385"/>
  <c r="P385"/>
  <c r="BK385"/>
  <c r="J385"/>
  <c r="BE385"/>
  <c r="BI380"/>
  <c r="BH380"/>
  <c r="BG380"/>
  <c r="BF380"/>
  <c r="T380"/>
  <c r="R380"/>
  <c r="P380"/>
  <c r="BK380"/>
  <c r="J380"/>
  <c r="BE380"/>
  <c r="BI375"/>
  <c r="BH375"/>
  <c r="BG375"/>
  <c r="BF375"/>
  <c r="T375"/>
  <c r="R375"/>
  <c r="P375"/>
  <c r="BK375"/>
  <c r="J375"/>
  <c r="BE375"/>
  <c r="BI371"/>
  <c r="BH371"/>
  <c r="BG371"/>
  <c r="BF371"/>
  <c r="T371"/>
  <c r="R371"/>
  <c r="P371"/>
  <c r="BK371"/>
  <c r="J371"/>
  <c r="BE371"/>
  <c r="BI369"/>
  <c r="BH369"/>
  <c r="BG369"/>
  <c r="BF369"/>
  <c r="T369"/>
  <c r="R369"/>
  <c r="P369"/>
  <c r="BK369"/>
  <c r="J369"/>
  <c r="BE369"/>
  <c r="BI363"/>
  <c r="BH363"/>
  <c r="BG363"/>
  <c r="BF363"/>
  <c r="T363"/>
  <c r="R363"/>
  <c r="P363"/>
  <c r="BK363"/>
  <c r="J363"/>
  <c r="BE363"/>
  <c r="BI361"/>
  <c r="BH361"/>
  <c r="BG361"/>
  <c r="BF361"/>
  <c r="T361"/>
  <c r="R361"/>
  <c r="P361"/>
  <c r="BK361"/>
  <c r="J361"/>
  <c r="BE361"/>
  <c r="BI355"/>
  <c r="BH355"/>
  <c r="BG355"/>
  <c r="BF355"/>
  <c r="T355"/>
  <c r="R355"/>
  <c r="P355"/>
  <c r="BK355"/>
  <c r="J355"/>
  <c r="BE355"/>
  <c r="BI353"/>
  <c r="BH353"/>
  <c r="BG353"/>
  <c r="BF353"/>
  <c r="T353"/>
  <c r="R353"/>
  <c r="P353"/>
  <c r="BK353"/>
  <c r="J353"/>
  <c r="BE353"/>
  <c r="BI347"/>
  <c r="BH347"/>
  <c r="BG347"/>
  <c r="BF347"/>
  <c r="T347"/>
  <c r="R347"/>
  <c r="P347"/>
  <c r="BK347"/>
  <c r="J347"/>
  <c r="BE347"/>
  <c r="BI345"/>
  <c r="BH345"/>
  <c r="BG345"/>
  <c r="BF345"/>
  <c r="T345"/>
  <c r="R345"/>
  <c r="P345"/>
  <c r="BK345"/>
  <c r="J345"/>
  <c r="BE345"/>
  <c r="BI337"/>
  <c r="BH337"/>
  <c r="BG337"/>
  <c r="BF337"/>
  <c r="T337"/>
  <c r="R337"/>
  <c r="P337"/>
  <c r="BK337"/>
  <c r="J337"/>
  <c r="BE337"/>
  <c r="BI336"/>
  <c r="BH336"/>
  <c r="BG336"/>
  <c r="BF336"/>
  <c r="T336"/>
  <c r="R336"/>
  <c r="P336"/>
  <c r="BK336"/>
  <c r="J336"/>
  <c r="BE336"/>
  <c r="BI331"/>
  <c r="BH331"/>
  <c r="BG331"/>
  <c r="BF331"/>
  <c r="T331"/>
  <c r="T330"/>
  <c r="R331"/>
  <c r="R330"/>
  <c r="P331"/>
  <c r="P330"/>
  <c r="BK331"/>
  <c r="BK330"/>
  <c r="J330"/>
  <c r="J331"/>
  <c r="BE331"/>
  <c r="J64"/>
  <c r="BI325"/>
  <c r="BH325"/>
  <c r="BG325"/>
  <c r="BF325"/>
  <c r="T325"/>
  <c r="R325"/>
  <c r="P325"/>
  <c r="BK325"/>
  <c r="J325"/>
  <c r="BE325"/>
  <c r="BI323"/>
  <c r="BH323"/>
  <c r="BG323"/>
  <c r="BF323"/>
  <c r="T323"/>
  <c r="R323"/>
  <c r="P323"/>
  <c r="BK323"/>
  <c r="J323"/>
  <c r="BE323"/>
  <c r="BI321"/>
  <c r="BH321"/>
  <c r="BG321"/>
  <c r="BF321"/>
  <c r="T321"/>
  <c r="R321"/>
  <c r="P321"/>
  <c r="BK321"/>
  <c r="J321"/>
  <c r="BE321"/>
  <c r="BI317"/>
  <c r="BH317"/>
  <c r="BG317"/>
  <c r="BF317"/>
  <c r="T317"/>
  <c r="R317"/>
  <c r="P317"/>
  <c r="BK317"/>
  <c r="J317"/>
  <c r="BE317"/>
  <c r="BI312"/>
  <c r="BH312"/>
  <c r="BG312"/>
  <c r="BF312"/>
  <c r="T312"/>
  <c r="R312"/>
  <c r="P312"/>
  <c r="BK312"/>
  <c r="J312"/>
  <c r="BE312"/>
  <c r="BI305"/>
  <c r="BH305"/>
  <c r="BG305"/>
  <c r="BF305"/>
  <c r="T305"/>
  <c r="R305"/>
  <c r="P305"/>
  <c r="BK305"/>
  <c r="J305"/>
  <c r="BE305"/>
  <c r="BI303"/>
  <c r="BH303"/>
  <c r="BG303"/>
  <c r="BF303"/>
  <c r="T303"/>
  <c r="R303"/>
  <c r="P303"/>
  <c r="BK303"/>
  <c r="J303"/>
  <c r="BE303"/>
  <c r="BI296"/>
  <c r="BH296"/>
  <c r="BG296"/>
  <c r="BF296"/>
  <c r="T296"/>
  <c r="R296"/>
  <c r="P296"/>
  <c r="BK296"/>
  <c r="J296"/>
  <c r="BE296"/>
  <c r="BI289"/>
  <c r="BH289"/>
  <c r="BG289"/>
  <c r="BF289"/>
  <c r="T289"/>
  <c r="R289"/>
  <c r="P289"/>
  <c r="BK289"/>
  <c r="J289"/>
  <c r="BE289"/>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1"/>
  <c r="BH271"/>
  <c r="BG271"/>
  <c r="BF271"/>
  <c r="T271"/>
  <c r="R271"/>
  <c r="P271"/>
  <c r="BK271"/>
  <c r="J271"/>
  <c r="BE271"/>
  <c r="BI266"/>
  <c r="BH266"/>
  <c r="BG266"/>
  <c r="BF266"/>
  <c r="T266"/>
  <c r="R266"/>
  <c r="P266"/>
  <c r="BK266"/>
  <c r="J266"/>
  <c r="BE266"/>
  <c r="BI237"/>
  <c r="BH237"/>
  <c r="BG237"/>
  <c r="BF237"/>
  <c r="T237"/>
  <c r="R237"/>
  <c r="P237"/>
  <c r="BK237"/>
  <c r="J237"/>
  <c r="BE237"/>
  <c r="BI232"/>
  <c r="BH232"/>
  <c r="BG232"/>
  <c r="BF232"/>
  <c r="T232"/>
  <c r="R232"/>
  <c r="P232"/>
  <c r="BK232"/>
  <c r="J232"/>
  <c r="BE232"/>
  <c r="BI227"/>
  <c r="BH227"/>
  <c r="BG227"/>
  <c r="BF227"/>
  <c r="T227"/>
  <c r="R227"/>
  <c r="P227"/>
  <c r="BK227"/>
  <c r="J227"/>
  <c r="BE227"/>
  <c r="BI205"/>
  <c r="BH205"/>
  <c r="BG205"/>
  <c r="BF205"/>
  <c r="T205"/>
  <c r="R205"/>
  <c r="P205"/>
  <c r="BK205"/>
  <c r="J205"/>
  <c r="BE205"/>
  <c r="BI195"/>
  <c r="BH195"/>
  <c r="BG195"/>
  <c r="BF195"/>
  <c r="T195"/>
  <c r="R195"/>
  <c r="P195"/>
  <c r="BK195"/>
  <c r="J195"/>
  <c r="BE195"/>
  <c r="BI191"/>
  <c r="BH191"/>
  <c r="BG191"/>
  <c r="BF191"/>
  <c r="T191"/>
  <c r="R191"/>
  <c r="P191"/>
  <c r="BK191"/>
  <c r="J191"/>
  <c r="BE191"/>
  <c r="BI181"/>
  <c r="BH181"/>
  <c r="BG181"/>
  <c r="BF181"/>
  <c r="T181"/>
  <c r="R181"/>
  <c r="P181"/>
  <c r="BK181"/>
  <c r="J181"/>
  <c r="BE181"/>
  <c r="BI176"/>
  <c r="BH176"/>
  <c r="BG176"/>
  <c r="BF176"/>
  <c r="T176"/>
  <c r="T175"/>
  <c r="R176"/>
  <c r="R175"/>
  <c r="P176"/>
  <c r="P175"/>
  <c r="BK176"/>
  <c r="BK175"/>
  <c r="J175"/>
  <c r="J176"/>
  <c r="BE176"/>
  <c r="J63"/>
  <c r="BI171"/>
  <c r="BH171"/>
  <c r="BG171"/>
  <c r="BF171"/>
  <c r="T171"/>
  <c r="R171"/>
  <c r="P171"/>
  <c r="BK171"/>
  <c r="J171"/>
  <c r="BE171"/>
  <c r="BI167"/>
  <c r="BH167"/>
  <c r="BG167"/>
  <c r="BF167"/>
  <c r="T167"/>
  <c r="R167"/>
  <c r="P167"/>
  <c r="BK167"/>
  <c r="J167"/>
  <c r="BE167"/>
  <c r="BI156"/>
  <c r="BH156"/>
  <c r="BG156"/>
  <c r="BF156"/>
  <c r="T156"/>
  <c r="R156"/>
  <c r="P156"/>
  <c r="BK156"/>
  <c r="J156"/>
  <c r="BE156"/>
  <c r="BI152"/>
  <c r="BH152"/>
  <c r="BG152"/>
  <c r="BF152"/>
  <c r="T152"/>
  <c r="R152"/>
  <c r="P152"/>
  <c r="BK152"/>
  <c r="J152"/>
  <c r="BE152"/>
  <c r="BI150"/>
  <c r="BH150"/>
  <c r="BG150"/>
  <c r="BF150"/>
  <c r="T150"/>
  <c r="R150"/>
  <c r="P150"/>
  <c r="BK150"/>
  <c r="J150"/>
  <c r="BE150"/>
  <c r="BI143"/>
  <c r="BH143"/>
  <c r="BG143"/>
  <c r="BF143"/>
  <c r="T143"/>
  <c r="R143"/>
  <c r="P143"/>
  <c r="BK143"/>
  <c r="J143"/>
  <c r="BE143"/>
  <c r="BI134"/>
  <c r="BH134"/>
  <c r="BG134"/>
  <c r="BF134"/>
  <c r="T134"/>
  <c r="R134"/>
  <c r="P134"/>
  <c r="BK134"/>
  <c r="J134"/>
  <c r="BE134"/>
  <c r="BI131"/>
  <c r="BH131"/>
  <c r="BG131"/>
  <c r="BF131"/>
  <c r="T131"/>
  <c r="R131"/>
  <c r="P131"/>
  <c r="BK131"/>
  <c r="J131"/>
  <c r="BE131"/>
  <c r="BI127"/>
  <c r="BH127"/>
  <c r="BG127"/>
  <c r="BF127"/>
  <c r="T127"/>
  <c r="R127"/>
  <c r="P127"/>
  <c r="BK127"/>
  <c r="J127"/>
  <c r="BE127"/>
  <c r="BI122"/>
  <c r="BH122"/>
  <c r="BG122"/>
  <c r="BF122"/>
  <c r="T122"/>
  <c r="R122"/>
  <c r="P122"/>
  <c r="BK122"/>
  <c r="J122"/>
  <c r="BE122"/>
  <c r="BI118"/>
  <c r="BH118"/>
  <c r="BG118"/>
  <c r="BF118"/>
  <c r="T118"/>
  <c r="R118"/>
  <c r="P118"/>
  <c r="BK118"/>
  <c r="J118"/>
  <c r="BE118"/>
  <c r="BI116"/>
  <c r="BH116"/>
  <c r="BG116"/>
  <c r="BF116"/>
  <c r="T116"/>
  <c r="R116"/>
  <c r="P116"/>
  <c r="BK116"/>
  <c r="J116"/>
  <c r="BE116"/>
  <c r="BI112"/>
  <c r="BH112"/>
  <c r="BG112"/>
  <c r="BF112"/>
  <c r="T112"/>
  <c r="R112"/>
  <c r="P112"/>
  <c r="BK112"/>
  <c r="J112"/>
  <c r="BE112"/>
  <c r="BI104"/>
  <c r="BH104"/>
  <c r="BG104"/>
  <c r="BF104"/>
  <c r="T104"/>
  <c r="R104"/>
  <c r="P104"/>
  <c r="BK104"/>
  <c r="J104"/>
  <c r="BE104"/>
  <c r="BI97"/>
  <c r="F36"/>
  <c i="1" r="BD69"/>
  <c i="14" r="BH97"/>
  <c r="F35"/>
  <c i="1" r="BC69"/>
  <c i="14" r="BG97"/>
  <c r="F34"/>
  <c i="1" r="BB69"/>
  <c i="14" r="BF97"/>
  <c r="J33"/>
  <c i="1" r="AW69"/>
  <c i="14" r="F33"/>
  <c i="1" r="BA69"/>
  <c i="14" r="T97"/>
  <c r="T96"/>
  <c r="T95"/>
  <c r="T94"/>
  <c r="R97"/>
  <c r="R96"/>
  <c r="R95"/>
  <c r="R94"/>
  <c r="P97"/>
  <c r="P96"/>
  <c r="P95"/>
  <c r="P94"/>
  <c i="1" r="AU69"/>
  <c i="14" r="BK97"/>
  <c r="BK96"/>
  <c r="J96"/>
  <c r="BK95"/>
  <c r="J95"/>
  <c r="BK94"/>
  <c r="J94"/>
  <c r="J60"/>
  <c r="J29"/>
  <c i="1" r="AG69"/>
  <c i="14" r="J97"/>
  <c r="BE97"/>
  <c r="J32"/>
  <c i="1" r="AV69"/>
  <c i="14" r="F32"/>
  <c i="1" r="AZ69"/>
  <c i="14" r="J62"/>
  <c r="J61"/>
  <c r="J90"/>
  <c r="F90"/>
  <c r="F88"/>
  <c r="E86"/>
  <c r="J55"/>
  <c r="F55"/>
  <c r="F53"/>
  <c r="E51"/>
  <c r="J38"/>
  <c r="J20"/>
  <c r="E20"/>
  <c r="F91"/>
  <c r="F56"/>
  <c r="J19"/>
  <c r="J14"/>
  <c r="J88"/>
  <c r="J53"/>
  <c r="E7"/>
  <c r="E82"/>
  <c r="E47"/>
  <c i="1" r="AY67"/>
  <c r="AX67"/>
  <c i="13" r="BI204"/>
  <c r="BH204"/>
  <c r="BG204"/>
  <c r="BF204"/>
  <c r="T204"/>
  <c r="R204"/>
  <c r="P204"/>
  <c r="BK204"/>
  <c r="J204"/>
  <c r="BE204"/>
  <c r="BI199"/>
  <c r="BH199"/>
  <c r="BG199"/>
  <c r="BF199"/>
  <c r="T199"/>
  <c r="T198"/>
  <c r="R199"/>
  <c r="R198"/>
  <c r="P199"/>
  <c r="P198"/>
  <c r="BK199"/>
  <c r="BK198"/>
  <c r="J198"/>
  <c r="J199"/>
  <c r="BE199"/>
  <c r="J65"/>
  <c r="BI196"/>
  <c r="BH196"/>
  <c r="BG196"/>
  <c r="BF196"/>
  <c r="T196"/>
  <c r="R196"/>
  <c r="P196"/>
  <c r="BK196"/>
  <c r="J196"/>
  <c r="BE196"/>
  <c r="BI192"/>
  <c r="BH192"/>
  <c r="BG192"/>
  <c r="BF192"/>
  <c r="T192"/>
  <c r="R192"/>
  <c r="P192"/>
  <c r="BK192"/>
  <c r="J192"/>
  <c r="BE192"/>
  <c r="BI188"/>
  <c r="BH188"/>
  <c r="BG188"/>
  <c r="BF188"/>
  <c r="T188"/>
  <c r="R188"/>
  <c r="P188"/>
  <c r="BK188"/>
  <c r="J188"/>
  <c r="BE188"/>
  <c r="BI186"/>
  <c r="BH186"/>
  <c r="BG186"/>
  <c r="BF186"/>
  <c r="T186"/>
  <c r="R186"/>
  <c r="P186"/>
  <c r="BK186"/>
  <c r="J186"/>
  <c r="BE186"/>
  <c r="BI182"/>
  <c r="BH182"/>
  <c r="BG182"/>
  <c r="BF182"/>
  <c r="T182"/>
  <c r="R182"/>
  <c r="P182"/>
  <c r="BK182"/>
  <c r="J182"/>
  <c r="BE182"/>
  <c r="BI180"/>
  <c r="BH180"/>
  <c r="BG180"/>
  <c r="BF180"/>
  <c r="T180"/>
  <c r="T179"/>
  <c r="R180"/>
  <c r="R179"/>
  <c r="P180"/>
  <c r="P179"/>
  <c r="BK180"/>
  <c r="BK179"/>
  <c r="J179"/>
  <c r="J180"/>
  <c r="BE180"/>
  <c r="J64"/>
  <c r="BI177"/>
  <c r="BH177"/>
  <c r="BG177"/>
  <c r="BF177"/>
  <c r="T177"/>
  <c r="R177"/>
  <c r="P177"/>
  <c r="BK177"/>
  <c r="J177"/>
  <c r="BE177"/>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5"/>
  <c r="BH145"/>
  <c r="BG145"/>
  <c r="BF145"/>
  <c r="T145"/>
  <c r="T144"/>
  <c r="R145"/>
  <c r="R144"/>
  <c r="P145"/>
  <c r="P144"/>
  <c r="BK145"/>
  <c r="BK144"/>
  <c r="J144"/>
  <c r="J145"/>
  <c r="BE145"/>
  <c r="J63"/>
  <c r="BI143"/>
  <c r="BH143"/>
  <c r="BG143"/>
  <c r="BF143"/>
  <c r="T143"/>
  <c r="R143"/>
  <c r="P143"/>
  <c r="BK143"/>
  <c r="J143"/>
  <c r="BE143"/>
  <c r="BI138"/>
  <c r="BH138"/>
  <c r="BG138"/>
  <c r="BF138"/>
  <c r="T138"/>
  <c r="R138"/>
  <c r="P138"/>
  <c r="BK138"/>
  <c r="J138"/>
  <c r="BE138"/>
  <c r="BI134"/>
  <c r="BH134"/>
  <c r="BG134"/>
  <c r="BF134"/>
  <c r="T134"/>
  <c r="R134"/>
  <c r="P134"/>
  <c r="BK134"/>
  <c r="J134"/>
  <c r="BE134"/>
  <c r="BI129"/>
  <c r="BH129"/>
  <c r="BG129"/>
  <c r="BF129"/>
  <c r="T129"/>
  <c r="R129"/>
  <c r="P129"/>
  <c r="BK129"/>
  <c r="J129"/>
  <c r="BE129"/>
  <c r="BI122"/>
  <c r="BH122"/>
  <c r="BG122"/>
  <c r="BF122"/>
  <c r="T122"/>
  <c r="R122"/>
  <c r="P122"/>
  <c r="BK122"/>
  <c r="J122"/>
  <c r="BE122"/>
  <c r="BI118"/>
  <c r="BH118"/>
  <c r="BG118"/>
  <c r="BF118"/>
  <c r="T118"/>
  <c r="R118"/>
  <c r="P118"/>
  <c r="BK118"/>
  <c r="J118"/>
  <c r="BE118"/>
  <c r="BI114"/>
  <c r="BH114"/>
  <c r="BG114"/>
  <c r="BF114"/>
  <c r="T114"/>
  <c r="R114"/>
  <c r="P114"/>
  <c r="BK114"/>
  <c r="J114"/>
  <c r="BE114"/>
  <c r="BI108"/>
  <c r="BH108"/>
  <c r="BG108"/>
  <c r="BF108"/>
  <c r="T108"/>
  <c r="R108"/>
  <c r="P108"/>
  <c r="BK108"/>
  <c r="J108"/>
  <c r="BE108"/>
  <c r="BI103"/>
  <c r="BH103"/>
  <c r="BG103"/>
  <c r="BF103"/>
  <c r="T103"/>
  <c r="R103"/>
  <c r="P103"/>
  <c r="BK103"/>
  <c r="J103"/>
  <c r="BE103"/>
  <c r="BI97"/>
  <c r="BH97"/>
  <c r="BG97"/>
  <c r="BF97"/>
  <c r="T97"/>
  <c r="R97"/>
  <c r="P97"/>
  <c r="BK97"/>
  <c r="J97"/>
  <c r="BE97"/>
  <c r="BI90"/>
  <c r="F36"/>
  <c i="1" r="BD67"/>
  <c i="13" r="BH90"/>
  <c r="F35"/>
  <c i="1" r="BC67"/>
  <c i="13" r="BG90"/>
  <c r="F34"/>
  <c i="1" r="BB67"/>
  <c i="13" r="BF90"/>
  <c r="J33"/>
  <c i="1" r="AW67"/>
  <c i="13" r="F33"/>
  <c i="1" r="BA67"/>
  <c i="13" r="T90"/>
  <c r="T89"/>
  <c r="T88"/>
  <c r="T87"/>
  <c r="R90"/>
  <c r="R89"/>
  <c r="R88"/>
  <c r="R87"/>
  <c r="P90"/>
  <c r="P89"/>
  <c r="P88"/>
  <c r="P87"/>
  <c i="1" r="AU67"/>
  <c i="13" r="BK90"/>
  <c r="BK89"/>
  <c r="J89"/>
  <c r="BK88"/>
  <c r="J88"/>
  <c r="BK87"/>
  <c r="J87"/>
  <c r="J60"/>
  <c r="J29"/>
  <c i="1" r="AG67"/>
  <c i="13" r="J90"/>
  <c r="BE90"/>
  <c r="J32"/>
  <c i="1" r="AV67"/>
  <c i="13" r="F32"/>
  <c i="1" r="AZ67"/>
  <c i="13" r="J62"/>
  <c r="J61"/>
  <c r="J83"/>
  <c r="F83"/>
  <c r="F81"/>
  <c r="E79"/>
  <c r="J55"/>
  <c r="F55"/>
  <c r="F53"/>
  <c r="E51"/>
  <c r="J38"/>
  <c r="J20"/>
  <c r="E20"/>
  <c r="F84"/>
  <c r="F56"/>
  <c r="J19"/>
  <c r="J14"/>
  <c r="J81"/>
  <c r="J53"/>
  <c r="E7"/>
  <c r="E75"/>
  <c r="E47"/>
  <c i="1" r="AY65"/>
  <c r="AX65"/>
  <c i="12" r="BI195"/>
  <c r="BH195"/>
  <c r="BG195"/>
  <c r="BF195"/>
  <c r="T195"/>
  <c r="R195"/>
  <c r="P195"/>
  <c r="BK195"/>
  <c r="J195"/>
  <c r="BE195"/>
  <c r="BI194"/>
  <c r="BH194"/>
  <c r="BG194"/>
  <c r="BF194"/>
  <c r="T194"/>
  <c r="T193"/>
  <c r="R194"/>
  <c r="R193"/>
  <c r="P194"/>
  <c r="P193"/>
  <c r="BK194"/>
  <c r="BK193"/>
  <c r="J193"/>
  <c r="J194"/>
  <c r="BE194"/>
  <c r="J68"/>
  <c r="BI190"/>
  <c r="BH190"/>
  <c r="BG190"/>
  <c r="BF190"/>
  <c r="T190"/>
  <c r="R190"/>
  <c r="P190"/>
  <c r="BK190"/>
  <c r="J190"/>
  <c r="BE190"/>
  <c r="BI188"/>
  <c r="BH188"/>
  <c r="BG188"/>
  <c r="BF188"/>
  <c r="T188"/>
  <c r="R188"/>
  <c r="P188"/>
  <c r="BK188"/>
  <c r="J188"/>
  <c r="BE188"/>
  <c r="BI187"/>
  <c r="BH187"/>
  <c r="BG187"/>
  <c r="BF187"/>
  <c r="T187"/>
  <c r="R187"/>
  <c r="P187"/>
  <c r="BK187"/>
  <c r="J187"/>
  <c r="BE187"/>
  <c r="BI185"/>
  <c r="BH185"/>
  <c r="BG185"/>
  <c r="BF185"/>
  <c r="T185"/>
  <c r="R185"/>
  <c r="P185"/>
  <c r="BK185"/>
  <c r="J185"/>
  <c r="BE185"/>
  <c r="BI184"/>
  <c r="BH184"/>
  <c r="BG184"/>
  <c r="BF184"/>
  <c r="T184"/>
  <c r="R184"/>
  <c r="P184"/>
  <c r="BK184"/>
  <c r="J184"/>
  <c r="BE184"/>
  <c r="BI182"/>
  <c r="BH182"/>
  <c r="BG182"/>
  <c r="BF182"/>
  <c r="T182"/>
  <c r="R182"/>
  <c r="P182"/>
  <c r="BK182"/>
  <c r="J182"/>
  <c r="BE182"/>
  <c r="BI180"/>
  <c r="BH180"/>
  <c r="BG180"/>
  <c r="BF180"/>
  <c r="T180"/>
  <c r="R180"/>
  <c r="P180"/>
  <c r="BK180"/>
  <c r="J180"/>
  <c r="BE180"/>
  <c r="BI179"/>
  <c r="BH179"/>
  <c r="BG179"/>
  <c r="BF179"/>
  <c r="T179"/>
  <c r="T178"/>
  <c r="R179"/>
  <c r="R178"/>
  <c r="P179"/>
  <c r="P178"/>
  <c r="BK179"/>
  <c r="BK178"/>
  <c r="J178"/>
  <c r="J179"/>
  <c r="BE179"/>
  <c r="J67"/>
  <c r="BI176"/>
  <c r="BH176"/>
  <c r="BG176"/>
  <c r="BF176"/>
  <c r="T176"/>
  <c r="R176"/>
  <c r="P176"/>
  <c r="BK176"/>
  <c r="J176"/>
  <c r="BE176"/>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6"/>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5"/>
  <c r="BI142"/>
  <c r="BH142"/>
  <c r="BG142"/>
  <c r="BF142"/>
  <c r="T142"/>
  <c r="R142"/>
  <c r="P142"/>
  <c r="BK142"/>
  <c r="J142"/>
  <c r="BE142"/>
  <c r="BI141"/>
  <c r="BH141"/>
  <c r="BG141"/>
  <c r="BF141"/>
  <c r="T141"/>
  <c r="T140"/>
  <c r="R141"/>
  <c r="R140"/>
  <c r="P141"/>
  <c r="P140"/>
  <c r="BK141"/>
  <c r="BK140"/>
  <c r="J140"/>
  <c r="J141"/>
  <c r="BE141"/>
  <c r="J64"/>
  <c r="BI139"/>
  <c r="BH139"/>
  <c r="BG139"/>
  <c r="BF139"/>
  <c r="T139"/>
  <c r="R139"/>
  <c r="P139"/>
  <c r="BK139"/>
  <c r="J139"/>
  <c r="BE139"/>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1"/>
  <c r="BH131"/>
  <c r="BG131"/>
  <c r="BF131"/>
  <c r="T131"/>
  <c r="R131"/>
  <c r="P131"/>
  <c r="BK131"/>
  <c r="J131"/>
  <c r="BE131"/>
  <c r="BI130"/>
  <c r="BH130"/>
  <c r="BG130"/>
  <c r="BF130"/>
  <c r="T130"/>
  <c r="R130"/>
  <c r="P130"/>
  <c r="BK130"/>
  <c r="J130"/>
  <c r="BE130"/>
  <c r="BI126"/>
  <c r="BH126"/>
  <c r="BG126"/>
  <c r="BF126"/>
  <c r="T126"/>
  <c r="R126"/>
  <c r="P126"/>
  <c r="BK126"/>
  <c r="J126"/>
  <c r="BE126"/>
  <c r="BI125"/>
  <c r="BH125"/>
  <c r="BG125"/>
  <c r="BF125"/>
  <c r="T125"/>
  <c r="R125"/>
  <c r="P125"/>
  <c r="BK125"/>
  <c r="J125"/>
  <c r="BE125"/>
  <c r="BI122"/>
  <c r="BH122"/>
  <c r="BG122"/>
  <c r="BF122"/>
  <c r="T122"/>
  <c r="R122"/>
  <c r="P122"/>
  <c r="BK122"/>
  <c r="J122"/>
  <c r="BE122"/>
  <c r="BI121"/>
  <c r="BH121"/>
  <c r="BG121"/>
  <c r="BF121"/>
  <c r="T121"/>
  <c r="R121"/>
  <c r="P121"/>
  <c r="BK121"/>
  <c r="J121"/>
  <c r="BE121"/>
  <c r="BI118"/>
  <c r="BH118"/>
  <c r="BG118"/>
  <c r="BF118"/>
  <c r="T118"/>
  <c r="R118"/>
  <c r="P118"/>
  <c r="BK118"/>
  <c r="J118"/>
  <c r="BE118"/>
  <c r="BI117"/>
  <c r="BH117"/>
  <c r="BG117"/>
  <c r="BF117"/>
  <c r="T117"/>
  <c r="T116"/>
  <c r="R117"/>
  <c r="R116"/>
  <c r="P117"/>
  <c r="P116"/>
  <c r="BK117"/>
  <c r="BK116"/>
  <c r="J116"/>
  <c r="J117"/>
  <c r="BE117"/>
  <c r="J63"/>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3"/>
  <c r="F36"/>
  <c i="1" r="BD65"/>
  <c i="12" r="BH93"/>
  <c r="F35"/>
  <c i="1" r="BC65"/>
  <c i="12" r="BG93"/>
  <c r="F34"/>
  <c i="1" r="BB65"/>
  <c i="12" r="BF93"/>
  <c r="J33"/>
  <c i="1" r="AW65"/>
  <c i="12" r="F33"/>
  <c i="1" r="BA65"/>
  <c i="12" r="T93"/>
  <c r="T92"/>
  <c r="T91"/>
  <c r="T90"/>
  <c r="R93"/>
  <c r="R92"/>
  <c r="R91"/>
  <c r="R90"/>
  <c r="P93"/>
  <c r="P92"/>
  <c r="P91"/>
  <c r="P90"/>
  <c i="1" r="AU65"/>
  <c i="12" r="BK93"/>
  <c r="BK92"/>
  <c r="J92"/>
  <c r="BK91"/>
  <c r="J91"/>
  <c r="BK90"/>
  <c r="J90"/>
  <c r="J60"/>
  <c r="J29"/>
  <c i="1" r="AG65"/>
  <c i="12" r="J93"/>
  <c r="BE93"/>
  <c r="J32"/>
  <c i="1" r="AV65"/>
  <c i="12" r="F32"/>
  <c i="1" r="AZ65"/>
  <c i="12" r="J62"/>
  <c r="J61"/>
  <c r="J86"/>
  <c r="F86"/>
  <c r="F84"/>
  <c r="E82"/>
  <c r="J55"/>
  <c r="F55"/>
  <c r="F53"/>
  <c r="E51"/>
  <c r="J38"/>
  <c r="J20"/>
  <c r="E20"/>
  <c r="F87"/>
  <c r="F56"/>
  <c r="J19"/>
  <c r="J14"/>
  <c r="J84"/>
  <c r="J53"/>
  <c r="E7"/>
  <c r="E78"/>
  <c r="E47"/>
  <c i="1" r="AY64"/>
  <c r="AX64"/>
  <c i="11"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2"/>
  <c r="BH142"/>
  <c r="BG142"/>
  <c r="BF142"/>
  <c r="T142"/>
  <c r="R142"/>
  <c r="P142"/>
  <c r="BK142"/>
  <c r="J142"/>
  <c r="BE142"/>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1"/>
  <c r="BH91"/>
  <c r="BG91"/>
  <c r="BF91"/>
  <c r="T91"/>
  <c r="T90"/>
  <c r="R91"/>
  <c r="R90"/>
  <c r="P91"/>
  <c r="P90"/>
  <c r="BK91"/>
  <c r="BK90"/>
  <c r="J90"/>
  <c r="J91"/>
  <c r="BE91"/>
  <c r="J63"/>
  <c r="BI88"/>
  <c r="F36"/>
  <c i="1" r="BD64"/>
  <c i="11" r="BH88"/>
  <c r="F35"/>
  <c i="1" r="BC64"/>
  <c i="11" r="BG88"/>
  <c r="F34"/>
  <c i="1" r="BB64"/>
  <c i="11" r="BF88"/>
  <c r="J33"/>
  <c i="1" r="AW64"/>
  <c i="11" r="F33"/>
  <c i="1" r="BA64"/>
  <c i="11" r="T88"/>
  <c r="T87"/>
  <c r="T86"/>
  <c r="T85"/>
  <c r="R88"/>
  <c r="R87"/>
  <c r="R86"/>
  <c r="R85"/>
  <c r="P88"/>
  <c r="P87"/>
  <c r="P86"/>
  <c r="P85"/>
  <c i="1" r="AU64"/>
  <c i="11" r="BK88"/>
  <c r="BK87"/>
  <c r="J87"/>
  <c r="BK86"/>
  <c r="J86"/>
  <c r="BK85"/>
  <c r="J85"/>
  <c r="J60"/>
  <c r="J29"/>
  <c i="1" r="AG64"/>
  <c i="11" r="J88"/>
  <c r="BE88"/>
  <c r="J32"/>
  <c i="1" r="AV64"/>
  <c i="11" r="F32"/>
  <c i="1" r="AZ64"/>
  <c i="11" r="J62"/>
  <c r="J61"/>
  <c r="J81"/>
  <c r="F81"/>
  <c r="F79"/>
  <c r="E77"/>
  <c r="J55"/>
  <c r="F55"/>
  <c r="F53"/>
  <c r="E51"/>
  <c r="J38"/>
  <c r="J20"/>
  <c r="E20"/>
  <c r="F82"/>
  <c r="F56"/>
  <c r="J19"/>
  <c r="J14"/>
  <c r="J79"/>
  <c r="J53"/>
  <c r="E7"/>
  <c r="E73"/>
  <c r="E47"/>
  <c i="1" r="AY63"/>
  <c r="AX63"/>
  <c i="10" r="BI537"/>
  <c r="BH537"/>
  <c r="BG537"/>
  <c r="BF537"/>
  <c r="T537"/>
  <c r="R537"/>
  <c r="P537"/>
  <c r="BK537"/>
  <c r="J537"/>
  <c r="BE537"/>
  <c r="BI535"/>
  <c r="BH535"/>
  <c r="BG535"/>
  <c r="BF535"/>
  <c r="T535"/>
  <c r="R535"/>
  <c r="P535"/>
  <c r="BK535"/>
  <c r="J535"/>
  <c r="BE535"/>
  <c r="BI534"/>
  <c r="BH534"/>
  <c r="BG534"/>
  <c r="BF534"/>
  <c r="T534"/>
  <c r="R534"/>
  <c r="P534"/>
  <c r="BK534"/>
  <c r="J534"/>
  <c r="BE534"/>
  <c r="BI533"/>
  <c r="BH533"/>
  <c r="BG533"/>
  <c r="BF533"/>
  <c r="T533"/>
  <c r="T532"/>
  <c r="T531"/>
  <c r="R533"/>
  <c r="R532"/>
  <c r="R531"/>
  <c r="P533"/>
  <c r="P532"/>
  <c r="P531"/>
  <c r="BK533"/>
  <c r="BK532"/>
  <c r="J532"/>
  <c r="BK531"/>
  <c r="J531"/>
  <c r="J533"/>
  <c r="BE533"/>
  <c r="J70"/>
  <c r="J69"/>
  <c r="BI530"/>
  <c r="BH530"/>
  <c r="BG530"/>
  <c r="BF530"/>
  <c r="T530"/>
  <c r="R530"/>
  <c r="P530"/>
  <c r="BK530"/>
  <c r="J530"/>
  <c r="BE530"/>
  <c r="BI527"/>
  <c r="BH527"/>
  <c r="BG527"/>
  <c r="BF527"/>
  <c r="T527"/>
  <c r="R527"/>
  <c r="P527"/>
  <c r="BK527"/>
  <c r="J527"/>
  <c r="BE527"/>
  <c r="BI524"/>
  <c r="BH524"/>
  <c r="BG524"/>
  <c r="BF524"/>
  <c r="T524"/>
  <c r="R524"/>
  <c r="P524"/>
  <c r="BK524"/>
  <c r="J524"/>
  <c r="BE524"/>
  <c r="BI521"/>
  <c r="BH521"/>
  <c r="BG521"/>
  <c r="BF521"/>
  <c r="T521"/>
  <c r="R521"/>
  <c r="P521"/>
  <c r="BK521"/>
  <c r="J521"/>
  <c r="BE521"/>
  <c r="BI518"/>
  <c r="BH518"/>
  <c r="BG518"/>
  <c r="BF518"/>
  <c r="T518"/>
  <c r="R518"/>
  <c r="P518"/>
  <c r="BK518"/>
  <c r="J518"/>
  <c r="BE518"/>
  <c r="BI515"/>
  <c r="BH515"/>
  <c r="BG515"/>
  <c r="BF515"/>
  <c r="T515"/>
  <c r="R515"/>
  <c r="P515"/>
  <c r="BK515"/>
  <c r="J515"/>
  <c r="BE515"/>
  <c r="BI513"/>
  <c r="BH513"/>
  <c r="BG513"/>
  <c r="BF513"/>
  <c r="T513"/>
  <c r="R513"/>
  <c r="P513"/>
  <c r="BK513"/>
  <c r="J513"/>
  <c r="BE513"/>
  <c r="BI510"/>
  <c r="BH510"/>
  <c r="BG510"/>
  <c r="BF510"/>
  <c r="T510"/>
  <c r="R510"/>
  <c r="P510"/>
  <c r="BK510"/>
  <c r="J510"/>
  <c r="BE510"/>
  <c r="BI507"/>
  <c r="BH507"/>
  <c r="BG507"/>
  <c r="BF507"/>
  <c r="T507"/>
  <c r="R507"/>
  <c r="P507"/>
  <c r="BK507"/>
  <c r="J507"/>
  <c r="BE507"/>
  <c r="BI504"/>
  <c r="BH504"/>
  <c r="BG504"/>
  <c r="BF504"/>
  <c r="T504"/>
  <c r="R504"/>
  <c r="P504"/>
  <c r="BK504"/>
  <c r="J504"/>
  <c r="BE504"/>
  <c r="BI501"/>
  <c r="BH501"/>
  <c r="BG501"/>
  <c r="BF501"/>
  <c r="T501"/>
  <c r="R501"/>
  <c r="P501"/>
  <c r="BK501"/>
  <c r="J501"/>
  <c r="BE501"/>
  <c r="BI498"/>
  <c r="BH498"/>
  <c r="BG498"/>
  <c r="BF498"/>
  <c r="T498"/>
  <c r="R498"/>
  <c r="P498"/>
  <c r="BK498"/>
  <c r="J498"/>
  <c r="BE498"/>
  <c r="BI495"/>
  <c r="BH495"/>
  <c r="BG495"/>
  <c r="BF495"/>
  <c r="T495"/>
  <c r="R495"/>
  <c r="P495"/>
  <c r="BK495"/>
  <c r="J495"/>
  <c r="BE495"/>
  <c r="BI492"/>
  <c r="BH492"/>
  <c r="BG492"/>
  <c r="BF492"/>
  <c r="T492"/>
  <c r="R492"/>
  <c r="P492"/>
  <c r="BK492"/>
  <c r="J492"/>
  <c r="BE492"/>
  <c r="BI489"/>
  <c r="BH489"/>
  <c r="BG489"/>
  <c r="BF489"/>
  <c r="T489"/>
  <c r="R489"/>
  <c r="P489"/>
  <c r="BK489"/>
  <c r="J489"/>
  <c r="BE489"/>
  <c r="BI486"/>
  <c r="BH486"/>
  <c r="BG486"/>
  <c r="BF486"/>
  <c r="T486"/>
  <c r="R486"/>
  <c r="P486"/>
  <c r="BK486"/>
  <c r="J486"/>
  <c r="BE486"/>
  <c r="BI483"/>
  <c r="BH483"/>
  <c r="BG483"/>
  <c r="BF483"/>
  <c r="T483"/>
  <c r="R483"/>
  <c r="P483"/>
  <c r="BK483"/>
  <c r="J483"/>
  <c r="BE483"/>
  <c r="BI480"/>
  <c r="BH480"/>
  <c r="BG480"/>
  <c r="BF480"/>
  <c r="T480"/>
  <c r="R480"/>
  <c r="P480"/>
  <c r="BK480"/>
  <c r="J480"/>
  <c r="BE480"/>
  <c r="BI477"/>
  <c r="BH477"/>
  <c r="BG477"/>
  <c r="BF477"/>
  <c r="T477"/>
  <c r="R477"/>
  <c r="P477"/>
  <c r="BK477"/>
  <c r="J477"/>
  <c r="BE477"/>
  <c r="BI475"/>
  <c r="BH475"/>
  <c r="BG475"/>
  <c r="BF475"/>
  <c r="T475"/>
  <c r="R475"/>
  <c r="P475"/>
  <c r="BK475"/>
  <c r="J475"/>
  <c r="BE475"/>
  <c r="BI472"/>
  <c r="BH472"/>
  <c r="BG472"/>
  <c r="BF472"/>
  <c r="T472"/>
  <c r="T471"/>
  <c r="R472"/>
  <c r="R471"/>
  <c r="P472"/>
  <c r="P471"/>
  <c r="BK472"/>
  <c r="BK471"/>
  <c r="J471"/>
  <c r="J472"/>
  <c r="BE472"/>
  <c r="J68"/>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8"/>
  <c r="BH458"/>
  <c r="BG458"/>
  <c r="BF458"/>
  <c r="T458"/>
  <c r="R458"/>
  <c r="P458"/>
  <c r="BK458"/>
  <c r="J458"/>
  <c r="BE458"/>
  <c r="BI457"/>
  <c r="BH457"/>
  <c r="BG457"/>
  <c r="BF457"/>
  <c r="T457"/>
  <c r="R457"/>
  <c r="P457"/>
  <c r="BK457"/>
  <c r="J457"/>
  <c r="BE457"/>
  <c r="BI454"/>
  <c r="BH454"/>
  <c r="BG454"/>
  <c r="BF454"/>
  <c r="T454"/>
  <c r="R454"/>
  <c r="P454"/>
  <c r="BK454"/>
  <c r="J454"/>
  <c r="BE454"/>
  <c r="BI452"/>
  <c r="BH452"/>
  <c r="BG452"/>
  <c r="BF452"/>
  <c r="T452"/>
  <c r="R452"/>
  <c r="P452"/>
  <c r="BK452"/>
  <c r="J452"/>
  <c r="BE452"/>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2"/>
  <c r="BH432"/>
  <c r="BG432"/>
  <c r="BF432"/>
  <c r="T432"/>
  <c r="R432"/>
  <c r="P432"/>
  <c r="BK432"/>
  <c r="J432"/>
  <c r="BE432"/>
  <c r="BI429"/>
  <c r="BH429"/>
  <c r="BG429"/>
  <c r="BF429"/>
  <c r="T429"/>
  <c r="R429"/>
  <c r="P429"/>
  <c r="BK429"/>
  <c r="J429"/>
  <c r="BE429"/>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R417"/>
  <c r="P417"/>
  <c r="BK417"/>
  <c r="J417"/>
  <c r="BE417"/>
  <c r="BI414"/>
  <c r="BH414"/>
  <c r="BG414"/>
  <c r="BF414"/>
  <c r="T414"/>
  <c r="R414"/>
  <c r="P414"/>
  <c r="BK414"/>
  <c r="J414"/>
  <c r="BE414"/>
  <c r="BI412"/>
  <c r="BH412"/>
  <c r="BG412"/>
  <c r="BF412"/>
  <c r="T412"/>
  <c r="R412"/>
  <c r="P412"/>
  <c r="BK412"/>
  <c r="J412"/>
  <c r="BE412"/>
  <c r="BI409"/>
  <c r="BH409"/>
  <c r="BG409"/>
  <c r="BF409"/>
  <c r="T409"/>
  <c r="R409"/>
  <c r="P409"/>
  <c r="BK409"/>
  <c r="J409"/>
  <c r="BE409"/>
  <c r="BI406"/>
  <c r="BH406"/>
  <c r="BG406"/>
  <c r="BF406"/>
  <c r="T406"/>
  <c r="R406"/>
  <c r="P406"/>
  <c r="BK406"/>
  <c r="J406"/>
  <c r="BE406"/>
  <c r="BI403"/>
  <c r="BH403"/>
  <c r="BG403"/>
  <c r="BF403"/>
  <c r="T403"/>
  <c r="R403"/>
  <c r="P403"/>
  <c r="BK403"/>
  <c r="J403"/>
  <c r="BE403"/>
  <c r="BI400"/>
  <c r="BH400"/>
  <c r="BG400"/>
  <c r="BF400"/>
  <c r="T400"/>
  <c r="R400"/>
  <c r="P400"/>
  <c r="BK400"/>
  <c r="J400"/>
  <c r="BE400"/>
  <c r="BI397"/>
  <c r="BH397"/>
  <c r="BG397"/>
  <c r="BF397"/>
  <c r="T397"/>
  <c r="R397"/>
  <c r="P397"/>
  <c r="BK397"/>
  <c r="J397"/>
  <c r="BE397"/>
  <c r="BI395"/>
  <c r="BH395"/>
  <c r="BG395"/>
  <c r="BF395"/>
  <c r="T395"/>
  <c r="R395"/>
  <c r="P395"/>
  <c r="BK395"/>
  <c r="J395"/>
  <c r="BE395"/>
  <c r="BI394"/>
  <c r="BH394"/>
  <c r="BG394"/>
  <c r="BF394"/>
  <c r="T394"/>
  <c r="R394"/>
  <c r="P394"/>
  <c r="BK394"/>
  <c r="J394"/>
  <c r="BE394"/>
  <c r="BI392"/>
  <c r="BH392"/>
  <c r="BG392"/>
  <c r="BF392"/>
  <c r="T392"/>
  <c r="R392"/>
  <c r="P392"/>
  <c r="BK392"/>
  <c r="J392"/>
  <c r="BE392"/>
  <c r="BI390"/>
  <c r="BH390"/>
  <c r="BG390"/>
  <c r="BF390"/>
  <c r="T390"/>
  <c r="R390"/>
  <c r="P390"/>
  <c r="BK390"/>
  <c r="J390"/>
  <c r="BE390"/>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R358"/>
  <c r="P358"/>
  <c r="BK358"/>
  <c r="J358"/>
  <c r="BE358"/>
  <c r="BI355"/>
  <c r="BH355"/>
  <c r="BG355"/>
  <c r="BF355"/>
  <c r="T355"/>
  <c r="R355"/>
  <c r="P355"/>
  <c r="BK355"/>
  <c r="J355"/>
  <c r="BE355"/>
  <c r="BI353"/>
  <c r="BH353"/>
  <c r="BG353"/>
  <c r="BF353"/>
  <c r="T353"/>
  <c r="R353"/>
  <c r="P353"/>
  <c r="BK353"/>
  <c r="J353"/>
  <c r="BE353"/>
  <c r="BI351"/>
  <c r="BH351"/>
  <c r="BG351"/>
  <c r="BF351"/>
  <c r="T351"/>
  <c r="R351"/>
  <c r="P351"/>
  <c r="BK351"/>
  <c r="J351"/>
  <c r="BE351"/>
  <c r="BI348"/>
  <c r="BH348"/>
  <c r="BG348"/>
  <c r="BF348"/>
  <c r="T348"/>
  <c r="R348"/>
  <c r="P348"/>
  <c r="BK348"/>
  <c r="J348"/>
  <c r="BE348"/>
  <c r="BI346"/>
  <c r="BH346"/>
  <c r="BG346"/>
  <c r="BF346"/>
  <c r="T346"/>
  <c r="R346"/>
  <c r="P346"/>
  <c r="BK346"/>
  <c r="J346"/>
  <c r="BE346"/>
  <c r="BI344"/>
  <c r="BH344"/>
  <c r="BG344"/>
  <c r="BF344"/>
  <c r="T344"/>
  <c r="R344"/>
  <c r="P344"/>
  <c r="BK344"/>
  <c r="J344"/>
  <c r="BE344"/>
  <c r="BI341"/>
  <c r="BH341"/>
  <c r="BG341"/>
  <c r="BF341"/>
  <c r="T341"/>
  <c r="R341"/>
  <c r="P341"/>
  <c r="BK341"/>
  <c r="J341"/>
  <c r="BE341"/>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5"/>
  <c r="BH315"/>
  <c r="BG315"/>
  <c r="BF315"/>
  <c r="T315"/>
  <c r="R315"/>
  <c r="P315"/>
  <c r="BK315"/>
  <c r="J315"/>
  <c r="BE315"/>
  <c r="BI312"/>
  <c r="BH312"/>
  <c r="BG312"/>
  <c r="BF312"/>
  <c r="T312"/>
  <c r="R312"/>
  <c r="P312"/>
  <c r="BK312"/>
  <c r="J312"/>
  <c r="BE312"/>
  <c r="BI311"/>
  <c r="BH311"/>
  <c r="BG311"/>
  <c r="BF311"/>
  <c r="T311"/>
  <c r="R311"/>
  <c r="P311"/>
  <c r="BK311"/>
  <c r="J311"/>
  <c r="BE311"/>
  <c r="BI309"/>
  <c r="BH309"/>
  <c r="BG309"/>
  <c r="BF309"/>
  <c r="T309"/>
  <c r="R309"/>
  <c r="P309"/>
  <c r="BK309"/>
  <c r="J309"/>
  <c r="BE309"/>
  <c r="BI307"/>
  <c r="BH307"/>
  <c r="BG307"/>
  <c r="BF307"/>
  <c r="T307"/>
  <c r="R307"/>
  <c r="P307"/>
  <c r="BK307"/>
  <c r="J307"/>
  <c r="BE307"/>
  <c r="BI304"/>
  <c r="BH304"/>
  <c r="BG304"/>
  <c r="BF304"/>
  <c r="T304"/>
  <c r="R304"/>
  <c r="P304"/>
  <c r="BK304"/>
  <c r="J304"/>
  <c r="BE304"/>
  <c r="BI301"/>
  <c r="BH301"/>
  <c r="BG301"/>
  <c r="BF301"/>
  <c r="T301"/>
  <c r="R301"/>
  <c r="P301"/>
  <c r="BK301"/>
  <c r="J301"/>
  <c r="BE301"/>
  <c r="BI298"/>
  <c r="BH298"/>
  <c r="BG298"/>
  <c r="BF298"/>
  <c r="T298"/>
  <c r="R298"/>
  <c r="P298"/>
  <c r="BK298"/>
  <c r="J298"/>
  <c r="BE298"/>
  <c r="BI295"/>
  <c r="BH295"/>
  <c r="BG295"/>
  <c r="BF295"/>
  <c r="T295"/>
  <c r="R295"/>
  <c r="P295"/>
  <c r="BK295"/>
  <c r="J295"/>
  <c r="BE295"/>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T275"/>
  <c r="R276"/>
  <c r="R275"/>
  <c r="P276"/>
  <c r="P275"/>
  <c r="BK276"/>
  <c r="BK275"/>
  <c r="J275"/>
  <c r="J276"/>
  <c r="BE276"/>
  <c r="J67"/>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T259"/>
  <c r="R260"/>
  <c r="R259"/>
  <c r="P260"/>
  <c r="P259"/>
  <c r="BK260"/>
  <c r="BK259"/>
  <c r="J259"/>
  <c r="J260"/>
  <c r="BE260"/>
  <c r="J66"/>
  <c r="BI257"/>
  <c r="BH257"/>
  <c r="BG257"/>
  <c r="BF257"/>
  <c r="T257"/>
  <c r="R257"/>
  <c r="P257"/>
  <c r="BK257"/>
  <c r="J257"/>
  <c r="BE257"/>
  <c r="BI256"/>
  <c r="BH256"/>
  <c r="BG256"/>
  <c r="BF256"/>
  <c r="T256"/>
  <c r="R256"/>
  <c r="P256"/>
  <c r="BK256"/>
  <c r="J256"/>
  <c r="BE256"/>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19"/>
  <c r="BH219"/>
  <c r="BG219"/>
  <c r="BF219"/>
  <c r="T219"/>
  <c r="R219"/>
  <c r="P219"/>
  <c r="BK219"/>
  <c r="J219"/>
  <c r="BE219"/>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T180"/>
  <c r="R181"/>
  <c r="R180"/>
  <c r="P181"/>
  <c r="P180"/>
  <c r="BK181"/>
  <c r="BK180"/>
  <c r="J180"/>
  <c r="J181"/>
  <c r="BE181"/>
  <c r="J65"/>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9"/>
  <c r="BH149"/>
  <c r="BG149"/>
  <c r="BF149"/>
  <c r="T149"/>
  <c r="R149"/>
  <c r="P149"/>
  <c r="BK149"/>
  <c r="J149"/>
  <c r="BE149"/>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T111"/>
  <c r="R112"/>
  <c r="R111"/>
  <c r="P112"/>
  <c r="P111"/>
  <c r="BK112"/>
  <c r="BK111"/>
  <c r="J111"/>
  <c r="J112"/>
  <c r="BE112"/>
  <c r="J64"/>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T97"/>
  <c r="R98"/>
  <c r="R97"/>
  <c r="P98"/>
  <c r="P97"/>
  <c r="BK98"/>
  <c r="BK97"/>
  <c r="J97"/>
  <c r="J98"/>
  <c r="BE98"/>
  <c r="J63"/>
  <c r="BI95"/>
  <c r="F36"/>
  <c i="1" r="BD63"/>
  <c i="10" r="BH95"/>
  <c r="F35"/>
  <c i="1" r="BC63"/>
  <c i="10" r="BG95"/>
  <c r="F34"/>
  <c i="1" r="BB63"/>
  <c i="10" r="BF95"/>
  <c r="J33"/>
  <c i="1" r="AW63"/>
  <c i="10" r="F33"/>
  <c i="1" r="BA63"/>
  <c i="10" r="T95"/>
  <c r="T94"/>
  <c r="T93"/>
  <c r="T92"/>
  <c r="R95"/>
  <c r="R94"/>
  <c r="R93"/>
  <c r="R92"/>
  <c r="P95"/>
  <c r="P94"/>
  <c r="P93"/>
  <c r="P92"/>
  <c i="1" r="AU63"/>
  <c i="10" r="BK95"/>
  <c r="BK94"/>
  <c r="J94"/>
  <c r="BK93"/>
  <c r="J93"/>
  <c r="BK92"/>
  <c r="J92"/>
  <c r="J60"/>
  <c r="J29"/>
  <c i="1" r="AG63"/>
  <c i="10" r="J95"/>
  <c r="BE95"/>
  <c r="J32"/>
  <c i="1" r="AV63"/>
  <c i="10" r="F32"/>
  <c i="1" r="AZ63"/>
  <c i="10" r="J62"/>
  <c r="J61"/>
  <c r="J88"/>
  <c r="F88"/>
  <c r="F86"/>
  <c r="E84"/>
  <c r="J55"/>
  <c r="F55"/>
  <c r="F53"/>
  <c r="E51"/>
  <c r="J38"/>
  <c r="J20"/>
  <c r="E20"/>
  <c r="F89"/>
  <c r="F56"/>
  <c r="J19"/>
  <c r="J14"/>
  <c r="J86"/>
  <c r="J53"/>
  <c r="E7"/>
  <c r="E80"/>
  <c r="E47"/>
  <c i="1" r="AY62"/>
  <c r="AX62"/>
  <c i="9" r="BI793"/>
  <c r="BH793"/>
  <c r="BG793"/>
  <c r="BF793"/>
  <c r="T793"/>
  <c r="R793"/>
  <c r="P793"/>
  <c r="BK793"/>
  <c r="J793"/>
  <c r="BE793"/>
  <c r="BI791"/>
  <c r="BH791"/>
  <c r="BG791"/>
  <c r="BF791"/>
  <c r="T791"/>
  <c r="R791"/>
  <c r="P791"/>
  <c r="BK791"/>
  <c r="J791"/>
  <c r="BE791"/>
  <c r="BI788"/>
  <c r="BH788"/>
  <c r="BG788"/>
  <c r="BF788"/>
  <c r="T788"/>
  <c r="T787"/>
  <c r="R788"/>
  <c r="R787"/>
  <c r="P788"/>
  <c r="P787"/>
  <c r="BK788"/>
  <c r="BK787"/>
  <c r="J787"/>
  <c r="J788"/>
  <c r="BE788"/>
  <c r="J74"/>
  <c r="BI783"/>
  <c r="BH783"/>
  <c r="BG783"/>
  <c r="BF783"/>
  <c r="T783"/>
  <c r="T782"/>
  <c r="R783"/>
  <c r="R782"/>
  <c r="P783"/>
  <c r="P782"/>
  <c r="BK783"/>
  <c r="BK782"/>
  <c r="J782"/>
  <c r="J783"/>
  <c r="BE783"/>
  <c r="J73"/>
  <c r="BI780"/>
  <c r="BH780"/>
  <c r="BG780"/>
  <c r="BF780"/>
  <c r="T780"/>
  <c r="R780"/>
  <c r="P780"/>
  <c r="BK780"/>
  <c r="J780"/>
  <c r="BE780"/>
  <c r="BI778"/>
  <c r="BH778"/>
  <c r="BG778"/>
  <c r="BF778"/>
  <c r="T778"/>
  <c r="R778"/>
  <c r="P778"/>
  <c r="BK778"/>
  <c r="J778"/>
  <c r="BE778"/>
  <c r="BI776"/>
  <c r="BH776"/>
  <c r="BG776"/>
  <c r="BF776"/>
  <c r="T776"/>
  <c r="R776"/>
  <c r="P776"/>
  <c r="BK776"/>
  <c r="J776"/>
  <c r="BE776"/>
  <c r="BI774"/>
  <c r="BH774"/>
  <c r="BG774"/>
  <c r="BF774"/>
  <c r="T774"/>
  <c r="R774"/>
  <c r="P774"/>
  <c r="BK774"/>
  <c r="J774"/>
  <c r="BE774"/>
  <c r="BI772"/>
  <c r="BH772"/>
  <c r="BG772"/>
  <c r="BF772"/>
  <c r="T772"/>
  <c r="R772"/>
  <c r="P772"/>
  <c r="BK772"/>
  <c r="J772"/>
  <c r="BE772"/>
  <c r="BI770"/>
  <c r="BH770"/>
  <c r="BG770"/>
  <c r="BF770"/>
  <c r="T770"/>
  <c r="R770"/>
  <c r="P770"/>
  <c r="BK770"/>
  <c r="J770"/>
  <c r="BE770"/>
  <c r="BI768"/>
  <c r="BH768"/>
  <c r="BG768"/>
  <c r="BF768"/>
  <c r="T768"/>
  <c r="R768"/>
  <c r="P768"/>
  <c r="BK768"/>
  <c r="J768"/>
  <c r="BE768"/>
  <c r="BI764"/>
  <c r="BH764"/>
  <c r="BG764"/>
  <c r="BF764"/>
  <c r="T764"/>
  <c r="R764"/>
  <c r="P764"/>
  <c r="BK764"/>
  <c r="J764"/>
  <c r="BE764"/>
  <c r="BI762"/>
  <c r="BH762"/>
  <c r="BG762"/>
  <c r="BF762"/>
  <c r="T762"/>
  <c r="R762"/>
  <c r="P762"/>
  <c r="BK762"/>
  <c r="J762"/>
  <c r="BE762"/>
  <c r="BI760"/>
  <c r="BH760"/>
  <c r="BG760"/>
  <c r="BF760"/>
  <c r="T760"/>
  <c r="R760"/>
  <c r="P760"/>
  <c r="BK760"/>
  <c r="J760"/>
  <c r="BE760"/>
  <c r="BI758"/>
  <c r="BH758"/>
  <c r="BG758"/>
  <c r="BF758"/>
  <c r="T758"/>
  <c r="R758"/>
  <c r="P758"/>
  <c r="BK758"/>
  <c r="J758"/>
  <c r="BE758"/>
  <c r="BI756"/>
  <c r="BH756"/>
  <c r="BG756"/>
  <c r="BF756"/>
  <c r="T756"/>
  <c r="R756"/>
  <c r="P756"/>
  <c r="BK756"/>
  <c r="J756"/>
  <c r="BE756"/>
  <c r="BI754"/>
  <c r="BH754"/>
  <c r="BG754"/>
  <c r="BF754"/>
  <c r="T754"/>
  <c r="R754"/>
  <c r="P754"/>
  <c r="BK754"/>
  <c r="J754"/>
  <c r="BE754"/>
  <c r="BI750"/>
  <c r="BH750"/>
  <c r="BG750"/>
  <c r="BF750"/>
  <c r="T750"/>
  <c r="R750"/>
  <c r="P750"/>
  <c r="BK750"/>
  <c r="J750"/>
  <c r="BE750"/>
  <c r="BI748"/>
  <c r="BH748"/>
  <c r="BG748"/>
  <c r="BF748"/>
  <c r="T748"/>
  <c r="R748"/>
  <c r="P748"/>
  <c r="BK748"/>
  <c r="J748"/>
  <c r="BE748"/>
  <c r="BI746"/>
  <c r="BH746"/>
  <c r="BG746"/>
  <c r="BF746"/>
  <c r="T746"/>
  <c r="R746"/>
  <c r="P746"/>
  <c r="BK746"/>
  <c r="J746"/>
  <c r="BE746"/>
  <c r="BI744"/>
  <c r="BH744"/>
  <c r="BG744"/>
  <c r="BF744"/>
  <c r="T744"/>
  <c r="R744"/>
  <c r="P744"/>
  <c r="BK744"/>
  <c r="J744"/>
  <c r="BE744"/>
  <c r="BI740"/>
  <c r="BH740"/>
  <c r="BG740"/>
  <c r="BF740"/>
  <c r="T740"/>
  <c r="R740"/>
  <c r="P740"/>
  <c r="BK740"/>
  <c r="J740"/>
  <c r="BE740"/>
  <c r="BI736"/>
  <c r="BH736"/>
  <c r="BG736"/>
  <c r="BF736"/>
  <c r="T736"/>
  <c r="R736"/>
  <c r="P736"/>
  <c r="BK736"/>
  <c r="J736"/>
  <c r="BE736"/>
  <c r="BI734"/>
  <c r="BH734"/>
  <c r="BG734"/>
  <c r="BF734"/>
  <c r="T734"/>
  <c r="R734"/>
  <c r="P734"/>
  <c r="BK734"/>
  <c r="J734"/>
  <c r="BE734"/>
  <c r="BI730"/>
  <c r="BH730"/>
  <c r="BG730"/>
  <c r="BF730"/>
  <c r="T730"/>
  <c r="R730"/>
  <c r="P730"/>
  <c r="BK730"/>
  <c r="J730"/>
  <c r="BE730"/>
  <c r="BI726"/>
  <c r="BH726"/>
  <c r="BG726"/>
  <c r="BF726"/>
  <c r="T726"/>
  <c r="R726"/>
  <c r="P726"/>
  <c r="BK726"/>
  <c r="J726"/>
  <c r="BE726"/>
  <c r="BI722"/>
  <c r="BH722"/>
  <c r="BG722"/>
  <c r="BF722"/>
  <c r="T722"/>
  <c r="T721"/>
  <c r="R722"/>
  <c r="R721"/>
  <c r="P722"/>
  <c r="P721"/>
  <c r="BK722"/>
  <c r="BK721"/>
  <c r="J721"/>
  <c r="J722"/>
  <c r="BE722"/>
  <c r="J72"/>
  <c r="BI719"/>
  <c r="BH719"/>
  <c r="BG719"/>
  <c r="BF719"/>
  <c r="T719"/>
  <c r="R719"/>
  <c r="P719"/>
  <c r="BK719"/>
  <c r="J719"/>
  <c r="BE719"/>
  <c r="BI717"/>
  <c r="BH717"/>
  <c r="BG717"/>
  <c r="BF717"/>
  <c r="T717"/>
  <c r="R717"/>
  <c r="P717"/>
  <c r="BK717"/>
  <c r="J717"/>
  <c r="BE717"/>
  <c r="BI715"/>
  <c r="BH715"/>
  <c r="BG715"/>
  <c r="BF715"/>
  <c r="T715"/>
  <c r="R715"/>
  <c r="P715"/>
  <c r="BK715"/>
  <c r="J715"/>
  <c r="BE715"/>
  <c r="BI714"/>
  <c r="BH714"/>
  <c r="BG714"/>
  <c r="BF714"/>
  <c r="T714"/>
  <c r="R714"/>
  <c r="P714"/>
  <c r="BK714"/>
  <c r="J714"/>
  <c r="BE714"/>
  <c r="BI712"/>
  <c r="BH712"/>
  <c r="BG712"/>
  <c r="BF712"/>
  <c r="T712"/>
  <c r="R712"/>
  <c r="P712"/>
  <c r="BK712"/>
  <c r="J712"/>
  <c r="BE712"/>
  <c r="BI709"/>
  <c r="BH709"/>
  <c r="BG709"/>
  <c r="BF709"/>
  <c r="T709"/>
  <c r="R709"/>
  <c r="P709"/>
  <c r="BK709"/>
  <c r="J709"/>
  <c r="BE709"/>
  <c r="BI707"/>
  <c r="BH707"/>
  <c r="BG707"/>
  <c r="BF707"/>
  <c r="T707"/>
  <c r="R707"/>
  <c r="P707"/>
  <c r="BK707"/>
  <c r="J707"/>
  <c r="BE707"/>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7"/>
  <c r="BH697"/>
  <c r="BG697"/>
  <c r="BF697"/>
  <c r="T697"/>
  <c r="R697"/>
  <c r="P697"/>
  <c r="BK697"/>
  <c r="J697"/>
  <c r="BE697"/>
  <c r="BI695"/>
  <c r="BH695"/>
  <c r="BG695"/>
  <c r="BF695"/>
  <c r="T695"/>
  <c r="R695"/>
  <c r="P695"/>
  <c r="BK695"/>
  <c r="J695"/>
  <c r="BE695"/>
  <c r="BI692"/>
  <c r="BH692"/>
  <c r="BG692"/>
  <c r="BF692"/>
  <c r="T692"/>
  <c r="R692"/>
  <c r="P692"/>
  <c r="BK692"/>
  <c r="J692"/>
  <c r="BE692"/>
  <c r="BI690"/>
  <c r="BH690"/>
  <c r="BG690"/>
  <c r="BF690"/>
  <c r="T690"/>
  <c r="R690"/>
  <c r="P690"/>
  <c r="BK690"/>
  <c r="J690"/>
  <c r="BE690"/>
  <c r="BI688"/>
  <c r="BH688"/>
  <c r="BG688"/>
  <c r="BF688"/>
  <c r="T688"/>
  <c r="R688"/>
  <c r="P688"/>
  <c r="BK688"/>
  <c r="J688"/>
  <c r="BE688"/>
  <c r="BI686"/>
  <c r="BH686"/>
  <c r="BG686"/>
  <c r="BF686"/>
  <c r="T686"/>
  <c r="T685"/>
  <c r="R686"/>
  <c r="R685"/>
  <c r="P686"/>
  <c r="P685"/>
  <c r="BK686"/>
  <c r="BK685"/>
  <c r="J685"/>
  <c r="J686"/>
  <c r="BE686"/>
  <c r="J71"/>
  <c r="BI683"/>
  <c r="BH683"/>
  <c r="BG683"/>
  <c r="BF683"/>
  <c r="T683"/>
  <c r="R683"/>
  <c r="P683"/>
  <c r="BK683"/>
  <c r="J683"/>
  <c r="BE683"/>
  <c r="BI681"/>
  <c r="BH681"/>
  <c r="BG681"/>
  <c r="BF681"/>
  <c r="T681"/>
  <c r="R681"/>
  <c r="P681"/>
  <c r="BK681"/>
  <c r="J681"/>
  <c r="BE681"/>
  <c r="BI680"/>
  <c r="BH680"/>
  <c r="BG680"/>
  <c r="BF680"/>
  <c r="T680"/>
  <c r="R680"/>
  <c r="P680"/>
  <c r="BK680"/>
  <c r="J680"/>
  <c r="BE680"/>
  <c r="BI679"/>
  <c r="BH679"/>
  <c r="BG679"/>
  <c r="BF679"/>
  <c r="T679"/>
  <c r="R679"/>
  <c r="P679"/>
  <c r="BK679"/>
  <c r="J679"/>
  <c r="BE679"/>
  <c r="BI677"/>
  <c r="BH677"/>
  <c r="BG677"/>
  <c r="BF677"/>
  <c r="T677"/>
  <c r="R677"/>
  <c r="P677"/>
  <c r="BK677"/>
  <c r="J677"/>
  <c r="BE677"/>
  <c r="BI675"/>
  <c r="BH675"/>
  <c r="BG675"/>
  <c r="BF675"/>
  <c r="T675"/>
  <c r="R675"/>
  <c r="P675"/>
  <c r="BK675"/>
  <c r="J675"/>
  <c r="BE675"/>
  <c r="BI672"/>
  <c r="BH672"/>
  <c r="BG672"/>
  <c r="BF672"/>
  <c r="T672"/>
  <c r="R672"/>
  <c r="P672"/>
  <c r="BK672"/>
  <c r="J672"/>
  <c r="BE672"/>
  <c r="BI670"/>
  <c r="BH670"/>
  <c r="BG670"/>
  <c r="BF670"/>
  <c r="T670"/>
  <c r="R670"/>
  <c r="P670"/>
  <c r="BK670"/>
  <c r="J670"/>
  <c r="BE670"/>
  <c r="BI668"/>
  <c r="BH668"/>
  <c r="BG668"/>
  <c r="BF668"/>
  <c r="T668"/>
  <c r="R668"/>
  <c r="P668"/>
  <c r="BK668"/>
  <c r="J668"/>
  <c r="BE668"/>
  <c r="BI667"/>
  <c r="BH667"/>
  <c r="BG667"/>
  <c r="BF667"/>
  <c r="T667"/>
  <c r="R667"/>
  <c r="P667"/>
  <c r="BK667"/>
  <c r="J667"/>
  <c r="BE667"/>
  <c r="BI665"/>
  <c r="BH665"/>
  <c r="BG665"/>
  <c r="BF665"/>
  <c r="T665"/>
  <c r="R665"/>
  <c r="P665"/>
  <c r="BK665"/>
  <c r="J665"/>
  <c r="BE665"/>
  <c r="BI663"/>
  <c r="BH663"/>
  <c r="BG663"/>
  <c r="BF663"/>
  <c r="T663"/>
  <c r="R663"/>
  <c r="P663"/>
  <c r="BK663"/>
  <c r="J663"/>
  <c r="BE663"/>
  <c r="BI662"/>
  <c r="BH662"/>
  <c r="BG662"/>
  <c r="BF662"/>
  <c r="T662"/>
  <c r="R662"/>
  <c r="P662"/>
  <c r="BK662"/>
  <c r="J662"/>
  <c r="BE662"/>
  <c r="BI660"/>
  <c r="BH660"/>
  <c r="BG660"/>
  <c r="BF660"/>
  <c r="T660"/>
  <c r="R660"/>
  <c r="P660"/>
  <c r="BK660"/>
  <c r="J660"/>
  <c r="BE660"/>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6"/>
  <c r="BH646"/>
  <c r="BG646"/>
  <c r="BF646"/>
  <c r="T646"/>
  <c r="R646"/>
  <c r="P646"/>
  <c r="BK646"/>
  <c r="J646"/>
  <c r="BE646"/>
  <c r="BI644"/>
  <c r="BH644"/>
  <c r="BG644"/>
  <c r="BF644"/>
  <c r="T644"/>
  <c r="R644"/>
  <c r="P644"/>
  <c r="BK644"/>
  <c r="J644"/>
  <c r="BE644"/>
  <c r="BI642"/>
  <c r="BH642"/>
  <c r="BG642"/>
  <c r="BF642"/>
  <c r="T642"/>
  <c r="R642"/>
  <c r="P642"/>
  <c r="BK642"/>
  <c r="J642"/>
  <c r="BE642"/>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6"/>
  <c r="BH606"/>
  <c r="BG606"/>
  <c r="BF606"/>
  <c r="T606"/>
  <c r="R606"/>
  <c r="P606"/>
  <c r="BK606"/>
  <c r="J606"/>
  <c r="BE606"/>
  <c r="BI604"/>
  <c r="BH604"/>
  <c r="BG604"/>
  <c r="BF604"/>
  <c r="T604"/>
  <c r="R604"/>
  <c r="P604"/>
  <c r="BK604"/>
  <c r="J604"/>
  <c r="BE604"/>
  <c r="BI602"/>
  <c r="BH602"/>
  <c r="BG602"/>
  <c r="BF602"/>
  <c r="T602"/>
  <c r="R602"/>
  <c r="P602"/>
  <c r="BK602"/>
  <c r="J602"/>
  <c r="BE602"/>
  <c r="BI599"/>
  <c r="BH599"/>
  <c r="BG599"/>
  <c r="BF599"/>
  <c r="T599"/>
  <c r="R599"/>
  <c r="P599"/>
  <c r="BK599"/>
  <c r="J599"/>
  <c r="BE599"/>
  <c r="BI594"/>
  <c r="BH594"/>
  <c r="BG594"/>
  <c r="BF594"/>
  <c r="T594"/>
  <c r="R594"/>
  <c r="P594"/>
  <c r="BK594"/>
  <c r="J594"/>
  <c r="BE594"/>
  <c r="BI587"/>
  <c r="BH587"/>
  <c r="BG587"/>
  <c r="BF587"/>
  <c r="T587"/>
  <c r="R587"/>
  <c r="P587"/>
  <c r="BK587"/>
  <c r="J587"/>
  <c r="BE587"/>
  <c r="BI583"/>
  <c r="BH583"/>
  <c r="BG583"/>
  <c r="BF583"/>
  <c r="T583"/>
  <c r="R583"/>
  <c r="P583"/>
  <c r="BK583"/>
  <c r="J583"/>
  <c r="BE583"/>
  <c r="BI580"/>
  <c r="BH580"/>
  <c r="BG580"/>
  <c r="BF580"/>
  <c r="T580"/>
  <c r="R580"/>
  <c r="P580"/>
  <c r="BK580"/>
  <c r="J580"/>
  <c r="BE580"/>
  <c r="BI577"/>
  <c r="BH577"/>
  <c r="BG577"/>
  <c r="BF577"/>
  <c r="T577"/>
  <c r="R577"/>
  <c r="P577"/>
  <c r="BK577"/>
  <c r="J577"/>
  <c r="BE577"/>
  <c r="BI569"/>
  <c r="BH569"/>
  <c r="BG569"/>
  <c r="BF569"/>
  <c r="T569"/>
  <c r="R569"/>
  <c r="P569"/>
  <c r="BK569"/>
  <c r="J569"/>
  <c r="BE569"/>
  <c r="BI567"/>
  <c r="BH567"/>
  <c r="BG567"/>
  <c r="BF567"/>
  <c r="T567"/>
  <c r="R567"/>
  <c r="P567"/>
  <c r="BK567"/>
  <c r="J567"/>
  <c r="BE567"/>
  <c r="BI559"/>
  <c r="BH559"/>
  <c r="BG559"/>
  <c r="BF559"/>
  <c r="T559"/>
  <c r="R559"/>
  <c r="P559"/>
  <c r="BK559"/>
  <c r="J559"/>
  <c r="BE559"/>
  <c r="BI557"/>
  <c r="BH557"/>
  <c r="BG557"/>
  <c r="BF557"/>
  <c r="T557"/>
  <c r="R557"/>
  <c r="P557"/>
  <c r="BK557"/>
  <c r="J557"/>
  <c r="BE557"/>
  <c r="BI544"/>
  <c r="BH544"/>
  <c r="BG544"/>
  <c r="BF544"/>
  <c r="T544"/>
  <c r="R544"/>
  <c r="P544"/>
  <c r="BK544"/>
  <c r="J544"/>
  <c r="BE544"/>
  <c r="BI542"/>
  <c r="BH542"/>
  <c r="BG542"/>
  <c r="BF542"/>
  <c r="T542"/>
  <c r="R542"/>
  <c r="P542"/>
  <c r="BK542"/>
  <c r="J542"/>
  <c r="BE542"/>
  <c r="BI529"/>
  <c r="BH529"/>
  <c r="BG529"/>
  <c r="BF529"/>
  <c r="T529"/>
  <c r="R529"/>
  <c r="P529"/>
  <c r="BK529"/>
  <c r="J529"/>
  <c r="BE529"/>
  <c r="BI527"/>
  <c r="BH527"/>
  <c r="BG527"/>
  <c r="BF527"/>
  <c r="T527"/>
  <c r="R527"/>
  <c r="P527"/>
  <c r="BK527"/>
  <c r="J527"/>
  <c r="BE527"/>
  <c r="BI504"/>
  <c r="BH504"/>
  <c r="BG504"/>
  <c r="BF504"/>
  <c r="T504"/>
  <c r="R504"/>
  <c r="P504"/>
  <c r="BK504"/>
  <c r="J504"/>
  <c r="BE504"/>
  <c r="BI479"/>
  <c r="BH479"/>
  <c r="BG479"/>
  <c r="BF479"/>
  <c r="T479"/>
  <c r="R479"/>
  <c r="P479"/>
  <c r="BK479"/>
  <c r="J479"/>
  <c r="BE479"/>
  <c r="BI476"/>
  <c r="BH476"/>
  <c r="BG476"/>
  <c r="BF476"/>
  <c r="T476"/>
  <c r="R476"/>
  <c r="P476"/>
  <c r="BK476"/>
  <c r="J476"/>
  <c r="BE476"/>
  <c r="BI471"/>
  <c r="BH471"/>
  <c r="BG471"/>
  <c r="BF471"/>
  <c r="T471"/>
  <c r="R471"/>
  <c r="P471"/>
  <c r="BK471"/>
  <c r="J471"/>
  <c r="BE471"/>
  <c r="BI463"/>
  <c r="BH463"/>
  <c r="BG463"/>
  <c r="BF463"/>
  <c r="T463"/>
  <c r="R463"/>
  <c r="P463"/>
  <c r="BK463"/>
  <c r="J463"/>
  <c r="BE463"/>
  <c r="BI458"/>
  <c r="BH458"/>
  <c r="BG458"/>
  <c r="BF458"/>
  <c r="T458"/>
  <c r="T457"/>
  <c r="R458"/>
  <c r="R457"/>
  <c r="P458"/>
  <c r="P457"/>
  <c r="BK458"/>
  <c r="BK457"/>
  <c r="J457"/>
  <c r="J458"/>
  <c r="BE458"/>
  <c r="J70"/>
  <c r="BI455"/>
  <c r="BH455"/>
  <c r="BG455"/>
  <c r="BF455"/>
  <c r="T455"/>
  <c r="R455"/>
  <c r="P455"/>
  <c r="BK455"/>
  <c r="J455"/>
  <c r="BE455"/>
  <c r="BI450"/>
  <c r="BH450"/>
  <c r="BG450"/>
  <c r="BF450"/>
  <c r="T450"/>
  <c r="R450"/>
  <c r="P450"/>
  <c r="BK450"/>
  <c r="J450"/>
  <c r="BE450"/>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2"/>
  <c r="BH402"/>
  <c r="BG402"/>
  <c r="BF402"/>
  <c r="T402"/>
  <c r="R402"/>
  <c r="P402"/>
  <c r="BK402"/>
  <c r="J402"/>
  <c r="BE402"/>
  <c r="BI400"/>
  <c r="BH400"/>
  <c r="BG400"/>
  <c r="BF400"/>
  <c r="T400"/>
  <c r="R400"/>
  <c r="P400"/>
  <c r="BK400"/>
  <c r="J400"/>
  <c r="BE400"/>
  <c r="BI398"/>
  <c r="BH398"/>
  <c r="BG398"/>
  <c r="BF398"/>
  <c r="T398"/>
  <c r="R398"/>
  <c r="P398"/>
  <c r="BK398"/>
  <c r="J398"/>
  <c r="BE398"/>
  <c r="BI394"/>
  <c r="BH394"/>
  <c r="BG394"/>
  <c r="BF394"/>
  <c r="T394"/>
  <c r="R394"/>
  <c r="P394"/>
  <c r="BK394"/>
  <c r="J394"/>
  <c r="BE394"/>
  <c r="BI390"/>
  <c r="BH390"/>
  <c r="BG390"/>
  <c r="BF390"/>
  <c r="T390"/>
  <c r="R390"/>
  <c r="P390"/>
  <c r="BK390"/>
  <c r="J390"/>
  <c r="BE390"/>
  <c r="BI386"/>
  <c r="BH386"/>
  <c r="BG386"/>
  <c r="BF386"/>
  <c r="T386"/>
  <c r="R386"/>
  <c r="P386"/>
  <c r="BK386"/>
  <c r="J386"/>
  <c r="BE386"/>
  <c r="BI384"/>
  <c r="BH384"/>
  <c r="BG384"/>
  <c r="BF384"/>
  <c r="T384"/>
  <c r="R384"/>
  <c r="P384"/>
  <c r="BK384"/>
  <c r="J384"/>
  <c r="BE384"/>
  <c r="BI379"/>
  <c r="BH379"/>
  <c r="BG379"/>
  <c r="BF379"/>
  <c r="T379"/>
  <c r="R379"/>
  <c r="P379"/>
  <c r="BK379"/>
  <c r="J379"/>
  <c r="BE379"/>
  <c r="BI371"/>
  <c r="BH371"/>
  <c r="BG371"/>
  <c r="BF371"/>
  <c r="T371"/>
  <c r="R371"/>
  <c r="P371"/>
  <c r="BK371"/>
  <c r="J371"/>
  <c r="BE371"/>
  <c r="BI363"/>
  <c r="BH363"/>
  <c r="BG363"/>
  <c r="BF363"/>
  <c r="T363"/>
  <c r="R363"/>
  <c r="P363"/>
  <c r="BK363"/>
  <c r="J363"/>
  <c r="BE363"/>
  <c r="BI355"/>
  <c r="BH355"/>
  <c r="BG355"/>
  <c r="BF355"/>
  <c r="T355"/>
  <c r="R355"/>
  <c r="P355"/>
  <c r="BK355"/>
  <c r="J355"/>
  <c r="BE355"/>
  <c r="BI347"/>
  <c r="BH347"/>
  <c r="BG347"/>
  <c r="BF347"/>
  <c r="T347"/>
  <c r="R347"/>
  <c r="P347"/>
  <c r="BK347"/>
  <c r="J347"/>
  <c r="BE347"/>
  <c r="BI337"/>
  <c r="BH337"/>
  <c r="BG337"/>
  <c r="BF337"/>
  <c r="T337"/>
  <c r="R337"/>
  <c r="P337"/>
  <c r="BK337"/>
  <c r="J337"/>
  <c r="BE337"/>
  <c r="BI332"/>
  <c r="BH332"/>
  <c r="BG332"/>
  <c r="BF332"/>
  <c r="T332"/>
  <c r="R332"/>
  <c r="P332"/>
  <c r="BK332"/>
  <c r="J332"/>
  <c r="BE332"/>
  <c r="BI324"/>
  <c r="BH324"/>
  <c r="BG324"/>
  <c r="BF324"/>
  <c r="T324"/>
  <c r="R324"/>
  <c r="P324"/>
  <c r="BK324"/>
  <c r="J324"/>
  <c r="BE324"/>
  <c r="BI319"/>
  <c r="BH319"/>
  <c r="BG319"/>
  <c r="BF319"/>
  <c r="T319"/>
  <c r="R319"/>
  <c r="P319"/>
  <c r="BK319"/>
  <c r="J319"/>
  <c r="BE319"/>
  <c r="BI314"/>
  <c r="BH314"/>
  <c r="BG314"/>
  <c r="BF314"/>
  <c r="T314"/>
  <c r="R314"/>
  <c r="P314"/>
  <c r="BK314"/>
  <c r="J314"/>
  <c r="BE314"/>
  <c r="BI309"/>
  <c r="BH309"/>
  <c r="BG309"/>
  <c r="BF309"/>
  <c r="T309"/>
  <c r="R309"/>
  <c r="P309"/>
  <c r="BK309"/>
  <c r="J309"/>
  <c r="BE309"/>
  <c r="BI301"/>
  <c r="BH301"/>
  <c r="BG301"/>
  <c r="BF301"/>
  <c r="T301"/>
  <c r="R301"/>
  <c r="P301"/>
  <c r="BK301"/>
  <c r="J301"/>
  <c r="BE301"/>
  <c r="BI293"/>
  <c r="BH293"/>
  <c r="BG293"/>
  <c r="BF293"/>
  <c r="T293"/>
  <c r="R293"/>
  <c r="P293"/>
  <c r="BK293"/>
  <c r="J293"/>
  <c r="BE293"/>
  <c r="BI285"/>
  <c r="BH285"/>
  <c r="BG285"/>
  <c r="BF285"/>
  <c r="T285"/>
  <c r="R285"/>
  <c r="P285"/>
  <c r="BK285"/>
  <c r="J285"/>
  <c r="BE285"/>
  <c r="BI280"/>
  <c r="BH280"/>
  <c r="BG280"/>
  <c r="BF280"/>
  <c r="T280"/>
  <c r="R280"/>
  <c r="P280"/>
  <c r="BK280"/>
  <c r="J280"/>
  <c r="BE280"/>
  <c r="BI273"/>
  <c r="BH273"/>
  <c r="BG273"/>
  <c r="BF273"/>
  <c r="T273"/>
  <c r="T272"/>
  <c r="R273"/>
  <c r="R272"/>
  <c r="P273"/>
  <c r="P272"/>
  <c r="BK273"/>
  <c r="BK272"/>
  <c r="J272"/>
  <c r="J273"/>
  <c r="BE273"/>
  <c r="J69"/>
  <c r="BI269"/>
  <c r="BH269"/>
  <c r="BG269"/>
  <c r="BF269"/>
  <c r="T269"/>
  <c r="R269"/>
  <c r="P269"/>
  <c r="BK269"/>
  <c r="J269"/>
  <c r="BE269"/>
  <c r="BI267"/>
  <c r="BH267"/>
  <c r="BG267"/>
  <c r="BF267"/>
  <c r="T267"/>
  <c r="R267"/>
  <c r="P267"/>
  <c r="BK267"/>
  <c r="J267"/>
  <c r="BE267"/>
  <c r="BI264"/>
  <c r="BH264"/>
  <c r="BG264"/>
  <c r="BF264"/>
  <c r="T264"/>
  <c r="R264"/>
  <c r="P264"/>
  <c r="BK264"/>
  <c r="J264"/>
  <c r="BE264"/>
  <c r="BI261"/>
  <c r="BH261"/>
  <c r="BG261"/>
  <c r="BF261"/>
  <c r="T261"/>
  <c r="R261"/>
  <c r="P261"/>
  <c r="BK261"/>
  <c r="J261"/>
  <c r="BE261"/>
  <c r="BI258"/>
  <c r="BH258"/>
  <c r="BG258"/>
  <c r="BF258"/>
  <c r="T258"/>
  <c r="R258"/>
  <c r="P258"/>
  <c r="BK258"/>
  <c r="J258"/>
  <c r="BE258"/>
  <c r="BI255"/>
  <c r="BH255"/>
  <c r="BG255"/>
  <c r="BF255"/>
  <c r="T255"/>
  <c r="R255"/>
  <c r="P255"/>
  <c r="BK255"/>
  <c r="J255"/>
  <c r="BE255"/>
  <c r="BI253"/>
  <c r="BH253"/>
  <c r="BG253"/>
  <c r="BF253"/>
  <c r="T253"/>
  <c r="R253"/>
  <c r="P253"/>
  <c r="BK253"/>
  <c r="J253"/>
  <c r="BE253"/>
  <c r="BI251"/>
  <c r="BH251"/>
  <c r="BG251"/>
  <c r="BF251"/>
  <c r="T251"/>
  <c r="R251"/>
  <c r="P251"/>
  <c r="BK251"/>
  <c r="J251"/>
  <c r="BE251"/>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T229"/>
  <c r="T228"/>
  <c r="R230"/>
  <c r="R229"/>
  <c r="R228"/>
  <c r="P230"/>
  <c r="P229"/>
  <c r="P228"/>
  <c r="BK230"/>
  <c r="BK229"/>
  <c r="J229"/>
  <c r="BK228"/>
  <c r="J228"/>
  <c r="J230"/>
  <c r="BE230"/>
  <c r="J68"/>
  <c r="J67"/>
  <c r="BI226"/>
  <c r="BH226"/>
  <c r="BG226"/>
  <c r="BF226"/>
  <c r="T226"/>
  <c r="T225"/>
  <c r="R226"/>
  <c r="R225"/>
  <c r="P226"/>
  <c r="P225"/>
  <c r="BK226"/>
  <c r="BK225"/>
  <c r="J225"/>
  <c r="J226"/>
  <c r="BE226"/>
  <c r="J66"/>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T216"/>
  <c r="R217"/>
  <c r="R216"/>
  <c r="P217"/>
  <c r="P216"/>
  <c r="BK217"/>
  <c r="BK216"/>
  <c r="J216"/>
  <c r="J217"/>
  <c r="BE217"/>
  <c r="J65"/>
  <c r="BI212"/>
  <c r="BH212"/>
  <c r="BG212"/>
  <c r="BF212"/>
  <c r="T212"/>
  <c r="R212"/>
  <c r="P212"/>
  <c r="BK212"/>
  <c r="J212"/>
  <c r="BE212"/>
  <c r="BI208"/>
  <c r="BH208"/>
  <c r="BG208"/>
  <c r="BF208"/>
  <c r="T208"/>
  <c r="R208"/>
  <c r="P208"/>
  <c r="BK208"/>
  <c r="J208"/>
  <c r="BE208"/>
  <c r="BI204"/>
  <c r="BH204"/>
  <c r="BG204"/>
  <c r="BF204"/>
  <c r="T204"/>
  <c r="R204"/>
  <c r="P204"/>
  <c r="BK204"/>
  <c r="J204"/>
  <c r="BE204"/>
  <c r="BI200"/>
  <c r="BH200"/>
  <c r="BG200"/>
  <c r="BF200"/>
  <c r="T200"/>
  <c r="T199"/>
  <c r="R200"/>
  <c r="R199"/>
  <c r="P200"/>
  <c r="P199"/>
  <c r="BK200"/>
  <c r="BK199"/>
  <c r="J199"/>
  <c r="J200"/>
  <c r="BE200"/>
  <c r="J64"/>
  <c r="BI197"/>
  <c r="BH197"/>
  <c r="BG197"/>
  <c r="BF197"/>
  <c r="T197"/>
  <c r="R197"/>
  <c r="P197"/>
  <c r="BK197"/>
  <c r="J197"/>
  <c r="BE197"/>
  <c r="BI194"/>
  <c r="BH194"/>
  <c r="BG194"/>
  <c r="BF194"/>
  <c r="T194"/>
  <c r="R194"/>
  <c r="P194"/>
  <c r="BK194"/>
  <c r="J194"/>
  <c r="BE194"/>
  <c r="BI191"/>
  <c r="BH191"/>
  <c r="BG191"/>
  <c r="BF191"/>
  <c r="T191"/>
  <c r="R191"/>
  <c r="P191"/>
  <c r="BK191"/>
  <c r="J191"/>
  <c r="BE191"/>
  <c r="BI189"/>
  <c r="BH189"/>
  <c r="BG189"/>
  <c r="BF189"/>
  <c r="T189"/>
  <c r="R189"/>
  <c r="P189"/>
  <c r="BK189"/>
  <c r="J189"/>
  <c r="BE189"/>
  <c r="BI186"/>
  <c r="BH186"/>
  <c r="BG186"/>
  <c r="BF186"/>
  <c r="T186"/>
  <c r="R186"/>
  <c r="P186"/>
  <c r="BK186"/>
  <c r="J186"/>
  <c r="BE186"/>
  <c r="BI183"/>
  <c r="BH183"/>
  <c r="BG183"/>
  <c r="BF183"/>
  <c r="T183"/>
  <c r="T182"/>
  <c r="R183"/>
  <c r="R182"/>
  <c r="P183"/>
  <c r="P182"/>
  <c r="BK183"/>
  <c r="BK182"/>
  <c r="J182"/>
  <c r="J183"/>
  <c r="BE183"/>
  <c r="J63"/>
  <c r="BI180"/>
  <c r="BH180"/>
  <c r="BG180"/>
  <c r="BF180"/>
  <c r="T180"/>
  <c r="R180"/>
  <c r="P180"/>
  <c r="BK180"/>
  <c r="J180"/>
  <c r="BE180"/>
  <c r="BI177"/>
  <c r="BH177"/>
  <c r="BG177"/>
  <c r="BF177"/>
  <c r="T177"/>
  <c r="R177"/>
  <c r="P177"/>
  <c r="BK177"/>
  <c r="J177"/>
  <c r="BE177"/>
  <c r="BI169"/>
  <c r="BH169"/>
  <c r="BG169"/>
  <c r="BF169"/>
  <c r="T169"/>
  <c r="R169"/>
  <c r="P169"/>
  <c r="BK169"/>
  <c r="J169"/>
  <c r="BE169"/>
  <c r="BI165"/>
  <c r="BH165"/>
  <c r="BG165"/>
  <c r="BF165"/>
  <c r="T165"/>
  <c r="R165"/>
  <c r="P165"/>
  <c r="BK165"/>
  <c r="J165"/>
  <c r="BE165"/>
  <c r="BI163"/>
  <c r="BH163"/>
  <c r="BG163"/>
  <c r="BF163"/>
  <c r="T163"/>
  <c r="R163"/>
  <c r="P163"/>
  <c r="BK163"/>
  <c r="J163"/>
  <c r="BE163"/>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99"/>
  <c r="F36"/>
  <c i="1" r="BD62"/>
  <c i="9" r="BH99"/>
  <c r="F35"/>
  <c i="1" r="BC62"/>
  <c i="9" r="BG99"/>
  <c r="F34"/>
  <c i="1" r="BB62"/>
  <c i="9" r="BF99"/>
  <c r="J33"/>
  <c i="1" r="AW62"/>
  <c i="9" r="F33"/>
  <c i="1" r="BA62"/>
  <c i="9" r="T99"/>
  <c r="T98"/>
  <c r="T97"/>
  <c r="T96"/>
  <c r="R99"/>
  <c r="R98"/>
  <c r="R97"/>
  <c r="R96"/>
  <c r="P99"/>
  <c r="P98"/>
  <c r="P97"/>
  <c r="P96"/>
  <c i="1" r="AU62"/>
  <c i="9" r="BK99"/>
  <c r="BK98"/>
  <c r="J98"/>
  <c r="BK97"/>
  <c r="J97"/>
  <c r="BK96"/>
  <c r="J96"/>
  <c r="J60"/>
  <c r="J29"/>
  <c i="1" r="AG62"/>
  <c i="9" r="J99"/>
  <c r="BE99"/>
  <c r="J32"/>
  <c i="1" r="AV62"/>
  <c i="9" r="F32"/>
  <c i="1" r="AZ62"/>
  <c i="9" r="J62"/>
  <c r="J61"/>
  <c r="J92"/>
  <c r="F92"/>
  <c r="F90"/>
  <c r="E88"/>
  <c r="J55"/>
  <c r="F55"/>
  <c r="F53"/>
  <c r="E51"/>
  <c r="J38"/>
  <c r="J20"/>
  <c r="E20"/>
  <c r="F93"/>
  <c r="F56"/>
  <c r="J19"/>
  <c r="J14"/>
  <c r="J90"/>
  <c r="J53"/>
  <c r="E7"/>
  <c r="E84"/>
  <c r="E47"/>
  <c i="1" r="AY61"/>
  <c r="AX61"/>
  <c i="8"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T143"/>
  <c r="R144"/>
  <c r="R143"/>
  <c r="P144"/>
  <c r="P143"/>
  <c r="BK144"/>
  <c r="BK143"/>
  <c r="J143"/>
  <c r="J144"/>
  <c r="BE144"/>
  <c r="J64"/>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T122"/>
  <c r="R123"/>
  <c r="R122"/>
  <c r="P123"/>
  <c r="P122"/>
  <c r="BK123"/>
  <c r="BK122"/>
  <c r="J122"/>
  <c r="J123"/>
  <c r="BE123"/>
  <c r="J63"/>
  <c r="BI119"/>
  <c r="BH119"/>
  <c r="BG119"/>
  <c r="BF119"/>
  <c r="T119"/>
  <c r="R119"/>
  <c r="P119"/>
  <c r="BK119"/>
  <c r="J119"/>
  <c r="BE119"/>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99"/>
  <c r="BH99"/>
  <c r="BG99"/>
  <c r="BF99"/>
  <c r="T99"/>
  <c r="R99"/>
  <c r="P99"/>
  <c r="BK99"/>
  <c r="J99"/>
  <c r="BE99"/>
  <c r="BI97"/>
  <c r="BH97"/>
  <c r="BG97"/>
  <c r="BF97"/>
  <c r="T97"/>
  <c r="R97"/>
  <c r="P97"/>
  <c r="BK97"/>
  <c r="J97"/>
  <c r="BE97"/>
  <c r="BI94"/>
  <c r="BH94"/>
  <c r="BG94"/>
  <c r="BF94"/>
  <c r="T94"/>
  <c r="R94"/>
  <c r="P94"/>
  <c r="BK94"/>
  <c r="J94"/>
  <c r="BE94"/>
  <c r="BI91"/>
  <c r="BH91"/>
  <c r="BG91"/>
  <c r="BF91"/>
  <c r="T91"/>
  <c r="R91"/>
  <c r="P91"/>
  <c r="BK91"/>
  <c r="J91"/>
  <c r="BE91"/>
  <c r="BI89"/>
  <c r="F36"/>
  <c i="1" r="BD61"/>
  <c i="8" r="BH89"/>
  <c r="F35"/>
  <c i="1" r="BC61"/>
  <c i="8" r="BG89"/>
  <c r="F34"/>
  <c i="1" r="BB61"/>
  <c i="8" r="BF89"/>
  <c r="J33"/>
  <c i="1" r="AW61"/>
  <c i="8" r="F33"/>
  <c i="1" r="BA61"/>
  <c i="8" r="T89"/>
  <c r="T88"/>
  <c r="T87"/>
  <c r="T86"/>
  <c r="R89"/>
  <c r="R88"/>
  <c r="R87"/>
  <c r="R86"/>
  <c r="P89"/>
  <c r="P88"/>
  <c r="P87"/>
  <c r="P86"/>
  <c i="1" r="AU61"/>
  <c i="8" r="BK89"/>
  <c r="BK88"/>
  <c r="J88"/>
  <c r="BK87"/>
  <c r="J87"/>
  <c r="BK86"/>
  <c r="J86"/>
  <c r="J60"/>
  <c r="J29"/>
  <c i="1" r="AG61"/>
  <c i="8" r="J89"/>
  <c r="BE89"/>
  <c r="J32"/>
  <c i="1" r="AV61"/>
  <c i="8" r="F32"/>
  <c i="1" r="AZ61"/>
  <c i="8" r="J62"/>
  <c r="J61"/>
  <c r="J82"/>
  <c r="F82"/>
  <c r="F80"/>
  <c r="E78"/>
  <c r="J55"/>
  <c r="F55"/>
  <c r="F53"/>
  <c r="E51"/>
  <c r="J38"/>
  <c r="J20"/>
  <c r="E20"/>
  <c r="F83"/>
  <c r="F56"/>
  <c r="J19"/>
  <c r="J14"/>
  <c r="J80"/>
  <c r="J53"/>
  <c r="E7"/>
  <c r="E74"/>
  <c r="E47"/>
  <c i="1" r="AY60"/>
  <c r="AX60"/>
  <c i="7"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5"/>
  <c r="BH485"/>
  <c r="BG485"/>
  <c r="BF485"/>
  <c r="T485"/>
  <c r="R485"/>
  <c r="P485"/>
  <c r="BK485"/>
  <c r="J485"/>
  <c r="BE485"/>
  <c r="BI482"/>
  <c r="BH482"/>
  <c r="BG482"/>
  <c r="BF482"/>
  <c r="T482"/>
  <c r="T481"/>
  <c r="R482"/>
  <c r="R481"/>
  <c r="P482"/>
  <c r="P481"/>
  <c r="BK482"/>
  <c r="BK481"/>
  <c r="J481"/>
  <c r="J482"/>
  <c r="BE482"/>
  <c r="J70"/>
  <c r="BI478"/>
  <c r="BH478"/>
  <c r="BG478"/>
  <c r="BF478"/>
  <c r="T478"/>
  <c r="R478"/>
  <c r="P478"/>
  <c r="BK478"/>
  <c r="J478"/>
  <c r="BE478"/>
  <c r="BI476"/>
  <c r="BH476"/>
  <c r="BG476"/>
  <c r="BF476"/>
  <c r="T476"/>
  <c r="R476"/>
  <c r="P476"/>
  <c r="BK476"/>
  <c r="J476"/>
  <c r="BE476"/>
  <c r="BI473"/>
  <c r="BH473"/>
  <c r="BG473"/>
  <c r="BF473"/>
  <c r="T473"/>
  <c r="R473"/>
  <c r="P473"/>
  <c r="BK473"/>
  <c r="J473"/>
  <c r="BE473"/>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4"/>
  <c r="BH464"/>
  <c r="BG464"/>
  <c r="BF464"/>
  <c r="T464"/>
  <c r="R464"/>
  <c r="P464"/>
  <c r="BK464"/>
  <c r="J464"/>
  <c r="BE464"/>
  <c r="BI462"/>
  <c r="BH462"/>
  <c r="BG462"/>
  <c r="BF462"/>
  <c r="T462"/>
  <c r="R462"/>
  <c r="P462"/>
  <c r="BK462"/>
  <c r="J462"/>
  <c r="BE462"/>
  <c r="BI460"/>
  <c r="BH460"/>
  <c r="BG460"/>
  <c r="BF460"/>
  <c r="T460"/>
  <c r="R460"/>
  <c r="P460"/>
  <c r="BK460"/>
  <c r="J460"/>
  <c r="BE460"/>
  <c r="BI458"/>
  <c r="BH458"/>
  <c r="BG458"/>
  <c r="BF458"/>
  <c r="T458"/>
  <c r="R458"/>
  <c r="P458"/>
  <c r="BK458"/>
  <c r="J458"/>
  <c r="BE458"/>
  <c r="BI456"/>
  <c r="BH456"/>
  <c r="BG456"/>
  <c r="BF456"/>
  <c r="T456"/>
  <c r="T455"/>
  <c r="R456"/>
  <c r="R455"/>
  <c r="P456"/>
  <c r="P455"/>
  <c r="BK456"/>
  <c r="BK455"/>
  <c r="J455"/>
  <c r="J456"/>
  <c r="BE456"/>
  <c r="J69"/>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3"/>
  <c r="BH443"/>
  <c r="BG443"/>
  <c r="BF443"/>
  <c r="T443"/>
  <c r="T442"/>
  <c r="R443"/>
  <c r="R442"/>
  <c r="P443"/>
  <c r="P442"/>
  <c r="BK443"/>
  <c r="BK442"/>
  <c r="J442"/>
  <c r="J443"/>
  <c r="BE443"/>
  <c r="J68"/>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T420"/>
  <c r="R421"/>
  <c r="R420"/>
  <c r="P421"/>
  <c r="P420"/>
  <c r="BK421"/>
  <c r="BK420"/>
  <c r="J420"/>
  <c r="J421"/>
  <c r="BE421"/>
  <c r="J67"/>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T398"/>
  <c r="R399"/>
  <c r="R398"/>
  <c r="P399"/>
  <c r="P398"/>
  <c r="BK399"/>
  <c r="BK398"/>
  <c r="J398"/>
  <c r="J399"/>
  <c r="BE399"/>
  <c r="J66"/>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79"/>
  <c r="BH379"/>
  <c r="BG379"/>
  <c r="BF379"/>
  <c r="T379"/>
  <c r="R379"/>
  <c r="P379"/>
  <c r="BK379"/>
  <c r="J379"/>
  <c r="BE379"/>
  <c r="BI377"/>
  <c r="BH377"/>
  <c r="BG377"/>
  <c r="BF377"/>
  <c r="T377"/>
  <c r="T376"/>
  <c r="R377"/>
  <c r="R376"/>
  <c r="P377"/>
  <c r="P376"/>
  <c r="BK377"/>
  <c r="BK376"/>
  <c r="J376"/>
  <c r="J377"/>
  <c r="BE377"/>
  <c r="J65"/>
  <c r="BI373"/>
  <c r="BH373"/>
  <c r="BG373"/>
  <c r="BF373"/>
  <c r="T373"/>
  <c r="R373"/>
  <c r="P373"/>
  <c r="BK373"/>
  <c r="J373"/>
  <c r="BE373"/>
  <c r="BI371"/>
  <c r="BH371"/>
  <c r="BG371"/>
  <c r="BF371"/>
  <c r="T371"/>
  <c r="R371"/>
  <c r="P371"/>
  <c r="BK371"/>
  <c r="J371"/>
  <c r="BE371"/>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5"/>
  <c r="BH355"/>
  <c r="BG355"/>
  <c r="BF355"/>
  <c r="T355"/>
  <c r="R355"/>
  <c r="P355"/>
  <c r="BK355"/>
  <c r="J355"/>
  <c r="BE355"/>
  <c r="BI353"/>
  <c r="BH353"/>
  <c r="BG353"/>
  <c r="BF353"/>
  <c r="T353"/>
  <c r="T352"/>
  <c r="R353"/>
  <c r="R352"/>
  <c r="P353"/>
  <c r="P352"/>
  <c r="BK353"/>
  <c r="BK352"/>
  <c r="J352"/>
  <c r="J353"/>
  <c r="BE353"/>
  <c r="J64"/>
  <c r="BI350"/>
  <c r="BH350"/>
  <c r="BG350"/>
  <c r="BF350"/>
  <c r="T350"/>
  <c r="R350"/>
  <c r="P350"/>
  <c r="BK350"/>
  <c r="J350"/>
  <c r="BE350"/>
  <c r="BI344"/>
  <c r="BH344"/>
  <c r="BG344"/>
  <c r="BF344"/>
  <c r="T344"/>
  <c r="R344"/>
  <c r="P344"/>
  <c r="BK344"/>
  <c r="J344"/>
  <c r="BE344"/>
  <c r="BI342"/>
  <c r="BH342"/>
  <c r="BG342"/>
  <c r="BF342"/>
  <c r="T342"/>
  <c r="R342"/>
  <c r="P342"/>
  <c r="BK342"/>
  <c r="J342"/>
  <c r="BE342"/>
  <c r="BI339"/>
  <c r="BH339"/>
  <c r="BG339"/>
  <c r="BF339"/>
  <c r="T339"/>
  <c r="R339"/>
  <c r="P339"/>
  <c r="BK339"/>
  <c r="J339"/>
  <c r="BE339"/>
  <c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8"/>
  <c r="BH318"/>
  <c r="BG318"/>
  <c r="BF318"/>
  <c r="T318"/>
  <c r="R318"/>
  <c r="P318"/>
  <c r="BK318"/>
  <c r="J318"/>
  <c r="BE318"/>
  <c r="BI316"/>
  <c r="BH316"/>
  <c r="BG316"/>
  <c r="BF316"/>
  <c r="T316"/>
  <c r="R316"/>
  <c r="P316"/>
  <c r="BK316"/>
  <c r="J316"/>
  <c r="BE316"/>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7"/>
  <c r="BH287"/>
  <c r="BG287"/>
  <c r="BF287"/>
  <c r="T287"/>
  <c r="R287"/>
  <c r="P287"/>
  <c r="BK287"/>
  <c r="J287"/>
  <c r="BE287"/>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4"/>
  <c r="BH274"/>
  <c r="BG274"/>
  <c r="BF274"/>
  <c r="T274"/>
  <c r="R274"/>
  <c r="P274"/>
  <c r="BK274"/>
  <c r="J274"/>
  <c r="BE274"/>
  <c r="BI271"/>
  <c r="BH271"/>
  <c r="BG271"/>
  <c r="BF271"/>
  <c r="T271"/>
  <c r="R271"/>
  <c r="P271"/>
  <c r="BK271"/>
  <c r="J271"/>
  <c r="BE271"/>
  <c r="BI268"/>
  <c r="BH268"/>
  <c r="BG268"/>
  <c r="BF268"/>
  <c r="T268"/>
  <c r="R268"/>
  <c r="P268"/>
  <c r="BK268"/>
  <c r="J268"/>
  <c r="BE268"/>
  <c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T228"/>
  <c r="R229"/>
  <c r="R228"/>
  <c r="P229"/>
  <c r="P228"/>
  <c r="BK229"/>
  <c r="BK228"/>
  <c r="J228"/>
  <c r="J229"/>
  <c r="BE229"/>
  <c r="J63"/>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4"/>
  <c r="BH214"/>
  <c r="BG214"/>
  <c r="BF214"/>
  <c r="T214"/>
  <c r="R214"/>
  <c r="P214"/>
  <c r="BK214"/>
  <c r="J214"/>
  <c r="BE214"/>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4"/>
  <c r="BH174"/>
  <c r="BG174"/>
  <c r="BF174"/>
  <c r="T174"/>
  <c r="R174"/>
  <c r="P174"/>
  <c r="BK174"/>
  <c r="J174"/>
  <c r="BE174"/>
  <c r="BI171"/>
  <c r="BH171"/>
  <c r="BG171"/>
  <c r="BF171"/>
  <c r="T171"/>
  <c r="R171"/>
  <c r="P171"/>
  <c r="BK171"/>
  <c r="J171"/>
  <c r="BE171"/>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6"/>
  <c r="BH146"/>
  <c r="BG146"/>
  <c r="BF146"/>
  <c r="T146"/>
  <c r="R146"/>
  <c r="P146"/>
  <c r="BK146"/>
  <c r="J146"/>
  <c r="BE146"/>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6"/>
  <c i="1" r="BD60"/>
  <c i="7" r="BH95"/>
  <c r="F35"/>
  <c i="1" r="BC60"/>
  <c i="7" r="BG95"/>
  <c r="F34"/>
  <c i="1" r="BB60"/>
  <c i="7" r="BF95"/>
  <c r="J33"/>
  <c i="1" r="AW60"/>
  <c i="7" r="F33"/>
  <c i="1" r="BA60"/>
  <c i="7" r="T95"/>
  <c r="T94"/>
  <c r="T93"/>
  <c r="T92"/>
  <c r="R95"/>
  <c r="R94"/>
  <c r="R93"/>
  <c r="R92"/>
  <c r="P95"/>
  <c r="P94"/>
  <c r="P93"/>
  <c r="P92"/>
  <c i="1" r="AU60"/>
  <c i="7" r="BK95"/>
  <c r="BK94"/>
  <c r="J94"/>
  <c r="BK93"/>
  <c r="J93"/>
  <c r="BK92"/>
  <c r="J92"/>
  <c r="J60"/>
  <c r="J29"/>
  <c i="1" r="AG60"/>
  <c i="7" r="J95"/>
  <c r="BE95"/>
  <c r="J32"/>
  <c i="1" r="AV60"/>
  <c i="7" r="F32"/>
  <c i="1" r="AZ60"/>
  <c i="7" r="J62"/>
  <c r="J61"/>
  <c r="J88"/>
  <c r="F88"/>
  <c r="F86"/>
  <c r="E84"/>
  <c r="J55"/>
  <c r="F55"/>
  <c r="F53"/>
  <c r="E51"/>
  <c r="J38"/>
  <c r="J20"/>
  <c r="E20"/>
  <c r="F89"/>
  <c r="F56"/>
  <c r="J19"/>
  <c r="J14"/>
  <c r="J86"/>
  <c r="J53"/>
  <c r="E7"/>
  <c r="E80"/>
  <c r="E47"/>
  <c i="1" r="AY59"/>
  <c r="AX59"/>
  <c i="6" r="BI392"/>
  <c r="BH392"/>
  <c r="BG392"/>
  <c r="BF392"/>
  <c r="T392"/>
  <c r="R392"/>
  <c r="P392"/>
  <c r="BK392"/>
  <c r="J392"/>
  <c r="BE392"/>
  <c r="BI390"/>
  <c r="BH390"/>
  <c r="BG390"/>
  <c r="BF390"/>
  <c r="T390"/>
  <c r="R390"/>
  <c r="P390"/>
  <c r="BK390"/>
  <c r="J390"/>
  <c r="BE390"/>
  <c r="BI388"/>
  <c r="BH388"/>
  <c r="BG388"/>
  <c r="BF388"/>
  <c r="T388"/>
  <c r="R388"/>
  <c r="P388"/>
  <c r="BK388"/>
  <c r="J388"/>
  <c r="BE388"/>
  <c r="BI387"/>
  <c r="BH387"/>
  <c r="BG387"/>
  <c r="BF387"/>
  <c r="T387"/>
  <c r="R387"/>
  <c r="P387"/>
  <c r="BK387"/>
  <c r="J387"/>
  <c r="BE387"/>
  <c r="BI385"/>
  <c r="BH385"/>
  <c r="BG385"/>
  <c r="BF385"/>
  <c r="T385"/>
  <c r="R385"/>
  <c r="P385"/>
  <c r="BK385"/>
  <c r="J385"/>
  <c r="BE385"/>
  <c r="BI384"/>
  <c r="BH384"/>
  <c r="BG384"/>
  <c r="BF384"/>
  <c r="T384"/>
  <c r="R384"/>
  <c r="P384"/>
  <c r="BK384"/>
  <c r="J384"/>
  <c r="BE384"/>
  <c r="BI382"/>
  <c r="BH382"/>
  <c r="BG382"/>
  <c r="BF382"/>
  <c r="T382"/>
  <c r="T381"/>
  <c r="R382"/>
  <c r="R381"/>
  <c r="P382"/>
  <c r="P381"/>
  <c r="BK382"/>
  <c r="BK381"/>
  <c r="J381"/>
  <c r="J382"/>
  <c r="BE382"/>
  <c r="J68"/>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T306"/>
  <c r="R307"/>
  <c r="R306"/>
  <c r="P307"/>
  <c r="P306"/>
  <c r="BK307"/>
  <c r="BK306"/>
  <c r="J306"/>
  <c r="J307"/>
  <c r="BE307"/>
  <c r="J67"/>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T246"/>
  <c r="R247"/>
  <c r="R246"/>
  <c r="P247"/>
  <c r="P246"/>
  <c r="BK247"/>
  <c r="BK246"/>
  <c r="J246"/>
  <c r="J247"/>
  <c r="BE247"/>
  <c r="J66"/>
  <c r="BI244"/>
  <c r="BH244"/>
  <c r="BG244"/>
  <c r="BF244"/>
  <c r="T244"/>
  <c r="R244"/>
  <c r="P244"/>
  <c r="BK244"/>
  <c r="J244"/>
  <c r="BE244"/>
  <c r="BI242"/>
  <c r="BH242"/>
  <c r="BG242"/>
  <c r="BF242"/>
  <c r="T242"/>
  <c r="R242"/>
  <c r="P242"/>
  <c r="BK242"/>
  <c r="J242"/>
  <c r="BE242"/>
  <c r="BI240"/>
  <c r="BH240"/>
  <c r="BG240"/>
  <c r="BF240"/>
  <c r="T240"/>
  <c r="R240"/>
  <c r="P240"/>
  <c r="BK240"/>
  <c r="J240"/>
  <c r="BE240"/>
  <c r="BI237"/>
  <c r="BH237"/>
  <c r="BG237"/>
  <c r="BF237"/>
  <c r="T237"/>
  <c r="R237"/>
  <c r="P237"/>
  <c r="BK237"/>
  <c r="J237"/>
  <c r="BE237"/>
  <c r="BI231"/>
  <c r="BH231"/>
  <c r="BG231"/>
  <c r="BF231"/>
  <c r="T231"/>
  <c r="R231"/>
  <c r="P231"/>
  <c r="BK231"/>
  <c r="J231"/>
  <c r="BE231"/>
  <c r="BI225"/>
  <c r="BH225"/>
  <c r="BG225"/>
  <c r="BF225"/>
  <c r="T225"/>
  <c r="R225"/>
  <c r="P225"/>
  <c r="BK225"/>
  <c r="J225"/>
  <c r="BE225"/>
  <c r="BI219"/>
  <c r="BH219"/>
  <c r="BG219"/>
  <c r="BF219"/>
  <c r="T219"/>
  <c r="R219"/>
  <c r="P219"/>
  <c r="BK219"/>
  <c r="J219"/>
  <c r="BE219"/>
  <c r="BI213"/>
  <c r="BH213"/>
  <c r="BG213"/>
  <c r="BF213"/>
  <c r="T213"/>
  <c r="R213"/>
  <c r="P213"/>
  <c r="BK213"/>
  <c r="J213"/>
  <c r="BE213"/>
  <c r="BI207"/>
  <c r="BH207"/>
  <c r="BG207"/>
  <c r="BF207"/>
  <c r="T207"/>
  <c r="R207"/>
  <c r="P207"/>
  <c r="BK207"/>
  <c r="J207"/>
  <c r="BE207"/>
  <c r="BI201"/>
  <c r="BH201"/>
  <c r="BG201"/>
  <c r="BF201"/>
  <c r="T201"/>
  <c r="T200"/>
  <c r="R201"/>
  <c r="R200"/>
  <c r="P201"/>
  <c r="P200"/>
  <c r="BK201"/>
  <c r="BK200"/>
  <c r="J200"/>
  <c r="J201"/>
  <c r="BE201"/>
  <c r="J65"/>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5"/>
  <c r="BH185"/>
  <c r="BG185"/>
  <c r="BF185"/>
  <c r="T185"/>
  <c r="R185"/>
  <c r="P185"/>
  <c r="BK185"/>
  <c r="J185"/>
  <c r="BE185"/>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T167"/>
  <c r="R168"/>
  <c r="R167"/>
  <c r="P168"/>
  <c r="P167"/>
  <c r="BK168"/>
  <c r="BK167"/>
  <c r="J167"/>
  <c r="J168"/>
  <c r="BE168"/>
  <c r="J64"/>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3"/>
  <c r="BI143"/>
  <c r="BH143"/>
  <c r="BG143"/>
  <c r="BF143"/>
  <c r="T143"/>
  <c r="R143"/>
  <c r="P143"/>
  <c r="BK143"/>
  <c r="J143"/>
  <c r="BE143"/>
  <c r="BI140"/>
  <c r="BH140"/>
  <c r="BG140"/>
  <c r="BF140"/>
  <c r="T140"/>
  <c r="R140"/>
  <c r="P140"/>
  <c r="BK140"/>
  <c r="J140"/>
  <c r="BE140"/>
  <c r="BI133"/>
  <c r="BH133"/>
  <c r="BG133"/>
  <c r="BF133"/>
  <c r="T133"/>
  <c r="R133"/>
  <c r="P133"/>
  <c r="BK133"/>
  <c r="J133"/>
  <c r="BE133"/>
  <c r="BI127"/>
  <c r="BH127"/>
  <c r="BG127"/>
  <c r="BF127"/>
  <c r="T127"/>
  <c r="R127"/>
  <c r="P127"/>
  <c r="BK127"/>
  <c r="J127"/>
  <c r="BE127"/>
  <c r="BI121"/>
  <c r="BH121"/>
  <c r="BG121"/>
  <c r="BF121"/>
  <c r="T121"/>
  <c r="R121"/>
  <c r="P121"/>
  <c r="BK121"/>
  <c r="J121"/>
  <c r="BE121"/>
  <c r="BI115"/>
  <c r="BH115"/>
  <c r="BG115"/>
  <c r="BF115"/>
  <c r="T115"/>
  <c r="R115"/>
  <c r="P115"/>
  <c r="BK115"/>
  <c r="J115"/>
  <c r="BE115"/>
  <c r="BI109"/>
  <c r="BH109"/>
  <c r="BG109"/>
  <c r="BF109"/>
  <c r="T109"/>
  <c r="R109"/>
  <c r="P109"/>
  <c r="BK109"/>
  <c r="J109"/>
  <c r="BE109"/>
  <c r="BI107"/>
  <c r="BH107"/>
  <c r="BG107"/>
  <c r="BF107"/>
  <c r="T107"/>
  <c r="R107"/>
  <c r="P107"/>
  <c r="BK107"/>
  <c r="J107"/>
  <c r="BE107"/>
  <c r="BI101"/>
  <c r="BH101"/>
  <c r="BG101"/>
  <c r="BF101"/>
  <c r="T101"/>
  <c r="R101"/>
  <c r="P101"/>
  <c r="BK101"/>
  <c r="J101"/>
  <c r="BE101"/>
  <c r="BI95"/>
  <c r="BH95"/>
  <c r="BG95"/>
  <c r="BF95"/>
  <c r="T95"/>
  <c r="R95"/>
  <c r="P95"/>
  <c r="BK95"/>
  <c r="J95"/>
  <c r="BE95"/>
  <c r="BI93"/>
  <c r="F36"/>
  <c i="1" r="BD59"/>
  <c i="6" r="BH93"/>
  <c r="F35"/>
  <c i="1" r="BC59"/>
  <c i="6" r="BG93"/>
  <c r="F34"/>
  <c i="1" r="BB59"/>
  <c i="6" r="BF93"/>
  <c r="J33"/>
  <c i="1" r="AW59"/>
  <c i="6" r="F33"/>
  <c i="1" r="BA59"/>
  <c i="6" r="T93"/>
  <c r="T92"/>
  <c r="T91"/>
  <c r="T90"/>
  <c r="R93"/>
  <c r="R92"/>
  <c r="R91"/>
  <c r="R90"/>
  <c r="P93"/>
  <c r="P92"/>
  <c r="P91"/>
  <c r="P90"/>
  <c i="1" r="AU59"/>
  <c i="6" r="BK93"/>
  <c r="BK92"/>
  <c r="J92"/>
  <c r="BK91"/>
  <c r="J91"/>
  <c r="BK90"/>
  <c r="J90"/>
  <c r="J60"/>
  <c r="J29"/>
  <c i="1" r="AG59"/>
  <c i="6" r="J93"/>
  <c r="BE93"/>
  <c r="J32"/>
  <c i="1" r="AV59"/>
  <c i="6" r="F32"/>
  <c i="1" r="AZ59"/>
  <c i="6" r="J62"/>
  <c r="J61"/>
  <c r="J86"/>
  <c r="F86"/>
  <c r="F84"/>
  <c r="E82"/>
  <c r="J55"/>
  <c r="F55"/>
  <c r="F53"/>
  <c r="E51"/>
  <c r="J38"/>
  <c r="J20"/>
  <c r="E20"/>
  <c r="F87"/>
  <c r="F56"/>
  <c r="J19"/>
  <c r="J14"/>
  <c r="J84"/>
  <c r="J53"/>
  <c r="E7"/>
  <c r="E78"/>
  <c r="E47"/>
  <c i="1" r="AY58"/>
  <c r="AX58"/>
  <c i="5" r="BI202"/>
  <c r="BH202"/>
  <c r="BG202"/>
  <c r="BF202"/>
  <c r="T202"/>
  <c r="T201"/>
  <c r="R202"/>
  <c r="R201"/>
  <c r="P202"/>
  <c r="P201"/>
  <c r="BK202"/>
  <c r="BK201"/>
  <c r="J201"/>
  <c r="J202"/>
  <c r="BE202"/>
  <c r="J63"/>
  <c r="BI199"/>
  <c r="BH199"/>
  <c r="BG199"/>
  <c r="BF199"/>
  <c r="T199"/>
  <c r="R199"/>
  <c r="P199"/>
  <c r="BK199"/>
  <c r="J199"/>
  <c r="BE199"/>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57"/>
  <c r="BH157"/>
  <c r="BG157"/>
  <c r="BF157"/>
  <c r="T157"/>
  <c r="R157"/>
  <c r="P157"/>
  <c r="BK157"/>
  <c r="J157"/>
  <c r="BE157"/>
  <c r="BI152"/>
  <c r="BH152"/>
  <c r="BG152"/>
  <c r="BF152"/>
  <c r="T152"/>
  <c r="R152"/>
  <c r="P152"/>
  <c r="BK152"/>
  <c r="J152"/>
  <c r="BE152"/>
  <c r="BI150"/>
  <c r="BH150"/>
  <c r="BG150"/>
  <c r="BF150"/>
  <c r="T150"/>
  <c r="R150"/>
  <c r="P150"/>
  <c r="BK150"/>
  <c r="J150"/>
  <c r="BE150"/>
  <c r="BI148"/>
  <c r="BH148"/>
  <c r="BG148"/>
  <c r="BF148"/>
  <c r="T148"/>
  <c r="R148"/>
  <c r="P148"/>
  <c r="BK148"/>
  <c r="J148"/>
  <c r="BE148"/>
  <c r="BI144"/>
  <c r="BH144"/>
  <c r="BG144"/>
  <c r="BF144"/>
  <c r="T144"/>
  <c r="R144"/>
  <c r="P144"/>
  <c r="BK144"/>
  <c r="J144"/>
  <c r="BE144"/>
  <c r="BI142"/>
  <c r="BH142"/>
  <c r="BG142"/>
  <c r="BF142"/>
  <c r="T142"/>
  <c r="R142"/>
  <c r="P142"/>
  <c r="BK142"/>
  <c r="J142"/>
  <c r="BE142"/>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4"/>
  <c r="BH124"/>
  <c r="BG124"/>
  <c r="BF124"/>
  <c r="T124"/>
  <c r="R124"/>
  <c r="P124"/>
  <c r="BK124"/>
  <c r="J124"/>
  <c r="BE124"/>
  <c r="BI122"/>
  <c r="BH122"/>
  <c r="BG122"/>
  <c r="BF122"/>
  <c r="T122"/>
  <c r="R122"/>
  <c r="P122"/>
  <c r="BK122"/>
  <c r="J122"/>
  <c r="BE122"/>
  <c r="BI118"/>
  <c r="BH118"/>
  <c r="BG118"/>
  <c r="BF118"/>
  <c r="T118"/>
  <c r="R118"/>
  <c r="P118"/>
  <c r="BK118"/>
  <c r="J118"/>
  <c r="BE118"/>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0"/>
  <c r="BH100"/>
  <c r="BG100"/>
  <c r="BF100"/>
  <c r="T100"/>
  <c r="R100"/>
  <c r="P100"/>
  <c r="BK100"/>
  <c r="J100"/>
  <c r="BE100"/>
  <c r="BI98"/>
  <c r="BH98"/>
  <c r="BG98"/>
  <c r="BF98"/>
  <c r="T98"/>
  <c r="R98"/>
  <c r="P98"/>
  <c r="BK98"/>
  <c r="J98"/>
  <c r="BE98"/>
  <c r="BI91"/>
  <c r="BH91"/>
  <c r="BG91"/>
  <c r="BF91"/>
  <c r="T91"/>
  <c r="R91"/>
  <c r="P91"/>
  <c r="BK91"/>
  <c r="J91"/>
  <c r="BE91"/>
  <c r="BI88"/>
  <c r="F36"/>
  <c i="1" r="BD58"/>
  <c i="5" r="BH88"/>
  <c r="F35"/>
  <c i="1" r="BC58"/>
  <c i="5" r="BG88"/>
  <c r="F34"/>
  <c i="1" r="BB58"/>
  <c i="5" r="BF88"/>
  <c r="J33"/>
  <c i="1" r="AW58"/>
  <c i="5" r="F33"/>
  <c i="1" r="BA58"/>
  <c i="5" r="T88"/>
  <c r="T87"/>
  <c r="T86"/>
  <c r="T85"/>
  <c r="R88"/>
  <c r="R87"/>
  <c r="R86"/>
  <c r="R85"/>
  <c r="P88"/>
  <c r="P87"/>
  <c r="P86"/>
  <c r="P85"/>
  <c i="1" r="AU58"/>
  <c i="5" r="BK88"/>
  <c r="BK87"/>
  <c r="J87"/>
  <c r="BK86"/>
  <c r="J86"/>
  <c r="BK85"/>
  <c r="J85"/>
  <c r="J60"/>
  <c r="J29"/>
  <c i="1" r="AG58"/>
  <c i="5" r="J88"/>
  <c r="BE88"/>
  <c r="J32"/>
  <c i="1" r="AV58"/>
  <c i="5" r="F32"/>
  <c i="1" r="AZ58"/>
  <c i="5" r="J62"/>
  <c r="J61"/>
  <c r="J81"/>
  <c r="F81"/>
  <c r="F79"/>
  <c r="E77"/>
  <c r="J55"/>
  <c r="F55"/>
  <c r="F53"/>
  <c r="E51"/>
  <c r="J38"/>
  <c r="J20"/>
  <c r="E20"/>
  <c r="F82"/>
  <c r="F56"/>
  <c r="J19"/>
  <c r="J14"/>
  <c r="J79"/>
  <c r="J53"/>
  <c r="E7"/>
  <c r="E73"/>
  <c r="E47"/>
  <c i="4" r="J3316"/>
  <c i="1" r="AY57"/>
  <c r="AX57"/>
  <c i="4" r="J92"/>
  <c r="BI3314"/>
  <c r="BH3314"/>
  <c r="BG3314"/>
  <c r="BF3314"/>
  <c r="T3314"/>
  <c r="R3314"/>
  <c r="P3314"/>
  <c r="BK3314"/>
  <c r="J3314"/>
  <c r="BE3314"/>
  <c r="BI3312"/>
  <c r="BH3312"/>
  <c r="BG3312"/>
  <c r="BF3312"/>
  <c r="T3312"/>
  <c r="R3312"/>
  <c r="P3312"/>
  <c r="BK3312"/>
  <c r="J3312"/>
  <c r="BE3312"/>
  <c r="BI3310"/>
  <c r="BH3310"/>
  <c r="BG3310"/>
  <c r="BF3310"/>
  <c r="T3310"/>
  <c r="R3310"/>
  <c r="P3310"/>
  <c r="BK3310"/>
  <c r="J3310"/>
  <c r="BE3310"/>
  <c r="BI3308"/>
  <c r="BH3308"/>
  <c r="BG3308"/>
  <c r="BF3308"/>
  <c r="T3308"/>
  <c r="T3307"/>
  <c r="R3308"/>
  <c r="R3307"/>
  <c r="P3308"/>
  <c r="P3307"/>
  <c r="BK3308"/>
  <c r="BK3307"/>
  <c r="J3307"/>
  <c r="J3308"/>
  <c r="BE3308"/>
  <c r="J91"/>
  <c r="BI3305"/>
  <c r="BH3305"/>
  <c r="BG3305"/>
  <c r="BF3305"/>
  <c r="T3305"/>
  <c r="R3305"/>
  <c r="P3305"/>
  <c r="BK3305"/>
  <c r="J3305"/>
  <c r="BE3305"/>
  <c r="BI3303"/>
  <c r="BH3303"/>
  <c r="BG3303"/>
  <c r="BF3303"/>
  <c r="T3303"/>
  <c r="R3303"/>
  <c r="P3303"/>
  <c r="BK3303"/>
  <c r="J3303"/>
  <c r="BE3303"/>
  <c r="BI3289"/>
  <c r="BH3289"/>
  <c r="BG3289"/>
  <c r="BF3289"/>
  <c r="T3289"/>
  <c r="R3289"/>
  <c r="P3289"/>
  <c r="BK3289"/>
  <c r="J3289"/>
  <c r="BE3289"/>
  <c r="BI3196"/>
  <c r="BH3196"/>
  <c r="BG3196"/>
  <c r="BF3196"/>
  <c r="T3196"/>
  <c r="T3195"/>
  <c r="R3196"/>
  <c r="R3195"/>
  <c r="P3196"/>
  <c r="P3195"/>
  <c r="BK3196"/>
  <c r="BK3195"/>
  <c r="J3195"/>
  <c r="J3196"/>
  <c r="BE3196"/>
  <c r="J90"/>
  <c r="BI3191"/>
  <c r="BH3191"/>
  <c r="BG3191"/>
  <c r="BF3191"/>
  <c r="T3191"/>
  <c r="R3191"/>
  <c r="P3191"/>
  <c r="BK3191"/>
  <c r="J3191"/>
  <c r="BE3191"/>
  <c r="BI3154"/>
  <c r="BH3154"/>
  <c r="BG3154"/>
  <c r="BF3154"/>
  <c r="T3154"/>
  <c r="R3154"/>
  <c r="P3154"/>
  <c r="BK3154"/>
  <c r="J3154"/>
  <c r="BE3154"/>
  <c r="BI3148"/>
  <c r="BH3148"/>
  <c r="BG3148"/>
  <c r="BF3148"/>
  <c r="T3148"/>
  <c r="R3148"/>
  <c r="P3148"/>
  <c r="BK3148"/>
  <c r="J3148"/>
  <c r="BE3148"/>
  <c r="BI3147"/>
  <c r="BH3147"/>
  <c r="BG3147"/>
  <c r="BF3147"/>
  <c r="T3147"/>
  <c r="T3146"/>
  <c r="R3147"/>
  <c r="R3146"/>
  <c r="P3147"/>
  <c r="P3146"/>
  <c r="BK3147"/>
  <c r="BK3146"/>
  <c r="J3146"/>
  <c r="J3147"/>
  <c r="BE3147"/>
  <c r="J89"/>
  <c r="BI3144"/>
  <c r="BH3144"/>
  <c r="BG3144"/>
  <c r="BF3144"/>
  <c r="T3144"/>
  <c r="R3144"/>
  <c r="P3144"/>
  <c r="BK3144"/>
  <c r="J3144"/>
  <c r="BE3144"/>
  <c r="BI3098"/>
  <c r="BH3098"/>
  <c r="BG3098"/>
  <c r="BF3098"/>
  <c r="T3098"/>
  <c r="R3098"/>
  <c r="P3098"/>
  <c r="BK3098"/>
  <c r="J3098"/>
  <c r="BE3098"/>
  <c r="BI3096"/>
  <c r="BH3096"/>
  <c r="BG3096"/>
  <c r="BF3096"/>
  <c r="T3096"/>
  <c r="R3096"/>
  <c r="P3096"/>
  <c r="BK3096"/>
  <c r="J3096"/>
  <c r="BE3096"/>
  <c r="BI3061"/>
  <c r="BH3061"/>
  <c r="BG3061"/>
  <c r="BF3061"/>
  <c r="T3061"/>
  <c r="R3061"/>
  <c r="P3061"/>
  <c r="BK3061"/>
  <c r="J3061"/>
  <c r="BE3061"/>
  <c r="BI3057"/>
  <c r="BH3057"/>
  <c r="BG3057"/>
  <c r="BF3057"/>
  <c r="T3057"/>
  <c r="R3057"/>
  <c r="P3057"/>
  <c r="BK3057"/>
  <c r="J3057"/>
  <c r="BE3057"/>
  <c r="BI3009"/>
  <c r="BH3009"/>
  <c r="BG3009"/>
  <c r="BF3009"/>
  <c r="T3009"/>
  <c r="T3008"/>
  <c r="R3009"/>
  <c r="R3008"/>
  <c r="P3009"/>
  <c r="P3008"/>
  <c r="BK3009"/>
  <c r="BK3008"/>
  <c r="J3008"/>
  <c r="J3009"/>
  <c r="BE3009"/>
  <c r="J88"/>
  <c r="BI3006"/>
  <c r="BH3006"/>
  <c r="BG3006"/>
  <c r="BF3006"/>
  <c r="T3006"/>
  <c r="R3006"/>
  <c r="P3006"/>
  <c r="BK3006"/>
  <c r="J3006"/>
  <c r="BE3006"/>
  <c r="BI3001"/>
  <c r="BH3001"/>
  <c r="BG3001"/>
  <c r="BF3001"/>
  <c r="T3001"/>
  <c r="R3001"/>
  <c r="P3001"/>
  <c r="BK3001"/>
  <c r="J3001"/>
  <c r="BE3001"/>
  <c r="BI2994"/>
  <c r="BH2994"/>
  <c r="BG2994"/>
  <c r="BF2994"/>
  <c r="T2994"/>
  <c r="T2993"/>
  <c r="R2994"/>
  <c r="R2993"/>
  <c r="P2994"/>
  <c r="P2993"/>
  <c r="BK2994"/>
  <c r="BK2993"/>
  <c r="J2993"/>
  <c r="J2994"/>
  <c r="BE2994"/>
  <c r="J87"/>
  <c r="BI2991"/>
  <c r="BH2991"/>
  <c r="BG2991"/>
  <c r="BF2991"/>
  <c r="T2991"/>
  <c r="R2991"/>
  <c r="P2991"/>
  <c r="BK2991"/>
  <c r="J2991"/>
  <c r="BE2991"/>
  <c r="BI2965"/>
  <c r="BH2965"/>
  <c r="BG2965"/>
  <c r="BF2965"/>
  <c r="T2965"/>
  <c r="R2965"/>
  <c r="P2965"/>
  <c r="BK2965"/>
  <c r="J2965"/>
  <c r="BE2965"/>
  <c r="BI2956"/>
  <c r="BH2956"/>
  <c r="BG2956"/>
  <c r="BF2956"/>
  <c r="T2956"/>
  <c r="R2956"/>
  <c r="P2956"/>
  <c r="BK2956"/>
  <c r="J2956"/>
  <c r="BE2956"/>
  <c r="BI2951"/>
  <c r="BH2951"/>
  <c r="BG2951"/>
  <c r="BF2951"/>
  <c r="T2951"/>
  <c r="R2951"/>
  <c r="P2951"/>
  <c r="BK2951"/>
  <c r="J2951"/>
  <c r="BE2951"/>
  <c r="BI2932"/>
  <c r="BH2932"/>
  <c r="BG2932"/>
  <c r="BF2932"/>
  <c r="T2932"/>
  <c r="R2932"/>
  <c r="P2932"/>
  <c r="BK2932"/>
  <c r="J2932"/>
  <c r="BE2932"/>
  <c r="BI2930"/>
  <c r="BH2930"/>
  <c r="BG2930"/>
  <c r="BF2930"/>
  <c r="T2930"/>
  <c r="R2930"/>
  <c r="P2930"/>
  <c r="BK2930"/>
  <c r="J2930"/>
  <c r="BE2930"/>
  <c r="BI2913"/>
  <c r="BH2913"/>
  <c r="BG2913"/>
  <c r="BF2913"/>
  <c r="T2913"/>
  <c r="R2913"/>
  <c r="P2913"/>
  <c r="BK2913"/>
  <c r="J2913"/>
  <c r="BE2913"/>
  <c r="BI2909"/>
  <c r="BH2909"/>
  <c r="BG2909"/>
  <c r="BF2909"/>
  <c r="T2909"/>
  <c r="R2909"/>
  <c r="P2909"/>
  <c r="BK2909"/>
  <c r="J2909"/>
  <c r="BE2909"/>
  <c r="BI2904"/>
  <c r="BH2904"/>
  <c r="BG2904"/>
  <c r="BF2904"/>
  <c r="T2904"/>
  <c r="R2904"/>
  <c r="P2904"/>
  <c r="BK2904"/>
  <c r="J2904"/>
  <c r="BE2904"/>
  <c r="BI2900"/>
  <c r="BH2900"/>
  <c r="BG2900"/>
  <c r="BF2900"/>
  <c r="T2900"/>
  <c r="R2900"/>
  <c r="P2900"/>
  <c r="BK2900"/>
  <c r="J2900"/>
  <c r="BE2900"/>
  <c r="BI2893"/>
  <c r="BH2893"/>
  <c r="BG2893"/>
  <c r="BF2893"/>
  <c r="T2893"/>
  <c r="R2893"/>
  <c r="P2893"/>
  <c r="BK2893"/>
  <c r="J2893"/>
  <c r="BE2893"/>
  <c r="BI2889"/>
  <c r="BH2889"/>
  <c r="BG2889"/>
  <c r="BF2889"/>
  <c r="T2889"/>
  <c r="R2889"/>
  <c r="P2889"/>
  <c r="BK2889"/>
  <c r="J2889"/>
  <c r="BE2889"/>
  <c r="BI2884"/>
  <c r="BH2884"/>
  <c r="BG2884"/>
  <c r="BF2884"/>
  <c r="T2884"/>
  <c r="R2884"/>
  <c r="P2884"/>
  <c r="BK2884"/>
  <c r="J2884"/>
  <c r="BE2884"/>
  <c r="BI2880"/>
  <c r="BH2880"/>
  <c r="BG2880"/>
  <c r="BF2880"/>
  <c r="T2880"/>
  <c r="R2880"/>
  <c r="P2880"/>
  <c r="BK2880"/>
  <c r="J2880"/>
  <c r="BE2880"/>
  <c r="BI2870"/>
  <c r="BH2870"/>
  <c r="BG2870"/>
  <c r="BF2870"/>
  <c r="T2870"/>
  <c r="R2870"/>
  <c r="P2870"/>
  <c r="BK2870"/>
  <c r="J2870"/>
  <c r="BE2870"/>
  <c r="BI2866"/>
  <c r="BH2866"/>
  <c r="BG2866"/>
  <c r="BF2866"/>
  <c r="T2866"/>
  <c r="R2866"/>
  <c r="P2866"/>
  <c r="BK2866"/>
  <c r="J2866"/>
  <c r="BE2866"/>
  <c r="BI2859"/>
  <c r="BH2859"/>
  <c r="BG2859"/>
  <c r="BF2859"/>
  <c r="T2859"/>
  <c r="R2859"/>
  <c r="P2859"/>
  <c r="BK2859"/>
  <c r="J2859"/>
  <c r="BE2859"/>
  <c r="BI2855"/>
  <c r="BH2855"/>
  <c r="BG2855"/>
  <c r="BF2855"/>
  <c r="T2855"/>
  <c r="R2855"/>
  <c r="P2855"/>
  <c r="BK2855"/>
  <c r="J2855"/>
  <c r="BE2855"/>
  <c r="BI2845"/>
  <c r="BH2845"/>
  <c r="BG2845"/>
  <c r="BF2845"/>
  <c r="T2845"/>
  <c r="T2844"/>
  <c r="R2845"/>
  <c r="R2844"/>
  <c r="P2845"/>
  <c r="P2844"/>
  <c r="BK2845"/>
  <c r="BK2844"/>
  <c r="J2844"/>
  <c r="J2845"/>
  <c r="BE2845"/>
  <c r="J86"/>
  <c r="BI2842"/>
  <c r="BH2842"/>
  <c r="BG2842"/>
  <c r="BF2842"/>
  <c r="T2842"/>
  <c r="R2842"/>
  <c r="P2842"/>
  <c r="BK2842"/>
  <c r="J2842"/>
  <c r="BE2842"/>
  <c r="BI2838"/>
  <c r="BH2838"/>
  <c r="BG2838"/>
  <c r="BF2838"/>
  <c r="T2838"/>
  <c r="R2838"/>
  <c r="P2838"/>
  <c r="BK2838"/>
  <c r="J2838"/>
  <c r="BE2838"/>
  <c r="BI2825"/>
  <c r="BH2825"/>
  <c r="BG2825"/>
  <c r="BF2825"/>
  <c r="T2825"/>
  <c r="R2825"/>
  <c r="P2825"/>
  <c r="BK2825"/>
  <c r="J2825"/>
  <c r="BE2825"/>
  <c r="BI2824"/>
  <c r="BH2824"/>
  <c r="BG2824"/>
  <c r="BF2824"/>
  <c r="T2824"/>
  <c r="T2823"/>
  <c r="R2824"/>
  <c r="R2823"/>
  <c r="P2824"/>
  <c r="P2823"/>
  <c r="BK2824"/>
  <c r="BK2823"/>
  <c r="J2823"/>
  <c r="J2824"/>
  <c r="BE2824"/>
  <c r="J85"/>
  <c r="BI2821"/>
  <c r="BH2821"/>
  <c r="BG2821"/>
  <c r="BF2821"/>
  <c r="T2821"/>
  <c r="R2821"/>
  <c r="P2821"/>
  <c r="BK2821"/>
  <c r="J2821"/>
  <c r="BE2821"/>
  <c r="BI2795"/>
  <c r="BH2795"/>
  <c r="BG2795"/>
  <c r="BF2795"/>
  <c r="T2795"/>
  <c r="R2795"/>
  <c r="P2795"/>
  <c r="BK2795"/>
  <c r="J2795"/>
  <c r="BE2795"/>
  <c r="BI2791"/>
  <c r="BH2791"/>
  <c r="BG2791"/>
  <c r="BF2791"/>
  <c r="T2791"/>
  <c r="R2791"/>
  <c r="P2791"/>
  <c r="BK2791"/>
  <c r="J2791"/>
  <c r="BE2791"/>
  <c r="BI2768"/>
  <c r="BH2768"/>
  <c r="BG2768"/>
  <c r="BF2768"/>
  <c r="T2768"/>
  <c r="R2768"/>
  <c r="P2768"/>
  <c r="BK2768"/>
  <c r="J2768"/>
  <c r="BE2768"/>
  <c r="BI2763"/>
  <c r="BH2763"/>
  <c r="BG2763"/>
  <c r="BF2763"/>
  <c r="T2763"/>
  <c r="R2763"/>
  <c r="P2763"/>
  <c r="BK2763"/>
  <c r="J2763"/>
  <c r="BE2763"/>
  <c r="BI2742"/>
  <c r="BH2742"/>
  <c r="BG2742"/>
  <c r="BF2742"/>
  <c r="T2742"/>
  <c r="R2742"/>
  <c r="P2742"/>
  <c r="BK2742"/>
  <c r="J2742"/>
  <c r="BE2742"/>
  <c r="BI2738"/>
  <c r="BH2738"/>
  <c r="BG2738"/>
  <c r="BF2738"/>
  <c r="T2738"/>
  <c r="R2738"/>
  <c r="P2738"/>
  <c r="BK2738"/>
  <c r="J2738"/>
  <c r="BE2738"/>
  <c r="BI2719"/>
  <c r="BH2719"/>
  <c r="BG2719"/>
  <c r="BF2719"/>
  <c r="T2719"/>
  <c r="R2719"/>
  <c r="P2719"/>
  <c r="BK2719"/>
  <c r="J2719"/>
  <c r="BE2719"/>
  <c r="BI2714"/>
  <c r="BH2714"/>
  <c r="BG2714"/>
  <c r="BF2714"/>
  <c r="T2714"/>
  <c r="R2714"/>
  <c r="P2714"/>
  <c r="BK2714"/>
  <c r="J2714"/>
  <c r="BE2714"/>
  <c r="BI2708"/>
  <c r="BH2708"/>
  <c r="BG2708"/>
  <c r="BF2708"/>
  <c r="T2708"/>
  <c r="R2708"/>
  <c r="P2708"/>
  <c r="BK2708"/>
  <c r="J2708"/>
  <c r="BE2708"/>
  <c r="BI2655"/>
  <c r="BH2655"/>
  <c r="BG2655"/>
  <c r="BF2655"/>
  <c r="T2655"/>
  <c r="R2655"/>
  <c r="P2655"/>
  <c r="BK2655"/>
  <c r="J2655"/>
  <c r="BE2655"/>
  <c r="BI2651"/>
  <c r="BH2651"/>
  <c r="BG2651"/>
  <c r="BF2651"/>
  <c r="T2651"/>
  <c r="R2651"/>
  <c r="P2651"/>
  <c r="BK2651"/>
  <c r="J2651"/>
  <c r="BE2651"/>
  <c r="BI2649"/>
  <c r="BH2649"/>
  <c r="BG2649"/>
  <c r="BF2649"/>
  <c r="T2649"/>
  <c r="R2649"/>
  <c r="P2649"/>
  <c r="BK2649"/>
  <c r="J2649"/>
  <c r="BE2649"/>
  <c r="BI2645"/>
  <c r="BH2645"/>
  <c r="BG2645"/>
  <c r="BF2645"/>
  <c r="T2645"/>
  <c r="R2645"/>
  <c r="P2645"/>
  <c r="BK2645"/>
  <c r="J2645"/>
  <c r="BE2645"/>
  <c r="BI2639"/>
  <c r="BH2639"/>
  <c r="BG2639"/>
  <c r="BF2639"/>
  <c r="T2639"/>
  <c r="T2638"/>
  <c r="R2639"/>
  <c r="R2638"/>
  <c r="P2639"/>
  <c r="P2638"/>
  <c r="BK2639"/>
  <c r="BK2638"/>
  <c r="J2638"/>
  <c r="J2639"/>
  <c r="BE2639"/>
  <c r="J84"/>
  <c r="BI2636"/>
  <c r="BH2636"/>
  <c r="BG2636"/>
  <c r="BF2636"/>
  <c r="T2636"/>
  <c r="R2636"/>
  <c r="P2636"/>
  <c r="BK2636"/>
  <c r="J2636"/>
  <c r="BE2636"/>
  <c r="BI2634"/>
  <c r="BH2634"/>
  <c r="BG2634"/>
  <c r="BF2634"/>
  <c r="T2634"/>
  <c r="R2634"/>
  <c r="P2634"/>
  <c r="BK2634"/>
  <c r="J2634"/>
  <c r="BE2634"/>
  <c r="BI2632"/>
  <c r="BH2632"/>
  <c r="BG2632"/>
  <c r="BF2632"/>
  <c r="T2632"/>
  <c r="R2632"/>
  <c r="P2632"/>
  <c r="BK2632"/>
  <c r="J2632"/>
  <c r="BE2632"/>
  <c r="BI2630"/>
  <c r="BH2630"/>
  <c r="BG2630"/>
  <c r="BF2630"/>
  <c r="T2630"/>
  <c r="R2630"/>
  <c r="P2630"/>
  <c r="BK2630"/>
  <c r="J2630"/>
  <c r="BE2630"/>
  <c r="BI2625"/>
  <c r="BH2625"/>
  <c r="BG2625"/>
  <c r="BF2625"/>
  <c r="T2625"/>
  <c r="R2625"/>
  <c r="P2625"/>
  <c r="BK2625"/>
  <c r="J2625"/>
  <c r="BE2625"/>
  <c r="BI2621"/>
  <c r="BH2621"/>
  <c r="BG2621"/>
  <c r="BF2621"/>
  <c r="T2621"/>
  <c r="R2621"/>
  <c r="P2621"/>
  <c r="BK2621"/>
  <c r="J2621"/>
  <c r="BE2621"/>
  <c r="BI2617"/>
  <c r="BH2617"/>
  <c r="BG2617"/>
  <c r="BF2617"/>
  <c r="T2617"/>
  <c r="R2617"/>
  <c r="P2617"/>
  <c r="BK2617"/>
  <c r="J2617"/>
  <c r="BE2617"/>
  <c r="BI2612"/>
  <c r="BH2612"/>
  <c r="BG2612"/>
  <c r="BF2612"/>
  <c r="T2612"/>
  <c r="R2612"/>
  <c r="P2612"/>
  <c r="BK2612"/>
  <c r="J2612"/>
  <c r="BE2612"/>
  <c r="BI2610"/>
  <c r="BH2610"/>
  <c r="BG2610"/>
  <c r="BF2610"/>
  <c r="T2610"/>
  <c r="R2610"/>
  <c r="P2610"/>
  <c r="BK2610"/>
  <c r="J2610"/>
  <c r="BE2610"/>
  <c r="BI2608"/>
  <c r="BH2608"/>
  <c r="BG2608"/>
  <c r="BF2608"/>
  <c r="T2608"/>
  <c r="R2608"/>
  <c r="P2608"/>
  <c r="BK2608"/>
  <c r="J2608"/>
  <c r="BE2608"/>
  <c r="BI2606"/>
  <c r="BH2606"/>
  <c r="BG2606"/>
  <c r="BF2606"/>
  <c r="T2606"/>
  <c r="R2606"/>
  <c r="P2606"/>
  <c r="BK2606"/>
  <c r="J2606"/>
  <c r="BE2606"/>
  <c r="BI2604"/>
  <c r="BH2604"/>
  <c r="BG2604"/>
  <c r="BF2604"/>
  <c r="T2604"/>
  <c r="R2604"/>
  <c r="P2604"/>
  <c r="BK2604"/>
  <c r="J2604"/>
  <c r="BE2604"/>
  <c r="BI2602"/>
  <c r="BH2602"/>
  <c r="BG2602"/>
  <c r="BF2602"/>
  <c r="T2602"/>
  <c r="R2602"/>
  <c r="P2602"/>
  <c r="BK2602"/>
  <c r="J2602"/>
  <c r="BE2602"/>
  <c r="BI2600"/>
  <c r="BH2600"/>
  <c r="BG2600"/>
  <c r="BF2600"/>
  <c r="T2600"/>
  <c r="R2600"/>
  <c r="P2600"/>
  <c r="BK2600"/>
  <c r="J2600"/>
  <c r="BE2600"/>
  <c r="BI2598"/>
  <c r="BH2598"/>
  <c r="BG2598"/>
  <c r="BF2598"/>
  <c r="T2598"/>
  <c r="R2598"/>
  <c r="P2598"/>
  <c r="BK2598"/>
  <c r="J2598"/>
  <c r="BE2598"/>
  <c r="BI2596"/>
  <c r="BH2596"/>
  <c r="BG2596"/>
  <c r="BF2596"/>
  <c r="T2596"/>
  <c r="R2596"/>
  <c r="P2596"/>
  <c r="BK2596"/>
  <c r="J2596"/>
  <c r="BE2596"/>
  <c r="BI2594"/>
  <c r="BH2594"/>
  <c r="BG2594"/>
  <c r="BF2594"/>
  <c r="T2594"/>
  <c r="R2594"/>
  <c r="P2594"/>
  <c r="BK2594"/>
  <c r="J2594"/>
  <c r="BE2594"/>
  <c r="BI2592"/>
  <c r="BH2592"/>
  <c r="BG2592"/>
  <c r="BF2592"/>
  <c r="T2592"/>
  <c r="R2592"/>
  <c r="P2592"/>
  <c r="BK2592"/>
  <c r="J2592"/>
  <c r="BE2592"/>
  <c r="BI2590"/>
  <c r="BH2590"/>
  <c r="BG2590"/>
  <c r="BF2590"/>
  <c r="T2590"/>
  <c r="R2590"/>
  <c r="P2590"/>
  <c r="BK2590"/>
  <c r="J2590"/>
  <c r="BE2590"/>
  <c r="BI2588"/>
  <c r="BH2588"/>
  <c r="BG2588"/>
  <c r="BF2588"/>
  <c r="T2588"/>
  <c r="R2588"/>
  <c r="P2588"/>
  <c r="BK2588"/>
  <c r="J2588"/>
  <c r="BE2588"/>
  <c r="BI2586"/>
  <c r="BH2586"/>
  <c r="BG2586"/>
  <c r="BF2586"/>
  <c r="T2586"/>
  <c r="R2586"/>
  <c r="P2586"/>
  <c r="BK2586"/>
  <c r="J2586"/>
  <c r="BE2586"/>
  <c r="BI2584"/>
  <c r="BH2584"/>
  <c r="BG2584"/>
  <c r="BF2584"/>
  <c r="T2584"/>
  <c r="R2584"/>
  <c r="P2584"/>
  <c r="BK2584"/>
  <c r="J2584"/>
  <c r="BE2584"/>
  <c r="BI2582"/>
  <c r="BH2582"/>
  <c r="BG2582"/>
  <c r="BF2582"/>
  <c r="T2582"/>
  <c r="T2581"/>
  <c r="R2582"/>
  <c r="R2581"/>
  <c r="P2582"/>
  <c r="P2581"/>
  <c r="BK2582"/>
  <c r="BK2581"/>
  <c r="J2581"/>
  <c r="J2582"/>
  <c r="BE2582"/>
  <c r="J83"/>
  <c r="BI2579"/>
  <c r="BH2579"/>
  <c r="BG2579"/>
  <c r="BF2579"/>
  <c r="T2579"/>
  <c r="R2579"/>
  <c r="P2579"/>
  <c r="BK2579"/>
  <c r="J2579"/>
  <c r="BE2579"/>
  <c r="BI2577"/>
  <c r="BH2577"/>
  <c r="BG2577"/>
  <c r="BF2577"/>
  <c r="T2577"/>
  <c r="R2577"/>
  <c r="P2577"/>
  <c r="BK2577"/>
  <c r="J2577"/>
  <c r="BE2577"/>
  <c r="BI2575"/>
  <c r="BH2575"/>
  <c r="BG2575"/>
  <c r="BF2575"/>
  <c r="T2575"/>
  <c r="R2575"/>
  <c r="P2575"/>
  <c r="BK2575"/>
  <c r="J2575"/>
  <c r="BE2575"/>
  <c r="BI2573"/>
  <c r="BH2573"/>
  <c r="BG2573"/>
  <c r="BF2573"/>
  <c r="T2573"/>
  <c r="R2573"/>
  <c r="P2573"/>
  <c r="BK2573"/>
  <c r="J2573"/>
  <c r="BE2573"/>
  <c r="BI2571"/>
  <c r="BH2571"/>
  <c r="BG2571"/>
  <c r="BF2571"/>
  <c r="T2571"/>
  <c r="R2571"/>
  <c r="P2571"/>
  <c r="BK2571"/>
  <c r="J2571"/>
  <c r="BE2571"/>
  <c r="BI2569"/>
  <c r="BH2569"/>
  <c r="BG2569"/>
  <c r="BF2569"/>
  <c r="T2569"/>
  <c r="R2569"/>
  <c r="P2569"/>
  <c r="BK2569"/>
  <c r="J2569"/>
  <c r="BE2569"/>
  <c r="BI2567"/>
  <c r="BH2567"/>
  <c r="BG2567"/>
  <c r="BF2567"/>
  <c r="T2567"/>
  <c r="R2567"/>
  <c r="P2567"/>
  <c r="BK2567"/>
  <c r="J2567"/>
  <c r="BE2567"/>
  <c r="BI2565"/>
  <c r="BH2565"/>
  <c r="BG2565"/>
  <c r="BF2565"/>
  <c r="T2565"/>
  <c r="R2565"/>
  <c r="P2565"/>
  <c r="BK2565"/>
  <c r="J2565"/>
  <c r="BE2565"/>
  <c r="BI2563"/>
  <c r="BH2563"/>
  <c r="BG2563"/>
  <c r="BF2563"/>
  <c r="T2563"/>
  <c r="R2563"/>
  <c r="P2563"/>
  <c r="BK2563"/>
  <c r="J2563"/>
  <c r="BE2563"/>
  <c r="BI2558"/>
  <c r="BH2558"/>
  <c r="BG2558"/>
  <c r="BF2558"/>
  <c r="T2558"/>
  <c r="R2558"/>
  <c r="P2558"/>
  <c r="BK2558"/>
  <c r="J2558"/>
  <c r="BE2558"/>
  <c r="BI2553"/>
  <c r="BH2553"/>
  <c r="BG2553"/>
  <c r="BF2553"/>
  <c r="T2553"/>
  <c r="R2553"/>
  <c r="P2553"/>
  <c r="BK2553"/>
  <c r="J2553"/>
  <c r="BE2553"/>
  <c r="BI2548"/>
  <c r="BH2548"/>
  <c r="BG2548"/>
  <c r="BF2548"/>
  <c r="T2548"/>
  <c r="R2548"/>
  <c r="P2548"/>
  <c r="BK2548"/>
  <c r="J2548"/>
  <c r="BE2548"/>
  <c r="BI2546"/>
  <c r="BH2546"/>
  <c r="BG2546"/>
  <c r="BF2546"/>
  <c r="T2546"/>
  <c r="R2546"/>
  <c r="P2546"/>
  <c r="BK2546"/>
  <c r="J2546"/>
  <c r="BE2546"/>
  <c r="BI2544"/>
  <c r="BH2544"/>
  <c r="BG2544"/>
  <c r="BF2544"/>
  <c r="T2544"/>
  <c r="R2544"/>
  <c r="P2544"/>
  <c r="BK2544"/>
  <c r="J2544"/>
  <c r="BE2544"/>
  <c r="BI2542"/>
  <c r="BH2542"/>
  <c r="BG2542"/>
  <c r="BF2542"/>
  <c r="T2542"/>
  <c r="R2542"/>
  <c r="P2542"/>
  <c r="BK2542"/>
  <c r="J2542"/>
  <c r="BE2542"/>
  <c r="BI2536"/>
  <c r="BH2536"/>
  <c r="BG2536"/>
  <c r="BF2536"/>
  <c r="T2536"/>
  <c r="R2536"/>
  <c r="P2536"/>
  <c r="BK2536"/>
  <c r="J2536"/>
  <c r="BE2536"/>
  <c r="BI2535"/>
  <c r="BH2535"/>
  <c r="BG2535"/>
  <c r="BF2535"/>
  <c r="T2535"/>
  <c r="R2535"/>
  <c r="P2535"/>
  <c r="BK2535"/>
  <c r="J2535"/>
  <c r="BE2535"/>
  <c r="BI2533"/>
  <c r="BH2533"/>
  <c r="BG2533"/>
  <c r="BF2533"/>
  <c r="T2533"/>
  <c r="R2533"/>
  <c r="P2533"/>
  <c r="BK2533"/>
  <c r="J2533"/>
  <c r="BE2533"/>
  <c r="BI2531"/>
  <c r="BH2531"/>
  <c r="BG2531"/>
  <c r="BF2531"/>
  <c r="T2531"/>
  <c r="R2531"/>
  <c r="P2531"/>
  <c r="BK2531"/>
  <c r="J2531"/>
  <c r="BE2531"/>
  <c r="BI2529"/>
  <c r="BH2529"/>
  <c r="BG2529"/>
  <c r="BF2529"/>
  <c r="T2529"/>
  <c r="R2529"/>
  <c r="P2529"/>
  <c r="BK2529"/>
  <c r="J2529"/>
  <c r="BE2529"/>
  <c r="BI2527"/>
  <c r="BH2527"/>
  <c r="BG2527"/>
  <c r="BF2527"/>
  <c r="T2527"/>
  <c r="R2527"/>
  <c r="P2527"/>
  <c r="BK2527"/>
  <c r="J2527"/>
  <c r="BE2527"/>
  <c r="BI2525"/>
  <c r="BH2525"/>
  <c r="BG2525"/>
  <c r="BF2525"/>
  <c r="T2525"/>
  <c r="R2525"/>
  <c r="P2525"/>
  <c r="BK2525"/>
  <c r="J2525"/>
  <c r="BE2525"/>
  <c r="BI2520"/>
  <c r="BH2520"/>
  <c r="BG2520"/>
  <c r="BF2520"/>
  <c r="T2520"/>
  <c r="R2520"/>
  <c r="P2520"/>
  <c r="BK2520"/>
  <c r="J2520"/>
  <c r="BE2520"/>
  <c r="BI2516"/>
  <c r="BH2516"/>
  <c r="BG2516"/>
  <c r="BF2516"/>
  <c r="T2516"/>
  <c r="R2516"/>
  <c r="P2516"/>
  <c r="BK2516"/>
  <c r="J2516"/>
  <c r="BE2516"/>
  <c r="BI2512"/>
  <c r="BH2512"/>
  <c r="BG2512"/>
  <c r="BF2512"/>
  <c r="T2512"/>
  <c r="R2512"/>
  <c r="P2512"/>
  <c r="BK2512"/>
  <c r="J2512"/>
  <c r="BE2512"/>
  <c r="BI2510"/>
  <c r="BH2510"/>
  <c r="BG2510"/>
  <c r="BF2510"/>
  <c r="T2510"/>
  <c r="R2510"/>
  <c r="P2510"/>
  <c r="BK2510"/>
  <c r="J2510"/>
  <c r="BE2510"/>
  <c r="BI2508"/>
  <c r="BH2508"/>
  <c r="BG2508"/>
  <c r="BF2508"/>
  <c r="T2508"/>
  <c r="R2508"/>
  <c r="P2508"/>
  <c r="BK2508"/>
  <c r="J2508"/>
  <c r="BE2508"/>
  <c r="BI2506"/>
  <c r="BH2506"/>
  <c r="BG2506"/>
  <c r="BF2506"/>
  <c r="T2506"/>
  <c r="R2506"/>
  <c r="P2506"/>
  <c r="BK2506"/>
  <c r="J2506"/>
  <c r="BE2506"/>
  <c r="BI2504"/>
  <c r="BH2504"/>
  <c r="BG2504"/>
  <c r="BF2504"/>
  <c r="T2504"/>
  <c r="R2504"/>
  <c r="P2504"/>
  <c r="BK2504"/>
  <c r="J2504"/>
  <c r="BE2504"/>
  <c r="BI2502"/>
  <c r="BH2502"/>
  <c r="BG2502"/>
  <c r="BF2502"/>
  <c r="T2502"/>
  <c r="R2502"/>
  <c r="P2502"/>
  <c r="BK2502"/>
  <c r="J2502"/>
  <c r="BE2502"/>
  <c r="BI2500"/>
  <c r="BH2500"/>
  <c r="BG2500"/>
  <c r="BF2500"/>
  <c r="T2500"/>
  <c r="R2500"/>
  <c r="P2500"/>
  <c r="BK2500"/>
  <c r="J2500"/>
  <c r="BE2500"/>
  <c r="BI2498"/>
  <c r="BH2498"/>
  <c r="BG2498"/>
  <c r="BF2498"/>
  <c r="T2498"/>
  <c r="R2498"/>
  <c r="P2498"/>
  <c r="BK2498"/>
  <c r="J2498"/>
  <c r="BE2498"/>
  <c r="BI2496"/>
  <c r="BH2496"/>
  <c r="BG2496"/>
  <c r="BF2496"/>
  <c r="T2496"/>
  <c r="R2496"/>
  <c r="P2496"/>
  <c r="BK2496"/>
  <c r="J2496"/>
  <c r="BE2496"/>
  <c r="BI2494"/>
  <c r="BH2494"/>
  <c r="BG2494"/>
  <c r="BF2494"/>
  <c r="T2494"/>
  <c r="R2494"/>
  <c r="P2494"/>
  <c r="BK2494"/>
  <c r="J2494"/>
  <c r="BE2494"/>
  <c r="BI2492"/>
  <c r="BH2492"/>
  <c r="BG2492"/>
  <c r="BF2492"/>
  <c r="T2492"/>
  <c r="R2492"/>
  <c r="P2492"/>
  <c r="BK2492"/>
  <c r="J2492"/>
  <c r="BE2492"/>
  <c r="BI2490"/>
  <c r="BH2490"/>
  <c r="BG2490"/>
  <c r="BF2490"/>
  <c r="T2490"/>
  <c r="R2490"/>
  <c r="P2490"/>
  <c r="BK2490"/>
  <c r="J2490"/>
  <c r="BE2490"/>
  <c r="BI2488"/>
  <c r="BH2488"/>
  <c r="BG2488"/>
  <c r="BF2488"/>
  <c r="T2488"/>
  <c r="R2488"/>
  <c r="P2488"/>
  <c r="BK2488"/>
  <c r="J2488"/>
  <c r="BE2488"/>
  <c r="BI2484"/>
  <c r="BH2484"/>
  <c r="BG2484"/>
  <c r="BF2484"/>
  <c r="T2484"/>
  <c r="R2484"/>
  <c r="P2484"/>
  <c r="BK2484"/>
  <c r="J2484"/>
  <c r="BE2484"/>
  <c r="BI2480"/>
  <c r="BH2480"/>
  <c r="BG2480"/>
  <c r="BF2480"/>
  <c r="T2480"/>
  <c r="R2480"/>
  <c r="P2480"/>
  <c r="BK2480"/>
  <c r="J2480"/>
  <c r="BE2480"/>
  <c r="BI2476"/>
  <c r="BH2476"/>
  <c r="BG2476"/>
  <c r="BF2476"/>
  <c r="T2476"/>
  <c r="R2476"/>
  <c r="P2476"/>
  <c r="BK2476"/>
  <c r="J2476"/>
  <c r="BE2476"/>
  <c r="BI2474"/>
  <c r="BH2474"/>
  <c r="BG2474"/>
  <c r="BF2474"/>
  <c r="T2474"/>
  <c r="R2474"/>
  <c r="P2474"/>
  <c r="BK2474"/>
  <c r="J2474"/>
  <c r="BE2474"/>
  <c r="BI2472"/>
  <c r="BH2472"/>
  <c r="BG2472"/>
  <c r="BF2472"/>
  <c r="T2472"/>
  <c r="R2472"/>
  <c r="P2472"/>
  <c r="BK2472"/>
  <c r="J2472"/>
  <c r="BE2472"/>
  <c r="BI2450"/>
  <c r="BH2450"/>
  <c r="BG2450"/>
  <c r="BF2450"/>
  <c r="T2450"/>
  <c r="R2450"/>
  <c r="P2450"/>
  <c r="BK2450"/>
  <c r="J2450"/>
  <c r="BE2450"/>
  <c r="BI2449"/>
  <c r="BH2449"/>
  <c r="BG2449"/>
  <c r="BF2449"/>
  <c r="T2449"/>
  <c r="R2449"/>
  <c r="P2449"/>
  <c r="BK2449"/>
  <c r="J2449"/>
  <c r="BE2449"/>
  <c r="BI2448"/>
  <c r="BH2448"/>
  <c r="BG2448"/>
  <c r="BF2448"/>
  <c r="T2448"/>
  <c r="R2448"/>
  <c r="P2448"/>
  <c r="BK2448"/>
  <c r="J2448"/>
  <c r="BE2448"/>
  <c r="BI2447"/>
  <c r="BH2447"/>
  <c r="BG2447"/>
  <c r="BF2447"/>
  <c r="T2447"/>
  <c r="R2447"/>
  <c r="P2447"/>
  <c r="BK2447"/>
  <c r="J2447"/>
  <c r="BE2447"/>
  <c r="BI2446"/>
  <c r="BH2446"/>
  <c r="BG2446"/>
  <c r="BF2446"/>
  <c r="T2446"/>
  <c r="R2446"/>
  <c r="P2446"/>
  <c r="BK2446"/>
  <c r="J2446"/>
  <c r="BE2446"/>
  <c r="BI2445"/>
  <c r="BH2445"/>
  <c r="BG2445"/>
  <c r="BF2445"/>
  <c r="T2445"/>
  <c r="R2445"/>
  <c r="P2445"/>
  <c r="BK2445"/>
  <c r="J2445"/>
  <c r="BE2445"/>
  <c r="BI2444"/>
  <c r="BH2444"/>
  <c r="BG2444"/>
  <c r="BF2444"/>
  <c r="T2444"/>
  <c r="R2444"/>
  <c r="P2444"/>
  <c r="BK2444"/>
  <c r="J2444"/>
  <c r="BE2444"/>
  <c r="BI2442"/>
  <c r="BH2442"/>
  <c r="BG2442"/>
  <c r="BF2442"/>
  <c r="T2442"/>
  <c r="R2442"/>
  <c r="P2442"/>
  <c r="BK2442"/>
  <c r="J2442"/>
  <c r="BE2442"/>
  <c r="BI2440"/>
  <c r="BH2440"/>
  <c r="BG2440"/>
  <c r="BF2440"/>
  <c r="T2440"/>
  <c r="R2440"/>
  <c r="P2440"/>
  <c r="BK2440"/>
  <c r="J2440"/>
  <c r="BE2440"/>
  <c r="BI2438"/>
  <c r="BH2438"/>
  <c r="BG2438"/>
  <c r="BF2438"/>
  <c r="T2438"/>
  <c r="R2438"/>
  <c r="P2438"/>
  <c r="BK2438"/>
  <c r="J2438"/>
  <c r="BE2438"/>
  <c r="BI2436"/>
  <c r="BH2436"/>
  <c r="BG2436"/>
  <c r="BF2436"/>
  <c r="T2436"/>
  <c r="R2436"/>
  <c r="P2436"/>
  <c r="BK2436"/>
  <c r="J2436"/>
  <c r="BE2436"/>
  <c r="BI2434"/>
  <c r="BH2434"/>
  <c r="BG2434"/>
  <c r="BF2434"/>
  <c r="T2434"/>
  <c r="R2434"/>
  <c r="P2434"/>
  <c r="BK2434"/>
  <c r="J2434"/>
  <c r="BE2434"/>
  <c r="BI2432"/>
  <c r="BH2432"/>
  <c r="BG2432"/>
  <c r="BF2432"/>
  <c r="T2432"/>
  <c r="R2432"/>
  <c r="P2432"/>
  <c r="BK2432"/>
  <c r="J2432"/>
  <c r="BE2432"/>
  <c r="BI2430"/>
  <c r="BH2430"/>
  <c r="BG2430"/>
  <c r="BF2430"/>
  <c r="T2430"/>
  <c r="T2429"/>
  <c r="R2430"/>
  <c r="R2429"/>
  <c r="P2430"/>
  <c r="P2429"/>
  <c r="BK2430"/>
  <c r="BK2429"/>
  <c r="J2429"/>
  <c r="J2430"/>
  <c r="BE2430"/>
  <c r="J82"/>
  <c r="BI2427"/>
  <c r="BH2427"/>
  <c r="BG2427"/>
  <c r="BF2427"/>
  <c r="T2427"/>
  <c r="R2427"/>
  <c r="P2427"/>
  <c r="BK2427"/>
  <c r="J2427"/>
  <c r="BE2427"/>
  <c r="BI2416"/>
  <c r="BH2416"/>
  <c r="BG2416"/>
  <c r="BF2416"/>
  <c r="T2416"/>
  <c r="R2416"/>
  <c r="P2416"/>
  <c r="BK2416"/>
  <c r="J2416"/>
  <c r="BE2416"/>
  <c r="BI2411"/>
  <c r="BH2411"/>
  <c r="BG2411"/>
  <c r="BF2411"/>
  <c r="T2411"/>
  <c r="R2411"/>
  <c r="P2411"/>
  <c r="BK2411"/>
  <c r="J2411"/>
  <c r="BE2411"/>
  <c r="BI2406"/>
  <c r="BH2406"/>
  <c r="BG2406"/>
  <c r="BF2406"/>
  <c r="T2406"/>
  <c r="R2406"/>
  <c r="P2406"/>
  <c r="BK2406"/>
  <c r="J2406"/>
  <c r="BE2406"/>
  <c r="BI2401"/>
  <c r="BH2401"/>
  <c r="BG2401"/>
  <c r="BF2401"/>
  <c r="T2401"/>
  <c r="T2400"/>
  <c r="R2401"/>
  <c r="R2400"/>
  <c r="P2401"/>
  <c r="P2400"/>
  <c r="BK2401"/>
  <c r="BK2400"/>
  <c r="J2400"/>
  <c r="J2401"/>
  <c r="BE2401"/>
  <c r="J81"/>
  <c r="BI2398"/>
  <c r="BH2398"/>
  <c r="BG2398"/>
  <c r="BF2398"/>
  <c r="T2398"/>
  <c r="R2398"/>
  <c r="P2398"/>
  <c r="BK2398"/>
  <c r="J2398"/>
  <c r="BE2398"/>
  <c r="BI2393"/>
  <c r="BH2393"/>
  <c r="BG2393"/>
  <c r="BF2393"/>
  <c r="T2393"/>
  <c r="R2393"/>
  <c r="P2393"/>
  <c r="BK2393"/>
  <c r="J2393"/>
  <c r="BE2393"/>
  <c r="BI2391"/>
  <c r="BH2391"/>
  <c r="BG2391"/>
  <c r="BF2391"/>
  <c r="T2391"/>
  <c r="R2391"/>
  <c r="P2391"/>
  <c r="BK2391"/>
  <c r="J2391"/>
  <c r="BE2391"/>
  <c r="BI2385"/>
  <c r="BH2385"/>
  <c r="BG2385"/>
  <c r="BF2385"/>
  <c r="T2385"/>
  <c r="R2385"/>
  <c r="P2385"/>
  <c r="BK2385"/>
  <c r="J2385"/>
  <c r="BE2385"/>
  <c r="BI2380"/>
  <c r="BH2380"/>
  <c r="BG2380"/>
  <c r="BF2380"/>
  <c r="T2380"/>
  <c r="R2380"/>
  <c r="P2380"/>
  <c r="BK2380"/>
  <c r="J2380"/>
  <c r="BE2380"/>
  <c r="BI2375"/>
  <c r="BH2375"/>
  <c r="BG2375"/>
  <c r="BF2375"/>
  <c r="T2375"/>
  <c r="R2375"/>
  <c r="P2375"/>
  <c r="BK2375"/>
  <c r="J2375"/>
  <c r="BE2375"/>
  <c r="BI2370"/>
  <c r="BH2370"/>
  <c r="BG2370"/>
  <c r="BF2370"/>
  <c r="T2370"/>
  <c r="T2369"/>
  <c r="R2370"/>
  <c r="R2369"/>
  <c r="P2370"/>
  <c r="P2369"/>
  <c r="BK2370"/>
  <c r="BK2369"/>
  <c r="J2369"/>
  <c r="J2370"/>
  <c r="BE2370"/>
  <c r="J80"/>
  <c r="BI2367"/>
  <c r="BH2367"/>
  <c r="BG2367"/>
  <c r="BF2367"/>
  <c r="T2367"/>
  <c r="T2366"/>
  <c r="R2367"/>
  <c r="R2366"/>
  <c r="P2367"/>
  <c r="P2366"/>
  <c r="BK2367"/>
  <c r="BK2366"/>
  <c r="J2366"/>
  <c r="J2367"/>
  <c r="BE2367"/>
  <c r="J79"/>
  <c r="BI2364"/>
  <c r="BH2364"/>
  <c r="BG2364"/>
  <c r="BF2364"/>
  <c r="T2364"/>
  <c r="R2364"/>
  <c r="P2364"/>
  <c r="BK2364"/>
  <c r="J2364"/>
  <c r="BE2364"/>
  <c r="BI2360"/>
  <c r="BH2360"/>
  <c r="BG2360"/>
  <c r="BF2360"/>
  <c r="T2360"/>
  <c r="R2360"/>
  <c r="P2360"/>
  <c r="BK2360"/>
  <c r="J2360"/>
  <c r="BE2360"/>
  <c r="BI2356"/>
  <c r="BH2356"/>
  <c r="BG2356"/>
  <c r="BF2356"/>
  <c r="T2356"/>
  <c r="R2356"/>
  <c r="P2356"/>
  <c r="BK2356"/>
  <c r="J2356"/>
  <c r="BE2356"/>
  <c r="BI2352"/>
  <c r="BH2352"/>
  <c r="BG2352"/>
  <c r="BF2352"/>
  <c r="T2352"/>
  <c r="R2352"/>
  <c r="P2352"/>
  <c r="BK2352"/>
  <c r="J2352"/>
  <c r="BE2352"/>
  <c r="BI2348"/>
  <c r="BH2348"/>
  <c r="BG2348"/>
  <c r="BF2348"/>
  <c r="T2348"/>
  <c r="R2348"/>
  <c r="P2348"/>
  <c r="BK2348"/>
  <c r="J2348"/>
  <c r="BE2348"/>
  <c r="BI2344"/>
  <c r="BH2344"/>
  <c r="BG2344"/>
  <c r="BF2344"/>
  <c r="T2344"/>
  <c r="R2344"/>
  <c r="P2344"/>
  <c r="BK2344"/>
  <c r="J2344"/>
  <c r="BE2344"/>
  <c r="BI2340"/>
  <c r="BH2340"/>
  <c r="BG2340"/>
  <c r="BF2340"/>
  <c r="T2340"/>
  <c r="R2340"/>
  <c r="P2340"/>
  <c r="BK2340"/>
  <c r="J2340"/>
  <c r="BE2340"/>
  <c r="BI2336"/>
  <c r="BH2336"/>
  <c r="BG2336"/>
  <c r="BF2336"/>
  <c r="T2336"/>
  <c r="R2336"/>
  <c r="P2336"/>
  <c r="BK2336"/>
  <c r="J2336"/>
  <c r="BE2336"/>
  <c r="BI2332"/>
  <c r="BH2332"/>
  <c r="BG2332"/>
  <c r="BF2332"/>
  <c r="T2332"/>
  <c r="R2332"/>
  <c r="P2332"/>
  <c r="BK2332"/>
  <c r="J2332"/>
  <c r="BE2332"/>
  <c r="BI2328"/>
  <c r="BH2328"/>
  <c r="BG2328"/>
  <c r="BF2328"/>
  <c r="T2328"/>
  <c r="R2328"/>
  <c r="P2328"/>
  <c r="BK2328"/>
  <c r="J2328"/>
  <c r="BE2328"/>
  <c r="BI2307"/>
  <c r="BH2307"/>
  <c r="BG2307"/>
  <c r="BF2307"/>
  <c r="T2307"/>
  <c r="T2306"/>
  <c r="R2307"/>
  <c r="R2306"/>
  <c r="P2307"/>
  <c r="P2306"/>
  <c r="BK2307"/>
  <c r="BK2306"/>
  <c r="J2306"/>
  <c r="J2307"/>
  <c r="BE2307"/>
  <c r="J78"/>
  <c r="BI2304"/>
  <c r="BH2304"/>
  <c r="BG2304"/>
  <c r="BF2304"/>
  <c r="T2304"/>
  <c r="R2304"/>
  <c r="P2304"/>
  <c r="BK2304"/>
  <c r="J2304"/>
  <c r="BE2304"/>
  <c r="BI2300"/>
  <c r="BH2300"/>
  <c r="BG2300"/>
  <c r="BF2300"/>
  <c r="T2300"/>
  <c r="R2300"/>
  <c r="P2300"/>
  <c r="BK2300"/>
  <c r="J2300"/>
  <c r="BE2300"/>
  <c r="BI2291"/>
  <c r="BH2291"/>
  <c r="BG2291"/>
  <c r="BF2291"/>
  <c r="T2291"/>
  <c r="R2291"/>
  <c r="P2291"/>
  <c r="BK2291"/>
  <c r="J2291"/>
  <c r="BE2291"/>
  <c r="BI2287"/>
  <c r="BH2287"/>
  <c r="BG2287"/>
  <c r="BF2287"/>
  <c r="T2287"/>
  <c r="R2287"/>
  <c r="P2287"/>
  <c r="BK2287"/>
  <c r="J2287"/>
  <c r="BE2287"/>
  <c r="BI2279"/>
  <c r="BH2279"/>
  <c r="BG2279"/>
  <c r="BF2279"/>
  <c r="T2279"/>
  <c r="R2279"/>
  <c r="P2279"/>
  <c r="BK2279"/>
  <c r="J2279"/>
  <c r="BE2279"/>
  <c r="BI2271"/>
  <c r="BH2271"/>
  <c r="BG2271"/>
  <c r="BF2271"/>
  <c r="T2271"/>
  <c r="R2271"/>
  <c r="P2271"/>
  <c r="BK2271"/>
  <c r="J2271"/>
  <c r="BE2271"/>
  <c r="BI2260"/>
  <c r="BH2260"/>
  <c r="BG2260"/>
  <c r="BF2260"/>
  <c r="T2260"/>
  <c r="R2260"/>
  <c r="P2260"/>
  <c r="BK2260"/>
  <c r="J2260"/>
  <c r="BE2260"/>
  <c r="BI2250"/>
  <c r="BH2250"/>
  <c r="BG2250"/>
  <c r="BF2250"/>
  <c r="T2250"/>
  <c r="R2250"/>
  <c r="P2250"/>
  <c r="BK2250"/>
  <c r="J2250"/>
  <c r="BE2250"/>
  <c r="BI2246"/>
  <c r="BH2246"/>
  <c r="BG2246"/>
  <c r="BF2246"/>
  <c r="T2246"/>
  <c r="R2246"/>
  <c r="P2246"/>
  <c r="BK2246"/>
  <c r="J2246"/>
  <c r="BE2246"/>
  <c r="BI2239"/>
  <c r="BH2239"/>
  <c r="BG2239"/>
  <c r="BF2239"/>
  <c r="T2239"/>
  <c r="R2239"/>
  <c r="P2239"/>
  <c r="BK2239"/>
  <c r="J2239"/>
  <c r="BE2239"/>
  <c r="BI2235"/>
  <c r="BH2235"/>
  <c r="BG2235"/>
  <c r="BF2235"/>
  <c r="T2235"/>
  <c r="R2235"/>
  <c r="P2235"/>
  <c r="BK2235"/>
  <c r="J2235"/>
  <c r="BE2235"/>
  <c r="BI2228"/>
  <c r="BH2228"/>
  <c r="BG2228"/>
  <c r="BF2228"/>
  <c r="T2228"/>
  <c r="R2228"/>
  <c r="P2228"/>
  <c r="BK2228"/>
  <c r="J2228"/>
  <c r="BE2228"/>
  <c r="BI2226"/>
  <c r="BH2226"/>
  <c r="BG2226"/>
  <c r="BF2226"/>
  <c r="T2226"/>
  <c r="R2226"/>
  <c r="P2226"/>
  <c r="BK2226"/>
  <c r="J2226"/>
  <c r="BE2226"/>
  <c r="BI2222"/>
  <c r="BH2222"/>
  <c r="BG2222"/>
  <c r="BF2222"/>
  <c r="T2222"/>
  <c r="R2222"/>
  <c r="P2222"/>
  <c r="BK2222"/>
  <c r="J2222"/>
  <c r="BE2222"/>
  <c r="BI2213"/>
  <c r="BH2213"/>
  <c r="BG2213"/>
  <c r="BF2213"/>
  <c r="T2213"/>
  <c r="R2213"/>
  <c r="P2213"/>
  <c r="BK2213"/>
  <c r="J2213"/>
  <c r="BE2213"/>
  <c r="BI2209"/>
  <c r="BH2209"/>
  <c r="BG2209"/>
  <c r="BF2209"/>
  <c r="T2209"/>
  <c r="R2209"/>
  <c r="P2209"/>
  <c r="BK2209"/>
  <c r="J2209"/>
  <c r="BE2209"/>
  <c r="BI2196"/>
  <c r="BH2196"/>
  <c r="BG2196"/>
  <c r="BF2196"/>
  <c r="T2196"/>
  <c r="R2196"/>
  <c r="P2196"/>
  <c r="BK2196"/>
  <c r="J2196"/>
  <c r="BE2196"/>
  <c r="BI2192"/>
  <c r="BH2192"/>
  <c r="BG2192"/>
  <c r="BF2192"/>
  <c r="T2192"/>
  <c r="R2192"/>
  <c r="P2192"/>
  <c r="BK2192"/>
  <c r="J2192"/>
  <c r="BE2192"/>
  <c r="BI2185"/>
  <c r="BH2185"/>
  <c r="BG2185"/>
  <c r="BF2185"/>
  <c r="T2185"/>
  <c r="R2185"/>
  <c r="P2185"/>
  <c r="BK2185"/>
  <c r="J2185"/>
  <c r="BE2185"/>
  <c r="BI2181"/>
  <c r="BH2181"/>
  <c r="BG2181"/>
  <c r="BF2181"/>
  <c r="T2181"/>
  <c r="R2181"/>
  <c r="P2181"/>
  <c r="BK2181"/>
  <c r="J2181"/>
  <c r="BE2181"/>
  <c r="BI2176"/>
  <c r="BH2176"/>
  <c r="BG2176"/>
  <c r="BF2176"/>
  <c r="T2176"/>
  <c r="T2175"/>
  <c r="R2176"/>
  <c r="R2175"/>
  <c r="P2176"/>
  <c r="P2175"/>
  <c r="BK2176"/>
  <c r="BK2175"/>
  <c r="J2175"/>
  <c r="J2176"/>
  <c r="BE2176"/>
  <c r="J77"/>
  <c r="BI2173"/>
  <c r="BH2173"/>
  <c r="BG2173"/>
  <c r="BF2173"/>
  <c r="T2173"/>
  <c r="R2173"/>
  <c r="P2173"/>
  <c r="BK2173"/>
  <c r="J2173"/>
  <c r="BE2173"/>
  <c r="BI2169"/>
  <c r="BH2169"/>
  <c r="BG2169"/>
  <c r="BF2169"/>
  <c r="T2169"/>
  <c r="R2169"/>
  <c r="P2169"/>
  <c r="BK2169"/>
  <c r="J2169"/>
  <c r="BE2169"/>
  <c r="BI2167"/>
  <c r="BH2167"/>
  <c r="BG2167"/>
  <c r="BF2167"/>
  <c r="T2167"/>
  <c r="R2167"/>
  <c r="P2167"/>
  <c r="BK2167"/>
  <c r="J2167"/>
  <c r="BE2167"/>
  <c r="BI2155"/>
  <c r="BH2155"/>
  <c r="BG2155"/>
  <c r="BF2155"/>
  <c r="T2155"/>
  <c r="R2155"/>
  <c r="P2155"/>
  <c r="BK2155"/>
  <c r="J2155"/>
  <c r="BE2155"/>
  <c r="BI2143"/>
  <c r="BH2143"/>
  <c r="BG2143"/>
  <c r="BF2143"/>
  <c r="T2143"/>
  <c r="R2143"/>
  <c r="P2143"/>
  <c r="BK2143"/>
  <c r="J2143"/>
  <c r="BE2143"/>
  <c r="BI2138"/>
  <c r="BH2138"/>
  <c r="BG2138"/>
  <c r="BF2138"/>
  <c r="T2138"/>
  <c r="R2138"/>
  <c r="P2138"/>
  <c r="BK2138"/>
  <c r="J2138"/>
  <c r="BE2138"/>
  <c r="BI2133"/>
  <c r="BH2133"/>
  <c r="BG2133"/>
  <c r="BF2133"/>
  <c r="T2133"/>
  <c r="R2133"/>
  <c r="P2133"/>
  <c r="BK2133"/>
  <c r="J2133"/>
  <c r="BE2133"/>
  <c r="BI2128"/>
  <c r="BH2128"/>
  <c r="BG2128"/>
  <c r="BF2128"/>
  <c r="T2128"/>
  <c r="R2128"/>
  <c r="P2128"/>
  <c r="BK2128"/>
  <c r="J2128"/>
  <c r="BE2128"/>
  <c r="BI2123"/>
  <c r="BH2123"/>
  <c r="BG2123"/>
  <c r="BF2123"/>
  <c r="T2123"/>
  <c r="R2123"/>
  <c r="P2123"/>
  <c r="BK2123"/>
  <c r="J2123"/>
  <c r="BE2123"/>
  <c r="BI2118"/>
  <c r="BH2118"/>
  <c r="BG2118"/>
  <c r="BF2118"/>
  <c r="T2118"/>
  <c r="R2118"/>
  <c r="P2118"/>
  <c r="BK2118"/>
  <c r="J2118"/>
  <c r="BE2118"/>
  <c r="BI2114"/>
  <c r="BH2114"/>
  <c r="BG2114"/>
  <c r="BF2114"/>
  <c r="T2114"/>
  <c r="R2114"/>
  <c r="P2114"/>
  <c r="BK2114"/>
  <c r="J2114"/>
  <c r="BE2114"/>
  <c r="BI2110"/>
  <c r="BH2110"/>
  <c r="BG2110"/>
  <c r="BF2110"/>
  <c r="T2110"/>
  <c r="R2110"/>
  <c r="P2110"/>
  <c r="BK2110"/>
  <c r="J2110"/>
  <c r="BE2110"/>
  <c r="BI2105"/>
  <c r="BH2105"/>
  <c r="BG2105"/>
  <c r="BF2105"/>
  <c r="T2105"/>
  <c r="R2105"/>
  <c r="P2105"/>
  <c r="BK2105"/>
  <c r="J2105"/>
  <c r="BE2105"/>
  <c r="BI2103"/>
  <c r="BH2103"/>
  <c r="BG2103"/>
  <c r="BF2103"/>
  <c r="T2103"/>
  <c r="R2103"/>
  <c r="P2103"/>
  <c r="BK2103"/>
  <c r="J2103"/>
  <c r="BE2103"/>
  <c r="BI2099"/>
  <c r="BH2099"/>
  <c r="BG2099"/>
  <c r="BF2099"/>
  <c r="T2099"/>
  <c r="R2099"/>
  <c r="P2099"/>
  <c r="BK2099"/>
  <c r="J2099"/>
  <c r="BE2099"/>
  <c r="BI2095"/>
  <c r="BH2095"/>
  <c r="BG2095"/>
  <c r="BF2095"/>
  <c r="T2095"/>
  <c r="R2095"/>
  <c r="P2095"/>
  <c r="BK2095"/>
  <c r="J2095"/>
  <c r="BE2095"/>
  <c r="BI2093"/>
  <c r="BH2093"/>
  <c r="BG2093"/>
  <c r="BF2093"/>
  <c r="T2093"/>
  <c r="R2093"/>
  <c r="P2093"/>
  <c r="BK2093"/>
  <c r="J2093"/>
  <c r="BE2093"/>
  <c r="BI2089"/>
  <c r="BH2089"/>
  <c r="BG2089"/>
  <c r="BF2089"/>
  <c r="T2089"/>
  <c r="R2089"/>
  <c r="P2089"/>
  <c r="BK2089"/>
  <c r="J2089"/>
  <c r="BE2089"/>
  <c r="BI2084"/>
  <c r="BH2084"/>
  <c r="BG2084"/>
  <c r="BF2084"/>
  <c r="T2084"/>
  <c r="R2084"/>
  <c r="P2084"/>
  <c r="BK2084"/>
  <c r="J2084"/>
  <c r="BE2084"/>
  <c r="BI2079"/>
  <c r="BH2079"/>
  <c r="BG2079"/>
  <c r="BF2079"/>
  <c r="T2079"/>
  <c r="R2079"/>
  <c r="P2079"/>
  <c r="BK2079"/>
  <c r="J2079"/>
  <c r="BE2079"/>
  <c r="BI2071"/>
  <c r="BH2071"/>
  <c r="BG2071"/>
  <c r="BF2071"/>
  <c r="T2071"/>
  <c r="R2071"/>
  <c r="P2071"/>
  <c r="BK2071"/>
  <c r="J2071"/>
  <c r="BE2071"/>
  <c r="BI2067"/>
  <c r="BH2067"/>
  <c r="BG2067"/>
  <c r="BF2067"/>
  <c r="T2067"/>
  <c r="R2067"/>
  <c r="P2067"/>
  <c r="BK2067"/>
  <c r="J2067"/>
  <c r="BE2067"/>
  <c r="BI2061"/>
  <c r="BH2061"/>
  <c r="BG2061"/>
  <c r="BF2061"/>
  <c r="T2061"/>
  <c r="R2061"/>
  <c r="P2061"/>
  <c r="BK2061"/>
  <c r="J2061"/>
  <c r="BE2061"/>
  <c r="BI2054"/>
  <c r="BH2054"/>
  <c r="BG2054"/>
  <c r="BF2054"/>
  <c r="T2054"/>
  <c r="R2054"/>
  <c r="P2054"/>
  <c r="BK2054"/>
  <c r="J2054"/>
  <c r="BE2054"/>
  <c r="BI2050"/>
  <c r="BH2050"/>
  <c r="BG2050"/>
  <c r="BF2050"/>
  <c r="T2050"/>
  <c r="R2050"/>
  <c r="P2050"/>
  <c r="BK2050"/>
  <c r="J2050"/>
  <c r="BE2050"/>
  <c r="BI2048"/>
  <c r="BH2048"/>
  <c r="BG2048"/>
  <c r="BF2048"/>
  <c r="T2048"/>
  <c r="T2047"/>
  <c r="R2048"/>
  <c r="R2047"/>
  <c r="P2048"/>
  <c r="P2047"/>
  <c r="BK2048"/>
  <c r="BK2047"/>
  <c r="J2047"/>
  <c r="J2048"/>
  <c r="BE2048"/>
  <c r="J76"/>
  <c r="BI2045"/>
  <c r="BH2045"/>
  <c r="BG2045"/>
  <c r="BF2045"/>
  <c r="T2045"/>
  <c r="R2045"/>
  <c r="P2045"/>
  <c r="BK2045"/>
  <c r="J2045"/>
  <c r="BE2045"/>
  <c r="BI2041"/>
  <c r="BH2041"/>
  <c r="BG2041"/>
  <c r="BF2041"/>
  <c r="T2041"/>
  <c r="R2041"/>
  <c r="P2041"/>
  <c r="BK2041"/>
  <c r="J2041"/>
  <c r="BE2041"/>
  <c r="BI2039"/>
  <c r="BH2039"/>
  <c r="BG2039"/>
  <c r="BF2039"/>
  <c r="T2039"/>
  <c r="R2039"/>
  <c r="P2039"/>
  <c r="BK2039"/>
  <c r="J2039"/>
  <c r="BE2039"/>
  <c r="BI2034"/>
  <c r="BH2034"/>
  <c r="BG2034"/>
  <c r="BF2034"/>
  <c r="T2034"/>
  <c r="R2034"/>
  <c r="P2034"/>
  <c r="BK2034"/>
  <c r="J2034"/>
  <c r="BE2034"/>
  <c r="BI2032"/>
  <c r="BH2032"/>
  <c r="BG2032"/>
  <c r="BF2032"/>
  <c r="T2032"/>
  <c r="R2032"/>
  <c r="P2032"/>
  <c r="BK2032"/>
  <c r="J2032"/>
  <c r="BE2032"/>
  <c r="BI2028"/>
  <c r="BH2028"/>
  <c r="BG2028"/>
  <c r="BF2028"/>
  <c r="T2028"/>
  <c r="R2028"/>
  <c r="P2028"/>
  <c r="BK2028"/>
  <c r="J2028"/>
  <c r="BE2028"/>
  <c r="BI2024"/>
  <c r="BH2024"/>
  <c r="BG2024"/>
  <c r="BF2024"/>
  <c r="T2024"/>
  <c r="R2024"/>
  <c r="P2024"/>
  <c r="BK2024"/>
  <c r="J2024"/>
  <c r="BE2024"/>
  <c r="BI2020"/>
  <c r="BH2020"/>
  <c r="BG2020"/>
  <c r="BF2020"/>
  <c r="T2020"/>
  <c r="R2020"/>
  <c r="P2020"/>
  <c r="BK2020"/>
  <c r="J2020"/>
  <c r="BE2020"/>
  <c r="BI2015"/>
  <c r="BH2015"/>
  <c r="BG2015"/>
  <c r="BF2015"/>
  <c r="T2015"/>
  <c r="R2015"/>
  <c r="P2015"/>
  <c r="BK2015"/>
  <c r="J2015"/>
  <c r="BE2015"/>
  <c r="BI2013"/>
  <c r="BH2013"/>
  <c r="BG2013"/>
  <c r="BF2013"/>
  <c r="T2013"/>
  <c r="R2013"/>
  <c r="P2013"/>
  <c r="BK2013"/>
  <c r="J2013"/>
  <c r="BE2013"/>
  <c r="BI2009"/>
  <c r="BH2009"/>
  <c r="BG2009"/>
  <c r="BF2009"/>
  <c r="T2009"/>
  <c r="R2009"/>
  <c r="P2009"/>
  <c r="BK2009"/>
  <c r="J2009"/>
  <c r="BE2009"/>
  <c r="BI2005"/>
  <c r="BH2005"/>
  <c r="BG2005"/>
  <c r="BF2005"/>
  <c r="T2005"/>
  <c r="R2005"/>
  <c r="P2005"/>
  <c r="BK2005"/>
  <c r="J2005"/>
  <c r="BE2005"/>
  <c r="BI2002"/>
  <c r="BH2002"/>
  <c r="BG2002"/>
  <c r="BF2002"/>
  <c r="T2002"/>
  <c r="R2002"/>
  <c r="P2002"/>
  <c r="BK2002"/>
  <c r="J2002"/>
  <c r="BE2002"/>
  <c r="BI2000"/>
  <c r="BH2000"/>
  <c r="BG2000"/>
  <c r="BF2000"/>
  <c r="T2000"/>
  <c r="R2000"/>
  <c r="P2000"/>
  <c r="BK2000"/>
  <c r="J2000"/>
  <c r="BE2000"/>
  <c r="BI1993"/>
  <c r="BH1993"/>
  <c r="BG1993"/>
  <c r="BF1993"/>
  <c r="T1993"/>
  <c r="R1993"/>
  <c r="P1993"/>
  <c r="BK1993"/>
  <c r="J1993"/>
  <c r="BE1993"/>
  <c r="BI1988"/>
  <c r="BH1988"/>
  <c r="BG1988"/>
  <c r="BF1988"/>
  <c r="T1988"/>
  <c r="R1988"/>
  <c r="P1988"/>
  <c r="BK1988"/>
  <c r="J1988"/>
  <c r="BE1988"/>
  <c r="BI1986"/>
  <c r="BH1986"/>
  <c r="BG1986"/>
  <c r="BF1986"/>
  <c r="T1986"/>
  <c r="R1986"/>
  <c r="P1986"/>
  <c r="BK1986"/>
  <c r="J1986"/>
  <c r="BE1986"/>
  <c r="BI1977"/>
  <c r="BH1977"/>
  <c r="BG1977"/>
  <c r="BF1977"/>
  <c r="T1977"/>
  <c r="R1977"/>
  <c r="P1977"/>
  <c r="BK1977"/>
  <c r="J1977"/>
  <c r="BE1977"/>
  <c r="BI1974"/>
  <c r="BH1974"/>
  <c r="BG1974"/>
  <c r="BF1974"/>
  <c r="T1974"/>
  <c r="R1974"/>
  <c r="P1974"/>
  <c r="BK1974"/>
  <c r="J1974"/>
  <c r="BE1974"/>
  <c r="BI1969"/>
  <c r="BH1969"/>
  <c r="BG1969"/>
  <c r="BF1969"/>
  <c r="T1969"/>
  <c r="R1969"/>
  <c r="P1969"/>
  <c r="BK1969"/>
  <c r="J1969"/>
  <c r="BE1969"/>
  <c r="BI1965"/>
  <c r="BH1965"/>
  <c r="BG1965"/>
  <c r="BF1965"/>
  <c r="T1965"/>
  <c r="R1965"/>
  <c r="P1965"/>
  <c r="BK1965"/>
  <c r="J1965"/>
  <c r="BE1965"/>
  <c r="BI1960"/>
  <c r="BH1960"/>
  <c r="BG1960"/>
  <c r="BF1960"/>
  <c r="T1960"/>
  <c r="R1960"/>
  <c r="P1960"/>
  <c r="BK1960"/>
  <c r="J1960"/>
  <c r="BE1960"/>
  <c r="BI1956"/>
  <c r="BH1956"/>
  <c r="BG1956"/>
  <c r="BF1956"/>
  <c r="T1956"/>
  <c r="R1956"/>
  <c r="P1956"/>
  <c r="BK1956"/>
  <c r="J1956"/>
  <c r="BE1956"/>
  <c r="BI1951"/>
  <c r="BH1951"/>
  <c r="BG1951"/>
  <c r="BF1951"/>
  <c r="T1951"/>
  <c r="R1951"/>
  <c r="P1951"/>
  <c r="BK1951"/>
  <c r="J1951"/>
  <c r="BE1951"/>
  <c r="BI1947"/>
  <c r="BH1947"/>
  <c r="BG1947"/>
  <c r="BF1947"/>
  <c r="T1947"/>
  <c r="R1947"/>
  <c r="P1947"/>
  <c r="BK1947"/>
  <c r="J1947"/>
  <c r="BE1947"/>
  <c r="BI1938"/>
  <c r="BH1938"/>
  <c r="BG1938"/>
  <c r="BF1938"/>
  <c r="T1938"/>
  <c r="R1938"/>
  <c r="P1938"/>
  <c r="BK1938"/>
  <c r="J1938"/>
  <c r="BE1938"/>
  <c r="BI1934"/>
  <c r="BH1934"/>
  <c r="BG1934"/>
  <c r="BF1934"/>
  <c r="T1934"/>
  <c r="R1934"/>
  <c r="P1934"/>
  <c r="BK1934"/>
  <c r="J1934"/>
  <c r="BE1934"/>
  <c r="BI1929"/>
  <c r="BH1929"/>
  <c r="BG1929"/>
  <c r="BF1929"/>
  <c r="T1929"/>
  <c r="T1928"/>
  <c r="T1927"/>
  <c r="R1929"/>
  <c r="R1928"/>
  <c r="R1927"/>
  <c r="P1929"/>
  <c r="P1928"/>
  <c r="P1927"/>
  <c r="BK1929"/>
  <c r="BK1928"/>
  <c r="J1928"/>
  <c r="BK1927"/>
  <c r="J1927"/>
  <c r="J1929"/>
  <c r="BE1929"/>
  <c r="J75"/>
  <c r="J74"/>
  <c r="BI1925"/>
  <c r="BH1925"/>
  <c r="BG1925"/>
  <c r="BF1925"/>
  <c r="T1925"/>
  <c r="T1924"/>
  <c r="R1925"/>
  <c r="R1924"/>
  <c r="P1925"/>
  <c r="P1924"/>
  <c r="BK1925"/>
  <c r="BK1924"/>
  <c r="J1924"/>
  <c r="J1925"/>
  <c r="BE1925"/>
  <c r="J73"/>
  <c r="BI1923"/>
  <c r="BH1923"/>
  <c r="BG1923"/>
  <c r="BF1923"/>
  <c r="T1923"/>
  <c r="R1923"/>
  <c r="P1923"/>
  <c r="BK1923"/>
  <c r="J1923"/>
  <c r="BE1923"/>
  <c r="BI1921"/>
  <c r="BH1921"/>
  <c r="BG1921"/>
  <c r="BF1921"/>
  <c r="T1921"/>
  <c r="R1921"/>
  <c r="P1921"/>
  <c r="BK1921"/>
  <c r="J1921"/>
  <c r="BE1921"/>
  <c r="BI1919"/>
  <c r="BH1919"/>
  <c r="BG1919"/>
  <c r="BF1919"/>
  <c r="T1919"/>
  <c r="R1919"/>
  <c r="P1919"/>
  <c r="BK1919"/>
  <c r="J1919"/>
  <c r="BE1919"/>
  <c r="BI1917"/>
  <c r="BH1917"/>
  <c r="BG1917"/>
  <c r="BF1917"/>
  <c r="T1917"/>
  <c r="R1917"/>
  <c r="P1917"/>
  <c r="BK1917"/>
  <c r="J1917"/>
  <c r="BE1917"/>
  <c r="BI1915"/>
  <c r="BH1915"/>
  <c r="BG1915"/>
  <c r="BF1915"/>
  <c r="T1915"/>
  <c r="R1915"/>
  <c r="P1915"/>
  <c r="BK1915"/>
  <c r="J1915"/>
  <c r="BE1915"/>
  <c r="BI1913"/>
  <c r="BH1913"/>
  <c r="BG1913"/>
  <c r="BF1913"/>
  <c r="T1913"/>
  <c r="R1913"/>
  <c r="P1913"/>
  <c r="BK1913"/>
  <c r="J1913"/>
  <c r="BE1913"/>
  <c r="BI1911"/>
  <c r="BH1911"/>
  <c r="BG1911"/>
  <c r="BF1911"/>
  <c r="T1911"/>
  <c r="R1911"/>
  <c r="P1911"/>
  <c r="BK1911"/>
  <c r="J1911"/>
  <c r="BE1911"/>
  <c r="BI1906"/>
  <c r="BH1906"/>
  <c r="BG1906"/>
  <c r="BF1906"/>
  <c r="T1906"/>
  <c r="R1906"/>
  <c r="P1906"/>
  <c r="BK1906"/>
  <c r="J1906"/>
  <c r="BE1906"/>
  <c r="BI1901"/>
  <c r="BH1901"/>
  <c r="BG1901"/>
  <c r="BF1901"/>
  <c r="T1901"/>
  <c r="R1901"/>
  <c r="P1901"/>
  <c r="BK1901"/>
  <c r="J1901"/>
  <c r="BE1901"/>
  <c r="BI1897"/>
  <c r="BH1897"/>
  <c r="BG1897"/>
  <c r="BF1897"/>
  <c r="T1897"/>
  <c r="R1897"/>
  <c r="P1897"/>
  <c r="BK1897"/>
  <c r="J1897"/>
  <c r="BE1897"/>
  <c r="BI1892"/>
  <c r="BH1892"/>
  <c r="BG1892"/>
  <c r="BF1892"/>
  <c r="T1892"/>
  <c r="R1892"/>
  <c r="P1892"/>
  <c r="BK1892"/>
  <c r="J1892"/>
  <c r="BE1892"/>
  <c r="BI1878"/>
  <c r="BH1878"/>
  <c r="BG1878"/>
  <c r="BF1878"/>
  <c r="T1878"/>
  <c r="R1878"/>
  <c r="P1878"/>
  <c r="BK1878"/>
  <c r="J1878"/>
  <c r="BE1878"/>
  <c r="BI1865"/>
  <c r="BH1865"/>
  <c r="BG1865"/>
  <c r="BF1865"/>
  <c r="T1865"/>
  <c r="R1865"/>
  <c r="P1865"/>
  <c r="BK1865"/>
  <c r="J1865"/>
  <c r="BE1865"/>
  <c r="BI1863"/>
  <c r="BH1863"/>
  <c r="BG1863"/>
  <c r="BF1863"/>
  <c r="T1863"/>
  <c r="R1863"/>
  <c r="P1863"/>
  <c r="BK1863"/>
  <c r="J1863"/>
  <c r="BE1863"/>
  <c r="BI1861"/>
  <c r="BH1861"/>
  <c r="BG1861"/>
  <c r="BF1861"/>
  <c r="T1861"/>
  <c r="R1861"/>
  <c r="P1861"/>
  <c r="BK1861"/>
  <c r="J1861"/>
  <c r="BE1861"/>
  <c r="BI1859"/>
  <c r="BH1859"/>
  <c r="BG1859"/>
  <c r="BF1859"/>
  <c r="T1859"/>
  <c r="R1859"/>
  <c r="P1859"/>
  <c r="BK1859"/>
  <c r="J1859"/>
  <c r="BE1859"/>
  <c r="BI1857"/>
  <c r="BH1857"/>
  <c r="BG1857"/>
  <c r="BF1857"/>
  <c r="T1857"/>
  <c r="R1857"/>
  <c r="P1857"/>
  <c r="BK1857"/>
  <c r="J1857"/>
  <c r="BE1857"/>
  <c r="BI1853"/>
  <c r="BH1853"/>
  <c r="BG1853"/>
  <c r="BF1853"/>
  <c r="T1853"/>
  <c r="R1853"/>
  <c r="P1853"/>
  <c r="BK1853"/>
  <c r="J1853"/>
  <c r="BE1853"/>
  <c r="BI1848"/>
  <c r="BH1848"/>
  <c r="BG1848"/>
  <c r="BF1848"/>
  <c r="T1848"/>
  <c r="R1848"/>
  <c r="P1848"/>
  <c r="BK1848"/>
  <c r="J1848"/>
  <c r="BE1848"/>
  <c r="BI1846"/>
  <c r="BH1846"/>
  <c r="BG1846"/>
  <c r="BF1846"/>
  <c r="T1846"/>
  <c r="R1846"/>
  <c r="P1846"/>
  <c r="BK1846"/>
  <c r="J1846"/>
  <c r="BE1846"/>
  <c r="BI1842"/>
  <c r="BH1842"/>
  <c r="BG1842"/>
  <c r="BF1842"/>
  <c r="T1842"/>
  <c r="R1842"/>
  <c r="P1842"/>
  <c r="BK1842"/>
  <c r="J1842"/>
  <c r="BE1842"/>
  <c r="BI1824"/>
  <c r="BH1824"/>
  <c r="BG1824"/>
  <c r="BF1824"/>
  <c r="T1824"/>
  <c r="R1824"/>
  <c r="P1824"/>
  <c r="BK1824"/>
  <c r="J1824"/>
  <c r="BE1824"/>
  <c r="BI1822"/>
  <c r="BH1822"/>
  <c r="BG1822"/>
  <c r="BF1822"/>
  <c r="T1822"/>
  <c r="R1822"/>
  <c r="P1822"/>
  <c r="BK1822"/>
  <c r="J1822"/>
  <c r="BE1822"/>
  <c r="BI1820"/>
  <c r="BH1820"/>
  <c r="BG1820"/>
  <c r="BF1820"/>
  <c r="T1820"/>
  <c r="R1820"/>
  <c r="P1820"/>
  <c r="BK1820"/>
  <c r="J1820"/>
  <c r="BE1820"/>
  <c r="BI1819"/>
  <c r="BH1819"/>
  <c r="BG1819"/>
  <c r="BF1819"/>
  <c r="T1819"/>
  <c r="R1819"/>
  <c r="P1819"/>
  <c r="BK1819"/>
  <c r="J1819"/>
  <c r="BE1819"/>
  <c r="BI1818"/>
  <c r="BH1818"/>
  <c r="BG1818"/>
  <c r="BF1818"/>
  <c r="T1818"/>
  <c r="R1818"/>
  <c r="P1818"/>
  <c r="BK1818"/>
  <c r="J1818"/>
  <c r="BE1818"/>
  <c r="BI1817"/>
  <c r="BH1817"/>
  <c r="BG1817"/>
  <c r="BF1817"/>
  <c r="T1817"/>
  <c r="R1817"/>
  <c r="P1817"/>
  <c r="BK1817"/>
  <c r="J1817"/>
  <c r="BE1817"/>
  <c r="BI1813"/>
  <c r="BH1813"/>
  <c r="BG1813"/>
  <c r="BF1813"/>
  <c r="T1813"/>
  <c r="T1812"/>
  <c r="R1813"/>
  <c r="R1812"/>
  <c r="P1813"/>
  <c r="P1812"/>
  <c r="BK1813"/>
  <c r="BK1812"/>
  <c r="J1812"/>
  <c r="J1813"/>
  <c r="BE1813"/>
  <c r="J72"/>
  <c r="BI1810"/>
  <c r="BH1810"/>
  <c r="BG1810"/>
  <c r="BF1810"/>
  <c r="T1810"/>
  <c r="R1810"/>
  <c r="P1810"/>
  <c r="BK1810"/>
  <c r="J1810"/>
  <c r="BE1810"/>
  <c r="BI1808"/>
  <c r="BH1808"/>
  <c r="BG1808"/>
  <c r="BF1808"/>
  <c r="T1808"/>
  <c r="R1808"/>
  <c r="P1808"/>
  <c r="BK1808"/>
  <c r="J1808"/>
  <c r="BE1808"/>
  <c r="BI1806"/>
  <c r="BH1806"/>
  <c r="BG1806"/>
  <c r="BF1806"/>
  <c r="T1806"/>
  <c r="R1806"/>
  <c r="P1806"/>
  <c r="BK1806"/>
  <c r="J1806"/>
  <c r="BE1806"/>
  <c r="BI1804"/>
  <c r="BH1804"/>
  <c r="BG1804"/>
  <c r="BF1804"/>
  <c r="T1804"/>
  <c r="R1804"/>
  <c r="P1804"/>
  <c r="BK1804"/>
  <c r="J1804"/>
  <c r="BE1804"/>
  <c r="BI1802"/>
  <c r="BH1802"/>
  <c r="BG1802"/>
  <c r="BF1802"/>
  <c r="T1802"/>
  <c r="R1802"/>
  <c r="P1802"/>
  <c r="BK1802"/>
  <c r="J1802"/>
  <c r="BE1802"/>
  <c r="BI1800"/>
  <c r="BH1800"/>
  <c r="BG1800"/>
  <c r="BF1800"/>
  <c r="T1800"/>
  <c r="R1800"/>
  <c r="P1800"/>
  <c r="BK1800"/>
  <c r="J1800"/>
  <c r="BE1800"/>
  <c r="BI1798"/>
  <c r="BH1798"/>
  <c r="BG1798"/>
  <c r="BF1798"/>
  <c r="T1798"/>
  <c r="R1798"/>
  <c r="P1798"/>
  <c r="BK1798"/>
  <c r="J1798"/>
  <c r="BE1798"/>
  <c r="BI1796"/>
  <c r="BH1796"/>
  <c r="BG1796"/>
  <c r="BF1796"/>
  <c r="T1796"/>
  <c r="R1796"/>
  <c r="P1796"/>
  <c r="BK1796"/>
  <c r="J1796"/>
  <c r="BE1796"/>
  <c r="BI1794"/>
  <c r="BH1794"/>
  <c r="BG1794"/>
  <c r="BF1794"/>
  <c r="T1794"/>
  <c r="R1794"/>
  <c r="P1794"/>
  <c r="BK1794"/>
  <c r="J1794"/>
  <c r="BE1794"/>
  <c r="BI1792"/>
  <c r="BH1792"/>
  <c r="BG1792"/>
  <c r="BF1792"/>
  <c r="T1792"/>
  <c r="R1792"/>
  <c r="P1792"/>
  <c r="BK1792"/>
  <c r="J1792"/>
  <c r="BE1792"/>
  <c r="BI1790"/>
  <c r="BH1790"/>
  <c r="BG1790"/>
  <c r="BF1790"/>
  <c r="T1790"/>
  <c r="R1790"/>
  <c r="P1790"/>
  <c r="BK1790"/>
  <c r="J1790"/>
  <c r="BE1790"/>
  <c r="BI1788"/>
  <c r="BH1788"/>
  <c r="BG1788"/>
  <c r="BF1788"/>
  <c r="T1788"/>
  <c r="R1788"/>
  <c r="P1788"/>
  <c r="BK1788"/>
  <c r="J1788"/>
  <c r="BE1788"/>
  <c r="BI1786"/>
  <c r="BH1786"/>
  <c r="BG1786"/>
  <c r="BF1786"/>
  <c r="T1786"/>
  <c r="R1786"/>
  <c r="P1786"/>
  <c r="BK1786"/>
  <c r="J1786"/>
  <c r="BE1786"/>
  <c r="BI1784"/>
  <c r="BH1784"/>
  <c r="BG1784"/>
  <c r="BF1784"/>
  <c r="T1784"/>
  <c r="R1784"/>
  <c r="P1784"/>
  <c r="BK1784"/>
  <c r="J1784"/>
  <c r="BE1784"/>
  <c r="BI1782"/>
  <c r="BH1782"/>
  <c r="BG1782"/>
  <c r="BF1782"/>
  <c r="T1782"/>
  <c r="R1782"/>
  <c r="P1782"/>
  <c r="BK1782"/>
  <c r="J1782"/>
  <c r="BE1782"/>
  <c r="BI1780"/>
  <c r="BH1780"/>
  <c r="BG1780"/>
  <c r="BF1780"/>
  <c r="T1780"/>
  <c r="R1780"/>
  <c r="P1780"/>
  <c r="BK1780"/>
  <c r="J1780"/>
  <c r="BE1780"/>
  <c r="BI1778"/>
  <c r="BH1778"/>
  <c r="BG1778"/>
  <c r="BF1778"/>
  <c r="T1778"/>
  <c r="R1778"/>
  <c r="P1778"/>
  <c r="BK1778"/>
  <c r="J1778"/>
  <c r="BE1778"/>
  <c r="BI1776"/>
  <c r="BH1776"/>
  <c r="BG1776"/>
  <c r="BF1776"/>
  <c r="T1776"/>
  <c r="T1775"/>
  <c r="R1776"/>
  <c r="R1775"/>
  <c r="P1776"/>
  <c r="P1775"/>
  <c r="BK1776"/>
  <c r="BK1775"/>
  <c r="J1775"/>
  <c r="J1776"/>
  <c r="BE1776"/>
  <c r="J71"/>
  <c r="BI1773"/>
  <c r="BH1773"/>
  <c r="BG1773"/>
  <c r="BF1773"/>
  <c r="T1773"/>
  <c r="R1773"/>
  <c r="P1773"/>
  <c r="BK1773"/>
  <c r="J1773"/>
  <c r="BE1773"/>
  <c r="BI1768"/>
  <c r="BH1768"/>
  <c r="BG1768"/>
  <c r="BF1768"/>
  <c r="T1768"/>
  <c r="R1768"/>
  <c r="P1768"/>
  <c r="BK1768"/>
  <c r="J1768"/>
  <c r="BE1768"/>
  <c r="BI1762"/>
  <c r="BH1762"/>
  <c r="BG1762"/>
  <c r="BF1762"/>
  <c r="T1762"/>
  <c r="R1762"/>
  <c r="P1762"/>
  <c r="BK1762"/>
  <c r="J1762"/>
  <c r="BE1762"/>
  <c r="BI1758"/>
  <c r="BH1758"/>
  <c r="BG1758"/>
  <c r="BF1758"/>
  <c r="T1758"/>
  <c r="R1758"/>
  <c r="P1758"/>
  <c r="BK1758"/>
  <c r="J1758"/>
  <c r="BE1758"/>
  <c r="BI1722"/>
  <c r="BH1722"/>
  <c r="BG1722"/>
  <c r="BF1722"/>
  <c r="T1722"/>
  <c r="R1722"/>
  <c r="P1722"/>
  <c r="BK1722"/>
  <c r="J1722"/>
  <c r="BE1722"/>
  <c r="BI1717"/>
  <c r="BH1717"/>
  <c r="BG1717"/>
  <c r="BF1717"/>
  <c r="T1717"/>
  <c r="R1717"/>
  <c r="P1717"/>
  <c r="BK1717"/>
  <c r="J1717"/>
  <c r="BE1717"/>
  <c r="BI1712"/>
  <c r="BH1712"/>
  <c r="BG1712"/>
  <c r="BF1712"/>
  <c r="T1712"/>
  <c r="R1712"/>
  <c r="P1712"/>
  <c r="BK1712"/>
  <c r="J1712"/>
  <c r="BE1712"/>
  <c r="BI1705"/>
  <c r="BH1705"/>
  <c r="BG1705"/>
  <c r="BF1705"/>
  <c r="T1705"/>
  <c r="R1705"/>
  <c r="P1705"/>
  <c r="BK1705"/>
  <c r="J1705"/>
  <c r="BE1705"/>
  <c r="BI1679"/>
  <c r="BH1679"/>
  <c r="BG1679"/>
  <c r="BF1679"/>
  <c r="T1679"/>
  <c r="R1679"/>
  <c r="P1679"/>
  <c r="BK1679"/>
  <c r="J1679"/>
  <c r="BE1679"/>
  <c r="BI1677"/>
  <c r="BH1677"/>
  <c r="BG1677"/>
  <c r="BF1677"/>
  <c r="T1677"/>
  <c r="R1677"/>
  <c r="P1677"/>
  <c r="BK1677"/>
  <c r="J1677"/>
  <c r="BE1677"/>
  <c r="BI1667"/>
  <c r="BH1667"/>
  <c r="BG1667"/>
  <c r="BF1667"/>
  <c r="T1667"/>
  <c r="R1667"/>
  <c r="P1667"/>
  <c r="BK1667"/>
  <c r="J1667"/>
  <c r="BE1667"/>
  <c r="BI1665"/>
  <c r="BH1665"/>
  <c r="BG1665"/>
  <c r="BF1665"/>
  <c r="T1665"/>
  <c r="R1665"/>
  <c r="P1665"/>
  <c r="BK1665"/>
  <c r="J1665"/>
  <c r="BE1665"/>
  <c r="BI1663"/>
  <c r="BH1663"/>
  <c r="BG1663"/>
  <c r="BF1663"/>
  <c r="T1663"/>
  <c r="R1663"/>
  <c r="P1663"/>
  <c r="BK1663"/>
  <c r="J1663"/>
  <c r="BE1663"/>
  <c r="BI1657"/>
  <c r="BH1657"/>
  <c r="BG1657"/>
  <c r="BF1657"/>
  <c r="T1657"/>
  <c r="R1657"/>
  <c r="P1657"/>
  <c r="BK1657"/>
  <c r="J1657"/>
  <c r="BE1657"/>
  <c r="BI1650"/>
  <c r="BH1650"/>
  <c r="BG1650"/>
  <c r="BF1650"/>
  <c r="T1650"/>
  <c r="R1650"/>
  <c r="P1650"/>
  <c r="BK1650"/>
  <c r="J1650"/>
  <c r="BE1650"/>
  <c r="BI1648"/>
  <c r="BH1648"/>
  <c r="BG1648"/>
  <c r="BF1648"/>
  <c r="T1648"/>
  <c r="R1648"/>
  <c r="P1648"/>
  <c r="BK1648"/>
  <c r="J1648"/>
  <c r="BE1648"/>
  <c r="BI1646"/>
  <c r="BH1646"/>
  <c r="BG1646"/>
  <c r="BF1646"/>
  <c r="T1646"/>
  <c r="R1646"/>
  <c r="P1646"/>
  <c r="BK1646"/>
  <c r="J1646"/>
  <c r="BE1646"/>
  <c r="BI1640"/>
  <c r="BH1640"/>
  <c r="BG1640"/>
  <c r="BF1640"/>
  <c r="T1640"/>
  <c r="R1640"/>
  <c r="P1640"/>
  <c r="BK1640"/>
  <c r="J1640"/>
  <c r="BE1640"/>
  <c r="BI1633"/>
  <c r="BH1633"/>
  <c r="BG1633"/>
  <c r="BF1633"/>
  <c r="T1633"/>
  <c r="T1632"/>
  <c r="R1633"/>
  <c r="R1632"/>
  <c r="P1633"/>
  <c r="P1632"/>
  <c r="BK1633"/>
  <c r="BK1632"/>
  <c r="J1632"/>
  <c r="J1633"/>
  <c r="BE1633"/>
  <c r="J70"/>
  <c r="BI1619"/>
  <c r="BH1619"/>
  <c r="BG1619"/>
  <c r="BF1619"/>
  <c r="T1619"/>
  <c r="R1619"/>
  <c r="P1619"/>
  <c r="BK1619"/>
  <c r="J1619"/>
  <c r="BE1619"/>
  <c r="BI1614"/>
  <c r="BH1614"/>
  <c r="BG1614"/>
  <c r="BF1614"/>
  <c r="T1614"/>
  <c r="R1614"/>
  <c r="P1614"/>
  <c r="BK1614"/>
  <c r="J1614"/>
  <c r="BE1614"/>
  <c r="BI1585"/>
  <c r="BH1585"/>
  <c r="BG1585"/>
  <c r="BF1585"/>
  <c r="T1585"/>
  <c r="R1585"/>
  <c r="P1585"/>
  <c r="BK1585"/>
  <c r="J1585"/>
  <c r="BE1585"/>
  <c r="BI1568"/>
  <c r="BH1568"/>
  <c r="BG1568"/>
  <c r="BF1568"/>
  <c r="T1568"/>
  <c r="R1568"/>
  <c r="P1568"/>
  <c r="BK1568"/>
  <c r="J1568"/>
  <c r="BE1568"/>
  <c r="BI1564"/>
  <c r="BH1564"/>
  <c r="BG1564"/>
  <c r="BF1564"/>
  <c r="T1564"/>
  <c r="R1564"/>
  <c r="P1564"/>
  <c r="BK1564"/>
  <c r="J1564"/>
  <c r="BE1564"/>
  <c r="BI1560"/>
  <c r="BH1560"/>
  <c r="BG1560"/>
  <c r="BF1560"/>
  <c r="T1560"/>
  <c r="R1560"/>
  <c r="P1560"/>
  <c r="BK1560"/>
  <c r="J1560"/>
  <c r="BE1560"/>
  <c r="BI1553"/>
  <c r="BH1553"/>
  <c r="BG1553"/>
  <c r="BF1553"/>
  <c r="T1553"/>
  <c r="R1553"/>
  <c r="P1553"/>
  <c r="BK1553"/>
  <c r="J1553"/>
  <c r="BE1553"/>
  <c r="BI1549"/>
  <c r="BH1549"/>
  <c r="BG1549"/>
  <c r="BF1549"/>
  <c r="T1549"/>
  <c r="R1549"/>
  <c r="P1549"/>
  <c r="BK1549"/>
  <c r="J1549"/>
  <c r="BE1549"/>
  <c r="BI1541"/>
  <c r="BH1541"/>
  <c r="BG1541"/>
  <c r="BF1541"/>
  <c r="T1541"/>
  <c r="R1541"/>
  <c r="P1541"/>
  <c r="BK1541"/>
  <c r="J1541"/>
  <c r="BE1541"/>
  <c r="BI1537"/>
  <c r="BH1537"/>
  <c r="BG1537"/>
  <c r="BF1537"/>
  <c r="T1537"/>
  <c r="R1537"/>
  <c r="P1537"/>
  <c r="BK1537"/>
  <c r="J1537"/>
  <c r="BE1537"/>
  <c r="BI1533"/>
  <c r="BH1533"/>
  <c r="BG1533"/>
  <c r="BF1533"/>
  <c r="T1533"/>
  <c r="R1533"/>
  <c r="P1533"/>
  <c r="BK1533"/>
  <c r="J1533"/>
  <c r="BE1533"/>
  <c r="BI1528"/>
  <c r="BH1528"/>
  <c r="BG1528"/>
  <c r="BF1528"/>
  <c r="T1528"/>
  <c r="R1528"/>
  <c r="P1528"/>
  <c r="BK1528"/>
  <c r="J1528"/>
  <c r="BE1528"/>
  <c r="BI1526"/>
  <c r="BH1526"/>
  <c r="BG1526"/>
  <c r="BF1526"/>
  <c r="T1526"/>
  <c r="R1526"/>
  <c r="P1526"/>
  <c r="BK1526"/>
  <c r="J1526"/>
  <c r="BE1526"/>
  <c r="BI1521"/>
  <c r="BH1521"/>
  <c r="BG1521"/>
  <c r="BF1521"/>
  <c r="T1521"/>
  <c r="R1521"/>
  <c r="P1521"/>
  <c r="BK1521"/>
  <c r="J1521"/>
  <c r="BE1521"/>
  <c r="BI1516"/>
  <c r="BH1516"/>
  <c r="BG1516"/>
  <c r="BF1516"/>
  <c r="T1516"/>
  <c r="R1516"/>
  <c r="P1516"/>
  <c r="BK1516"/>
  <c r="J1516"/>
  <c r="BE1516"/>
  <c r="BI1513"/>
  <c r="BH1513"/>
  <c r="BG1513"/>
  <c r="BF1513"/>
  <c r="T1513"/>
  <c r="R1513"/>
  <c r="P1513"/>
  <c r="BK1513"/>
  <c r="J1513"/>
  <c r="BE1513"/>
  <c r="BI1486"/>
  <c r="BH1486"/>
  <c r="BG1486"/>
  <c r="BF1486"/>
  <c r="T1486"/>
  <c r="R1486"/>
  <c r="P1486"/>
  <c r="BK1486"/>
  <c r="J1486"/>
  <c r="BE1486"/>
  <c r="BI1482"/>
  <c r="BH1482"/>
  <c r="BG1482"/>
  <c r="BF1482"/>
  <c r="T1482"/>
  <c r="R1482"/>
  <c r="P1482"/>
  <c r="BK1482"/>
  <c r="J1482"/>
  <c r="BE1482"/>
  <c r="BI1467"/>
  <c r="BH1467"/>
  <c r="BG1467"/>
  <c r="BF1467"/>
  <c r="T1467"/>
  <c r="R1467"/>
  <c r="P1467"/>
  <c r="BK1467"/>
  <c r="J1467"/>
  <c r="BE1467"/>
  <c r="BI1463"/>
  <c r="BH1463"/>
  <c r="BG1463"/>
  <c r="BF1463"/>
  <c r="T1463"/>
  <c r="R1463"/>
  <c r="P1463"/>
  <c r="BK1463"/>
  <c r="J1463"/>
  <c r="BE1463"/>
  <c r="BI1439"/>
  <c r="BH1439"/>
  <c r="BG1439"/>
  <c r="BF1439"/>
  <c r="T1439"/>
  <c r="R1439"/>
  <c r="P1439"/>
  <c r="BK1439"/>
  <c r="J1439"/>
  <c r="BE1439"/>
  <c r="BI1423"/>
  <c r="BH1423"/>
  <c r="BG1423"/>
  <c r="BF1423"/>
  <c r="T1423"/>
  <c r="R1423"/>
  <c r="P1423"/>
  <c r="BK1423"/>
  <c r="J1423"/>
  <c r="BE1423"/>
  <c r="BI1396"/>
  <c r="BH1396"/>
  <c r="BG1396"/>
  <c r="BF1396"/>
  <c r="T1396"/>
  <c r="R1396"/>
  <c r="P1396"/>
  <c r="BK1396"/>
  <c r="J1396"/>
  <c r="BE1396"/>
  <c r="BI1391"/>
  <c r="BH1391"/>
  <c r="BG1391"/>
  <c r="BF1391"/>
  <c r="T1391"/>
  <c r="R1391"/>
  <c r="P1391"/>
  <c r="BK1391"/>
  <c r="J1391"/>
  <c r="BE1391"/>
  <c r="BI1386"/>
  <c r="BH1386"/>
  <c r="BG1386"/>
  <c r="BF1386"/>
  <c r="T1386"/>
  <c r="T1385"/>
  <c r="R1386"/>
  <c r="R1385"/>
  <c r="P1386"/>
  <c r="P1385"/>
  <c r="BK1386"/>
  <c r="BK1385"/>
  <c r="J1385"/>
  <c r="J1386"/>
  <c r="BE1386"/>
  <c r="J69"/>
  <c r="BI1363"/>
  <c r="BH1363"/>
  <c r="BG1363"/>
  <c r="BF1363"/>
  <c r="T1363"/>
  <c r="R1363"/>
  <c r="P1363"/>
  <c r="BK1363"/>
  <c r="J1363"/>
  <c r="BE1363"/>
  <c r="BI1361"/>
  <c r="BH1361"/>
  <c r="BG1361"/>
  <c r="BF1361"/>
  <c r="T1361"/>
  <c r="R1361"/>
  <c r="P1361"/>
  <c r="BK1361"/>
  <c r="J1361"/>
  <c r="BE1361"/>
  <c r="BI1241"/>
  <c r="BH1241"/>
  <c r="BG1241"/>
  <c r="BF1241"/>
  <c r="T1241"/>
  <c r="R1241"/>
  <c r="P1241"/>
  <c r="BK1241"/>
  <c r="J1241"/>
  <c r="BE1241"/>
  <c r="BI1239"/>
  <c r="BH1239"/>
  <c r="BG1239"/>
  <c r="BF1239"/>
  <c r="T1239"/>
  <c r="R1239"/>
  <c r="P1239"/>
  <c r="BK1239"/>
  <c r="J1239"/>
  <c r="BE1239"/>
  <c r="BI1235"/>
  <c r="BH1235"/>
  <c r="BG1235"/>
  <c r="BF1235"/>
  <c r="T1235"/>
  <c r="R1235"/>
  <c r="P1235"/>
  <c r="BK1235"/>
  <c r="J1235"/>
  <c r="BE1235"/>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96"/>
  <c r="BH1196"/>
  <c r="BG1196"/>
  <c r="BF1196"/>
  <c r="T1196"/>
  <c r="R1196"/>
  <c r="P1196"/>
  <c r="BK1196"/>
  <c r="J1196"/>
  <c r="BE1196"/>
  <c r="BI1190"/>
  <c r="BH1190"/>
  <c r="BG1190"/>
  <c r="BF1190"/>
  <c r="T1190"/>
  <c r="R1190"/>
  <c r="P1190"/>
  <c r="BK1190"/>
  <c r="J1190"/>
  <c r="BE1190"/>
  <c r="BI1188"/>
  <c r="BH1188"/>
  <c r="BG1188"/>
  <c r="BF1188"/>
  <c r="T1188"/>
  <c r="R1188"/>
  <c r="P1188"/>
  <c r="BK1188"/>
  <c r="J1188"/>
  <c r="BE1188"/>
  <c r="BI1186"/>
  <c r="BH1186"/>
  <c r="BG1186"/>
  <c r="BF1186"/>
  <c r="T1186"/>
  <c r="R1186"/>
  <c r="P1186"/>
  <c r="BK1186"/>
  <c r="J1186"/>
  <c r="BE1186"/>
  <c r="BI1184"/>
  <c r="BH1184"/>
  <c r="BG1184"/>
  <c r="BF1184"/>
  <c r="T1184"/>
  <c r="R1184"/>
  <c r="P1184"/>
  <c r="BK1184"/>
  <c r="J1184"/>
  <c r="BE1184"/>
  <c r="BI1170"/>
  <c r="BH1170"/>
  <c r="BG1170"/>
  <c r="BF1170"/>
  <c r="T1170"/>
  <c r="R1170"/>
  <c r="P1170"/>
  <c r="BK1170"/>
  <c r="J1170"/>
  <c r="BE1170"/>
  <c r="BI1099"/>
  <c r="BH1099"/>
  <c r="BG1099"/>
  <c r="BF1099"/>
  <c r="T1099"/>
  <c r="T1098"/>
  <c r="T1097"/>
  <c r="R1099"/>
  <c r="R1098"/>
  <c r="R1097"/>
  <c r="P1099"/>
  <c r="P1098"/>
  <c r="P1097"/>
  <c r="BK1099"/>
  <c r="BK1098"/>
  <c r="J1098"/>
  <c r="BK1097"/>
  <c r="J1097"/>
  <c r="J1099"/>
  <c r="BE1099"/>
  <c r="J68"/>
  <c r="J67"/>
  <c r="BI1095"/>
  <c r="BH1095"/>
  <c r="BG1095"/>
  <c r="BF1095"/>
  <c r="T1095"/>
  <c r="R1095"/>
  <c r="P1095"/>
  <c r="BK1095"/>
  <c r="J1095"/>
  <c r="BE1095"/>
  <c r="BI1093"/>
  <c r="BH1093"/>
  <c r="BG1093"/>
  <c r="BF1093"/>
  <c r="T1093"/>
  <c r="R1093"/>
  <c r="P1093"/>
  <c r="BK1093"/>
  <c r="J1093"/>
  <c r="BE1093"/>
  <c r="BI1081"/>
  <c r="BH1081"/>
  <c r="BG1081"/>
  <c r="BF1081"/>
  <c r="T1081"/>
  <c r="R1081"/>
  <c r="P1081"/>
  <c r="BK1081"/>
  <c r="J1081"/>
  <c r="BE1081"/>
  <c r="BI1079"/>
  <c r="BH1079"/>
  <c r="BG1079"/>
  <c r="BF1079"/>
  <c r="T1079"/>
  <c r="R1079"/>
  <c r="P1079"/>
  <c r="BK1079"/>
  <c r="J1079"/>
  <c r="BE1079"/>
  <c r="BI1067"/>
  <c r="BH1067"/>
  <c r="BG1067"/>
  <c r="BF1067"/>
  <c r="T1067"/>
  <c r="R1067"/>
  <c r="P1067"/>
  <c r="BK1067"/>
  <c r="J1067"/>
  <c r="BE1067"/>
  <c r="BI1055"/>
  <c r="BH1055"/>
  <c r="BG1055"/>
  <c r="BF1055"/>
  <c r="T1055"/>
  <c r="T1054"/>
  <c r="R1055"/>
  <c r="R1054"/>
  <c r="P1055"/>
  <c r="P1054"/>
  <c r="BK1055"/>
  <c r="BK1054"/>
  <c r="J1054"/>
  <c r="J1055"/>
  <c r="BE1055"/>
  <c r="J66"/>
  <c r="BI1035"/>
  <c r="BH1035"/>
  <c r="BG1035"/>
  <c r="BF1035"/>
  <c r="T1035"/>
  <c r="R1035"/>
  <c r="P1035"/>
  <c r="BK1035"/>
  <c r="J1035"/>
  <c r="BE1035"/>
  <c r="BI1013"/>
  <c r="BH1013"/>
  <c r="BG1013"/>
  <c r="BF1013"/>
  <c r="T1013"/>
  <c r="R1013"/>
  <c r="P1013"/>
  <c r="BK1013"/>
  <c r="J1013"/>
  <c r="BE1013"/>
  <c r="BI1007"/>
  <c r="BH1007"/>
  <c r="BG1007"/>
  <c r="BF1007"/>
  <c r="T1007"/>
  <c r="R1007"/>
  <c r="P1007"/>
  <c r="BK1007"/>
  <c r="J1007"/>
  <c r="BE1007"/>
  <c r="BI1001"/>
  <c r="BH1001"/>
  <c r="BG1001"/>
  <c r="BF1001"/>
  <c r="T1001"/>
  <c r="R1001"/>
  <c r="P1001"/>
  <c r="BK1001"/>
  <c r="J1001"/>
  <c r="BE1001"/>
  <c r="BI991"/>
  <c r="BH991"/>
  <c r="BG991"/>
  <c r="BF991"/>
  <c r="T991"/>
  <c r="R991"/>
  <c r="P991"/>
  <c r="BK991"/>
  <c r="J991"/>
  <c r="BE991"/>
  <c r="BI979"/>
  <c r="BH979"/>
  <c r="BG979"/>
  <c r="BF979"/>
  <c r="T979"/>
  <c r="R979"/>
  <c r="P979"/>
  <c r="BK979"/>
  <c r="J979"/>
  <c r="BE979"/>
  <c r="BI974"/>
  <c r="BH974"/>
  <c r="BG974"/>
  <c r="BF974"/>
  <c r="T974"/>
  <c r="R974"/>
  <c r="P974"/>
  <c r="BK974"/>
  <c r="J974"/>
  <c r="BE974"/>
  <c r="BI969"/>
  <c r="BH969"/>
  <c r="BG969"/>
  <c r="BF969"/>
  <c r="T969"/>
  <c r="R969"/>
  <c r="P969"/>
  <c r="BK969"/>
  <c r="J969"/>
  <c r="BE969"/>
  <c r="BI960"/>
  <c r="BH960"/>
  <c r="BG960"/>
  <c r="BF960"/>
  <c r="T960"/>
  <c r="R960"/>
  <c r="P960"/>
  <c r="BK960"/>
  <c r="J960"/>
  <c r="BE960"/>
  <c r="BI955"/>
  <c r="BH955"/>
  <c r="BG955"/>
  <c r="BF955"/>
  <c r="T955"/>
  <c r="R955"/>
  <c r="P955"/>
  <c r="BK955"/>
  <c r="J955"/>
  <c r="BE955"/>
  <c r="BI953"/>
  <c r="BH953"/>
  <c r="BG953"/>
  <c r="BF953"/>
  <c r="T953"/>
  <c r="R953"/>
  <c r="P953"/>
  <c r="BK953"/>
  <c r="J953"/>
  <c r="BE953"/>
  <c r="BI951"/>
  <c r="BH951"/>
  <c r="BG951"/>
  <c r="BF951"/>
  <c r="T951"/>
  <c r="R951"/>
  <c r="P951"/>
  <c r="BK951"/>
  <c r="J951"/>
  <c r="BE951"/>
  <c r="BI949"/>
  <c r="BH949"/>
  <c r="BG949"/>
  <c r="BF949"/>
  <c r="T949"/>
  <c r="R949"/>
  <c r="P949"/>
  <c r="BK949"/>
  <c r="J949"/>
  <c r="BE949"/>
  <c r="BI947"/>
  <c r="BH947"/>
  <c r="BG947"/>
  <c r="BF947"/>
  <c r="T947"/>
  <c r="R947"/>
  <c r="P947"/>
  <c r="BK947"/>
  <c r="J947"/>
  <c r="BE947"/>
  <c r="BI945"/>
  <c r="BH945"/>
  <c r="BG945"/>
  <c r="BF945"/>
  <c r="T945"/>
  <c r="R945"/>
  <c r="P945"/>
  <c r="BK945"/>
  <c r="J945"/>
  <c r="BE945"/>
  <c r="BI943"/>
  <c r="BH943"/>
  <c r="BG943"/>
  <c r="BF943"/>
  <c r="T943"/>
  <c r="R943"/>
  <c r="P943"/>
  <c r="BK943"/>
  <c r="J943"/>
  <c r="BE943"/>
  <c r="BI941"/>
  <c r="BH941"/>
  <c r="BG941"/>
  <c r="BF941"/>
  <c r="T941"/>
  <c r="R941"/>
  <c r="P941"/>
  <c r="BK941"/>
  <c r="J941"/>
  <c r="BE941"/>
  <c r="BI939"/>
  <c r="BH939"/>
  <c r="BG939"/>
  <c r="BF939"/>
  <c r="T939"/>
  <c r="T938"/>
  <c r="R939"/>
  <c r="R938"/>
  <c r="P939"/>
  <c r="P938"/>
  <c r="BK939"/>
  <c r="BK938"/>
  <c r="J938"/>
  <c r="J939"/>
  <c r="BE939"/>
  <c r="J65"/>
  <c r="BI930"/>
  <c r="BH930"/>
  <c r="BG930"/>
  <c r="BF930"/>
  <c r="T930"/>
  <c r="R930"/>
  <c r="P930"/>
  <c r="BK930"/>
  <c r="J930"/>
  <c r="BE930"/>
  <c r="BI919"/>
  <c r="BH919"/>
  <c r="BG919"/>
  <c r="BF919"/>
  <c r="T919"/>
  <c r="R919"/>
  <c r="P919"/>
  <c r="BK919"/>
  <c r="J919"/>
  <c r="BE919"/>
  <c r="BI909"/>
  <c r="BH909"/>
  <c r="BG909"/>
  <c r="BF909"/>
  <c r="T909"/>
  <c r="R909"/>
  <c r="P909"/>
  <c r="BK909"/>
  <c r="J909"/>
  <c r="BE909"/>
  <c r="BI902"/>
  <c r="BH902"/>
  <c r="BG902"/>
  <c r="BF902"/>
  <c r="T902"/>
  <c r="R902"/>
  <c r="P902"/>
  <c r="BK902"/>
  <c r="J902"/>
  <c r="BE902"/>
  <c r="BI895"/>
  <c r="BH895"/>
  <c r="BG895"/>
  <c r="BF895"/>
  <c r="T895"/>
  <c r="R895"/>
  <c r="P895"/>
  <c r="BK895"/>
  <c r="J895"/>
  <c r="BE895"/>
  <c r="BI852"/>
  <c r="BH852"/>
  <c r="BG852"/>
  <c r="BF852"/>
  <c r="T852"/>
  <c r="R852"/>
  <c r="P852"/>
  <c r="BK852"/>
  <c r="J852"/>
  <c r="BE852"/>
  <c r="BI832"/>
  <c r="BH832"/>
  <c r="BG832"/>
  <c r="BF832"/>
  <c r="T832"/>
  <c r="R832"/>
  <c r="P832"/>
  <c r="BK832"/>
  <c r="J832"/>
  <c r="BE832"/>
  <c r="BI795"/>
  <c r="BH795"/>
  <c r="BG795"/>
  <c r="BF795"/>
  <c r="T795"/>
  <c r="R795"/>
  <c r="P795"/>
  <c r="BK795"/>
  <c r="J795"/>
  <c r="BE795"/>
  <c r="BI775"/>
  <c r="BH775"/>
  <c r="BG775"/>
  <c r="BF775"/>
  <c r="T775"/>
  <c r="R775"/>
  <c r="P775"/>
  <c r="BK775"/>
  <c r="J775"/>
  <c r="BE775"/>
  <c r="BI746"/>
  <c r="BH746"/>
  <c r="BG746"/>
  <c r="BF746"/>
  <c r="T746"/>
  <c r="R746"/>
  <c r="P746"/>
  <c r="BK746"/>
  <c r="J746"/>
  <c r="BE746"/>
  <c r="BI736"/>
  <c r="BH736"/>
  <c r="BG736"/>
  <c r="BF736"/>
  <c r="T736"/>
  <c r="R736"/>
  <c r="P736"/>
  <c r="BK736"/>
  <c r="J736"/>
  <c r="BE736"/>
  <c r="BI730"/>
  <c r="BH730"/>
  <c r="BG730"/>
  <c r="BF730"/>
  <c r="T730"/>
  <c r="R730"/>
  <c r="P730"/>
  <c r="BK730"/>
  <c r="J730"/>
  <c r="BE730"/>
  <c r="BI718"/>
  <c r="BH718"/>
  <c r="BG718"/>
  <c r="BF718"/>
  <c r="T718"/>
  <c r="R718"/>
  <c r="P718"/>
  <c r="BK718"/>
  <c r="J718"/>
  <c r="BE718"/>
  <c r="BI714"/>
  <c r="BH714"/>
  <c r="BG714"/>
  <c r="BF714"/>
  <c r="T714"/>
  <c r="R714"/>
  <c r="P714"/>
  <c r="BK714"/>
  <c r="J714"/>
  <c r="BE714"/>
  <c r="BI709"/>
  <c r="BH709"/>
  <c r="BG709"/>
  <c r="BF709"/>
  <c r="T709"/>
  <c r="R709"/>
  <c r="P709"/>
  <c r="BK709"/>
  <c r="J709"/>
  <c r="BE709"/>
  <c r="BI705"/>
  <c r="BH705"/>
  <c r="BG705"/>
  <c r="BF705"/>
  <c r="T705"/>
  <c r="R705"/>
  <c r="P705"/>
  <c r="BK705"/>
  <c r="J705"/>
  <c r="BE705"/>
  <c r="BI700"/>
  <c r="BH700"/>
  <c r="BG700"/>
  <c r="BF700"/>
  <c r="T700"/>
  <c r="R700"/>
  <c r="P700"/>
  <c r="BK700"/>
  <c r="J700"/>
  <c r="BE700"/>
  <c r="BI692"/>
  <c r="BH692"/>
  <c r="BG692"/>
  <c r="BF692"/>
  <c r="T692"/>
  <c r="R692"/>
  <c r="P692"/>
  <c r="BK692"/>
  <c r="J692"/>
  <c r="BE692"/>
  <c r="BI687"/>
  <c r="BH687"/>
  <c r="BG687"/>
  <c r="BF687"/>
  <c r="T687"/>
  <c r="R687"/>
  <c r="P687"/>
  <c r="BK687"/>
  <c r="J687"/>
  <c r="BE687"/>
  <c r="BI680"/>
  <c r="BH680"/>
  <c r="BG680"/>
  <c r="BF680"/>
  <c r="T680"/>
  <c r="R680"/>
  <c r="P680"/>
  <c r="BK680"/>
  <c r="J680"/>
  <c r="BE680"/>
  <c r="BI675"/>
  <c r="BH675"/>
  <c r="BG675"/>
  <c r="BF675"/>
  <c r="T675"/>
  <c r="R675"/>
  <c r="P675"/>
  <c r="BK675"/>
  <c r="J675"/>
  <c r="BE675"/>
  <c r="BI670"/>
  <c r="BH670"/>
  <c r="BG670"/>
  <c r="BF670"/>
  <c r="T670"/>
  <c r="R670"/>
  <c r="P670"/>
  <c r="BK670"/>
  <c r="J670"/>
  <c r="BE670"/>
  <c r="BI665"/>
  <c r="BH665"/>
  <c r="BG665"/>
  <c r="BF665"/>
  <c r="T665"/>
  <c r="R665"/>
  <c r="P665"/>
  <c r="BK665"/>
  <c r="J665"/>
  <c r="BE665"/>
  <c r="BI658"/>
  <c r="BH658"/>
  <c r="BG658"/>
  <c r="BF658"/>
  <c r="T658"/>
  <c r="R658"/>
  <c r="P658"/>
  <c r="BK658"/>
  <c r="J658"/>
  <c r="BE658"/>
  <c r="BI651"/>
  <c r="BH651"/>
  <c r="BG651"/>
  <c r="BF651"/>
  <c r="T651"/>
  <c r="R651"/>
  <c r="P651"/>
  <c r="BK651"/>
  <c r="J651"/>
  <c r="BE651"/>
  <c r="BI644"/>
  <c r="BH644"/>
  <c r="BG644"/>
  <c r="BF644"/>
  <c r="T644"/>
  <c r="R644"/>
  <c r="P644"/>
  <c r="BK644"/>
  <c r="J644"/>
  <c r="BE644"/>
  <c r="BI639"/>
  <c r="BH639"/>
  <c r="BG639"/>
  <c r="BF639"/>
  <c r="T639"/>
  <c r="R639"/>
  <c r="P639"/>
  <c r="BK639"/>
  <c r="J639"/>
  <c r="BE639"/>
  <c r="BI634"/>
  <c r="BH634"/>
  <c r="BG634"/>
  <c r="BF634"/>
  <c r="T634"/>
  <c r="R634"/>
  <c r="P634"/>
  <c r="BK634"/>
  <c r="J634"/>
  <c r="BE634"/>
  <c r="BI629"/>
  <c r="BH629"/>
  <c r="BG629"/>
  <c r="BF629"/>
  <c r="T629"/>
  <c r="R629"/>
  <c r="P629"/>
  <c r="BK629"/>
  <c r="J629"/>
  <c r="BE629"/>
  <c r="BI621"/>
  <c r="BH621"/>
  <c r="BG621"/>
  <c r="BF621"/>
  <c r="T621"/>
  <c r="R621"/>
  <c r="P621"/>
  <c r="BK621"/>
  <c r="J621"/>
  <c r="BE621"/>
  <c r="BI615"/>
  <c r="BH615"/>
  <c r="BG615"/>
  <c r="BF615"/>
  <c r="T615"/>
  <c r="R615"/>
  <c r="P615"/>
  <c r="BK615"/>
  <c r="J615"/>
  <c r="BE615"/>
  <c r="BI605"/>
  <c r="BH605"/>
  <c r="BG605"/>
  <c r="BF605"/>
  <c r="T605"/>
  <c r="R605"/>
  <c r="P605"/>
  <c r="BK605"/>
  <c r="J605"/>
  <c r="BE605"/>
  <c r="BI565"/>
  <c r="BH565"/>
  <c r="BG565"/>
  <c r="BF565"/>
  <c r="T565"/>
  <c r="R565"/>
  <c r="P565"/>
  <c r="BK565"/>
  <c r="J565"/>
  <c r="BE565"/>
  <c r="BI559"/>
  <c r="BH559"/>
  <c r="BG559"/>
  <c r="BF559"/>
  <c r="T559"/>
  <c r="R559"/>
  <c r="P559"/>
  <c r="BK559"/>
  <c r="J559"/>
  <c r="BE559"/>
  <c r="BI553"/>
  <c r="BH553"/>
  <c r="BG553"/>
  <c r="BF553"/>
  <c r="T553"/>
  <c r="R553"/>
  <c r="P553"/>
  <c r="BK553"/>
  <c r="J553"/>
  <c r="BE553"/>
  <c r="BI535"/>
  <c r="BH535"/>
  <c r="BG535"/>
  <c r="BF535"/>
  <c r="T535"/>
  <c r="R535"/>
  <c r="P535"/>
  <c r="BK535"/>
  <c r="J535"/>
  <c r="BE535"/>
  <c r="BI517"/>
  <c r="BH517"/>
  <c r="BG517"/>
  <c r="BF517"/>
  <c r="T517"/>
  <c r="R517"/>
  <c r="P517"/>
  <c r="BK517"/>
  <c r="J517"/>
  <c r="BE517"/>
  <c r="BI477"/>
  <c r="BH477"/>
  <c r="BG477"/>
  <c r="BF477"/>
  <c r="T477"/>
  <c r="R477"/>
  <c r="P477"/>
  <c r="BK477"/>
  <c r="J477"/>
  <c r="BE477"/>
  <c r="BI425"/>
  <c r="BH425"/>
  <c r="BG425"/>
  <c r="BF425"/>
  <c r="T425"/>
  <c r="R425"/>
  <c r="P425"/>
  <c r="BK425"/>
  <c r="J425"/>
  <c r="BE425"/>
  <c r="BI417"/>
  <c r="BH417"/>
  <c r="BG417"/>
  <c r="BF417"/>
  <c r="T417"/>
  <c r="R417"/>
  <c r="P417"/>
  <c r="BK417"/>
  <c r="J417"/>
  <c r="BE417"/>
  <c r="BI391"/>
  <c r="BH391"/>
  <c r="BG391"/>
  <c r="BF391"/>
  <c r="T391"/>
  <c r="R391"/>
  <c r="P391"/>
  <c r="BK391"/>
  <c r="J391"/>
  <c r="BE391"/>
  <c r="BI373"/>
  <c r="BH373"/>
  <c r="BG373"/>
  <c r="BF373"/>
  <c r="T373"/>
  <c r="R373"/>
  <c r="P373"/>
  <c r="BK373"/>
  <c r="J373"/>
  <c r="BE373"/>
  <c r="BI351"/>
  <c r="BH351"/>
  <c r="BG351"/>
  <c r="BF351"/>
  <c r="T351"/>
  <c r="R351"/>
  <c r="P351"/>
  <c r="BK351"/>
  <c r="J351"/>
  <c r="BE351"/>
  <c r="BI343"/>
  <c r="BH343"/>
  <c r="BG343"/>
  <c r="BF343"/>
  <c r="T343"/>
  <c r="R343"/>
  <c r="P343"/>
  <c r="BK343"/>
  <c r="J343"/>
  <c r="BE343"/>
  <c r="BI329"/>
  <c r="BH329"/>
  <c r="BG329"/>
  <c r="BF329"/>
  <c r="T329"/>
  <c r="R329"/>
  <c r="P329"/>
  <c r="BK329"/>
  <c r="J329"/>
  <c r="BE329"/>
  <c r="BI308"/>
  <c r="BH308"/>
  <c r="BG308"/>
  <c r="BF308"/>
  <c r="T308"/>
  <c r="R308"/>
  <c r="P308"/>
  <c r="BK308"/>
  <c r="J308"/>
  <c r="BE308"/>
  <c r="BI298"/>
  <c r="BH298"/>
  <c r="BG298"/>
  <c r="BF298"/>
  <c r="T298"/>
  <c r="R298"/>
  <c r="P298"/>
  <c r="BK298"/>
  <c r="J298"/>
  <c r="BE298"/>
  <c r="BI286"/>
  <c r="BH286"/>
  <c r="BG286"/>
  <c r="BF286"/>
  <c r="T286"/>
  <c r="T285"/>
  <c r="R286"/>
  <c r="R285"/>
  <c r="P286"/>
  <c r="P285"/>
  <c r="BK286"/>
  <c r="BK285"/>
  <c r="J285"/>
  <c r="J286"/>
  <c r="BE286"/>
  <c r="J64"/>
  <c r="BI280"/>
  <c r="BH280"/>
  <c r="BG280"/>
  <c r="BF280"/>
  <c r="T280"/>
  <c r="R280"/>
  <c r="P280"/>
  <c r="BK280"/>
  <c r="J280"/>
  <c r="BE280"/>
  <c r="BI278"/>
  <c r="BH278"/>
  <c r="BG278"/>
  <c r="BF278"/>
  <c r="T278"/>
  <c r="R278"/>
  <c r="P278"/>
  <c r="BK278"/>
  <c r="J278"/>
  <c r="BE278"/>
  <c r="BI273"/>
  <c r="BH273"/>
  <c r="BG273"/>
  <c r="BF273"/>
  <c r="T273"/>
  <c r="R273"/>
  <c r="P273"/>
  <c r="BK273"/>
  <c r="J273"/>
  <c r="BE273"/>
  <c r="BI271"/>
  <c r="BH271"/>
  <c r="BG271"/>
  <c r="BF271"/>
  <c r="T271"/>
  <c r="R271"/>
  <c r="P271"/>
  <c r="BK271"/>
  <c r="J271"/>
  <c r="BE271"/>
  <c r="BI266"/>
  <c r="BH266"/>
  <c r="BG266"/>
  <c r="BF266"/>
  <c r="T266"/>
  <c r="R266"/>
  <c r="P266"/>
  <c r="BK266"/>
  <c r="J266"/>
  <c r="BE266"/>
  <c r="BI261"/>
  <c r="BH261"/>
  <c r="BG261"/>
  <c r="BF261"/>
  <c r="T261"/>
  <c r="R261"/>
  <c r="P261"/>
  <c r="BK261"/>
  <c r="J261"/>
  <c r="BE261"/>
  <c r="BI259"/>
  <c r="BH259"/>
  <c r="BG259"/>
  <c r="BF259"/>
  <c r="T259"/>
  <c r="R259"/>
  <c r="P259"/>
  <c r="BK259"/>
  <c r="J259"/>
  <c r="BE259"/>
  <c r="BI254"/>
  <c r="BH254"/>
  <c r="BG254"/>
  <c r="BF254"/>
  <c r="T254"/>
  <c r="R254"/>
  <c r="P254"/>
  <c r="BK254"/>
  <c r="J254"/>
  <c r="BE254"/>
  <c r="BI252"/>
  <c r="BH252"/>
  <c r="BG252"/>
  <c r="BF252"/>
  <c r="T252"/>
  <c r="R252"/>
  <c r="P252"/>
  <c r="BK252"/>
  <c r="J252"/>
  <c r="BE252"/>
  <c r="BI240"/>
  <c r="BH240"/>
  <c r="BG240"/>
  <c r="BF240"/>
  <c r="T240"/>
  <c r="R240"/>
  <c r="P240"/>
  <c r="BK240"/>
  <c r="J240"/>
  <c r="BE240"/>
  <c r="BI238"/>
  <c r="BH238"/>
  <c r="BG238"/>
  <c r="BF238"/>
  <c r="T238"/>
  <c r="R238"/>
  <c r="P238"/>
  <c r="BK238"/>
  <c r="J238"/>
  <c r="BE238"/>
  <c r="BI233"/>
  <c r="BH233"/>
  <c r="BG233"/>
  <c r="BF233"/>
  <c r="T233"/>
  <c r="R233"/>
  <c r="P233"/>
  <c r="BK233"/>
  <c r="J233"/>
  <c r="BE233"/>
  <c r="BI228"/>
  <c r="BH228"/>
  <c r="BG228"/>
  <c r="BF228"/>
  <c r="T228"/>
  <c r="R228"/>
  <c r="P228"/>
  <c r="BK228"/>
  <c r="J228"/>
  <c r="BE228"/>
  <c r="BI222"/>
  <c r="BH222"/>
  <c r="BG222"/>
  <c r="BF222"/>
  <c r="T222"/>
  <c r="R222"/>
  <c r="P222"/>
  <c r="BK222"/>
  <c r="J222"/>
  <c r="BE222"/>
  <c r="BI217"/>
  <c r="BH217"/>
  <c r="BG217"/>
  <c r="BF217"/>
  <c r="T217"/>
  <c r="R217"/>
  <c r="P217"/>
  <c r="BK217"/>
  <c r="J217"/>
  <c r="BE217"/>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5"/>
  <c r="BH195"/>
  <c r="BG195"/>
  <c r="BF195"/>
  <c r="T195"/>
  <c r="R195"/>
  <c r="P195"/>
  <c r="BK195"/>
  <c r="J195"/>
  <c r="BE195"/>
  <c r="BI190"/>
  <c r="BH190"/>
  <c r="BG190"/>
  <c r="BF190"/>
  <c r="T190"/>
  <c r="R190"/>
  <c r="P190"/>
  <c r="BK190"/>
  <c r="J190"/>
  <c r="BE190"/>
  <c r="BI185"/>
  <c r="BH185"/>
  <c r="BG185"/>
  <c r="BF185"/>
  <c r="T185"/>
  <c r="R185"/>
  <c r="P185"/>
  <c r="BK185"/>
  <c r="J185"/>
  <c r="BE185"/>
  <c r="BI180"/>
  <c r="BH180"/>
  <c r="BG180"/>
  <c r="BF180"/>
  <c r="T180"/>
  <c r="R180"/>
  <c r="P180"/>
  <c r="BK180"/>
  <c r="J180"/>
  <c r="BE180"/>
  <c r="BI175"/>
  <c r="BH175"/>
  <c r="BG175"/>
  <c r="BF175"/>
  <c r="T175"/>
  <c r="R175"/>
  <c r="P175"/>
  <c r="BK175"/>
  <c r="J175"/>
  <c r="BE175"/>
  <c r="BI170"/>
  <c r="BH170"/>
  <c r="BG170"/>
  <c r="BF170"/>
  <c r="T170"/>
  <c r="T169"/>
  <c r="R170"/>
  <c r="R169"/>
  <c r="P170"/>
  <c r="P169"/>
  <c r="BK170"/>
  <c r="BK169"/>
  <c r="J169"/>
  <c r="J170"/>
  <c r="BE170"/>
  <c r="J63"/>
  <c r="BI164"/>
  <c r="BH164"/>
  <c r="BG164"/>
  <c r="BF164"/>
  <c r="T164"/>
  <c r="R164"/>
  <c r="P164"/>
  <c r="BK164"/>
  <c r="J164"/>
  <c r="BE164"/>
  <c r="BI160"/>
  <c r="BH160"/>
  <c r="BG160"/>
  <c r="BF160"/>
  <c r="T160"/>
  <c r="R160"/>
  <c r="P160"/>
  <c r="BK160"/>
  <c r="J160"/>
  <c r="BE160"/>
  <c r="BI155"/>
  <c r="BH155"/>
  <c r="BG155"/>
  <c r="BF155"/>
  <c r="T155"/>
  <c r="R155"/>
  <c r="P155"/>
  <c r="BK155"/>
  <c r="J155"/>
  <c r="BE155"/>
  <c r="BI153"/>
  <c r="BH153"/>
  <c r="BG153"/>
  <c r="BF153"/>
  <c r="T153"/>
  <c r="R153"/>
  <c r="P153"/>
  <c r="BK153"/>
  <c r="J153"/>
  <c r="BE153"/>
  <c r="BI151"/>
  <c r="BH151"/>
  <c r="BG151"/>
  <c r="BF151"/>
  <c r="T151"/>
  <c r="R151"/>
  <c r="P151"/>
  <c r="BK151"/>
  <c r="J151"/>
  <c r="BE151"/>
  <c r="BI146"/>
  <c r="BH146"/>
  <c r="BG146"/>
  <c r="BF146"/>
  <c r="T146"/>
  <c r="R146"/>
  <c r="P146"/>
  <c r="BK146"/>
  <c r="J146"/>
  <c r="BE146"/>
  <c r="BI139"/>
  <c r="BH139"/>
  <c r="BG139"/>
  <c r="BF139"/>
  <c r="T139"/>
  <c r="R139"/>
  <c r="P139"/>
  <c r="BK139"/>
  <c r="J139"/>
  <c r="BE139"/>
  <c r="BI132"/>
  <c r="BH132"/>
  <c r="BG132"/>
  <c r="BF132"/>
  <c r="T132"/>
  <c r="R132"/>
  <c r="P132"/>
  <c r="BK132"/>
  <c r="J132"/>
  <c r="BE132"/>
  <c r="BI126"/>
  <c r="BH126"/>
  <c r="BG126"/>
  <c r="BF126"/>
  <c r="T126"/>
  <c r="R126"/>
  <c r="P126"/>
  <c r="BK126"/>
  <c r="J126"/>
  <c r="BE126"/>
  <c r="BI117"/>
  <c r="F36"/>
  <c i="1" r="BD57"/>
  <c i="4" r="BH117"/>
  <c r="F35"/>
  <c i="1" r="BC57"/>
  <c i="4" r="BG117"/>
  <c r="F34"/>
  <c i="1" r="BB57"/>
  <c i="4" r="BF117"/>
  <c r="J33"/>
  <c i="1" r="AW57"/>
  <c i="4" r="F33"/>
  <c i="1" r="BA57"/>
  <c i="4" r="T117"/>
  <c r="T116"/>
  <c r="T115"/>
  <c r="T114"/>
  <c r="R117"/>
  <c r="R116"/>
  <c r="R115"/>
  <c r="R114"/>
  <c r="P117"/>
  <c r="P116"/>
  <c r="P115"/>
  <c r="P114"/>
  <c i="1" r="AU57"/>
  <c i="4" r="BK117"/>
  <c r="BK116"/>
  <c r="J116"/>
  <c r="BK115"/>
  <c r="J115"/>
  <c r="BK114"/>
  <c r="J114"/>
  <c r="J60"/>
  <c r="J29"/>
  <c i="1" r="AG57"/>
  <c i="4" r="J117"/>
  <c r="BE117"/>
  <c r="J32"/>
  <c i="1" r="AV57"/>
  <c i="4" r="F32"/>
  <c i="1" r="AZ57"/>
  <c i="4" r="J62"/>
  <c r="J61"/>
  <c r="J110"/>
  <c r="F110"/>
  <c r="F108"/>
  <c r="E106"/>
  <c r="J55"/>
  <c r="F55"/>
  <c r="F53"/>
  <c r="E51"/>
  <c r="J38"/>
  <c r="J20"/>
  <c r="E20"/>
  <c r="F111"/>
  <c r="F56"/>
  <c r="J19"/>
  <c r="J14"/>
  <c r="J108"/>
  <c r="J53"/>
  <c r="E7"/>
  <c r="E102"/>
  <c r="E47"/>
  <c i="1" r="AY55"/>
  <c r="AX55"/>
  <c i="3" r="BI204"/>
  <c r="BH204"/>
  <c r="BG204"/>
  <c r="BF204"/>
  <c r="T204"/>
  <c r="T203"/>
  <c r="R204"/>
  <c r="R203"/>
  <c r="P204"/>
  <c r="P203"/>
  <c r="BK204"/>
  <c r="BK203"/>
  <c r="J203"/>
  <c r="J204"/>
  <c r="BE204"/>
  <c r="J64"/>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3"/>
  <c r="BI187"/>
  <c r="BH187"/>
  <c r="BG187"/>
  <c r="BF187"/>
  <c r="T187"/>
  <c r="R187"/>
  <c r="P187"/>
  <c r="BK187"/>
  <c r="J187"/>
  <c r="BE187"/>
  <c r="BI173"/>
  <c r="BH173"/>
  <c r="BG173"/>
  <c r="BF173"/>
  <c r="T173"/>
  <c r="R173"/>
  <c r="P173"/>
  <c r="BK173"/>
  <c r="J173"/>
  <c r="BE173"/>
  <c r="BI159"/>
  <c r="BH159"/>
  <c r="BG159"/>
  <c r="BF159"/>
  <c r="T159"/>
  <c r="R159"/>
  <c r="P159"/>
  <c r="BK159"/>
  <c r="J159"/>
  <c r="BE159"/>
  <c r="BI154"/>
  <c r="BH154"/>
  <c r="BG154"/>
  <c r="BF154"/>
  <c r="T154"/>
  <c r="R154"/>
  <c r="P154"/>
  <c r="BK154"/>
  <c r="J154"/>
  <c r="BE154"/>
  <c r="BI147"/>
  <c r="BH147"/>
  <c r="BG147"/>
  <c r="BF147"/>
  <c r="T147"/>
  <c r="R147"/>
  <c r="P147"/>
  <c r="BK147"/>
  <c r="J147"/>
  <c r="BE147"/>
  <c r="BI142"/>
  <c r="BH142"/>
  <c r="BG142"/>
  <c r="BF142"/>
  <c r="T142"/>
  <c r="R142"/>
  <c r="P142"/>
  <c r="BK142"/>
  <c r="J142"/>
  <c r="BE142"/>
  <c r="BI137"/>
  <c r="BH137"/>
  <c r="BG137"/>
  <c r="BF137"/>
  <c r="T137"/>
  <c r="R137"/>
  <c r="P137"/>
  <c r="BK137"/>
  <c r="J137"/>
  <c r="BE137"/>
  <c r="BI132"/>
  <c r="BH132"/>
  <c r="BG132"/>
  <c r="BF132"/>
  <c r="T132"/>
  <c r="R132"/>
  <c r="P132"/>
  <c r="BK132"/>
  <c r="J132"/>
  <c r="BE132"/>
  <c r="BI127"/>
  <c r="BH127"/>
  <c r="BG127"/>
  <c r="BF127"/>
  <c r="T127"/>
  <c r="R127"/>
  <c r="P127"/>
  <c r="BK127"/>
  <c r="J127"/>
  <c r="BE127"/>
  <c r="BI108"/>
  <c r="BH108"/>
  <c r="BG108"/>
  <c r="BF108"/>
  <c r="T108"/>
  <c r="R108"/>
  <c r="P108"/>
  <c r="BK108"/>
  <c r="J108"/>
  <c r="BE108"/>
  <c r="BI98"/>
  <c r="BH98"/>
  <c r="BG98"/>
  <c r="BF98"/>
  <c r="T98"/>
  <c r="R98"/>
  <c r="P98"/>
  <c r="BK98"/>
  <c r="J98"/>
  <c r="BE98"/>
  <c r="BI93"/>
  <c r="BH93"/>
  <c r="BG93"/>
  <c r="BF93"/>
  <c r="T93"/>
  <c r="R93"/>
  <c r="P93"/>
  <c r="BK93"/>
  <c r="J93"/>
  <c r="BE93"/>
  <c r="BI91"/>
  <c r="BH91"/>
  <c r="BG91"/>
  <c r="BF91"/>
  <c r="T91"/>
  <c r="R91"/>
  <c r="P91"/>
  <c r="BK91"/>
  <c r="J91"/>
  <c r="BE91"/>
  <c r="BI89"/>
  <c r="F36"/>
  <c i="1" r="BD55"/>
  <c i="3" r="BH89"/>
  <c r="F35"/>
  <c i="1" r="BC55"/>
  <c i="3" r="BG89"/>
  <c r="F34"/>
  <c i="1" r="BB55"/>
  <c i="3" r="BF89"/>
  <c r="J33"/>
  <c i="1" r="AW55"/>
  <c i="3" r="F33"/>
  <c i="1" r="BA55"/>
  <c i="3" r="T89"/>
  <c r="T88"/>
  <c r="T87"/>
  <c r="T86"/>
  <c r="R89"/>
  <c r="R88"/>
  <c r="R87"/>
  <c r="R86"/>
  <c r="P89"/>
  <c r="P88"/>
  <c r="P87"/>
  <c r="P86"/>
  <c i="1" r="AU55"/>
  <c i="3" r="BK89"/>
  <c r="BK88"/>
  <c r="J88"/>
  <c r="BK87"/>
  <c r="J87"/>
  <c r="BK86"/>
  <c r="J86"/>
  <c r="J60"/>
  <c r="J29"/>
  <c i="1" r="AG55"/>
  <c i="3" r="J89"/>
  <c r="BE89"/>
  <c r="J32"/>
  <c i="1" r="AV55"/>
  <c i="3" r="F32"/>
  <c i="1" r="AZ55"/>
  <c i="3" r="J62"/>
  <c r="J61"/>
  <c r="J82"/>
  <c r="F82"/>
  <c r="F80"/>
  <c r="E78"/>
  <c r="J55"/>
  <c r="F55"/>
  <c r="F53"/>
  <c r="E51"/>
  <c r="J38"/>
  <c r="J20"/>
  <c r="E20"/>
  <c r="F83"/>
  <c r="F56"/>
  <c r="J19"/>
  <c r="J14"/>
  <c r="J80"/>
  <c r="J53"/>
  <c r="E7"/>
  <c r="E74"/>
  <c r="E47"/>
  <c i="1" r="AY53"/>
  <c r="AX53"/>
  <c i="2"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F36"/>
  <c i="1" r="BD53"/>
  <c i="2" r="BH85"/>
  <c r="F35"/>
  <c i="1" r="BC53"/>
  <c i="2" r="BG85"/>
  <c r="F34"/>
  <c i="1" r="BB53"/>
  <c i="2" r="BF85"/>
  <c r="J33"/>
  <c i="1" r="AW53"/>
  <c i="2" r="F33"/>
  <c i="1" r="BA53"/>
  <c i="2" r="T85"/>
  <c r="T84"/>
  <c r="T83"/>
  <c r="R85"/>
  <c r="R84"/>
  <c r="R83"/>
  <c r="P85"/>
  <c r="P84"/>
  <c r="P83"/>
  <c i="1" r="AU53"/>
  <c i="2" r="BK85"/>
  <c r="BK84"/>
  <c r="J84"/>
  <c r="BK83"/>
  <c r="J83"/>
  <c r="J60"/>
  <c r="J29"/>
  <c i="1" r="AG53"/>
  <c i="2" r="J85"/>
  <c r="BE85"/>
  <c r="J32"/>
  <c i="1" r="AV53"/>
  <c i="2" r="F32"/>
  <c i="1" r="AZ53"/>
  <c i="2" r="J61"/>
  <c r="J79"/>
  <c r="F79"/>
  <c r="F77"/>
  <c r="E75"/>
  <c r="J55"/>
  <c r="F55"/>
  <c r="F53"/>
  <c r="E51"/>
  <c r="J38"/>
  <c r="J20"/>
  <c r="E20"/>
  <c r="F80"/>
  <c r="F56"/>
  <c r="J19"/>
  <c r="J14"/>
  <c r="J77"/>
  <c r="J53"/>
  <c r="E7"/>
  <c r="E71"/>
  <c r="E47"/>
  <c i="1" r="BD98"/>
  <c r="BC98"/>
  <c r="BB98"/>
  <c r="BA98"/>
  <c r="AZ98"/>
  <c r="AY98"/>
  <c r="AX98"/>
  <c r="AW98"/>
  <c r="AV98"/>
  <c r="AU98"/>
  <c r="AT98"/>
  <c r="AS98"/>
  <c r="AG98"/>
  <c r="BD94"/>
  <c r="BC94"/>
  <c r="BB94"/>
  <c r="BA94"/>
  <c r="AZ94"/>
  <c r="AY94"/>
  <c r="AX94"/>
  <c r="AW94"/>
  <c r="AV94"/>
  <c r="AU94"/>
  <c r="AT94"/>
  <c r="AS94"/>
  <c r="AG94"/>
  <c r="BD92"/>
  <c r="BC92"/>
  <c r="BB92"/>
  <c r="BA92"/>
  <c r="AZ92"/>
  <c r="AY92"/>
  <c r="AX92"/>
  <c r="AW92"/>
  <c r="AV92"/>
  <c r="AU92"/>
  <c r="AT92"/>
  <c r="AS92"/>
  <c r="AG92"/>
  <c r="BD87"/>
  <c r="BC87"/>
  <c r="BB87"/>
  <c r="BA87"/>
  <c r="AZ87"/>
  <c r="AY87"/>
  <c r="AX87"/>
  <c r="AW87"/>
  <c r="AV87"/>
  <c r="AU87"/>
  <c r="AT87"/>
  <c r="AS87"/>
  <c r="AG87"/>
  <c r="BD84"/>
  <c r="BC84"/>
  <c r="BB84"/>
  <c r="BA84"/>
  <c r="AZ84"/>
  <c r="AY84"/>
  <c r="AX84"/>
  <c r="AW84"/>
  <c r="AV84"/>
  <c r="AU84"/>
  <c r="AT84"/>
  <c r="AS84"/>
  <c r="AG84"/>
  <c r="BD82"/>
  <c r="BC82"/>
  <c r="BB82"/>
  <c r="BA82"/>
  <c r="AZ82"/>
  <c r="AY82"/>
  <c r="AX82"/>
  <c r="AW82"/>
  <c r="AV82"/>
  <c r="AU82"/>
  <c r="AT82"/>
  <c r="AS82"/>
  <c r="AG82"/>
  <c r="BD80"/>
  <c r="BC80"/>
  <c r="BB80"/>
  <c r="BA80"/>
  <c r="AZ80"/>
  <c r="AY80"/>
  <c r="AX80"/>
  <c r="AW80"/>
  <c r="AV80"/>
  <c r="AU80"/>
  <c r="AT80"/>
  <c r="AS80"/>
  <c r="AG80"/>
  <c r="BD78"/>
  <c r="BC78"/>
  <c r="BB78"/>
  <c r="BA78"/>
  <c r="AZ78"/>
  <c r="AY78"/>
  <c r="AX78"/>
  <c r="AW78"/>
  <c r="AV78"/>
  <c r="AU78"/>
  <c r="AT78"/>
  <c r="AS78"/>
  <c r="AG78"/>
  <c r="BD76"/>
  <c r="BC76"/>
  <c r="BB76"/>
  <c r="BA76"/>
  <c r="AZ76"/>
  <c r="AY76"/>
  <c r="AX76"/>
  <c r="AW76"/>
  <c r="AV76"/>
  <c r="AU76"/>
  <c r="AT76"/>
  <c r="AS76"/>
  <c r="AG76"/>
  <c r="BD74"/>
  <c r="BC74"/>
  <c r="BB74"/>
  <c r="BA74"/>
  <c r="AZ74"/>
  <c r="AY74"/>
  <c r="AX74"/>
  <c r="AW74"/>
  <c r="AV74"/>
  <c r="AU74"/>
  <c r="AT74"/>
  <c r="AS74"/>
  <c r="AG74"/>
  <c r="BD72"/>
  <c r="BC72"/>
  <c r="BB72"/>
  <c r="BA72"/>
  <c r="AZ72"/>
  <c r="AY72"/>
  <c r="AX72"/>
  <c r="AW72"/>
  <c r="AV72"/>
  <c r="AU72"/>
  <c r="AT72"/>
  <c r="AS72"/>
  <c r="AG72"/>
  <c r="BD70"/>
  <c r="BC70"/>
  <c r="BB70"/>
  <c r="BA70"/>
  <c r="AZ70"/>
  <c r="AY70"/>
  <c r="AX70"/>
  <c r="AW70"/>
  <c r="AV70"/>
  <c r="AU70"/>
  <c r="AT70"/>
  <c r="AS70"/>
  <c r="AG70"/>
  <c r="BD68"/>
  <c r="BC68"/>
  <c r="BB68"/>
  <c r="BA68"/>
  <c r="AZ68"/>
  <c r="AY68"/>
  <c r="AX68"/>
  <c r="AW68"/>
  <c r="AV68"/>
  <c r="AU68"/>
  <c r="AT68"/>
  <c r="AS68"/>
  <c r="AG68"/>
  <c r="BD66"/>
  <c r="BC66"/>
  <c r="BB66"/>
  <c r="BA66"/>
  <c r="AZ66"/>
  <c r="AY66"/>
  <c r="AX66"/>
  <c r="AW66"/>
  <c r="AV66"/>
  <c r="AU66"/>
  <c r="AT66"/>
  <c r="AS66"/>
  <c r="AG66"/>
  <c r="BD56"/>
  <c r="BC56"/>
  <c r="BB56"/>
  <c r="BA56"/>
  <c r="AZ56"/>
  <c r="AY56"/>
  <c r="AX56"/>
  <c r="AW56"/>
  <c r="AV56"/>
  <c r="AU56"/>
  <c r="AT56"/>
  <c r="AS56"/>
  <c r="AG56"/>
  <c r="BD54"/>
  <c r="BC54"/>
  <c r="BB54"/>
  <c r="BA54"/>
  <c r="AZ54"/>
  <c r="AY54"/>
  <c r="AX54"/>
  <c r="AW54"/>
  <c r="AV54"/>
  <c r="AU54"/>
  <c r="AT54"/>
  <c r="AS54"/>
  <c r="AG54"/>
  <c r="BD52"/>
  <c r="BC52"/>
  <c r="BB52"/>
  <c r="BA52"/>
  <c r="AZ52"/>
  <c r="AY52"/>
  <c r="AX52"/>
  <c r="AW52"/>
  <c r="AV52"/>
  <c r="AU52"/>
  <c r="AT52"/>
  <c r="AS52"/>
  <c r="AG52"/>
  <c r="BD51"/>
  <c r="W30"/>
  <c r="BC51"/>
  <c r="W29"/>
  <c r="BB51"/>
  <c r="W28"/>
  <c r="BA51"/>
  <c r="W27"/>
  <c r="AZ51"/>
  <c r="W26"/>
  <c r="AY51"/>
  <c r="AX51"/>
  <c r="AW51"/>
  <c r="AK27"/>
  <c r="AV51"/>
  <c r="AK26"/>
  <c r="AU51"/>
  <c r="AT51"/>
  <c r="AS51"/>
  <c r="AG51"/>
  <c r="AK23"/>
  <c r="AT102"/>
  <c r="AN102"/>
  <c r="AT101"/>
  <c r="AN101"/>
  <c r="AT100"/>
  <c r="AN100"/>
  <c r="AT99"/>
  <c r="AN99"/>
  <c r="AN98"/>
  <c r="AT97"/>
  <c r="AN97"/>
  <c r="AT96"/>
  <c r="AN96"/>
  <c r="AT95"/>
  <c r="AN95"/>
  <c r="AN94"/>
  <c r="AT93"/>
  <c r="AN93"/>
  <c r="AN92"/>
  <c r="AT91"/>
  <c r="AN91"/>
  <c r="AT90"/>
  <c r="AN90"/>
  <c r="AT89"/>
  <c r="AN89"/>
  <c r="AT88"/>
  <c r="AN88"/>
  <c r="AN87"/>
  <c r="AT86"/>
  <c r="AN86"/>
  <c r="AT85"/>
  <c r="AN85"/>
  <c r="AN84"/>
  <c r="AT83"/>
  <c r="AN83"/>
  <c r="AN82"/>
  <c r="AT81"/>
  <c r="AN81"/>
  <c r="AN80"/>
  <c r="AT79"/>
  <c r="AN79"/>
  <c r="AN78"/>
  <c r="AT77"/>
  <c r="AN77"/>
  <c r="AN76"/>
  <c r="AT75"/>
  <c r="AN75"/>
  <c r="AN74"/>
  <c r="AT73"/>
  <c r="AN73"/>
  <c r="AN72"/>
  <c r="AT71"/>
  <c r="AN71"/>
  <c r="AN70"/>
  <c r="AT69"/>
  <c r="AN69"/>
  <c r="AN68"/>
  <c r="AT67"/>
  <c r="AN67"/>
  <c r="AN66"/>
  <c r="AT65"/>
  <c r="AN65"/>
  <c r="AT64"/>
  <c r="AN64"/>
  <c r="AT63"/>
  <c r="AN63"/>
  <c r="AT62"/>
  <c r="AN62"/>
  <c r="AT61"/>
  <c r="AN61"/>
  <c r="AT60"/>
  <c r="AN60"/>
  <c r="AT59"/>
  <c r="AN59"/>
  <c r="AT58"/>
  <c r="AN58"/>
  <c r="AT57"/>
  <c r="AN57"/>
  <c r="AN56"/>
  <c r="AT55"/>
  <c r="AN55"/>
  <c r="AN54"/>
  <c r="AT53"/>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<sst xmlns="http://schemas.openxmlformats.org/spreadsheetml/2006/main">
  <si>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</si>
  <si>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</si>
  <si>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</si>
  <si>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</si>
  <si>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</si>
  <si>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</si>
  <si>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</si>
  <si>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{03e0166e-b16f-4154-8d35-45acba139415}</t>
  </si>
  <si>
    <t xml:space="preserve">&gt;&gt;  skryté sloupce  &lt;&lt;</t>
  </si>
  <si>
    <t>0,01</t>
  </si>
  <si>
    <t>21</t>
  </si>
  <si>
    <t>15</t>
  </si>
  <si>
    <t>REKAPITULACE STAVBY</t>
  </si>
  <si>
    <t xml:space="preserve">v ---  níže se nacházejí doplnkové a pomocné údaje k sestavám  --- v</t>
  </si>
  <si>
    <t>Návod na vyplnění</t>
  </si>
  <si>
    <t>0,001</t>
  </si>
  <si>
    <t>Kód:</t>
  </si>
  <si>
    <t>16-143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</si>
  <si>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</si>
  <si>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</si>
  <si>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Vzdělávací a výcvikové středisko integrovaného záchranného systému v Jihlavě</t>
  </si>
  <si>
    <t>0,1</t>
  </si>
  <si>
    <t>KSO:</t>
  </si>
  <si>
    <t>CC-CZ:</t>
  </si>
  <si>
    <t>1</t>
  </si>
  <si>
    <t>Místo:</t>
  </si>
  <si>
    <t>město Jihlava, ul. Vrchlického, areál ZZS Jihlava</t>
  </si>
  <si>
    <t>Datum:</t>
  </si>
  <si>
    <t>15. 1. 2018</t>
  </si>
  <si>
    <t>10</t>
  </si>
  <si>
    <t>100</t>
  </si>
  <si>
    <t>Zadavatel:</t>
  </si>
  <si>
    <t>IČ:</t>
  </si>
  <si>
    <t>70890749</t>
  </si>
  <si>
    <t>Kraj Vysočina</t>
  </si>
  <si>
    <t>DIČ:</t>
  </si>
  <si>
    <t>CZ70890749</t>
  </si>
  <si>
    <t>Uchazeč:</t>
  </si>
  <si>
    <t>Vyplň údaj</t>
  </si>
  <si>
    <t>Projektant:</t>
  </si>
  <si>
    <t>28094026</t>
  </si>
  <si>
    <t>PROJEKT CENTRUM NOVA s.r.o.</t>
  </si>
  <si>
    <t>CZ28094026</t>
  </si>
  <si>
    <t>True</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</si>
  <si>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</si>
  <si>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230/2012Sb.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</si>
  <si>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</si>
  <si>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</si>
  <si>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</si>
  <si>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</si>
  <si>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</si>
  <si>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</si>
  <si>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</si>
  <si>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</si>
  <si>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</si>
  <si>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</si>
  <si>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</si>
  <si>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</si>
  <si>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</si>
  <si>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</si>
  <si>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</si>
  <si>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</si>
  <si>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</si>
  <si>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</si>
  <si>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</si>
  <si>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</si>
  <si>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</si>
  <si>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</si>
  <si>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</si>
  <si>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</si>
  <si>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</si>
  <si>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</si>
  <si>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</si>
  <si>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</si>
  <si>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</si>
  <si>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</si>
  <si>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</si>
  <si>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</si>
  <si>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</si>
  <si>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</si>
  <si>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</si>
  <si>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</si>
  <si>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</si>
  <si>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</si>
  <si>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VON</t>
  </si>
  <si>
    <t>Vedlejší a ostatní náklady</t>
  </si>
  <si>
    <t>{d1ed7249-191e-46d8-9896-85cfe67fcc33}</t>
  </si>
  <si>
    <t>2</t>
  </si>
  <si>
    <t>/</t>
  </si>
  <si>
    <t>Soupis</t>
  </si>
  <si>
    <t>{378fc092-dc40-48a7-aee3-def3acbde65e}</t>
  </si>
  <si>
    <t>SO-00</t>
  </si>
  <si>
    <t>Příprava území - HTÚ</t>
  </si>
  <si>
    <t>STA</t>
  </si>
  <si>
    <t>{7f8aa5cc-d3b6-46c9-a44a-4bc59b31105e}</t>
  </si>
  <si>
    <t>8013941</t>
  </si>
  <si>
    <t>S00_1</t>
  </si>
  <si>
    <t>Architektonicko-stavební řešení</t>
  </si>
  <si>
    <t>{0d1771c8-7a2f-4c5b-87fe-8044f35f9801}</t>
  </si>
  <si>
    <t>SO-01</t>
  </si>
  <si>
    <t>Středisko</t>
  </si>
  <si>
    <t>{cb586c9a-54b8-461c-8f21-d8adca1797bb}</t>
  </si>
  <si>
    <t>801 39 41</t>
  </si>
  <si>
    <t>S01_1</t>
  </si>
  <si>
    <t>{e6a7b189-5902-4342-852f-4cb278b25b46}</t>
  </si>
  <si>
    <t>S01_2</t>
  </si>
  <si>
    <t>Sadové úpravy</t>
  </si>
  <si>
    <t>{7d77001a-1d58-4fea-b275-3d680a57cb54}</t>
  </si>
  <si>
    <t>S01_a</t>
  </si>
  <si>
    <t>Zařízení pro vytápění staveb</t>
  </si>
  <si>
    <t>{8445b0c7-1834-4810-9bd0-888d674196f4}</t>
  </si>
  <si>
    <t>S01_b1</t>
  </si>
  <si>
    <t>Zařízení vzduchotechniky</t>
  </si>
  <si>
    <t>{715c6096-cc94-420d-9a20-c48fea661aa7}</t>
  </si>
  <si>
    <t>S01_b2</t>
  </si>
  <si>
    <t>Zařízení klimatizace</t>
  </si>
  <si>
    <t>{ef138f32-b04f-4630-a109-2871f116b239}</t>
  </si>
  <si>
    <t>S01_c</t>
  </si>
  <si>
    <t>Zařízení zdravotně technických instalací, plynová zařízení</t>
  </si>
  <si>
    <t>{622ce8e0-f95e-4726-85a4-6a5c75b76365}</t>
  </si>
  <si>
    <t>S01_d1</t>
  </si>
  <si>
    <t>Zařízení silnoproudé elektrotechniky</t>
  </si>
  <si>
    <t>{8333ad39-64f8-415e-95e2-01c166d50df3}</t>
  </si>
  <si>
    <t>S01_d2</t>
  </si>
  <si>
    <t>Bleskosvod</t>
  </si>
  <si>
    <t>{66e346b4-725f-48e9-a997-7091a6343aa2}</t>
  </si>
  <si>
    <t>S01_e</t>
  </si>
  <si>
    <t>Zařízení slaboproudé elektrotechniky</t>
  </si>
  <si>
    <t>{baa609a6-e297-49fd-8bc0-65e7682e8722}</t>
  </si>
  <si>
    <t>IO-01</t>
  </si>
  <si>
    <t>Manipulační plochy pro výcvik</t>
  </si>
  <si>
    <t>ING</t>
  </si>
  <si>
    <t>{be53e752-1866-4b4e-8b4e-11362670290b}</t>
  </si>
  <si>
    <t>8225291</t>
  </si>
  <si>
    <t>I01_1</t>
  </si>
  <si>
    <t>{1a46fde6-51f3-47b3-af86-9dbd337f732a}</t>
  </si>
  <si>
    <t>822 52 91</t>
  </si>
  <si>
    <t>IO-02</t>
  </si>
  <si>
    <t>Opěrné stěny</t>
  </si>
  <si>
    <t>{d95909fe-e3e3-415a-aa2e-71e243a27c1a}</t>
  </si>
  <si>
    <t>8154121</t>
  </si>
  <si>
    <t>I02_1</t>
  </si>
  <si>
    <t>{adc4e7b3-3785-47ff-921c-0d11b11a31da}</t>
  </si>
  <si>
    <t>815 41 21</t>
  </si>
  <si>
    <t>IO-03</t>
  </si>
  <si>
    <t>Přípojka dešťové kanalizace a rozšíření areálové kanalizace</t>
  </si>
  <si>
    <t>{159b0b9a-2204-41ff-894a-162ad95fef68}</t>
  </si>
  <si>
    <t>8272111</t>
  </si>
  <si>
    <t>I03_1</t>
  </si>
  <si>
    <t>{53080a68-3eed-404a-86ed-0c977314ee25}</t>
  </si>
  <si>
    <t>827 21 11</t>
  </si>
  <si>
    <t>IO-04</t>
  </si>
  <si>
    <t>Rozšíření areálového vodovodu</t>
  </si>
  <si>
    <t>{4b5cf28f-ac0d-41f7-8df9-e80049bf2c70}</t>
  </si>
  <si>
    <t>8271911</t>
  </si>
  <si>
    <t>I04_1</t>
  </si>
  <si>
    <t>{c9c894bd-071e-4da4-bebe-4a1a8d63bca3}</t>
  </si>
  <si>
    <t>827 19 11</t>
  </si>
  <si>
    <t>IO-05</t>
  </si>
  <si>
    <t>Rozšíření areálového NTL plynovodu</t>
  </si>
  <si>
    <t>{7e28c33e-9c41-4595-8fa1-cd870f1619ec}</t>
  </si>
  <si>
    <t>8275911</t>
  </si>
  <si>
    <t>I05_1</t>
  </si>
  <si>
    <t>{4b042083-2cfd-47ff-b92f-b85970edcc7c}</t>
  </si>
  <si>
    <t>827 59 11</t>
  </si>
  <si>
    <t>IO-06</t>
  </si>
  <si>
    <t>Úprava kabelového vedení NN</t>
  </si>
  <si>
    <t>{c8dc7f95-5ab4-46f4-bbe2-628be8f34b4c}</t>
  </si>
  <si>
    <t>8287919</t>
  </si>
  <si>
    <t>I06_1</t>
  </si>
  <si>
    <t>{a7abc273-30d7-4e33-ab54-da40621fb250}</t>
  </si>
  <si>
    <t>828 79 19</t>
  </si>
  <si>
    <t>IO-07</t>
  </si>
  <si>
    <t>Areálový rozvod NN</t>
  </si>
  <si>
    <t>{6d44b9dc-2094-497b-841f-8d6c4bdeef60}</t>
  </si>
  <si>
    <t>8287911</t>
  </si>
  <si>
    <t>I07_1</t>
  </si>
  <si>
    <t>{f66223de-b8c5-459b-8568-8ec9cff8fec7}</t>
  </si>
  <si>
    <t>828 79 11</t>
  </si>
  <si>
    <t>IO-08</t>
  </si>
  <si>
    <t>Areálový rozvod slaboproudu</t>
  </si>
  <si>
    <t>{779f8bdb-ca5a-418f-b395-8ab198588878}</t>
  </si>
  <si>
    <t>8288911</t>
  </si>
  <si>
    <t>I08_1</t>
  </si>
  <si>
    <t>{72a24f08-ce4f-4fac-b505-b21263deafe1}</t>
  </si>
  <si>
    <t>828 89 11</t>
  </si>
  <si>
    <t>IO-09</t>
  </si>
  <si>
    <t>Zrušení části neprovozovaného sdělovacího vedení</t>
  </si>
  <si>
    <t>{01b22037-2382-4f2e-afc9-7ae9c0c86a72}</t>
  </si>
  <si>
    <t>8288219</t>
  </si>
  <si>
    <t>I09_1</t>
  </si>
  <si>
    <t>{ec15b85a-1b34-4d97-b142-7415bce7181f}</t>
  </si>
  <si>
    <t>828 82 19</t>
  </si>
  <si>
    <t>IO-10</t>
  </si>
  <si>
    <t>Zpevněné plochy (NEUZNATELNÉ NÁKLADY)</t>
  </si>
  <si>
    <t>{3527624f-5523-4eae-951b-0b911cc85b33}</t>
  </si>
  <si>
    <t>I010_1</t>
  </si>
  <si>
    <t>Demontáž stávajícíh ploch</t>
  </si>
  <si>
    <t>{caa472b7-51cc-4528-9b5a-63dfa151fb29}</t>
  </si>
  <si>
    <t>I010_2</t>
  </si>
  <si>
    <t>{753d691c-d270-4fa9-a079-9f08c3e85f6e}</t>
  </si>
  <si>
    <t>IO-11</t>
  </si>
  <si>
    <t>Oplocení (NEUZNATELNÉ NÁKLADY)</t>
  </si>
  <si>
    <t>{4d929629-a671-4876-958f-c770d9b9898f}</t>
  </si>
  <si>
    <t>815 22 11</t>
  </si>
  <si>
    <t>I011_1</t>
  </si>
  <si>
    <t>Demontáž oplocení</t>
  </si>
  <si>
    <t>{f639c507-4175-4a7c-a653-a9c2ec88969d}</t>
  </si>
  <si>
    <t>8152211</t>
  </si>
  <si>
    <t>I011_2</t>
  </si>
  <si>
    <t>{b63c8aef-8bf5-4e59-b24b-c97304e03dc5}</t>
  </si>
  <si>
    <t>I011_3</t>
  </si>
  <si>
    <t xml:space="preserve">Areálový rozvod slaboproudu </t>
  </si>
  <si>
    <t>{47a75435-de87-4ba1-9100-49a4cba34345}</t>
  </si>
  <si>
    <t>I011_4</t>
  </si>
  <si>
    <t>{82c30dfc-d626-453b-8538-6a26faab9f6c}</t>
  </si>
  <si>
    <t>PS-01</t>
  </si>
  <si>
    <t>Lezecká stěna</t>
  </si>
  <si>
    <t>PRO</t>
  </si>
  <si>
    <t>{7d3880fd-e1b4-46b7-8dab-5b490120a3e8}</t>
  </si>
  <si>
    <t>P01_1</t>
  </si>
  <si>
    <t>{851e1cc4-1644-4eb0-ba81-e08ad4c90ef1}</t>
  </si>
  <si>
    <t>PS-02</t>
  </si>
  <si>
    <t>Trenažer vrtulníku</t>
  </si>
  <si>
    <t>{e6a44991-4e39-40ea-997e-1a32e8ae99ff}</t>
  </si>
  <si>
    <t>P02_1</t>
  </si>
  <si>
    <t>Trenažer vrtulníku - stavebně konstrukční řešení</t>
  </si>
  <si>
    <t>{7a29665b-88aa-44bf-8144-f1f2ec39514b}</t>
  </si>
  <si>
    <t>P02_2</t>
  </si>
  <si>
    <t>Trenažér vrtulníku - silnoproudá elektrotechnika</t>
  </si>
  <si>
    <t>{2535d867-f90d-4ed8-b846-a615c6683e4a}</t>
  </si>
  <si>
    <t>P02_3</t>
  </si>
  <si>
    <t>Trenažer vrtulniku - slaboproudá elektrotechniky</t>
  </si>
  <si>
    <t>{21b4137f-dce6-49d5-9f98-546ee7906564}</t>
  </si>
  <si>
    <t>OS-05</t>
  </si>
  <si>
    <t>Úprava torza vrtulníku</t>
  </si>
  <si>
    <t>OST</t>
  </si>
  <si>
    <t>{52ecddee-5ec1-42bb-abdc-209996287459}</t>
  </si>
  <si>
    <t>{f8046443-ae32-487b-b505-d348107a97fb}</t>
  </si>
  <si>
    <t>OS-05_1</t>
  </si>
  <si>
    <t>silnoproudá elektrotechnika</t>
  </si>
  <si>
    <t>{cb685919-34a9-46bb-92cb-ee3262d07e4a}</t>
  </si>
  <si>
    <t>OS-05_2</t>
  </si>
  <si>
    <t>slaboproudá elektrotechniky</t>
  </si>
  <si>
    <t>{1e11a45f-db4c-4165-8eb1-35236c362daa}</t>
  </si>
  <si>
    <t>OS-05_3</t>
  </si>
  <si>
    <t>zařízení vzduchotechniky</t>
  </si>
  <si>
    <t>{eaed8139-225b-4640-8d74-b2ba683b60bf}</t>
  </si>
  <si>
    <t>1) Krycí list soupisu</t>
  </si>
  <si>
    <t>2) Rekapitulace</t>
  </si>
  <si>
    <t>3) Soupis prací</t>
  </si>
  <si>
    <t>Zpět na list:</t>
  </si>
  <si>
    <t>Rekapitulace stavby</t>
  </si>
  <si>
    <t>KRYCÍ LIST SOUPISU</t>
  </si>
  <si>
    <t>Objekt:</t>
  </si>
  <si>
    <t>VON - Vedlejší a ostatní náklady</t>
  </si>
  <si>
    <t>Soupis: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</si>
  <si>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230/2012Sb. §8 odst. 4 v tomto jediném společném soupisu pro všechny uváděné stavební a inženýrské objekty v zakázce. - Vzhledem k výše uvedenému nelze stanovit jednotné JKSO pro tento objekt, zakázka obsahuje tyto objekty dle JKSO : 801 3941, 815 4121, 822 5291, 827 1911, 827 5911, 828 7919, 828 7911, 828 8911, 828 8219, 827 2111, 815 2211 </t>
  </si>
  <si>
    <t>REKAPITULACE ČLENĚNÍ SOUPISU PRACÍ</t>
  </si>
  <si>
    <t>Kód dílu - Popis</t>
  </si>
  <si>
    <t>Cena celkem [CZK]</t>
  </si>
  <si>
    <t>Náklady soupisu celkem</t>
  </si>
  <si>
    <t>-1</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</si>
  <si>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</si>
  <si>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</si>
  <si>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</si>
  <si>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</si>
  <si>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</si>
  <si>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</si>
  <si>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</si>
  <si>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</si>
  <si>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</si>
  <si>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</si>
  <si>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</si>
  <si>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</si>
  <si>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</si>
  <si>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</si>
  <si>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</si>
  <si>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</si>
  <si>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</si>
  <si>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</si>
  <si>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</si>
  <si>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K</t>
  </si>
  <si>
    <t>0101</t>
  </si>
  <si>
    <t>Zařízení staveniště</t>
  </si>
  <si>
    <t>kpl</t>
  </si>
  <si>
    <t>4</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</si>
  <si>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</si>
  <si>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</si>
  <si>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Oplocení a zajištění ostrahy staveniště. Čištění a úklid příjezdových a přístupových komunikací.
Případné zajištění meziskladu materiálu a mechanizace mimo samotné staveniště vč. zajištění transportní dopravy (mezisklad - stavba). 
V rámci ZS bude stávající oplocení po dobu výstavby zakryto neprůhlednou fólií, odstranění po ukončeí stavby.</t>
  </si>
  <si>
    <t>01011</t>
  </si>
  <si>
    <t>BOZP</t>
  </si>
  <si>
    <t>-2147381147</t>
  </si>
  <si>
    <t>Standardní prvky BOZP (výstražné značení, přechody výkopů vč. oplocení, zábradlí, atd - vč. jejich dodávky, montáže, údržby a demontáže, resp. likvidace) a povinosti vyplývající z plánu BOZP vč. připomínek příslušných úřadů.</t>
  </si>
  <si>
    <t>3</t>
  </si>
  <si>
    <t>0102</t>
  </si>
  <si>
    <t>Dočasné dopravní opatření vč. záboůy veřejných prostranství a komunikací</t>
  </si>
  <si>
    <t>-449053838</t>
  </si>
  <si>
    <t xml:space="preserve"> -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 Náklady spojené se zábory veřejných prostranství, vč.komunikací (poplatky za zřízení záboru a nájemné za užívání veřejných ploch)  </t>
  </si>
  <si>
    <t>0103</t>
  </si>
  <si>
    <t>Publicita akce a propagace zadavatele dle podmínek dotačního titulu</t>
  </si>
  <si>
    <t>-70146003</t>
  </si>
  <si>
    <t xml:space="preserve">Náklady na zhotovení a osazení informačního panelu s údaji :
1) Název akce
2) Hlavní cíl https://publicita.dotaceeu.cz/gen/krok1
3) Investor: „Kraj Vysočina, Žižkova 57/1882, 587 33 Jihlava“
4) Generální dodavatel
5) Projektant
6) Stavbyvedoucí
7) Technický dozor
8) Koordinátor BOZP
9) Termín realizace stavby
10) Dále dle podmínek dotačního titulu 
o rozměrech 5,1 x 2,40 m včetně nákladů na jeho údržbu po dobu trvání stavby.
Informační panel (grafický potisk na plachtu s oky) bude osazen na dočasnou ocelovou kci, kotvenou do země sloupky.
Grafika dle požadavků dodtačního titulu.
Umístění bude upřesněno při realizaci objednavatelem.
Před provedením (zadáním tisku) bude předložen a odsouhlasen grafický návrh informačního panelu objednatelem. </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</si>
  <si>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</si>
  <si>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</si>
  <si>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</si>
  <si>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a investor.</t>
  </si>
  <si>
    <t>6</t>
  </si>
  <si>
    <t>0201</t>
  </si>
  <si>
    <t>Komunikační systém stavby s dispečikem letecké záchranné služby</t>
  </si>
  <si>
    <t>1118723752</t>
  </si>
  <si>
    <t>7</t>
  </si>
  <si>
    <t>0202</t>
  </si>
  <si>
    <t>Bezpečnostní prvky zajišťující bezpečnost letového provozu</t>
  </si>
  <si>
    <t>-1273050059</t>
  </si>
  <si>
    <t>- Bezpečnostní prvky stavby zajišťující signalizaci leteckého provozu ovládané z centrálního dispečinku ZZS 
Světelná a akustická signalizace stavby ovládaná dle letového provozu. (světelný maják a akustická siréna - napojení prvků na dispečink)
 - Bezpečnostní prvky stavby zajišťující signalizaci leteckému provozu na zařízeních a strojích stavby
(světelná návěstidla pro překážkové značení) 
- Koordinace pracovních postupů s letovým provozem heliportu.</t>
  </si>
  <si>
    <t>8</t>
  </si>
  <si>
    <t>0301</t>
  </si>
  <si>
    <t xml:space="preserve">Vytýčení stávajících inženýrských sítí </t>
  </si>
  <si>
    <t>1880854393</t>
  </si>
  <si>
    <t>Vytýčení stávajících inženýrských sítí provedeno vč. stabiliztace bodů pro potřeby stavby</t>
  </si>
  <si>
    <t>9</t>
  </si>
  <si>
    <t>0302</t>
  </si>
  <si>
    <t xml:space="preserve">Geodetické vytýčení a činnost geodeta během výstavby  </t>
  </si>
  <si>
    <t>-1592326142</t>
  </si>
  <si>
    <t xml:space="preserve"> - Vytýčení nově budovaných inženýrských sítí a stavebních objetků, vytýčení hranice pozemků, vytýčení stávajících inženýrských sítí, kontrolní měření během výstavby. 
 - Geodetické zaměření řešených objetků (zpevněné plochy, parkoviště, chodníky, ...)  ve 3 tištěných vyhotoveních + 1x elektronicky CD)</t>
  </si>
  <si>
    <t>0305</t>
  </si>
  <si>
    <t>Geometrický plán</t>
  </si>
  <si>
    <t>-1224042796</t>
  </si>
  <si>
    <t xml:space="preserve">Geometrický plán objektů podléhajících vkladu do katastru nemovitostí (budovy, inženýrské sítě, věcná břemena k částem pozemků) v 6ti tištěných vyhotoveních + 1x elektronicky CD </t>
  </si>
  <si>
    <t>11</t>
  </si>
  <si>
    <t>0401</t>
  </si>
  <si>
    <t>Kompletace dokladové části stavby k předání, převzetí a kolaudaci díla, projektová dokumentace skutečného provedení</t>
  </si>
  <si>
    <t>-1773495778</t>
  </si>
  <si>
    <t xml:space="preserve">- Projektová dokumentace skutečného provedení 3x tištěně a 1x elektronicky na CD
 - 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
 - Včetně dílenské dokumentace vybraných dodávek</t>
  </si>
  <si>
    <t>12</t>
  </si>
  <si>
    <t>0501</t>
  </si>
  <si>
    <t xml:space="preserve">Měření radonu </t>
  </si>
  <si>
    <t>-2025190605</t>
  </si>
  <si>
    <t>Měření objemové aktivity radonu po dokončení stavby, před kolaudací.</t>
  </si>
  <si>
    <t>13</t>
  </si>
  <si>
    <t>0601</t>
  </si>
  <si>
    <t>Zpracování a předložení harmonogramů před podpisem smlouvy.</t>
  </si>
  <si>
    <t>1477048399</t>
  </si>
  <si>
    <t xml:space="preserve">Náklady na vyhotovení a předložení finančního a časového harmonogramu prací a plnění před podpisem smlouvy. </t>
  </si>
  <si>
    <t>14</t>
  </si>
  <si>
    <t>0603</t>
  </si>
  <si>
    <t>Náklady spojené prováděním stavby uvnitř stávajícího objektu za provozu</t>
  </si>
  <si>
    <t>54976830</t>
  </si>
  <si>
    <t xml:space="preserve">Náklady spojené s prováděním stavby uvnitř stávajícícho objektu za stávajícícho provozu objektu. Omezení vlivu stavby - zakrytí konstrukcí (prach, hluk), zajištění konstrukcí proti poškození. Náklady na pravidelný úklid objektu.                                                                              </t>
  </si>
  <si>
    <t>0605</t>
  </si>
  <si>
    <t xml:space="preserve">Zajištění kvality díla  bankovní zárukou</t>
  </si>
  <si>
    <t>-1755708047</t>
  </si>
  <si>
    <t xml:space="preserve">Náklady a poplatky spojené se zajištěním závazků zhotovitele plynoucích z odpovědnosti za vady díla po dobu záruky formou bankovní záruky ve výši  1 mil. Kč.</t>
  </si>
  <si>
    <t>16</t>
  </si>
  <si>
    <t>0606</t>
  </si>
  <si>
    <t>Výkon geotechnika při provádění sanace podloží a aktualizace inženýrsko geologického průzkumu</t>
  </si>
  <si>
    <t>840389993</t>
  </si>
  <si>
    <t xml:space="preserve">Zhotovitel na své náklady zajistí dohled geologa, resp. geotechnika. Geolog před prováděním sanace podloží a prováděním pilotového zakládání ověří správnost návrhových parametrů projektu, příp. navrhne úpravu řešení. 
U první piloty bude provedeno ověření předpokládaných geologických poměrů, následně bude ověřena únosnost pláně - výsledek zanesen do stavebního denníku.
Při provádění pilot a před případným prováděním sanace podloží bude provedena případná aktualizace inženýrsko geologického průzkumu. 
</t>
  </si>
  <si>
    <t>17</t>
  </si>
  <si>
    <t>0608</t>
  </si>
  <si>
    <t>Zkoušky toxicity jednotlivých druhů odpadů vzniklých na stavbě - výluhem</t>
  </si>
  <si>
    <t>soubor</t>
  </si>
  <si>
    <t>1564197909</t>
  </si>
  <si>
    <t>Zkoušky akutní toxicity s naředěním vodním výluhem odpadu dle přílohy č.10 vyhl. 294/2005 Sb. dle tabulky 10.1. a 10.2..</t>
  </si>
  <si>
    <t>18</t>
  </si>
  <si>
    <t>0610</t>
  </si>
  <si>
    <t>Certifikace lezeckých stěn (TUV SUD Czech)</t>
  </si>
  <si>
    <t>1951660140</t>
  </si>
  <si>
    <t>Certifikace lezeckých stěna a výcvikového trenažéru (TUV SUD Czech)
- Dopadová zkouška na povrch pod lezeckou stěnou
- Posouzení bezpečnosti – lezeckých stěn
- Technická pomoc s dokumentací, verifikace správnosti předložených dokumentů
- Provedení WPQR zkoušky pevnosti tupého svarového spoje včetně vystavení reportu
- Provedení WPQR zkoušky pevnosti tupého koutového spoje včetně vystavení reportu</t>
  </si>
  <si>
    <t>19</t>
  </si>
  <si>
    <t>0801</t>
  </si>
  <si>
    <t>Měření hygienických limitů hluku</t>
  </si>
  <si>
    <t>1024</t>
  </si>
  <si>
    <t>1480938558</t>
  </si>
  <si>
    <t>Měření hygienických limitů hluku před kolaudačním řízením.</t>
  </si>
  <si>
    <t>SO-00 - Příprava území - HTÚ</t>
  </si>
  <si>
    <t>S00_1 -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</si>
  <si>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1.1.5 Řezy A-A´, B-B' 1.2.1 Technická zpráva – stavebně konstrukční řešení 1.2.2 Půdorys základů 1.2.6 Skelet – příčné řezy 1.2.7 Skelet – podélné řezy TECHNICKÉ LISTY</t>
  </si>
  <si>
    <t>HSV - Práce a dodávky HSV</t>
  </si>
  <si>
    <t xml:space="preserve">    1 - Zemní práce</t>
  </si>
  <si>
    <t xml:space="preserve">    5 - Komunikace pozemní</t>
  </si>
  <si>
    <t xml:space="preserve">    998 - Přesun hmot</t>
  </si>
  <si>
    <t>HSV</t>
  </si>
  <si>
    <t>Práce a dodávky HSV</t>
  </si>
  <si>
    <t>Zemní práce</t>
  </si>
  <si>
    <t>113106241</t>
  </si>
  <si>
    <t>Rozebrání vozovek ze silničních dílců</t>
  </si>
  <si>
    <t>m2</t>
  </si>
  <si>
    <t>CS ÚRS 2016 02</t>
  </si>
  <si>
    <t>-2113289315</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</si>
  <si>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</si>
  <si>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115001101</t>
  </si>
  <si>
    <t>Převedení vody potrubím DN do 100</t>
  </si>
  <si>
    <t>m</t>
  </si>
  <si>
    <t>-485036498</t>
  </si>
  <si>
    <t>Převedení vody potrubím průměru DN do 100</t>
  </si>
  <si>
    <t>115101201</t>
  </si>
  <si>
    <t>Čerpání vody na dopravní výšku do 10 m průměrný přítok do 500 l/min - Doby čerpání vody, budou zaneseny ve stavebním deníku - bude fakturováno dle doložené skutečnosti</t>
  </si>
  <si>
    <t>hod</t>
  </si>
  <si>
    <t>-1919351353</t>
  </si>
  <si>
    <t>Čerpání vody na dopravní výšku do 10 m s uvažovaným průměrným přítokem do 500 l/min</t>
  </si>
  <si>
    <t>VV</t>
  </si>
  <si>
    <t>10hod/den</t>
  </si>
  <si>
    <t>10*90</t>
  </si>
  <si>
    <t>Součet</t>
  </si>
  <si>
    <t>121101101</t>
  </si>
  <si>
    <t>Sejmutí ornice s přemístěním na vzdálenost do 50 m</t>
  </si>
  <si>
    <t>m3</t>
  </si>
  <si>
    <t>-990663465</t>
  </si>
  <si>
    <t>Sejmutí ornice nebo lesní půdy s vodorovným přemístěním na hromady v místě upotřebení nebo na dočasné či trvalé skládky se složením, na vzdálenost do 50 m</t>
  </si>
  <si>
    <t>plocha x délka</t>
  </si>
  <si>
    <t>5,8*17,54</t>
  </si>
  <si>
    <t>6,1*18,24</t>
  </si>
  <si>
    <t>0,4*27,5</t>
  </si>
  <si>
    <t>6,3*15</t>
  </si>
  <si>
    <t>0,4*18,5</t>
  </si>
  <si>
    <t>0,7*15,7</t>
  </si>
  <si>
    <t>131201103</t>
  </si>
  <si>
    <t>Hloubení jam nezapažených v hornině tř. 3 objemu do 5000 m3</t>
  </si>
  <si>
    <t>-1626387468</t>
  </si>
  <si>
    <t>Hloubení nezapažených jam a zářezů s urovnáním dna do předepsaného profilu a spádu v hornině tř. 3 přes 1 000 do 5 000 m3</t>
  </si>
  <si>
    <t>pro SO-01 = plocha x délka</t>
  </si>
  <si>
    <t>navážka</t>
  </si>
  <si>
    <t>57,9*17,54</t>
  </si>
  <si>
    <t>42,1*18,24</t>
  </si>
  <si>
    <t>3,3*22</t>
  </si>
  <si>
    <t>0,8*22</t>
  </si>
  <si>
    <t>4,8*9,9</t>
  </si>
  <si>
    <t>1,4*9,9</t>
  </si>
  <si>
    <t>13,9*15</t>
  </si>
  <si>
    <t>21,5*15</t>
  </si>
  <si>
    <t>0,3*18,5</t>
  </si>
  <si>
    <t>zemina</t>
  </si>
  <si>
    <t>12,3*17,54</t>
  </si>
  <si>
    <t>34*18,24</t>
  </si>
  <si>
    <t>5*9,1</t>
  </si>
  <si>
    <t>131301103</t>
  </si>
  <si>
    <t>Hloubení jam nezapažených v hornině tř. 4 objemu do 5000 m3</t>
  </si>
  <si>
    <t>561575420</t>
  </si>
  <si>
    <t>Hloubení nezapažených jam a zářezů s urovnáním dna do předepsaného profilu a spádu v hornině tř. 4 přes 1 000 do 5 000 m3</t>
  </si>
  <si>
    <t>ostatní</t>
  </si>
  <si>
    <t>200</t>
  </si>
  <si>
    <t>131401103</t>
  </si>
  <si>
    <t>Hloubení jam nezapažených v hornině tř. 5 objemu do 5000 m3</t>
  </si>
  <si>
    <t>-649058718</t>
  </si>
  <si>
    <t>Hloubení nezapažených jam a zářezů s urovnáním dna do předepsaného profilu a spádu v hornině tř. 5 přes 1 000 do 5 000 m3</t>
  </si>
  <si>
    <t>131501103</t>
  </si>
  <si>
    <t>Hloubení jam nezapažených v hornině tř. 6 objemu do 5000 m3</t>
  </si>
  <si>
    <t>929532392</t>
  </si>
  <si>
    <t>Hloubení nezapažených jam a zářezů s urovnáním dna do předepsaného profilu a spádu v hornině tř. 6 přes 1 000 do 5 000 m3</t>
  </si>
  <si>
    <t>50</t>
  </si>
  <si>
    <t>132201101</t>
  </si>
  <si>
    <t>Hloubení rýh š do 600 mm v hornině tř. 3 objemu do 100 m3</t>
  </si>
  <si>
    <t>-1714331585</t>
  </si>
  <si>
    <t>Hloubení zapažených i nezapažených rýh šířky do 600 mm s urovnáním dna do předepsaného profilu a spádu v hornině tř. 3 do 100 m3</t>
  </si>
  <si>
    <t xml:space="preserve">drenáže </t>
  </si>
  <si>
    <t>60</t>
  </si>
  <si>
    <t>162701104</t>
  </si>
  <si>
    <t>Vodorovné přemístění do 9000 m výkopku/sypaniny z horniny tř. 1 až 4</t>
  </si>
  <si>
    <t>528384413</t>
  </si>
  <si>
    <t>Vodorovné přemístění výkopku nebo sypaniny po suchu na obvyklém dopravním prostředku, bez naložení výkopku, avšak se složením bez rozhrnutí z horniny tř. 1 až 4 na vzdálenost přes 8 000 do 9 000 m</t>
  </si>
  <si>
    <t>336,886</t>
  </si>
  <si>
    <t>3363,992</t>
  </si>
  <si>
    <t>162701154</t>
  </si>
  <si>
    <t>Vodorovné přemístění do 9000 m výkopku/sypaniny z horniny tř. 5 až 7</t>
  </si>
  <si>
    <t>1174610780</t>
  </si>
  <si>
    <t>Vodorovné přemístění výkopku nebo sypaniny po suchu na obvyklém dopravním prostředku, bez naložení výkopku, avšak se složením bez rozhrnutí z horniny tř. 5 až 7 na vzdálenost přes 8 000 do 9 000 m</t>
  </si>
  <si>
    <t>171201211</t>
  </si>
  <si>
    <t>Poplatek za uložení odpadu ze sypaniny na skládce (skládkovné)</t>
  </si>
  <si>
    <t>t</t>
  </si>
  <si>
    <t>-1750168564</t>
  </si>
  <si>
    <t>Uložení sypaniny poplatek za uložení sypaniny na skládce (skládkovné)</t>
  </si>
  <si>
    <t>skrývka</t>
  </si>
  <si>
    <t>336,886*2,1</t>
  </si>
  <si>
    <t>12,3*17,54*2,1</t>
  </si>
  <si>
    <t>34*18,24*2,1</t>
  </si>
  <si>
    <t>5*9,1*2,1</t>
  </si>
  <si>
    <t>200*2,1</t>
  </si>
  <si>
    <t>60*2,1</t>
  </si>
  <si>
    <t>hornina</t>
  </si>
  <si>
    <t>(100+50)*2,1</t>
  </si>
  <si>
    <t>1712012111</t>
  </si>
  <si>
    <t>Poplatek za uložení odpadu z navážky na skládce (skládkovné) "Stavba doloží množství odpadu uloženého na skládce vážnými lístky"</t>
  </si>
  <si>
    <t>-1994205739</t>
  </si>
  <si>
    <t>57,9*17,54*2,1</t>
  </si>
  <si>
    <t>42,1*18,24*2,1</t>
  </si>
  <si>
    <t>3,3*22*2,1</t>
  </si>
  <si>
    <t>0,8*22*2,1</t>
  </si>
  <si>
    <t>4,8*9,9*2,1</t>
  </si>
  <si>
    <t>1,4*9,9*2,1</t>
  </si>
  <si>
    <t>13,9*15*2,1</t>
  </si>
  <si>
    <t>21,5*15*2,1</t>
  </si>
  <si>
    <t>0,3*18,5*2,1</t>
  </si>
  <si>
    <t>0,7*15,7*2,1</t>
  </si>
  <si>
    <t>181951102</t>
  </si>
  <si>
    <t>Úprava pláně v hornině tř. 1 až 4 se zhutněním</t>
  </si>
  <si>
    <t>-658473902</t>
  </si>
  <si>
    <t>Úprava pláně vyrovnáním výškových rozdílů v hornině tř. 1 až 4 se zhutněním</t>
  </si>
  <si>
    <t>36*20</t>
  </si>
  <si>
    <t>21*10</t>
  </si>
  <si>
    <t>Komunikace pozemní</t>
  </si>
  <si>
    <t>564261111</t>
  </si>
  <si>
    <t>Podklad nebo podsyp ze štěrkopísku ŠP tl 200 mm</t>
  </si>
  <si>
    <t>1932253916</t>
  </si>
  <si>
    <t>Podklad nebo podsyp ze štěrkopísku ŠP s rozprostřením, vlhčením a zhutněním, po zhutnění tl. 200 mm</t>
  </si>
  <si>
    <t>8*6*1,1</t>
  </si>
  <si>
    <t>584121111</t>
  </si>
  <si>
    <t>Osazení silničních dílců z ŽB do lože z kameniva těženého tl 40 mm</t>
  </si>
  <si>
    <t>-78348986</t>
  </si>
  <si>
    <t>Osazení silničních dílců ze železového betonu s podkladem z kameniva těženého do tl. 40 mm jakéhokoliv druhu a velikosti</t>
  </si>
  <si>
    <t>8*6</t>
  </si>
  <si>
    <t>M</t>
  </si>
  <si>
    <t>593811880</t>
  </si>
  <si>
    <t>panel silniční IZD 300/200/22 300x200x21,5 cm</t>
  </si>
  <si>
    <t>kus</t>
  </si>
  <si>
    <t>-824731087</t>
  </si>
  <si>
    <t>panel silniční 300x200x21,5 c</t>
  </si>
  <si>
    <t>998</t>
  </si>
  <si>
    <t>Přesun hmot</t>
  </si>
  <si>
    <t>998001011</t>
  </si>
  <si>
    <t>Přesun hmot pro piloty nebo podzemní stěny betonované na místě</t>
  </si>
  <si>
    <t>2012635860</t>
  </si>
  <si>
    <t>SO-01 - Středisko</t>
  </si>
  <si>
    <t>S01_1 -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</si>
  <si>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1.1.0 Půdorys výkopů 1.1.1 Půdorys základů 1.1.2 Půdorys 1.PP 1.1.3 Půdorys 1.NP 1.1.4 Půdorys střechy	 1.1.5 Řezy A-A´, B-B' 1.1.6 Pohledy – technický návrh 1.1.7 Pohledy – architektonický návrh 1.1.8 Tabulky PSV 1.2.1 Technická zpráva – stavebně konstrukční řešení 1.2.2 Půdorys základů 1.2.3 Skladba stropu nad 1.PP 1.2.4 Skladba stropu nad 1.NP 1.2.5 Skladba stropu nad výcvikovou halou 1.2.6 Skelet – příčné řezy 1.2.7 Skelet – podélné řezy 1.2.8 Půdorys 1.PP – překlady 1.2.9 Půdorys 1.NP – překlady 1.2.10 Ochoz ve výcvikové hale 1.2.11 Pomocná konstrukce pro VZT jednotku 1.3.1 Technická zpráva – PBŘ 1.3.2 Půdorys 1.PP – PBŘ 1.3.3 Půdorys 1.NP – PBŘ TECHNICKÉ LISTY</t>
  </si>
  <si>
    <t xml:space="preserve">    2 - Zakládání</t>
  </si>
  <si>
    <t xml:space="preserve">    3 - Svislé a kompletní konstrukce</t>
  </si>
  <si>
    <t xml:space="preserve">      38 - Různé kompletní konstrukce - prefa</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</si>
  <si>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</si>
  <si>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</si>
  <si>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</si>
  <si>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</si>
  <si>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</si>
  <si>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</si>
  <si>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</si>
  <si>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</si>
  <si>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</si>
  <si>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</si>
  <si>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</si>
  <si>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</si>
  <si>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</si>
  <si>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</si>
  <si>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</si>
  <si>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</si>
  <si>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</si>
  <si>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</si>
  <si>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</si>
  <si>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</si>
  <si>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</si>
  <si>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</si>
  <si>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</si>
  <si>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</si>
  <si>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</si>
  <si>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 - Ostatní</t>
  </si>
  <si>
    <t>131201101</t>
  </si>
  <si>
    <t>Hloubení jam nezapažených v hornině tř. 3 objemu do 100 m3</t>
  </si>
  <si>
    <t>-1664061712</t>
  </si>
  <si>
    <t>Hloubení nezapažených jam a zářezů s urovnáním dna do předepsaného profilu a spádu v hornině tř. 3 do 100 m3</t>
  </si>
  <si>
    <t>výkopy pro kalichy = plocha x výška</t>
  </si>
  <si>
    <t>3,3*0,2*10</t>
  </si>
  <si>
    <t>7,6*0,2</t>
  </si>
  <si>
    <t>7*0,2</t>
  </si>
  <si>
    <t>280*0,2</t>
  </si>
  <si>
    <t>17*0,2</t>
  </si>
  <si>
    <t>1498880974</t>
  </si>
  <si>
    <t>základové prahy = plocha x délka</t>
  </si>
  <si>
    <t>0,57*(26,8+7,7+34,5+36,5+18,96+4,63+8,7+4,63+8,7)</t>
  </si>
  <si>
    <t>0,57*(5,13+8,7+1,5+6,4+6,4+8,8+5,13+4,2)</t>
  </si>
  <si>
    <t>162601102</t>
  </si>
  <si>
    <t>Vodorovné přemístění do 5000 m výkopku/sypaniny z horniny tř. 1 až 4</t>
  </si>
  <si>
    <t>1596596512</t>
  </si>
  <si>
    <t>Vodorovné přemístění výkopku nebo sypaniny po suchu na obvyklém dopravním prostředku, bez naložení výkopku, avšak se složením bez rozhrnutí z horniny tř. 1 až 4 na vzdálenost přes 4 000 do 5 000 m</t>
  </si>
  <si>
    <t>odvoz zeminy na meziskládku</t>
  </si>
  <si>
    <t>40,23</t>
  </si>
  <si>
    <t>dovoz zeminy z meziskládky</t>
  </si>
  <si>
    <t>-514504890</t>
  </si>
  <si>
    <t>68,92</t>
  </si>
  <si>
    <t>172,506</t>
  </si>
  <si>
    <t>piloty</t>
  </si>
  <si>
    <t>117</t>
  </si>
  <si>
    <t>167101101</t>
  </si>
  <si>
    <t>Nakládání výkopku z hornin tř. 1 až 4 do 100 m3</t>
  </si>
  <si>
    <t>1250806138</t>
  </si>
  <si>
    <t>Nakládání, skládání a překládání neulehlého výkopku nebo sypaniny nakládání, množství do 100 m3, z hornin tř. 1 až 4</t>
  </si>
  <si>
    <t>nakládání na meziskládce</t>
  </si>
  <si>
    <t>40,2</t>
  </si>
  <si>
    <t>11900120R</t>
  </si>
  <si>
    <t xml:space="preserve">Laboratorní zkouška únosnosti vč. návrhu rozsahu opatření </t>
  </si>
  <si>
    <t>-1924745324</t>
  </si>
  <si>
    <t>Laboratorní zkouška únosnosti vč. návrhu rozsahu opatření 
BUDE POUŽITO POUZE V PŘÍPADĚ NEVYHOVUJÍCÍ ÚNOSNOSTI PLÁNĚ (PO STATICKÉ ZKOUŠCE)</t>
  </si>
  <si>
    <t>119001202</t>
  </si>
  <si>
    <t>Úprava zemin pojivem tl vrstvy 300 mm</t>
  </si>
  <si>
    <t>CS ÚRS 2015 01</t>
  </si>
  <si>
    <t>-1342066732</t>
  </si>
  <si>
    <t>Úprava zemin pojivem za účelem zlepšení mechanických vlastností, tl. vrstvy po zhutnění 300 mm</t>
  </si>
  <si>
    <t>585301590</t>
  </si>
  <si>
    <t>pojivo bal. 32 kg</t>
  </si>
  <si>
    <t>900579495</t>
  </si>
  <si>
    <t xml:space="preserve">pojivo pro stavební účely ČSN EN 459-1 </t>
  </si>
  <si>
    <t>10kg/1m3</t>
  </si>
  <si>
    <t>890*0,3*0,010</t>
  </si>
  <si>
    <t>Poplatek za uložení odpadu ze sypaniny na skládce (skládkovné) "Stavba doloží množství odpadu uloženého na skládce vážnými lístky"</t>
  </si>
  <si>
    <t>546065083</t>
  </si>
  <si>
    <t>358,426*2,1</t>
  </si>
  <si>
    <t>175101201</t>
  </si>
  <si>
    <t>Obsypání objektu nad přilehlým původním terénem sypaninou bez prohození, uloženou do 3 m</t>
  </si>
  <si>
    <t>877664693</t>
  </si>
  <si>
    <t>Obsypání objektů nad přilehlým původním terénem sypaninou z vhodných hornin 1 až 4 nebo materiálem uloženým ve vzdálenosti do 3 m od vnějšího kraje objektu pro jakoukoliv míru zhutnění bez prohození sypaniny</t>
  </si>
  <si>
    <t>0,6*67</t>
  </si>
  <si>
    <t>Zakládání</t>
  </si>
  <si>
    <t>226112214</t>
  </si>
  <si>
    <t>Vrty velkoprofilové svislé nezapažené D do 650 mm hl přes 5 m hor. IV</t>
  </si>
  <si>
    <t>1958190717</t>
  </si>
  <si>
    <t>Velkoprofilové vrty náběrovým vrtáním svislé nezapažené průměru přes 550 do 650 mm, v hl přes 5 m v hornině tř. IV</t>
  </si>
  <si>
    <t>70%</t>
  </si>
  <si>
    <t>7*27*0,7</t>
  </si>
  <si>
    <t>226112215</t>
  </si>
  <si>
    <t>Vrty velkoprofilové svislé nezapažené D do 650 mm hl přes 5 m hor. V</t>
  </si>
  <si>
    <t>358917273</t>
  </si>
  <si>
    <t>Velkoprofilové vrty náběrovým vrtáním svislé nezapažené průměru přes 550 do 650 mm, v hl přes 5 m v hornině tř. V</t>
  </si>
  <si>
    <t>20%</t>
  </si>
  <si>
    <t>7*27*0,20</t>
  </si>
  <si>
    <t>226112216</t>
  </si>
  <si>
    <t>Vrty velkoprofilové svislé nezapažené D do 650 mm hl přes 5 m hor. VI</t>
  </si>
  <si>
    <t>-1508419481</t>
  </si>
  <si>
    <t>Velkoprofilové vrty náběrovým vrtáním svislé nezapažené průměru přes 550 do 650 mm, v hl přes 5 m v hornině tř. VI</t>
  </si>
  <si>
    <t>10%</t>
  </si>
  <si>
    <t>7*27*0,10</t>
  </si>
  <si>
    <t>226113214</t>
  </si>
  <si>
    <t>Vrty velkoprofilové svislé nezapažené D do 1050 mm hl přes 5 m hor. IV</t>
  </si>
  <si>
    <t>-586259246</t>
  </si>
  <si>
    <t>Velkoprofilové vrty náběrovým vrtáním svislé nezapažené průměru přes 850 do 1050 mm, v hl přes 5 m v hornině tř. IV</t>
  </si>
  <si>
    <t>7*13*0,70</t>
  </si>
  <si>
    <t>226113215</t>
  </si>
  <si>
    <t>Vrty velkoprofilové svislé nezapažené D do 1050 mm hl přes 5 m hor. V</t>
  </si>
  <si>
    <t>-1248622122</t>
  </si>
  <si>
    <t>Velkoprofilové vrty náběrovým vrtáním svislé nezapažené průměru přes 850 do 1050 mm, v hl přes 5 m v hornině tř. V</t>
  </si>
  <si>
    <t>7*13*0,20</t>
  </si>
  <si>
    <t>226113216</t>
  </si>
  <si>
    <t>Vrty velkoprofilové svislé nezapažené D do 1050 mm hl přes 5 m hor. VI</t>
  </si>
  <si>
    <t>820953380</t>
  </si>
  <si>
    <t>Velkoprofilové vrty náběrovým vrtáním svislé nezapažené průměru přes 850 do 1050 mm, v hl přes 5 m v hornině tř. VI</t>
  </si>
  <si>
    <t>7*13*0,10</t>
  </si>
  <si>
    <t>231112112</t>
  </si>
  <si>
    <t>Zřízení pilot svislých D do 650 mm hl do 10 m bez vytažení pažnic z betonu železového</t>
  </si>
  <si>
    <t>-2045144419</t>
  </si>
  <si>
    <t>Zřízení výplně pilot bez vytažení pažnic nezapažených nebo zapažených s ponecháním pažnice ve vrtu svislých z betonu železového, v hl od 0 do 10 m, při průměru piloty přes 450 do 650 mm</t>
  </si>
  <si>
    <t>231112113</t>
  </si>
  <si>
    <t>Zřízení pilot svislých D do 1250 mm hl do 10 m bez vytažení pažnic z betonu železového</t>
  </si>
  <si>
    <t>-422102562</t>
  </si>
  <si>
    <t>Zřízení výplně pilot bez vytažení pažnic nezapažených nebo zapažených s ponecháním pažnice ve vrtu svislých z betonu železového, v hl od 0 do 10 m, při průměru piloty přes 650 do 1250 mm</t>
  </si>
  <si>
    <t>589329320</t>
  </si>
  <si>
    <t>směs pro beton třída C25-30 X0 frakce do 16 mm</t>
  </si>
  <si>
    <t>-259280379</t>
  </si>
  <si>
    <t>20</t>
  </si>
  <si>
    <t>231611114</t>
  </si>
  <si>
    <t>Výztuž pilot betonovaných do země ocel z betonářské oceli 10 505</t>
  </si>
  <si>
    <t>502657295</t>
  </si>
  <si>
    <t>Výztuž pilot betonovaných do země z oceli 10 505 (R)</t>
  </si>
  <si>
    <t>271532212</t>
  </si>
  <si>
    <t>Podsyp pod základové konstrukce se zhutněním z hrubého kameniva frakce 0 až 32 mm</t>
  </si>
  <si>
    <t>2108629841</t>
  </si>
  <si>
    <t>Podsyp pod základové konstrukce se zhutněním a urovnáním povrchu z kameniva hrubého, frakce 0 - 32 mm</t>
  </si>
  <si>
    <t>podsyp pod základovou deskou</t>
  </si>
  <si>
    <t>33,3*16,7*0,2</t>
  </si>
  <si>
    <t>6,5*0,5*0,2</t>
  </si>
  <si>
    <t>7,9*17,8*0,2</t>
  </si>
  <si>
    <t>technický kanál</t>
  </si>
  <si>
    <t>70*0,2</t>
  </si>
  <si>
    <t>22</t>
  </si>
  <si>
    <t>273321311</t>
  </si>
  <si>
    <t>Základové desky ze ŽB bez zvýšených nároků na prostředí tř. C 16/20</t>
  </si>
  <si>
    <t>-1200183173</t>
  </si>
  <si>
    <t>Základy z betonu železového (bez výztuže) desky z betonu bez zvýšených nároků na prostředí tř. C 16/20</t>
  </si>
  <si>
    <t>podkladní beton - kalichy</t>
  </si>
  <si>
    <t>1,6*1,6*0,15*38</t>
  </si>
  <si>
    <t>23</t>
  </si>
  <si>
    <t>273321511</t>
  </si>
  <si>
    <t>Základové desky ze ŽB bez zvýšených nároků na prostředí tř. C 25/30</t>
  </si>
  <si>
    <t>-612684781</t>
  </si>
  <si>
    <t>Základy z betonu železového (bez výztuže) desky z betonu bez zvýšených nároků na prostředí tř. C 25/30</t>
  </si>
  <si>
    <t>33,3*16,7*0,15</t>
  </si>
  <si>
    <t>6,5*0,5*0,15</t>
  </si>
  <si>
    <t>7,9*17,8*0,15</t>
  </si>
  <si>
    <t>24</t>
  </si>
  <si>
    <t>273322511</t>
  </si>
  <si>
    <t>Základové desky ze ŽB se zvýšenými nároky na prostředí tř. C 25/30 XF1</t>
  </si>
  <si>
    <t>687455589</t>
  </si>
  <si>
    <t>Základy z betonu železového (bez výztuže) desky z betonu se zvýšenými nároky na prostředí tř. C 25/30</t>
  </si>
  <si>
    <t>podlaha technického kanálu</t>
  </si>
  <si>
    <t>70*0,3</t>
  </si>
  <si>
    <t>25</t>
  </si>
  <si>
    <t>273351215</t>
  </si>
  <si>
    <t>Zřízení bednění stěn základových desek</t>
  </si>
  <si>
    <t>1748549702</t>
  </si>
  <si>
    <t>Bednění základových stěn desek svislé nebo šikmé (odkloněné), půdorysně přímé nebo zalomené ve volných nebo zapažených jámách, rýhách, šachtách, včetně případných vzpěr zřízení</t>
  </si>
  <si>
    <t>kalichy - podbetonování</t>
  </si>
  <si>
    <t>(1,6+1,6)*2*0,15*38</t>
  </si>
  <si>
    <t>26</t>
  </si>
  <si>
    <t>273351216</t>
  </si>
  <si>
    <t>Odstranění bednění stěn základových desek</t>
  </si>
  <si>
    <t>2083491052</t>
  </si>
  <si>
    <t>Bednění základových stěn desek svislé nebo šikmé (odkloněné), půdorysně přímé nebo zalomené ve volných nebo zapažených jámách, rýhách, šachtách, včetně případných vzpěr odstranění</t>
  </si>
  <si>
    <t>27</t>
  </si>
  <si>
    <t>273362021</t>
  </si>
  <si>
    <t>Výztuž základových desek svařovanými sítěmi Kari</t>
  </si>
  <si>
    <t>462077281</t>
  </si>
  <si>
    <t>Výztuž základů desek ze svařovaných sítí z drátů typu KARI</t>
  </si>
  <si>
    <t>33,3*16,7*0,00444*2</t>
  </si>
  <si>
    <t>6,5*0,5*0,00444*2</t>
  </si>
  <si>
    <t>7,9*17,8*0,00444*2</t>
  </si>
  <si>
    <t>70*0,00444</t>
  </si>
  <si>
    <t>kalichy</t>
  </si>
  <si>
    <t>1,4*1,4*0,00444*38</t>
  </si>
  <si>
    <t>Mezisoučet</t>
  </si>
  <si>
    <t>6,858*0,15</t>
  </si>
  <si>
    <t>28</t>
  </si>
  <si>
    <t>273362091</t>
  </si>
  <si>
    <t>M+D distanční podložky pro svařované sítě Kari</t>
  </si>
  <si>
    <t>470370388</t>
  </si>
  <si>
    <t>29</t>
  </si>
  <si>
    <t>274313511</t>
  </si>
  <si>
    <t>Základové pásy z betonu tř. C 12/15</t>
  </si>
  <si>
    <t>-981203673</t>
  </si>
  <si>
    <t>Základy z betonu prostého pasy betonu kamenem neprokládaného tř. C 12/15</t>
  </si>
  <si>
    <t>podbetonování prahů</t>
  </si>
  <si>
    <t>30</t>
  </si>
  <si>
    <t>274353141</t>
  </si>
  <si>
    <t>Bednění kotevních otvorů v základových pásech průřezu do 0,17 m2 hl 1 m</t>
  </si>
  <si>
    <t>2067824615</t>
  </si>
  <si>
    <t>Bednění kotevních otvorů a prostupů v základových konstrukcích v pasech včetně polohového zajištění a odbednění, popř. ztraceného bednění z pletiva apod. průřezu přes 0,10 do 0,17 m2, hl. do 1,00 m</t>
  </si>
  <si>
    <t>31</t>
  </si>
  <si>
    <t>275321511</t>
  </si>
  <si>
    <t>Základové patky ze ŽB bez zvýšených nároků na prostředí tř. C 25/30</t>
  </si>
  <si>
    <t>1409170891</t>
  </si>
  <si>
    <t>Základy z betonu železového (bez výztuže) patky z betonu bez zvýšených nároků na prostředí tř. C 25/30</t>
  </si>
  <si>
    <t>82</t>
  </si>
  <si>
    <t>32</t>
  </si>
  <si>
    <t>275351215</t>
  </si>
  <si>
    <t>Zřízení bednění stěn základových patek</t>
  </si>
  <si>
    <t>-580827802</t>
  </si>
  <si>
    <t>Bednění základových stěn patek svislé nebo šikmé (odkloněné), půdorysně přímé nebo zalomené ve volných nebo zapažených jámách, rýhách, šachtách, včetně případných vzpěr zřízení</t>
  </si>
  <si>
    <t>(1,4+1,4)*2*1,2*38</t>
  </si>
  <si>
    <t>33</t>
  </si>
  <si>
    <t>275351216</t>
  </si>
  <si>
    <t>Odstranění bednění stěn základových patek</t>
  </si>
  <si>
    <t>-636205667</t>
  </si>
  <si>
    <t>Bednění základových stěn patek svislé nebo šikmé (odkloněné), půdorysně přímé nebo zalomené ve volných nebo zapažených jámách, rýhách, šachtách, včetně případných vzpěr odstranění</t>
  </si>
  <si>
    <t>34</t>
  </si>
  <si>
    <t>275353151</t>
  </si>
  <si>
    <t>Bednění kotevních otvorů v základových patkách průřezu do 0,25 m2 hl 1 m</t>
  </si>
  <si>
    <t>-598105086</t>
  </si>
  <si>
    <t>Bednění kotevních otvorů a prostupů v základových konstrukcích v patkách včetně polohového zajištění a odbednění, popř. ztraceného bednění z pletiva apod. průřezu přes 0,17 do 0,25 m2, hl. do 1,00 m</t>
  </si>
  <si>
    <t>38</t>
  </si>
  <si>
    <t>35</t>
  </si>
  <si>
    <t>275361821</t>
  </si>
  <si>
    <t>Výztuž základových patek betonářskou ocelí 10 505 (R)</t>
  </si>
  <si>
    <t>162864058</t>
  </si>
  <si>
    <t>Výztuž základů patek z betonářské oceli 10 505 (R)</t>
  </si>
  <si>
    <t>36</t>
  </si>
  <si>
    <t>278311163</t>
  </si>
  <si>
    <t>Zálivka kotevních otvorů z betonu tř. C 25/30 objemu do 0,50 m3</t>
  </si>
  <si>
    <t>-306099994</t>
  </si>
  <si>
    <t>Zálivka kotevních otvorů z betonu bez zvýšených nároků na prostředí tř. C 25/30 při objemu jednoho otvoru přes 0,10 do 0,50 m3</t>
  </si>
  <si>
    <t>0,25*0,25*0,8*38</t>
  </si>
  <si>
    <t>Svislé a kompletní konstrukce</t>
  </si>
  <si>
    <t>37</t>
  </si>
  <si>
    <t>311238139</t>
  </si>
  <si>
    <t>Zdivo nosné zvukově izolační tl 365 mm s maltovými kapsami pevnosti P 15 na MVC</t>
  </si>
  <si>
    <t>479070822</t>
  </si>
  <si>
    <t>Zdivo nosné jednovrstvé z cihel děrovaných, zvukově izolační s plně promaltovanými svislými kapsami tl. zdiva 365 mm, pevnost cihel P10, P 15 na maltu MVC</t>
  </si>
  <si>
    <t>Půdorys 1.PP</t>
  </si>
  <si>
    <t>č005+006+007</t>
  </si>
  <si>
    <t>(11,4+4,35+0,18+9,98)*3,5</t>
  </si>
  <si>
    <t>-2,5*2*3</t>
  </si>
  <si>
    <t>Půdorys 1.NP</t>
  </si>
  <si>
    <t>č105-121</t>
  </si>
  <si>
    <t>8,96*4,5</t>
  </si>
  <si>
    <t>-(8,96-0,7*2)*2</t>
  </si>
  <si>
    <t>311238139S1</t>
  </si>
  <si>
    <t>Zdivo tl 365 mm - příplatek za vyplnění dilatační mezary polyruetanovou pěnou</t>
  </si>
  <si>
    <t>-196370307</t>
  </si>
  <si>
    <t>11,4+4,35+0,18+9,98</t>
  </si>
  <si>
    <t>8,96</t>
  </si>
  <si>
    <t>39</t>
  </si>
  <si>
    <t>311238321</t>
  </si>
  <si>
    <t xml:space="preserve">Zdivo nosné zvukově izolační 175 mm pevnosti P 15  na MVC s maltovanými kapsami</t>
  </si>
  <si>
    <t>-443490680</t>
  </si>
  <si>
    <t>Zdivo nosné jednovrstvé z cihel děrovaných, spojené na pero a drážku zvukově izolační s plně promaltovanými svislými kapsami P15, tl. zdiva 175 mm</t>
  </si>
  <si>
    <t>č005-006</t>
  </si>
  <si>
    <t>5,85*4</t>
  </si>
  <si>
    <t>č114-115</t>
  </si>
  <si>
    <t>č105+113+114</t>
  </si>
  <si>
    <t>9,9*3,75</t>
  </si>
  <si>
    <t>-0,9*2*2</t>
  </si>
  <si>
    <t>č120</t>
  </si>
  <si>
    <t>9,9*4,75</t>
  </si>
  <si>
    <t>dozdívky profese</t>
  </si>
  <si>
    <t>přizdívka pro vnitřní instalace</t>
  </si>
  <si>
    <t>43</t>
  </si>
  <si>
    <t>40</t>
  </si>
  <si>
    <t>311238321S1</t>
  </si>
  <si>
    <t>Zdivo tl. 175 mm - příplatek za vyplnění dilatační mezary polyruetanovou pěnou</t>
  </si>
  <si>
    <t>-620670548</t>
  </si>
  <si>
    <t>5,85</t>
  </si>
  <si>
    <t>9,9</t>
  </si>
  <si>
    <t>41</t>
  </si>
  <si>
    <t>311238323</t>
  </si>
  <si>
    <t xml:space="preserve">Zdivo nosné zvukově izolační tl 250 mm pevnosti P 15  na MVC s maltovanými kapsami</t>
  </si>
  <si>
    <t>-502300127</t>
  </si>
  <si>
    <t>Zdivo nosné jednovrstvé z cihel děrovaných, spojené na pero a drážku zvukově izolační s plně promaltovanými svislými kapsami P15, tl. zdiva 250 mm</t>
  </si>
  <si>
    <t>(8,96-0,7*2-1,2*2)*2</t>
  </si>
  <si>
    <t>0.04-0.05, 0.04-0.06, 0.04-0.07</t>
  </si>
  <si>
    <t>42</t>
  </si>
  <si>
    <t>311238325</t>
  </si>
  <si>
    <t xml:space="preserve">Zdivo nosné zvukově izolační tl 300 mm pevnosti P 15  na MVC s maltovanými kapsami</t>
  </si>
  <si>
    <t>1110826415</t>
  </si>
  <si>
    <t>Zdivo nosné jednovrstvé z cihel děrovaných, spojené na pero a drážku zvukově izolační s plně promaltovanými svislými kapsami P15, tl. zdiva 300 mm</t>
  </si>
  <si>
    <t>č002-005</t>
  </si>
  <si>
    <t>č006-007</t>
  </si>
  <si>
    <t>č102-103</t>
  </si>
  <si>
    <t>5,85*3,75</t>
  </si>
  <si>
    <t>-0,7*2</t>
  </si>
  <si>
    <t>-1,4*2</t>
  </si>
  <si>
    <t>č113-114</t>
  </si>
  <si>
    <t>4,3*3,75</t>
  </si>
  <si>
    <t>č121-122</t>
  </si>
  <si>
    <t>9,9*4,5</t>
  </si>
  <si>
    <t>-2,8*1,8*2</t>
  </si>
  <si>
    <t>-0,9*2</t>
  </si>
  <si>
    <t>č027-121</t>
  </si>
  <si>
    <t>(4,5+3,8)*4,55</t>
  </si>
  <si>
    <t>311238325S1</t>
  </si>
  <si>
    <t>Zdivo tl 300 mm - příplatek za vyplnění dilatační mezary polyruetanovou pěnou</t>
  </si>
  <si>
    <t>1907568951</t>
  </si>
  <si>
    <t>4,3</t>
  </si>
  <si>
    <t>4,5+3,38</t>
  </si>
  <si>
    <t>44</t>
  </si>
  <si>
    <t>311238353</t>
  </si>
  <si>
    <t>Zdivo nosné z cihel broušených tl 240 mm pevnosti P 10 lepených celoplošně maltou</t>
  </si>
  <si>
    <t>1055593980</t>
  </si>
  <si>
    <t>Zdivo nosné jednovrstvé z cihel děrovaných vnitřní, spojené na pero a drážku broušené, lepené celoplošně tenkovrstvou maltou, pevnost cihel P10, tl. zdiva 240 mm</t>
  </si>
  <si>
    <t>č103</t>
  </si>
  <si>
    <t>0,7*2</t>
  </si>
  <si>
    <t>č115-116</t>
  </si>
  <si>
    <t>7,75*3,75</t>
  </si>
  <si>
    <t>č120-121</t>
  </si>
  <si>
    <t>č105+119+120 - dozdívky pouzder</t>
  </si>
  <si>
    <t>1,2*2*2</t>
  </si>
  <si>
    <t>Půdorys střechy</t>
  </si>
  <si>
    <t>atika na +3,825</t>
  </si>
  <si>
    <t>(9,42+7,48+0,5)*0,5</t>
  </si>
  <si>
    <t>(33,78+17,18+12)*0,5</t>
  </si>
  <si>
    <t>atika na +4,695</t>
  </si>
  <si>
    <t>(15,6+11,2)*2*0,5</t>
  </si>
  <si>
    <t>-10*0,5</t>
  </si>
  <si>
    <t>atika na +7,22</t>
  </si>
  <si>
    <t>(18,42+8,68)*2*0,5</t>
  </si>
  <si>
    <t>45</t>
  </si>
  <si>
    <t>311238353S1</t>
  </si>
  <si>
    <t>Zdivo tl 240 mm - příplatek za vyplnění dilatační mezary polyruetanovou pěnou</t>
  </si>
  <si>
    <t>-1488803390</t>
  </si>
  <si>
    <t>7,75</t>
  </si>
  <si>
    <t>46</t>
  </si>
  <si>
    <t>311238354</t>
  </si>
  <si>
    <t>Zdivo nosné z cihel broušených P+D tl 300 mm pevnosti P 10 lepených celoplošně maltou</t>
  </si>
  <si>
    <t>-1525442583</t>
  </si>
  <si>
    <t>Zdivo nosné jednovrstvé z cihel děrovaných vnitřní, spojené na pero a drážku broušené, lepené celoplošně tenkovrstvou maltou, pevnost cihel P10, tl. zdiva 300 mm</t>
  </si>
  <si>
    <t>č003</t>
  </si>
  <si>
    <t>6*(3,5-2,75)</t>
  </si>
  <si>
    <t>1,7*(3,5-0,5)</t>
  </si>
  <si>
    <t>(1,08-0,3+3,4)*(3,25-0,5)</t>
  </si>
  <si>
    <t>(4,1+5)*(3,25-0,5)</t>
  </si>
  <si>
    <t>3,4*(3,25-0,5)*3</t>
  </si>
  <si>
    <t>5,3*(3,25-0,5)</t>
  </si>
  <si>
    <t>-3,4*1,5*7</t>
  </si>
  <si>
    <t>č008</t>
  </si>
  <si>
    <t>3,05*(3,5-0,5)</t>
  </si>
  <si>
    <t>č009</t>
  </si>
  <si>
    <t>(6,75-0,3)*(3,75-0,5)</t>
  </si>
  <si>
    <t>3,2*(3,75-0,5)*3</t>
  </si>
  <si>
    <t>č017+018</t>
  </si>
  <si>
    <t>5,3*(3,75-0,5)</t>
  </si>
  <si>
    <t>č027</t>
  </si>
  <si>
    <t>(6,7+4,2+4+5+1,7+1,7+1,7)*(3,75-0,5)</t>
  </si>
  <si>
    <t>č101</t>
  </si>
  <si>
    <t>10*4,5</t>
  </si>
  <si>
    <t>-6*2,6</t>
  </si>
  <si>
    <t>č103+108</t>
  </si>
  <si>
    <t>4,2*3</t>
  </si>
  <si>
    <t>č110-112</t>
  </si>
  <si>
    <t>4,1*3</t>
  </si>
  <si>
    <t>č113</t>
  </si>
  <si>
    <t>5*3</t>
  </si>
  <si>
    <t>-3,4*1,5</t>
  </si>
  <si>
    <t>č114+115</t>
  </si>
  <si>
    <t>3,4*1,5*3</t>
  </si>
  <si>
    <t>5,2*3</t>
  </si>
  <si>
    <t>č116-119</t>
  </si>
  <si>
    <t>(5,5+3,5)*3</t>
  </si>
  <si>
    <t>5,2*(3,5+1)</t>
  </si>
  <si>
    <t>-3*3</t>
  </si>
  <si>
    <t>(6,7+4,2+4+5+1,7+1,7+1,7)*4,5</t>
  </si>
  <si>
    <t>střešní část č027</t>
  </si>
  <si>
    <t>(18+8,2)*2*2,25</t>
  </si>
  <si>
    <t>47</t>
  </si>
  <si>
    <t>311238354S1</t>
  </si>
  <si>
    <t>-2103963595</t>
  </si>
  <si>
    <t>1,7</t>
  </si>
  <si>
    <t>1,08-0,3+3,4</t>
  </si>
  <si>
    <t>4,1+5</t>
  </si>
  <si>
    <t>3,4*3</t>
  </si>
  <si>
    <t>5,3</t>
  </si>
  <si>
    <t>3,05</t>
  </si>
  <si>
    <t>6,75-0,3</t>
  </si>
  <si>
    <t>3,2*3</t>
  </si>
  <si>
    <t>6,7+4,2+4+5+1,7+1,7+1,7</t>
  </si>
  <si>
    <t>4,2</t>
  </si>
  <si>
    <t>4,1</t>
  </si>
  <si>
    <t>5,2</t>
  </si>
  <si>
    <t>5,5+3,5</t>
  </si>
  <si>
    <t>48</t>
  </si>
  <si>
    <t>311238355</t>
  </si>
  <si>
    <t>Zdivo nosné z cihel broušených P+D tl 300 mm pevnosti P 15 lepených celoplošně maltou</t>
  </si>
  <si>
    <t>1747262067</t>
  </si>
  <si>
    <t>č009-010</t>
  </si>
  <si>
    <t>7,7*(3,5-0,5)</t>
  </si>
  <si>
    <t>č003-025</t>
  </si>
  <si>
    <t>č026-027</t>
  </si>
  <si>
    <t>(4,2+4)*(3,5-0,5)</t>
  </si>
  <si>
    <t>č003-027</t>
  </si>
  <si>
    <t>5,45*(3,5-0,5)</t>
  </si>
  <si>
    <t>0,5*(3,8-0,5)</t>
  </si>
  <si>
    <t>č119-120</t>
  </si>
  <si>
    <t>9,9*(3,25+1-0,5)</t>
  </si>
  <si>
    <t>49</t>
  </si>
  <si>
    <t>311238355S1</t>
  </si>
  <si>
    <t>1473752864</t>
  </si>
  <si>
    <t>7,7</t>
  </si>
  <si>
    <t>4,2+4</t>
  </si>
  <si>
    <t>5,45</t>
  </si>
  <si>
    <t>0,5</t>
  </si>
  <si>
    <t>311238451</t>
  </si>
  <si>
    <t>Zdivo nosné vnější z cihel broušených tl 365 mm pevnosti P 10 lepených celoplošně maltou</t>
  </si>
  <si>
    <t>-2103150747</t>
  </si>
  <si>
    <t>Zdivo nosné jednovrstvé z cihel děrovaných vnější, spojené na pero a drážku broušené, lepené celoplošně tenkovrstvou maltou, pevnost cihel P10, tl. zdiva 365 mm</t>
  </si>
  <si>
    <t>č105-119-120</t>
  </si>
  <si>
    <t>(3,8+5,2)*(4,5-0,5)</t>
  </si>
  <si>
    <t>51</t>
  </si>
  <si>
    <t>311238451S1</t>
  </si>
  <si>
    <t>-1143535476</t>
  </si>
  <si>
    <t>3,8+5,2</t>
  </si>
  <si>
    <t>52</t>
  </si>
  <si>
    <t>311238800</t>
  </si>
  <si>
    <t xml:space="preserve">Zdivo nosné vnější TI z cihel broušených  s vnitřní izolací polysytyrenem tl 300 mm lepené</t>
  </si>
  <si>
    <t>-693856036</t>
  </si>
  <si>
    <t>Zdivo nosné jednovrstvé z cihel děrovaných tepelně izolačních broušené, s integrovanou vnitřní izolací z expandovaného (samozhášivého) polystyrenu lepené celoplošně tenkovrstvou maltou, součinitel prostupu tepla tl. zdiva 300 mm</t>
  </si>
  <si>
    <t>(6+1,7)*0,5</t>
  </si>
  <si>
    <t>(1,08-0,3+3,4)*0,5</t>
  </si>
  <si>
    <t>(4,1+5)*0,5</t>
  </si>
  <si>
    <t>3,4*0,5*3</t>
  </si>
  <si>
    <t>5,3*0,5</t>
  </si>
  <si>
    <t>(3,05-0,9)*0,5</t>
  </si>
  <si>
    <t>(6,75-0,3)*0,5</t>
  </si>
  <si>
    <t>3,2*0,5*3</t>
  </si>
  <si>
    <t>(6,7+4,2+4+5+1,7+1,7+1,7)*0,5</t>
  </si>
  <si>
    <t>7,7*0,5</t>
  </si>
  <si>
    <t>(4,2+4)*0,5</t>
  </si>
  <si>
    <t>5,45*0,5</t>
  </si>
  <si>
    <t>5,83*0,5</t>
  </si>
  <si>
    <t>0,5*0,5</t>
  </si>
  <si>
    <t>9,9*0,5</t>
  </si>
  <si>
    <t>53</t>
  </si>
  <si>
    <t>311238801</t>
  </si>
  <si>
    <t xml:space="preserve">Zdivo nosné vnější TI z cihel broušených  s vnitřní izolací tl 380 mm lepené</t>
  </si>
  <si>
    <t>-162723717</t>
  </si>
  <si>
    <t>Zdivo nosné jednovrstvé z cihel děrovaných tepelně izolačních broušené, s integrovanou vnitřní izolací z expandovaného (samozhášivého) polystyrenu lepené celoplošně tenkovrstvou maltou, součinitel prostupu tepla U = 0,16, tl. zdiva 380 mm</t>
  </si>
  <si>
    <t>1pp</t>
  </si>
  <si>
    <t>24,4*0,5</t>
  </si>
  <si>
    <t>(3,8+5,2)*0,5</t>
  </si>
  <si>
    <t>-1,2*0,5*2</t>
  </si>
  <si>
    <t>54</t>
  </si>
  <si>
    <t>311238921</t>
  </si>
  <si>
    <t>Zásyp dutin první vrstvy obvodového zdiva tl do 250 mm polystyrenem</t>
  </si>
  <si>
    <t>585580456</t>
  </si>
  <si>
    <t>55</t>
  </si>
  <si>
    <t>311273222</t>
  </si>
  <si>
    <t>Zdivo nosné tl 200 mm z pórobetonových přesných tvárnic PDK hmotnosti 500 kg/m3</t>
  </si>
  <si>
    <t>2027116661</t>
  </si>
  <si>
    <t>Zdivo z pórobetonových přesných tvárnic nosné z tvárnic na pero a drážku s kapsou jakékoli pevnosti na tenké maltové lože, tloušťka zdiva 200 mm, objemová hmotnost 500 kg/m3</t>
  </si>
  <si>
    <t>č106-110</t>
  </si>
  <si>
    <t>4,1*3,8*0,2</t>
  </si>
  <si>
    <t>10*0,2</t>
  </si>
  <si>
    <t>56</t>
  </si>
  <si>
    <t>317141225</t>
  </si>
  <si>
    <t>Překlady ploché z pórobetonu š 150 mm do 1500 mm</t>
  </si>
  <si>
    <t>405352512</t>
  </si>
  <si>
    <t>Překlady ploché prefabrikované z pórobetonu osazené do tenkého maltového lože, včetně slepení dvou překladů vedle sebe po celé délce boční plochy, šířky překladu 150 mm,přes 1250 do 1500 mm</t>
  </si>
  <si>
    <t>57</t>
  </si>
  <si>
    <t>317141229</t>
  </si>
  <si>
    <t>Překlady ploché z pórobetonu š 150 mm do 2500 mm</t>
  </si>
  <si>
    <t>-2146681962</t>
  </si>
  <si>
    <t xml:space="preserve">Překlady ploché prefabrikované z pórobetonu osazené do tenkého maltového lože, včetně slepení dvou překladů vedle sebe po celé délce boční plochy, šířky překladu 150 mm, pro světlost otvoru  do 2500 mm</t>
  </si>
  <si>
    <t>1np</t>
  </si>
  <si>
    <t>58</t>
  </si>
  <si>
    <t>317142221</t>
  </si>
  <si>
    <t>Překlady nenosné přímé z pórobetonu v příčkách tl 100 mm pro světlost otvoru do 1010 mm</t>
  </si>
  <si>
    <t>-1461076267</t>
  </si>
  <si>
    <t>Překlady nenosné prefabrikované z pórobetonu osazené do tenkého maltového lože, v příčkách přímé, světlost otvoru do 1010 mm tl. 100 mm</t>
  </si>
  <si>
    <t>59</t>
  </si>
  <si>
    <t>317142322</t>
  </si>
  <si>
    <t>Překlady nenosné přímé z pórobetonu v příčkách tl 150 mm pro světlost otvoru do 1010 mm</t>
  </si>
  <si>
    <t>1178673789</t>
  </si>
  <si>
    <t>Překlady nenosné prefabrikované z pórobetonu osazené do tenkého maltového lože, v příčkách přímé, světlost otvoru do 1010 mm tl. 150 mm</t>
  </si>
  <si>
    <t>317168130</t>
  </si>
  <si>
    <t>Překlad keramický vysoký v 23,8 cm dl 100 cm</t>
  </si>
  <si>
    <t>559513192</t>
  </si>
  <si>
    <t>Překlady keramické vysoké [HELUZ] osazené do maltového lože, šířky překladu 7 cm výšky 23,8 cm, délky 100 cm</t>
  </si>
  <si>
    <t>61</t>
  </si>
  <si>
    <t>317168132</t>
  </si>
  <si>
    <t>Překlad keramický vysoký v 23,8 cm dl 150 cm</t>
  </si>
  <si>
    <t>1057645711</t>
  </si>
  <si>
    <t>Překlady keramické vysoké [HELUZ] osazené do maltového lože, šířky překladu 7 cm výšky 23,8 cm, délky 150 cm</t>
  </si>
  <si>
    <t>62</t>
  </si>
  <si>
    <t>317168133</t>
  </si>
  <si>
    <t>Překlad keramický vysoký v 23,8 cm dl 175 cm</t>
  </si>
  <si>
    <t>1688637579</t>
  </si>
  <si>
    <t>Překlady keramické vysoké [HELUZ] osazené do maltového lože, šířky překladu 7 cm výšky 23,8 cm, délky 175 cm</t>
  </si>
  <si>
    <t>63</t>
  </si>
  <si>
    <t>317168134</t>
  </si>
  <si>
    <t>Překlad keramický vysoký v 23,8 cm dl 200 cm</t>
  </si>
  <si>
    <t>1319955696</t>
  </si>
  <si>
    <t>Překlady keramické vysoké [HELUZ] osazené do maltového lože, šířky překladu 7 cm výšky 23,8 cm, délky 200 cm</t>
  </si>
  <si>
    <t>64</t>
  </si>
  <si>
    <t>317168136</t>
  </si>
  <si>
    <t>Překlad keramický vysoký v 23,8 cm dl 250 cm</t>
  </si>
  <si>
    <t>899086643</t>
  </si>
  <si>
    <t>Překlady keramické vysoké [HELUZ] osazené do maltového lože, šířky překladu 7 cm výšky 23,8 cm, délky 250 cm</t>
  </si>
  <si>
    <t>65</t>
  </si>
  <si>
    <t>317168139</t>
  </si>
  <si>
    <t>Překlad keramický vysoký v 23,8 cm dl 325 cm</t>
  </si>
  <si>
    <t>866025414</t>
  </si>
  <si>
    <t>Překlady keramické vysoké [HELUZ] osazené do maltového lože, šířky překladu 7 cm výšky 23,8 cm, délky 325 cm</t>
  </si>
  <si>
    <t>66</t>
  </si>
  <si>
    <t>317941121</t>
  </si>
  <si>
    <t>Osazování ocelových válcovaných nosníků na zdivu I, IE, U, UE nebo L do č 12</t>
  </si>
  <si>
    <t>846244987</t>
  </si>
  <si>
    <t>Osazování ocelových válcovaných nosníků na zdivu I nebo IE nebo U nebo UE nebo L do č. 12 nebo výšky do 120 mm</t>
  </si>
  <si>
    <t>0,06243</t>
  </si>
  <si>
    <t>0,1873</t>
  </si>
  <si>
    <t>67</t>
  </si>
  <si>
    <t>317941123</t>
  </si>
  <si>
    <t>Osazování ocelových válcovaných nosníků na zdivu I, IE, U, UE nebo L do č 22</t>
  </si>
  <si>
    <t>698290208</t>
  </si>
  <si>
    <t>Osazování ocelových válcovaných nosníků na zdivu I nebo IE nebo U nebo UE nebo L č. 14 až 22 nebo výšky do 220 mm</t>
  </si>
  <si>
    <t>0,22748</t>
  </si>
  <si>
    <t>0,0208</t>
  </si>
  <si>
    <t>0,10528</t>
  </si>
  <si>
    <t>0,10509</t>
  </si>
  <si>
    <t>0,11261</t>
  </si>
  <si>
    <t>68</t>
  </si>
  <si>
    <t>130108160</t>
  </si>
  <si>
    <t>ocel profilová UPN, v jakosti 11 375, h=100 mm</t>
  </si>
  <si>
    <t>911403701</t>
  </si>
  <si>
    <t>0,06243*1,05</t>
  </si>
  <si>
    <t>0,1873*1,05</t>
  </si>
  <si>
    <t>69</t>
  </si>
  <si>
    <t>130108200</t>
  </si>
  <si>
    <t>ocel profilová UPN, v jakosti 11 375, h=140 mm</t>
  </si>
  <si>
    <t>-1452753520</t>
  </si>
  <si>
    <t>0,0208*1,05</t>
  </si>
  <si>
    <t>70</t>
  </si>
  <si>
    <t>130108220</t>
  </si>
  <si>
    <t>ocel profilová UPN, v jakosti 11 375, h=160 mm</t>
  </si>
  <si>
    <t>99599163</t>
  </si>
  <si>
    <t>0,22748*1,05</t>
  </si>
  <si>
    <t>(0,10528+0,10509+0,11261)*1,05</t>
  </si>
  <si>
    <t>71</t>
  </si>
  <si>
    <t>317998110</t>
  </si>
  <si>
    <t>Tepelná izolace mezi překlady v 24 cm z polystyrénu tl do 30 mm</t>
  </si>
  <si>
    <t>-1731512071</t>
  </si>
  <si>
    <t>Izolace tepelná mezi překlady z pěnového polystyrénu výšky 24 cm, tloušťky do 30 mm</t>
  </si>
  <si>
    <t>2,5*3</t>
  </si>
  <si>
    <t>72</t>
  </si>
  <si>
    <t>341941001</t>
  </si>
  <si>
    <t>Nosné nebo spojovací svary tl do 10 mm ocelových doplňkových konstrukcí při montáži dílců</t>
  </si>
  <si>
    <t>1287806652</t>
  </si>
  <si>
    <t>Nosné nebo spojovací svary ocelových doplňkových konstrukcí kromě betonářské oceli, tloušťky svaru do 10 mm</t>
  </si>
  <si>
    <t xml:space="preserve">svařování ocelových překladů  "do krabice"</t>
  </si>
  <si>
    <t>2,94*3*2</t>
  </si>
  <si>
    <t>2,8*2</t>
  </si>
  <si>
    <t>2,79*2</t>
  </si>
  <si>
    <t>2,99*2</t>
  </si>
  <si>
    <t>2,94*2</t>
  </si>
  <si>
    <t>3,02*2*2</t>
  </si>
  <si>
    <t>73</t>
  </si>
  <si>
    <t>342248336</t>
  </si>
  <si>
    <t>Příčky zvukově izolační tl 115 mm pevnosti P15 na MVC</t>
  </si>
  <si>
    <t>171031478</t>
  </si>
  <si>
    <t>Příčky jednoduché z cihel děrovaných spojených na pero a drážku zvukově izolačních na maltu MVC, pevnost cihel P15, tl. příčky 115 mm</t>
  </si>
  <si>
    <t>č116</t>
  </si>
  <si>
    <t>74</t>
  </si>
  <si>
    <t>342272248</t>
  </si>
  <si>
    <t>Příčky tl 75 mm z pórobetonových přesných hladkých příčkovek objemové hmotnosti 500 kg/m3</t>
  </si>
  <si>
    <t>735012154</t>
  </si>
  <si>
    <t>Příčky z pórobetonových přesných příčkovek hladkých, objemové hmotnosti 500 kg/m3 na tenké maltové lože, tloušťky příčky 75 mm</t>
  </si>
  <si>
    <t>č105+113+114 - dozdívky pouzder</t>
  </si>
  <si>
    <t>1*2*2</t>
  </si>
  <si>
    <t>č105-115</t>
  </si>
  <si>
    <t>1*2*3</t>
  </si>
  <si>
    <t>vnitřní instalace</t>
  </si>
  <si>
    <t>75</t>
  </si>
  <si>
    <t>342273323</t>
  </si>
  <si>
    <t>Příčky tl 100 mm z pórobetonových přesných příčkovek na pero a drážku objemové hmotnosti 500 kg/m3</t>
  </si>
  <si>
    <t>1516334874</t>
  </si>
  <si>
    <t>Příčky z pórobetonových přesných příčkovek na pero a drážku, objemové hmotnosti 500 kg/m3 na tenké maltové lože, tloušťky příčky 100 mm</t>
  </si>
  <si>
    <t>č012-013</t>
  </si>
  <si>
    <t>1*3,8</t>
  </si>
  <si>
    <t>č015-016</t>
  </si>
  <si>
    <t>(1,7+1,9)*3,8</t>
  </si>
  <si>
    <t>-0,7*2*2</t>
  </si>
  <si>
    <t>č019-020</t>
  </si>
  <si>
    <t>č022</t>
  </si>
  <si>
    <t>(1+1,65)*3,8</t>
  </si>
  <si>
    <t>č023</t>
  </si>
  <si>
    <t>1,3*3,8</t>
  </si>
  <si>
    <t>č106-108</t>
  </si>
  <si>
    <t>1,85*3,8*2</t>
  </si>
  <si>
    <t>-0,8*2</t>
  </si>
  <si>
    <t>č109-111</t>
  </si>
  <si>
    <t>(1,9+1,8)*3,8</t>
  </si>
  <si>
    <t xml:space="preserve">dozdívky  profese</t>
  </si>
  <si>
    <t>76</t>
  </si>
  <si>
    <t>342273423</t>
  </si>
  <si>
    <t>Příčky tl 125 mm z pórobetonových přesných příčkovek na pero a drážku objemové hmotnosti 500 kg/m3</t>
  </si>
  <si>
    <t>294446250</t>
  </si>
  <si>
    <t>Příčky z pórobetonových přesných příčkovek na pero a drážku, objemové hmotnosti 500 kg/m3 na tenké maltové lože, tloušťky příčky 125 mm</t>
  </si>
  <si>
    <t>č002-003</t>
  </si>
  <si>
    <t>6,2*4</t>
  </si>
  <si>
    <t>-2,5*2</t>
  </si>
  <si>
    <t>č008-009</t>
  </si>
  <si>
    <t>11,7*3,8</t>
  </si>
  <si>
    <t>-2,5*2*2</t>
  </si>
  <si>
    <t>č101-102</t>
  </si>
  <si>
    <t>6,2*3,8</t>
  </si>
  <si>
    <t>č102-121</t>
  </si>
  <si>
    <t>2,5*2</t>
  </si>
  <si>
    <t>77</t>
  </si>
  <si>
    <t>342273523</t>
  </si>
  <si>
    <t>Příčky tl 150 mm z pórobetonových přesných příčkovek na pero a drážku objemové hmotnosti 500 kg/m3</t>
  </si>
  <si>
    <t>1894057163</t>
  </si>
  <si>
    <t>Příčky z pórobetonových přesných příčkovek na pero a drážku, objemové hmotnosti 500 kg/m3 na tenké maltové lože, tloušťky příčky 150 mm</t>
  </si>
  <si>
    <t>č005</t>
  </si>
  <si>
    <t>č004-008</t>
  </si>
  <si>
    <t>3,05*3,8</t>
  </si>
  <si>
    <t>č004</t>
  </si>
  <si>
    <t>14,5*4,55</t>
  </si>
  <si>
    <t>-1,8*2</t>
  </si>
  <si>
    <t>č010-021</t>
  </si>
  <si>
    <t>(7,55*3+7,5)*3,8</t>
  </si>
  <si>
    <t>-0,9*2*6</t>
  </si>
  <si>
    <t>1,9*3,8*2</t>
  </si>
  <si>
    <t>č025-026</t>
  </si>
  <si>
    <t>(7,55+5,4)*3,8</t>
  </si>
  <si>
    <t>(0,6+1,2)*3,8</t>
  </si>
  <si>
    <t>č103-108</t>
  </si>
  <si>
    <t>(4,5+4,1+2,15+2*2+0,9)*3,8</t>
  </si>
  <si>
    <t>-0,8*2*2</t>
  </si>
  <si>
    <t>č109-112</t>
  </si>
  <si>
    <t>(4,5+4,1*2+1,9*2)*3,8</t>
  </si>
  <si>
    <t>(7,9+1,8)*3,65</t>
  </si>
  <si>
    <t>-1*2</t>
  </si>
  <si>
    <t>78</t>
  </si>
  <si>
    <t>342291111</t>
  </si>
  <si>
    <t>Ukotvení příček montážní polyuretanovou pěnou tl příčky do 100 mm</t>
  </si>
  <si>
    <t>-12393366</t>
  </si>
  <si>
    <t>Ukotvení příček polyuretanovou pěnou, tl. příčky do 100 mm</t>
  </si>
  <si>
    <t>1,7+1,9</t>
  </si>
  <si>
    <t>1+1,65</t>
  </si>
  <si>
    <t>1,3</t>
  </si>
  <si>
    <t>1,85*2</t>
  </si>
  <si>
    <t>1,9+1,8</t>
  </si>
  <si>
    <t>79</t>
  </si>
  <si>
    <t>342291112</t>
  </si>
  <si>
    <t>Ukotvení příček montážní polyuretanovou pěnou tl příčky přes 100 mm</t>
  </si>
  <si>
    <t>1546567793</t>
  </si>
  <si>
    <t>Ukotvení příček polyuretanovou pěnou, tl. příčky přes 100 mm</t>
  </si>
  <si>
    <t>tl.12,5cm</t>
  </si>
  <si>
    <t>6,2</t>
  </si>
  <si>
    <t>11,7</t>
  </si>
  <si>
    <t>tl.15cm</t>
  </si>
  <si>
    <t>14,5</t>
  </si>
  <si>
    <t>7,55*3+7,5</t>
  </si>
  <si>
    <t>1,9*2</t>
  </si>
  <si>
    <t>7,55+5,4</t>
  </si>
  <si>
    <t>0,6+1,2</t>
  </si>
  <si>
    <t>4,5+4,1+2,15+2*2+0,9</t>
  </si>
  <si>
    <t>4,5+4,1*2+1,9*2</t>
  </si>
  <si>
    <t>7,9+1,8</t>
  </si>
  <si>
    <t>příčky tl.11,5cm</t>
  </si>
  <si>
    <t>80</t>
  </si>
  <si>
    <t>342291121</t>
  </si>
  <si>
    <t>Ukotvení příček k cihelným konstrukcím plochými kotvami</t>
  </si>
  <si>
    <t>-1158572593</t>
  </si>
  <si>
    <t>Ukotvení příček plochými kotvami, do konstrukce cihelné</t>
  </si>
  <si>
    <t>4*42</t>
  </si>
  <si>
    <t>4*36</t>
  </si>
  <si>
    <t>81</t>
  </si>
  <si>
    <t>342291131</t>
  </si>
  <si>
    <t>Ukotvení příček k betonovým konstrukcím plochými kotvami</t>
  </si>
  <si>
    <t>-518341794</t>
  </si>
  <si>
    <t>Ukotvení příček plochými kotvami, do konstrukce betonové</t>
  </si>
  <si>
    <t>4*32</t>
  </si>
  <si>
    <t>4*38</t>
  </si>
  <si>
    <t>346244381</t>
  </si>
  <si>
    <t>Plentování jednostranné v do 200 mm válcovaných nosníků cihlami</t>
  </si>
  <si>
    <t>-1598507579</t>
  </si>
  <si>
    <t>Plentování ocelových válcovaných nosníků jednostranné cihlami na maltu, výška stojiny do 200 mm</t>
  </si>
  <si>
    <t>překlady - válcové nosníky</t>
  </si>
  <si>
    <t>2,94*0,1*2*3</t>
  </si>
  <si>
    <t>2,94*0,1*2</t>
  </si>
  <si>
    <t>2,8*0,16*2</t>
  </si>
  <si>
    <t>2,79*0,16*2</t>
  </si>
  <si>
    <t>2,99*0,16*2</t>
  </si>
  <si>
    <t>3,02*0,16*2*2</t>
  </si>
  <si>
    <t>83</t>
  </si>
  <si>
    <t>346481111</t>
  </si>
  <si>
    <t>Zaplentování rýh, potrubí, výklenků, válcových nosníků nebo nik ve stěnách rabicovým pletivem</t>
  </si>
  <si>
    <t>1982530789</t>
  </si>
  <si>
    <t>Zaplentování rýh, potrubí, válcovaných nosníků, výklenků nebo nik jakéhokoliv tvaru, na maltu ve stěnách nebo před stěnami rabicovým pletivem</t>
  </si>
  <si>
    <t>2,94*1</t>
  </si>
  <si>
    <t>3,02*1</t>
  </si>
  <si>
    <t>2,94*1*3</t>
  </si>
  <si>
    <t>1,3*1</t>
  </si>
  <si>
    <t>2,8*1</t>
  </si>
  <si>
    <t>2,79*1</t>
  </si>
  <si>
    <t>2,99*1</t>
  </si>
  <si>
    <t>84</t>
  </si>
  <si>
    <t>389381001</t>
  </si>
  <si>
    <t>Dobetonování prefabrikovaných konstrukcí</t>
  </si>
  <si>
    <t>211626494</t>
  </si>
  <si>
    <t>válcové nosníky</t>
  </si>
  <si>
    <t>2,8*0,15*0,16</t>
  </si>
  <si>
    <t>2,79*0,15*0,16</t>
  </si>
  <si>
    <t>2,99*0,15*0,16</t>
  </si>
  <si>
    <t>3,20*0,15*0,16*2</t>
  </si>
  <si>
    <t>Různé kompletní konstrukce - prefa</t>
  </si>
  <si>
    <t>85</t>
  </si>
  <si>
    <t>2100011</t>
  </si>
  <si>
    <t>dodávka prefa základových prahů</t>
  </si>
  <si>
    <t>154377596</t>
  </si>
  <si>
    <t>prefa</t>
  </si>
  <si>
    <t>86</t>
  </si>
  <si>
    <t>2100012</t>
  </si>
  <si>
    <t>montáž základových prahů</t>
  </si>
  <si>
    <t>-991044841</t>
  </si>
  <si>
    <t>87</t>
  </si>
  <si>
    <t>3100011</t>
  </si>
  <si>
    <t>dodávka prefa sloupů</t>
  </si>
  <si>
    <t>-245565915</t>
  </si>
  <si>
    <t>88</t>
  </si>
  <si>
    <t>3100012</t>
  </si>
  <si>
    <t>montáž sloupů</t>
  </si>
  <si>
    <t>-85407323</t>
  </si>
  <si>
    <t>89</t>
  </si>
  <si>
    <t>4100011</t>
  </si>
  <si>
    <t>dodávka prefa průvlaků</t>
  </si>
  <si>
    <t>1220176099</t>
  </si>
  <si>
    <t>90</t>
  </si>
  <si>
    <t>4100012</t>
  </si>
  <si>
    <t>montáž prefa průvlaků</t>
  </si>
  <si>
    <t>-2088409970</t>
  </si>
  <si>
    <t>91</t>
  </si>
  <si>
    <t>4100013</t>
  </si>
  <si>
    <t>dodávka prefa ztužidla</t>
  </si>
  <si>
    <t>1346691167</t>
  </si>
  <si>
    <t>92</t>
  </si>
  <si>
    <t>4100014</t>
  </si>
  <si>
    <t>montáž prefa ztužidla</t>
  </si>
  <si>
    <t>550770053</t>
  </si>
  <si>
    <t>93</t>
  </si>
  <si>
    <t>411135001</t>
  </si>
  <si>
    <t>Montáž stropních panelů z předpjatého betonu bez závěsných háků hmotnosti do 1,5 t</t>
  </si>
  <si>
    <t>99864075</t>
  </si>
  <si>
    <t>Montáž stropních panelů z předpjatého betonu bez závěsných háků, hmotnosti do 1,5 t</t>
  </si>
  <si>
    <t>5+5+2</t>
  </si>
  <si>
    <t>94</t>
  </si>
  <si>
    <t>411135002</t>
  </si>
  <si>
    <t>Montáž stropních panelů z předpjatého betonu bez závěsných háků hmotnosti do 3 t</t>
  </si>
  <si>
    <t>-970126101</t>
  </si>
  <si>
    <t>Montáž stropních panelů z předpjatého betonu bez závěsných háků, hmotnosti přes 1,5 do 3 t</t>
  </si>
  <si>
    <t>22+5</t>
  </si>
  <si>
    <t>střecha</t>
  </si>
  <si>
    <t>95</t>
  </si>
  <si>
    <t>411135003</t>
  </si>
  <si>
    <t>Montáž stropních panelů z předpjatého betonu bez závěsných háků hmotnosti do 5 t</t>
  </si>
  <si>
    <t>-1078843030</t>
  </si>
  <si>
    <t>Montáž stropních panelů z předpjatého betonu bez závěsných háků, hmotnosti přes 3 do 5 t</t>
  </si>
  <si>
    <t>96</t>
  </si>
  <si>
    <t>411135004</t>
  </si>
  <si>
    <t>Montáž stropních panelů z předpjatého betonu bez závěsných háků hmotnosti do 7 t</t>
  </si>
  <si>
    <t>481077512</t>
  </si>
  <si>
    <t>Montáž stropních panelů z předpjatého betonu bez závěsných háků, hmotnosti přes 5 do 7 t</t>
  </si>
  <si>
    <t>97</t>
  </si>
  <si>
    <t>593468700</t>
  </si>
  <si>
    <t>panel stropní předpjatý PPS 100x119x20 cm</t>
  </si>
  <si>
    <t>1712398407</t>
  </si>
  <si>
    <t>1,65*5</t>
  </si>
  <si>
    <t>4,46*5</t>
  </si>
  <si>
    <t>3,19*5</t>
  </si>
  <si>
    <t>5,83*22</t>
  </si>
  <si>
    <t>6,13*5</t>
  </si>
  <si>
    <t>205,41*0,02</t>
  </si>
  <si>
    <t>98</t>
  </si>
  <si>
    <t>593468620</t>
  </si>
  <si>
    <t>panel stropní předpjatý PPS 100x119x25 cm</t>
  </si>
  <si>
    <t>-2045324531</t>
  </si>
  <si>
    <t>7,6*15</t>
  </si>
  <si>
    <t>272,91*0,02</t>
  </si>
  <si>
    <t>99</t>
  </si>
  <si>
    <t>5934686501</t>
  </si>
  <si>
    <t>panel stropní předpjatý PPS 100x119x32 cm</t>
  </si>
  <si>
    <t>43261017</t>
  </si>
  <si>
    <t>9,9*27</t>
  </si>
  <si>
    <t>267,3*0,02</t>
  </si>
  <si>
    <t>5934686502</t>
  </si>
  <si>
    <t>panel stropní předpjatý PPS 100x119x40 cm</t>
  </si>
  <si>
    <t>329857995</t>
  </si>
  <si>
    <t>9,9*23</t>
  </si>
  <si>
    <t>227,7*0,02</t>
  </si>
  <si>
    <t>101</t>
  </si>
  <si>
    <t>-2111234665</t>
  </si>
  <si>
    <t>1,65*1,2*0,0047</t>
  </si>
  <si>
    <t>4,46*1,2*0,0047</t>
  </si>
  <si>
    <t>3,19*1,2*0,0047</t>
  </si>
  <si>
    <t>5,83*1,2*0,0068</t>
  </si>
  <si>
    <t>6,13*1,2*0,0068</t>
  </si>
  <si>
    <t>9,9*0,25*0,4*3</t>
  </si>
  <si>
    <t>5,83*0,2*0,25*3</t>
  </si>
  <si>
    <t>5,83*1,2*0,0047</t>
  </si>
  <si>
    <t>6,13*1,2*0,0047</t>
  </si>
  <si>
    <t>9,9*1,2*0,0092</t>
  </si>
  <si>
    <t>5,83*0,2*0,2*3</t>
  </si>
  <si>
    <t>9,9*0,25*0,32*2</t>
  </si>
  <si>
    <t>9,9*1,2*0,0068</t>
  </si>
  <si>
    <t>9,9*0,2*0,25</t>
  </si>
  <si>
    <t>7,032*0,1</t>
  </si>
  <si>
    <t>102</t>
  </si>
  <si>
    <t>389361001</t>
  </si>
  <si>
    <t>Doplňující výztuž prefabrikovaných konstrukcí z betonářské oceli</t>
  </si>
  <si>
    <t>1330962553</t>
  </si>
  <si>
    <t>Doplňující výztuž prefabrikovaných konstrukcí pro každý druh a stavební díl z betonářské oceli</t>
  </si>
  <si>
    <t>tyč pr.12mm do každé spáry stropních panelů</t>
  </si>
  <si>
    <t>1,65*0,0009*6</t>
  </si>
  <si>
    <t>4,46*0,0009*6</t>
  </si>
  <si>
    <t>3,19*0,0009*3</t>
  </si>
  <si>
    <t>5,83*0,0009*25</t>
  </si>
  <si>
    <t>6,13*0,0009*6</t>
  </si>
  <si>
    <t>9,9*0,0009*30</t>
  </si>
  <si>
    <t>7,6*0,0009*17</t>
  </si>
  <si>
    <t>1,012*0,1</t>
  </si>
  <si>
    <t>Vodorovné konstrukce</t>
  </si>
  <si>
    <t>103</t>
  </si>
  <si>
    <t>417321414</t>
  </si>
  <si>
    <t>Ztužující pásy a věnce ze ŽB tř. C 20/25</t>
  </si>
  <si>
    <t>75493859</t>
  </si>
  <si>
    <t>Ztužující pásy a věnce z betonu železového (bez výztuže) tř. C 20/25</t>
  </si>
  <si>
    <t>(9,42+7,48+0,5)*0,25*0,25</t>
  </si>
  <si>
    <t>(33,78+17,18+12)*0,25*0,25</t>
  </si>
  <si>
    <t>(15,6+11,2)*2*0,25*0,25</t>
  </si>
  <si>
    <t>-10*0,25*0,25</t>
  </si>
  <si>
    <t>(18,42+8,68)*2*0,25*0,25</t>
  </si>
  <si>
    <t>104</t>
  </si>
  <si>
    <t>417351115</t>
  </si>
  <si>
    <t>Zřízení bednění ztužujících věnců</t>
  </si>
  <si>
    <t>-2128300961</t>
  </si>
  <si>
    <t>Bednění bočnic ztužujících pásů a věnců včetně vzpěr zřízení</t>
  </si>
  <si>
    <t>(9,42+7,48+0,5)*0,25*2</t>
  </si>
  <si>
    <t>(33,78+17,18+12)*0,25*2</t>
  </si>
  <si>
    <t>(15,6+11,2)*2*0,25*2</t>
  </si>
  <si>
    <t>-10*0,25*2</t>
  </si>
  <si>
    <t>(18,42+8,68)*2*0,25*2</t>
  </si>
  <si>
    <t>105</t>
  </si>
  <si>
    <t>417351116</t>
  </si>
  <si>
    <t>Odstranění bednění ztužujících věnců</t>
  </si>
  <si>
    <t>-1116740930</t>
  </si>
  <si>
    <t>Bednění bočnic ztužujících pásů a věnců včetně vzpěr odstranění</t>
  </si>
  <si>
    <t>106</t>
  </si>
  <si>
    <t>417361821</t>
  </si>
  <si>
    <t>Výztuž ztužujících pásů a věnců betonářskou ocelí 10 505</t>
  </si>
  <si>
    <t>28774929</t>
  </si>
  <si>
    <t>Výztuž ztužujících pásů a věnců z betonářské oceli 10 505 (R) nebo BSt 500</t>
  </si>
  <si>
    <t>(9,42+7,48+0,5)*0,008</t>
  </si>
  <si>
    <t>(33,78+17,18+12)*0,008</t>
  </si>
  <si>
    <t>(15,6+11,2)*2*0,008</t>
  </si>
  <si>
    <t>-10*0,008</t>
  </si>
  <si>
    <t>(18,42+8,68)*2*0,008</t>
  </si>
  <si>
    <t>451</t>
  </si>
  <si>
    <t>4001DI</t>
  </si>
  <si>
    <t>Dodávka prefa schodiště vč. podesty</t>
  </si>
  <si>
    <t>1414010763</t>
  </si>
  <si>
    <t>452</t>
  </si>
  <si>
    <t>4002DI</t>
  </si>
  <si>
    <t>Montáž prefa schodiště vč. podesty</t>
  </si>
  <si>
    <t>-888706562</t>
  </si>
  <si>
    <t>Úpravy povrchů, podlahy a osazování výplní</t>
  </si>
  <si>
    <t>Úprava povrchů vnitřních</t>
  </si>
  <si>
    <t>107</t>
  </si>
  <si>
    <t>612131111</t>
  </si>
  <si>
    <t>Polymercementový spojovací můstek vnitřních stěn nanášený ručně</t>
  </si>
  <si>
    <t>-1224084977</t>
  </si>
  <si>
    <t>Podkladní a spojovací vrstva vnitřních omítaných ploch polymercementový spojovací můstek nanášený ručně stěn</t>
  </si>
  <si>
    <t>omítky na porobetonu</t>
  </si>
  <si>
    <t>č001</t>
  </si>
  <si>
    <t>6,1*4</t>
  </si>
  <si>
    <t>-1,2*2</t>
  </si>
  <si>
    <t>č002</t>
  </si>
  <si>
    <t>č003+004</t>
  </si>
  <si>
    <t>(3,05+14,5)*3,8</t>
  </si>
  <si>
    <t>(8,55+3,05)*3,85</t>
  </si>
  <si>
    <t>11,7*3,85</t>
  </si>
  <si>
    <t>-1,2*2*2</t>
  </si>
  <si>
    <t>č010</t>
  </si>
  <si>
    <t>(3,7+3,3*2)*3,85</t>
  </si>
  <si>
    <t>č011+012+013</t>
  </si>
  <si>
    <t>(3,7+2+1)*2*(3,85-2,1)</t>
  </si>
  <si>
    <t>č014+015+016</t>
  </si>
  <si>
    <t>(1,9+1,9+1,55*2+0,9*2)*2*(3,85-2,1)</t>
  </si>
  <si>
    <t>č017</t>
  </si>
  <si>
    <t>(3,7+3,3)*3,85</t>
  </si>
  <si>
    <t>č018+019+020</t>
  </si>
  <si>
    <t>č021+022+023</t>
  </si>
  <si>
    <t>(3,7+1,9+1,55+0,9+1,3+1,55)*2*(3,85-2,1)</t>
  </si>
  <si>
    <t>č025+026</t>
  </si>
  <si>
    <t>(5,4*2+3,55+5,4+3,85)*3,85</t>
  </si>
  <si>
    <t>6,1*4,55</t>
  </si>
  <si>
    <t>č102</t>
  </si>
  <si>
    <t>6,1*3,8</t>
  </si>
  <si>
    <t>(2+1,8)*2*(3,8-2,1)</t>
  </si>
  <si>
    <t>č104</t>
  </si>
  <si>
    <t>(2,15+2)*2*3,8</t>
  </si>
  <si>
    <t>č106+107+108</t>
  </si>
  <si>
    <t>(1,85*3+1,32+1,66+0,9)*2*(3,8-2,1)</t>
  </si>
  <si>
    <t>č109+110+111</t>
  </si>
  <si>
    <t>(1,9+2,2+1,65*2+0,9*2)*2*(3,8-2,1)</t>
  </si>
  <si>
    <t>č112+113</t>
  </si>
  <si>
    <t>(4,05*3+2,1)*3,8</t>
  </si>
  <si>
    <t>-3,4*1,5*5+(3,4+1,5*2)*0,3*5</t>
  </si>
  <si>
    <t>(7,75+1,8)*3,8</t>
  </si>
  <si>
    <t>č117+118+119</t>
  </si>
  <si>
    <t>(7,9+1,95)*3,8</t>
  </si>
  <si>
    <t>108</t>
  </si>
  <si>
    <t>611131121</t>
  </si>
  <si>
    <t>Penetrace akrylát-silikonová vnitřních stropů nanášená ručně</t>
  </si>
  <si>
    <t>-74072275</t>
  </si>
  <si>
    <t>Podkladní a spojovací vrstva vnitřních omítaných ploch penetrace akrylát-silikonová nanášená ručně stropů</t>
  </si>
  <si>
    <t>č008+009</t>
  </si>
  <si>
    <t>26,26+78,98</t>
  </si>
  <si>
    <t>č025</t>
  </si>
  <si>
    <t>18,68</t>
  </si>
  <si>
    <t>141,25</t>
  </si>
  <si>
    <t>č116-120</t>
  </si>
  <si>
    <t>14,08+30,61+31,8+38,55+51,13</t>
  </si>
  <si>
    <t>109</t>
  </si>
  <si>
    <t>611131125</t>
  </si>
  <si>
    <t>Penetrace akrylát-silikonová vnitřních schodišťových konstrukcí nanášená ručně</t>
  </si>
  <si>
    <t>-1492451272</t>
  </si>
  <si>
    <t>Podkladní a spojovací vrstva vnitřních omítaných ploch penetrace akrylát-silikonová nanášená ručně schodišťových konstrukcí</t>
  </si>
  <si>
    <t>110</t>
  </si>
  <si>
    <t>611311131</t>
  </si>
  <si>
    <t>Potažení vnitřních rovných stropů štukem tloušťky do 3 mm</t>
  </si>
  <si>
    <t>808843754</t>
  </si>
  <si>
    <t>Potažení vnitřních ploch štukem tloušťky do 3 mm vodorovných konstrukcí stropů rovných</t>
  </si>
  <si>
    <t>111</t>
  </si>
  <si>
    <t>611311135</t>
  </si>
  <si>
    <t>Potažení vnitřních schodišťových konstrukcí vápenným štukem tloušťky do 3 mm</t>
  </si>
  <si>
    <t>-41150230</t>
  </si>
  <si>
    <t>Potažení vnitřních ploch štukem tloušťky do 3 mm schodišťových konstrukcí stropů, stěn, ramen nebo nosníků</t>
  </si>
  <si>
    <t>112</t>
  </si>
  <si>
    <t>611321325</t>
  </si>
  <si>
    <t>Vápenocementová omítka hladká jednovrstvá vnitřních schodišťových konstrukcí tl.10mm nanášená strojně</t>
  </si>
  <si>
    <t>109516030</t>
  </si>
  <si>
    <t>Omítka vápenocementová vnitřních ploch nanášená strojně jednovrstvá, tloušťky do 10 mm hladká schodišťových konstrukcí stropů, stěn, ramen nebo nosníků</t>
  </si>
  <si>
    <t>(3,85+3,55)*1,5</t>
  </si>
  <si>
    <t>3,05*1,5</t>
  </si>
  <si>
    <t>113</t>
  </si>
  <si>
    <t>611321395</t>
  </si>
  <si>
    <t>Příplatek k vápenocementové omítce schodišťových konstrukcí za každých dalších 5 mm tloušťky strojně</t>
  </si>
  <si>
    <t>397743418</t>
  </si>
  <si>
    <t>Omítka vápenocementová vnitřních ploch nanášená strojně Příplatek k cenám za každých dalších i započatých 5 mm tloušťky omítky přes 10 mm schodišťových konstrukcí</t>
  </si>
  <si>
    <t>114</t>
  </si>
  <si>
    <t>612322341</t>
  </si>
  <si>
    <t>Vápenocementová lehčená omítka štuková dvouvrstvá vnitřních stěn tl.10mm nanášená strojně</t>
  </si>
  <si>
    <t>-453429547</t>
  </si>
  <si>
    <t>Omítka vápenocementová lehčená vnitřních ploch nanášená strojně dvouvrstvá, tloušťky jádrové omítky do 10 mm a tloušťky štuku do 3 mm štuková svislých konstrukcí stěn</t>
  </si>
  <si>
    <t>115</t>
  </si>
  <si>
    <t>612322391</t>
  </si>
  <si>
    <t>Příplatek k vápenocementové lehčené omítce vnitřních stěn za každých dalších 5 mm tloušťky strojně</t>
  </si>
  <si>
    <t>-907612536</t>
  </si>
  <si>
    <t>Omítka vápenocementová lehčená vnitřních ploch nanášená strojně Příplatek k cenám za každých dalších i započatých 5 mm tloušťky omítky přes 10 mm stěn</t>
  </si>
  <si>
    <t>116</t>
  </si>
  <si>
    <t>612131121</t>
  </si>
  <si>
    <t>Penetrace akrylát-silikonová vnitřních stěn nanášená ručně</t>
  </si>
  <si>
    <t>1761526435</t>
  </si>
  <si>
    <t>Podkladní a spojovací vrstva vnitřních omítaných ploch penetrace akrylát-silikonová nanášená ručně stěn</t>
  </si>
  <si>
    <t>612143003</t>
  </si>
  <si>
    <t>Montáž omítkových plastových nebo pozinkovaných rohových profilů s tkaninou</t>
  </si>
  <si>
    <t>12970764</t>
  </si>
  <si>
    <t>Montáž omítkových profilů plastových nebo pozinkovaných, upevněných vtlačením do podkladní vrstvy nebo přibitím rohových s tkaninou</t>
  </si>
  <si>
    <t>viz tab.PSV</t>
  </si>
  <si>
    <t>(1,1+2,2*2)*1</t>
  </si>
  <si>
    <t>(3,4+1,5*2)*12</t>
  </si>
  <si>
    <t>6,6+6,2+6,7*2</t>
  </si>
  <si>
    <t>6+2,8*2</t>
  </si>
  <si>
    <t>7,6+9,5*2</t>
  </si>
  <si>
    <t>1,1+1,7*2</t>
  </si>
  <si>
    <t>3,4+1,5*2</t>
  </si>
  <si>
    <t>6+2,65*2</t>
  </si>
  <si>
    <t>(3+3*2)*4</t>
  </si>
  <si>
    <t>(1,1+2,1*2)*2*2</t>
  </si>
  <si>
    <t>(1,5+1,5*2)*2*2</t>
  </si>
  <si>
    <t>(1,36+1*2)*2*2</t>
  </si>
  <si>
    <t>(5,4+3*2)*2</t>
  </si>
  <si>
    <t>(2,35+3*2)*2</t>
  </si>
  <si>
    <t>(1,6+3*2)*2</t>
  </si>
  <si>
    <t>(2,8+1,8*2)*2*2</t>
  </si>
  <si>
    <t>(1,1+2,65*2)*2</t>
  </si>
  <si>
    <t>(4,1+1,8*2)*2</t>
  </si>
  <si>
    <t>(3,8+1,8*2)*2</t>
  </si>
  <si>
    <t>půdorys 1PP+1NP</t>
  </si>
  <si>
    <t>(0,9+2,2*2)*(0+1)</t>
  </si>
  <si>
    <t>(1,1+2,2*2)*(2+4)</t>
  </si>
  <si>
    <t>(1,4+2,2*2)*(4+4)</t>
  </si>
  <si>
    <t>3,85*(4+5)</t>
  </si>
  <si>
    <t>(2,2+2,2+5,4)*2</t>
  </si>
  <si>
    <t>4,45*2</t>
  </si>
  <si>
    <t>118</t>
  </si>
  <si>
    <t>590514800</t>
  </si>
  <si>
    <t>lišta rohová Al 10/10 cm s tkaninou bal. 2,5 m</t>
  </si>
  <si>
    <t>-243257478</t>
  </si>
  <si>
    <t>551,49*1,05</t>
  </si>
  <si>
    <t>119</t>
  </si>
  <si>
    <t>612311131</t>
  </si>
  <si>
    <t>Potažení vnitřních stěn vápenným štukem tloušťky do 3 mm</t>
  </si>
  <si>
    <t>1398234432</t>
  </si>
  <si>
    <t>Potažení vnitřních ploch štukem tloušťky do 3 mm svislých konstrukcí stěn</t>
  </si>
  <si>
    <t>120</t>
  </si>
  <si>
    <t>612321321</t>
  </si>
  <si>
    <t>Vápenocementová omítka hladká jednovrstvá vnitřních stěn tl.10mm nanášená strojně</t>
  </si>
  <si>
    <t>1079267283</t>
  </si>
  <si>
    <t>Omítka vápenocementová vnitřních ploch nanášená strojně jednovrstvá, tloušťky do 10 mm hladká svislých konstrukcí stěn</t>
  </si>
  <si>
    <t>(6,1+2,9)*2*4</t>
  </si>
  <si>
    <t>-2,9*4</t>
  </si>
  <si>
    <t>-5,4*3</t>
  </si>
  <si>
    <t>(3,8+6,1)*4</t>
  </si>
  <si>
    <t>(8,1+23,1+1)*2*3,8</t>
  </si>
  <si>
    <t>-1,2*2*4</t>
  </si>
  <si>
    <t>-1,8*3+(2,35+3*2)*0,2</t>
  </si>
  <si>
    <t>-5,4*3+(5,4+3*2)*0,1</t>
  </si>
  <si>
    <t>-6*2,7+(6+2,7*2)*0,3</t>
  </si>
  <si>
    <t>(10+4,35+11,6+5,85*3)*2*4</t>
  </si>
  <si>
    <t>-3,4*1,5*7+(3,4+1,5*2)*0,3*7</t>
  </si>
  <si>
    <t>-1,2*2*3+(1,4+2,1*2)*0,2*3</t>
  </si>
  <si>
    <t>(8,55+3,05)*2*3,85</t>
  </si>
  <si>
    <t>-0,9*2*2+(1,1+2,2*2)*0,3</t>
  </si>
  <si>
    <t>(11,7+6,75)*2*3,85</t>
  </si>
  <si>
    <t>(3,7+3,3)*2*3,85</t>
  </si>
  <si>
    <t>-0,9*2*2+(1,1+2,2*2)*0,2</t>
  </si>
  <si>
    <t>(5,4+3,55+5,4+3,85)*2*3,85</t>
  </si>
  <si>
    <t>-1,2*2+(1,4+2,1*2)*0,2</t>
  </si>
  <si>
    <t>(17,3+7,6)*2*11,3</t>
  </si>
  <si>
    <t>(1,95+1,95)*3,85</t>
  </si>
  <si>
    <t>5,4*0,3</t>
  </si>
  <si>
    <t>-1,8*3+(2,35+3*2)*0,1</t>
  </si>
  <si>
    <t>-7,6*9,47</t>
  </si>
  <si>
    <t>(6,1+11)*2*4,55</t>
  </si>
  <si>
    <t>2,1*(2,65-0,15)</t>
  </si>
  <si>
    <t>-1,4*2+(1,6+2,2*2)*0,15</t>
  </si>
  <si>
    <t>-2,8*1,7*2+(2,8+1,7*2)*0,15*2</t>
  </si>
  <si>
    <t>-6*2,65+(6+2,65*2)*0,3</t>
  </si>
  <si>
    <t>(3,8+6,1)*3,8</t>
  </si>
  <si>
    <t>č105</t>
  </si>
  <si>
    <t>(18,5+1,6)*2*3,8</t>
  </si>
  <si>
    <t>-0,8*2*3</t>
  </si>
  <si>
    <t>-0,9*2*4</t>
  </si>
  <si>
    <t>č112+113+114+115</t>
  </si>
  <si>
    <t>(4,05*3+2,1+5,85+3,7+7,8+5,85)*2*3,8</t>
  </si>
  <si>
    <t>-0,9*2*4+(1,1+2,2*2)*0,1*3</t>
  </si>
  <si>
    <t>(7,75+1,8)*2*3,8</t>
  </si>
  <si>
    <t>(7,9+3,8+9,9)*2*3,8</t>
  </si>
  <si>
    <t>-1,2*2+(1,4+2,2*2)*0,3</t>
  </si>
  <si>
    <t>-3,4*1,5+(3,4+1,5*2)*0,3</t>
  </si>
  <si>
    <t>-3*3*3</t>
  </si>
  <si>
    <t>(9,9+5,15)*2*4,8</t>
  </si>
  <si>
    <t>-1,2*2+(1,4*2+2,2)*0,3</t>
  </si>
  <si>
    <t>č121</t>
  </si>
  <si>
    <t>(9+9,9)*2*4,55</t>
  </si>
  <si>
    <t>-0,9*2+(1,1+2,2*2)*0,15</t>
  </si>
  <si>
    <t>-1,2*2*2+(1,4+2,2*2)*0,3*2</t>
  </si>
  <si>
    <t>-3,8*1,7*2+(3,8+1,7*2)*0,15*2</t>
  </si>
  <si>
    <t>č122</t>
  </si>
  <si>
    <t>(2,25+5,4+2,25)*4,55</t>
  </si>
  <si>
    <t>(4,5+3,8)*4,55*2</t>
  </si>
  <si>
    <t>-omítky na porobetonu</t>
  </si>
  <si>
    <t>-728,667</t>
  </si>
  <si>
    <t>121</t>
  </si>
  <si>
    <t>612321391</t>
  </si>
  <si>
    <t>Příplatek k vápenocementové omítce vnitřních stěn za každých dalších 5 mm tloušťky strojně</t>
  </si>
  <si>
    <t>-385498855</t>
  </si>
  <si>
    <t>Omítka vápenocementová vnitřních ploch nanášená strojně Příplatek k cenám za každých dalších i započatých 5 mm tloušťky omítky přes 10 mm stěn</t>
  </si>
  <si>
    <t>122</t>
  </si>
  <si>
    <t>619991011</t>
  </si>
  <si>
    <t>Obalení konstrukcí a prvků fólií přilepenou lepící páskou</t>
  </si>
  <si>
    <t>1809768248</t>
  </si>
  <si>
    <t>Zakrytí vnitřních ploch před znečištěním včetně pozdějšího odkrytí konstrukcí a prvků obalením fólií a přelepením páskou</t>
  </si>
  <si>
    <t>1,1*2,2</t>
  </si>
  <si>
    <t>3,4*1,5*12</t>
  </si>
  <si>
    <t>(6,6+6,2)*6,7</t>
  </si>
  <si>
    <t>6*2,8</t>
  </si>
  <si>
    <t>7,6*9,5</t>
  </si>
  <si>
    <t>1,1*1,7</t>
  </si>
  <si>
    <t>3,4*1,5</t>
  </si>
  <si>
    <t>6*2,65</t>
  </si>
  <si>
    <t>3*3*4</t>
  </si>
  <si>
    <t>5,4*3*2</t>
  </si>
  <si>
    <t>2,35*3*2</t>
  </si>
  <si>
    <t>1,6*3*2</t>
  </si>
  <si>
    <t>2,8*1,8*2*2</t>
  </si>
  <si>
    <t>1,1*2,65*2</t>
  </si>
  <si>
    <t>4,1*1,8*2</t>
  </si>
  <si>
    <t>3,8*1,8*2</t>
  </si>
  <si>
    <t>Úprava povrchů vnějších</t>
  </si>
  <si>
    <t>123</t>
  </si>
  <si>
    <t>622142001</t>
  </si>
  <si>
    <t>Potažení vnějších stěn sklovláknitým pletivem vtlačeným do tenkovrstvé hmoty</t>
  </si>
  <si>
    <t>-1236081461</t>
  </si>
  <si>
    <t>Potažení vnějších ploch pletivem v ploše nebo pruzích, na plném podkladu sklovláknitým vtlačením do tmelu stěn</t>
  </si>
  <si>
    <t>140</t>
  </si>
  <si>
    <t>124</t>
  </si>
  <si>
    <t>622143003</t>
  </si>
  <si>
    <t>-532265300</t>
  </si>
  <si>
    <t>201</t>
  </si>
  <si>
    <t>102,8</t>
  </si>
  <si>
    <t>125</t>
  </si>
  <si>
    <t>2027210815</t>
  </si>
  <si>
    <t>(2,2*2)*1</t>
  </si>
  <si>
    <t>(1,5*2)*12</t>
  </si>
  <si>
    <t>(6,7*2)*1</t>
  </si>
  <si>
    <t>(2,8*2)*1</t>
  </si>
  <si>
    <t>(9,5*2)*1</t>
  </si>
  <si>
    <t>(1,7*2)*1</t>
  </si>
  <si>
    <t>(1,5*2)*1</t>
  </si>
  <si>
    <t>(2,65*2)*1</t>
  </si>
  <si>
    <t>(3*2)*2*4</t>
  </si>
  <si>
    <t>Pohledy</t>
  </si>
  <si>
    <t>4,6-2,65</t>
  </si>
  <si>
    <t>4,6+4,05</t>
  </si>
  <si>
    <t>(8+4,05)*2</t>
  </si>
  <si>
    <t>8+1</t>
  </si>
  <si>
    <t>5,45-4,6</t>
  </si>
  <si>
    <t>4,6</t>
  </si>
  <si>
    <t>atika na střeše</t>
  </si>
  <si>
    <t>(5,45-4,6)*3</t>
  </si>
  <si>
    <t>(8-5,45)*1</t>
  </si>
  <si>
    <t>201*0,05</t>
  </si>
  <si>
    <t>126</t>
  </si>
  <si>
    <t>590515100</t>
  </si>
  <si>
    <t>profil okenní s nepřiznanou okapnicí LTU plast 2,0 m</t>
  </si>
  <si>
    <t>-470244989</t>
  </si>
  <si>
    <t>profil okenní s nepřiznanou podomítkovou okapnicí PVC 2,0 m</t>
  </si>
  <si>
    <t>nadpraží vnějších výplní</t>
  </si>
  <si>
    <t>1,1*1</t>
  </si>
  <si>
    <t>3,4*12</t>
  </si>
  <si>
    <t>6,6+6,2</t>
  </si>
  <si>
    <t>6*1</t>
  </si>
  <si>
    <t>7,6*1</t>
  </si>
  <si>
    <t>3,4*1</t>
  </si>
  <si>
    <t>3*2*4</t>
  </si>
  <si>
    <t>102,8*0,05</t>
  </si>
  <si>
    <t>127</t>
  </si>
  <si>
    <t>622143004</t>
  </si>
  <si>
    <t>Montáž omítkových samolepících začišťovacích profilů (APU lišt)</t>
  </si>
  <si>
    <t>-1052595640</t>
  </si>
  <si>
    <t>Montáž omítkových profilů plastových nebo pozinkovaných, upevněných vtlačením do podkladní vrstvy nebo přibitím začišťovacích samolepících [APU lišty]</t>
  </si>
  <si>
    <t>(1,1+2,2*2)*1*2</t>
  </si>
  <si>
    <t>(3,4+1,5*2)*12*2</t>
  </si>
  <si>
    <t>(6,6+6,2+6,7*2)*2</t>
  </si>
  <si>
    <t>(6+2,8*2)*1*2</t>
  </si>
  <si>
    <t>(7,6+9,5*2)*1*2</t>
  </si>
  <si>
    <t>(1,1+1,7*2)*1*2</t>
  </si>
  <si>
    <t>(3,4+1,5*2)*1*2</t>
  </si>
  <si>
    <t>(6+2,65*2)*1*2</t>
  </si>
  <si>
    <t>(5,4+3*2)*1*2</t>
  </si>
  <si>
    <t>(2,35+3*2)*1*2</t>
  </si>
  <si>
    <t>(1,6+3*2)*1*2</t>
  </si>
  <si>
    <t>(2,8+1,8*2)*2*2*2</t>
  </si>
  <si>
    <t>(1,1+2,65*2)*1*2</t>
  </si>
  <si>
    <t>(4,1+1,8*2)*1*2</t>
  </si>
  <si>
    <t>(3,8+1,8*2)*1*2</t>
  </si>
  <si>
    <t>128</t>
  </si>
  <si>
    <t>590514760</t>
  </si>
  <si>
    <t>profil okenní začišťovací s tkaninou - 9 mm/2,4 m (APU lišta)</t>
  </si>
  <si>
    <t>-153985984</t>
  </si>
  <si>
    <t>profil okenní začišťovací se sklovláknitou armovací tkaninou 9 mm/2,4 m</t>
  </si>
  <si>
    <t>562,14*1,05</t>
  </si>
  <si>
    <t>129</t>
  </si>
  <si>
    <t>622211041</t>
  </si>
  <si>
    <t>Montáž kontaktního zateplení vnějších stěn z polystyrénových desek tl do 200 mm (lepidlo, kotvy s ocelovým trnem, síťovina, tmel)</t>
  </si>
  <si>
    <t>-1407332543</t>
  </si>
  <si>
    <t>Montáž kontaktního zateplení z polystyrenových desek nebo z kombinovaných desek na vnější stěny, tloušťky desek přes 160 do 200 mm</t>
  </si>
  <si>
    <t>sv</t>
  </si>
  <si>
    <t>(7,48+9,42+0,5)*(5,25-3,85)</t>
  </si>
  <si>
    <t>(2,5+8,68)*(5,25-3,85)</t>
  </si>
  <si>
    <t>jv</t>
  </si>
  <si>
    <t>(18,24+7,9)*(5,25-0,35)</t>
  </si>
  <si>
    <t>5,54*(5,25-0,35)</t>
  </si>
  <si>
    <t>(17,54-5,45)*(5,25-0,35)</t>
  </si>
  <si>
    <t>jz</t>
  </si>
  <si>
    <t>17,18*(5,25-3,85)</t>
  </si>
  <si>
    <t>sz</t>
  </si>
  <si>
    <t>33,78*(5,25-3,85)</t>
  </si>
  <si>
    <t>130</t>
  </si>
  <si>
    <t>2837635401</t>
  </si>
  <si>
    <t>deska fasádní polystyrénová izolační tl.200 mm</t>
  </si>
  <si>
    <t>-1527129060</t>
  </si>
  <si>
    <t>deska fasádní polystyrénová pro tepelné izolace spodní stavby tl.200 mm lambda=0,034 [W / m K]</t>
  </si>
  <si>
    <t>325,829*1,02</t>
  </si>
  <si>
    <t>131</t>
  </si>
  <si>
    <t>622221041</t>
  </si>
  <si>
    <t>Montáž kontaktního zateplení vnějších stěn z minerální vlny s podélnou orientací tl přes 160 mm (lepidlo, kotvy s ocelovým trnem, síťovina, tmel)</t>
  </si>
  <si>
    <t>-288163474</t>
  </si>
  <si>
    <t>Montáž kontaktního zateplení z desek z minerální vlny s podélnou orientací vláken na vnější stěny, tloušťky desek přes 160 mm</t>
  </si>
  <si>
    <t>(7,48+9,42+0,5)*(4,6+3,85)</t>
  </si>
  <si>
    <t>(2,5+8,68)*(8+3,85)</t>
  </si>
  <si>
    <t>-6,53*6,6</t>
  </si>
  <si>
    <t>-5,9*2,5</t>
  </si>
  <si>
    <t>-5,9*2,55</t>
  </si>
  <si>
    <t>-7,5*9,25</t>
  </si>
  <si>
    <t>(18,24+7,9)*(8-0,35)</t>
  </si>
  <si>
    <t>5,54*(5,45-0,35)</t>
  </si>
  <si>
    <t>(17,54-5,45)*(4,6-0,35)</t>
  </si>
  <si>
    <t>-2,9*2,6*4</t>
  </si>
  <si>
    <t>17,18*(4,6+3,85)</t>
  </si>
  <si>
    <t>-3,3*1,5*3</t>
  </si>
  <si>
    <t>33,78*(4,6+3,85)</t>
  </si>
  <si>
    <t>-3,3*1,5*10</t>
  </si>
  <si>
    <t>-6,1*6,4</t>
  </si>
  <si>
    <t>Půdorys střechy - neobvodové atiky</t>
  </si>
  <si>
    <t>(9,97+0,59+0,59+14,4+0,59+2+8,4)*(5,45-4,55)</t>
  </si>
  <si>
    <t>(18,24-0,39-2,5)*(8-4,55)</t>
  </si>
  <si>
    <t>132</t>
  </si>
  <si>
    <t>631515420</t>
  </si>
  <si>
    <t>deska minerální izolační s podélnými vlákny tl. 240 mm</t>
  </si>
  <si>
    <t>1365456079</t>
  </si>
  <si>
    <t>deska izolační minerální kontaktních fasád podélné vlákno tl. 240 mm</t>
  </si>
  <si>
    <t>797,959*1,02 'Přepočtené koeficientem množství</t>
  </si>
  <si>
    <t>133</t>
  </si>
  <si>
    <t>622222071</t>
  </si>
  <si>
    <t>Montáž kontaktního zateplení vnějšího ostění hl. špalety do 400 mm z minerální vlny tl do 120 mm (lepidlo, kotvy s ocelovým trnem, síťovina, tmel)</t>
  </si>
  <si>
    <t>-884643656</t>
  </si>
  <si>
    <t>Montáž kontaktního zateplení vnějšího ostění, nadpraží nebo parapetu z desek z minerální vlny s podélnou nebo kolmou orientací vláken hloubky špalet přes 200 do 400 mm, tloušťky desek přes 80 do 120 mm</t>
  </si>
  <si>
    <t>č116-120 ostění vrat</t>
  </si>
  <si>
    <t>(3+3*2)*0,3*4</t>
  </si>
  <si>
    <t>134</t>
  </si>
  <si>
    <t>631515270</t>
  </si>
  <si>
    <t>deska minerální izolační s podélnými vlákny tl. 100 mm</t>
  </si>
  <si>
    <t>1588039558</t>
  </si>
  <si>
    <t>10,8*0,3</t>
  </si>
  <si>
    <t>3,24*0,02</t>
  </si>
  <si>
    <t>135</t>
  </si>
  <si>
    <t>622251101</t>
  </si>
  <si>
    <t>Příplatek k cenám kontaktního zateplení stěn za použití tepelněizolačních zátek z polystyrenu</t>
  </si>
  <si>
    <t>1777646230</t>
  </si>
  <si>
    <t>Montáž kontaktního zateplení Příplatek k cenám za zápustnou montáž kotev s použitím tepelněizolačních zátek na vnější stěny z polystyrenu</t>
  </si>
  <si>
    <t>136</t>
  </si>
  <si>
    <t>622251105</t>
  </si>
  <si>
    <t>Příplatek k cenám kontaktního zateplení stěn za použití tepelněizolačních zátek z minerální vlny</t>
  </si>
  <si>
    <t>1348220943</t>
  </si>
  <si>
    <t>Montáž kontaktního zateplení Příplatek k cenám za zápustnou montáž kotev s použitím tepelněizolačních zátek na vnější stěny z minerální vlny</t>
  </si>
  <si>
    <t>797,959</t>
  </si>
  <si>
    <t>137</t>
  </si>
  <si>
    <t>622252001</t>
  </si>
  <si>
    <t>Montáž zakládacích soklových lišt kontaktního zateplení (vč.hřebů, spojek)</t>
  </si>
  <si>
    <t>-621242439</t>
  </si>
  <si>
    <t>Montáž lišt kontaktního zateplení zakládacích soklových připevněných hmoždinkami</t>
  </si>
  <si>
    <t>(35,78+25,58+0,5)*2</t>
  </si>
  <si>
    <t>138</t>
  </si>
  <si>
    <t>590516610</t>
  </si>
  <si>
    <t>lišta soklová Al s okapničkou, zakládací U 24 cm, 0,95/200 cm</t>
  </si>
  <si>
    <t>1137620410</t>
  </si>
  <si>
    <t>123,72*1,05</t>
  </si>
  <si>
    <t>139</t>
  </si>
  <si>
    <t>622252002</t>
  </si>
  <si>
    <t>Montáž ostatních lišt kontaktního zateplení</t>
  </si>
  <si>
    <t>-534770731</t>
  </si>
  <si>
    <t>Montáž lišt kontaktního zateplení ostatních stěnových, dilatačních apod. lepených do tmelu</t>
  </si>
  <si>
    <t>590515120</t>
  </si>
  <si>
    <t>profil parapetní - LPE plast 2 m</t>
  </si>
  <si>
    <t>-234883777</t>
  </si>
  <si>
    <t>profil parapetní se sklovláknitou armovací tkaninou PVC 2 m</t>
  </si>
  <si>
    <t>56,2*1,05</t>
  </si>
  <si>
    <t>141</t>
  </si>
  <si>
    <t>-257969595</t>
  </si>
  <si>
    <t>KV/S24</t>
  </si>
  <si>
    <t>KV/S25</t>
  </si>
  <si>
    <t>142</t>
  </si>
  <si>
    <t>590515000</t>
  </si>
  <si>
    <t>profil dilatační - KV/S24</t>
  </si>
  <si>
    <t>403116822</t>
  </si>
  <si>
    <t>15*1,05</t>
  </si>
  <si>
    <t>143</t>
  </si>
  <si>
    <t>590515020</t>
  </si>
  <si>
    <t>profil dilatační - KV/S25</t>
  </si>
  <si>
    <t>436281110</t>
  </si>
  <si>
    <t>20*1,05</t>
  </si>
  <si>
    <t>144</t>
  </si>
  <si>
    <t>622511111</t>
  </si>
  <si>
    <t>Tenkovrstvá akrylátová mozaiková střednězrnná omítka včetně penetrace vnějších stěn</t>
  </si>
  <si>
    <t>1526040455</t>
  </si>
  <si>
    <t>Omítka tenkovrstvá akrylátová vnějších ploch probarvená, včetně penetrace podkladu mozaiková střednězrnná stěn</t>
  </si>
  <si>
    <t>(7,48+9,42+0,5)*0,7</t>
  </si>
  <si>
    <t>(2,5+8,68)*0,7</t>
  </si>
  <si>
    <t>-(6,6+6+7,6)*0,7</t>
  </si>
  <si>
    <t>(18,24+7,9)*1,7</t>
  </si>
  <si>
    <t>5,54*1</t>
  </si>
  <si>
    <t>(17,54-5,45)*0,7</t>
  </si>
  <si>
    <t>-3*0,7*4+0,55*2*0,7*4</t>
  </si>
  <si>
    <t>17,18*0,7</t>
  </si>
  <si>
    <t>33,78*0,7</t>
  </si>
  <si>
    <t>145</t>
  </si>
  <si>
    <t>622531011</t>
  </si>
  <si>
    <t>Tenkovrstvá silikonová probarvená zrnitá omítka tl. 1,5 mm včetně penetrace vnějších stěn</t>
  </si>
  <si>
    <t>-55771690</t>
  </si>
  <si>
    <t>Omítka tenkovrstvá silikonová vnějších ploch probarvená, včetně penetrace podkladu zrnitá, tloušťky 1,5 mm stěn</t>
  </si>
  <si>
    <t>-6,53*6,6+(6,53+6,6)*0,25</t>
  </si>
  <si>
    <t>-5,9*2,5+(5,9+2,5*2)*0,25</t>
  </si>
  <si>
    <t>-5,9*2,55+(5,9+2,55*2)*0,25</t>
  </si>
  <si>
    <t>-7,5*9,25+(7,5+9,25*2)*0,25</t>
  </si>
  <si>
    <t>-2,9*2,6*4+(2,9+2,6*2)*0,55*4</t>
  </si>
  <si>
    <t>-0,9*2+(0,9+2*2)*0,25</t>
  </si>
  <si>
    <t>-3,3*1,5*3+(3,3+1,5*2)*0,25*3</t>
  </si>
  <si>
    <t>-3,3*1,5*10+(3,3+1,5*2)*0,25*10</t>
  </si>
  <si>
    <t>-6,1*6,4+(6,1+6,4)*0,25</t>
  </si>
  <si>
    <t>146</t>
  </si>
  <si>
    <t>622532011</t>
  </si>
  <si>
    <t>Tenkovrstvá silikonová hydrofilní zrnitá omítka tl. 1,5 mm včetně penetrace vnějších stěn se zvýšenou ochranou proti mikroorganismům zrnitá</t>
  </si>
  <si>
    <t>-1299173367</t>
  </si>
  <si>
    <t>Omítka tenkovrstvá silikonová vnějších ploch probarvená, včetně penetrace podkladu hydrofilní, s regulací vlhkosti na povrchu a se zvýšenou ochranou proti mikroorganismům zrnitá, tloušťky 1,5 mm stěn</t>
  </si>
  <si>
    <t>147</t>
  </si>
  <si>
    <t>629991011</t>
  </si>
  <si>
    <t>Zakrytí výplní otvorů a svislých ploch fólií přilepenou lepící páskou</t>
  </si>
  <si>
    <t>-736675874</t>
  </si>
  <si>
    <t>Zakrytí vnějších ploch před znečištěním včetně pozdějšího odkrytí výplní otvorů a svislých ploch fólií přilepenou lepící páskou</t>
  </si>
  <si>
    <t>Podlahy a podlahové konstrukce</t>
  </si>
  <si>
    <t>148</t>
  </si>
  <si>
    <t>629995219</t>
  </si>
  <si>
    <t>Očištění ploch otryskáním betonového povrchu</t>
  </si>
  <si>
    <t>1197913563</t>
  </si>
  <si>
    <t>d1</t>
  </si>
  <si>
    <t>g2</t>
  </si>
  <si>
    <t>166,17</t>
  </si>
  <si>
    <t>149</t>
  </si>
  <si>
    <t>631311125</t>
  </si>
  <si>
    <t>Mazanina tl do 120 mm z betonu prostého bez zvýšených nároků na prostředí tř. C 20/25</t>
  </si>
  <si>
    <t>-587452385</t>
  </si>
  <si>
    <t>Mazanina z betonu prostého bez zvýšených nároků na prostředí tl. přes 80 do 120 mm tř. C 20/25</t>
  </si>
  <si>
    <t>32,8*16,2*(0,03+0,2)/2</t>
  </si>
  <si>
    <t>17,3*7,7*(0,03+0,2)/2</t>
  </si>
  <si>
    <t>150</t>
  </si>
  <si>
    <t>631319173</t>
  </si>
  <si>
    <t>Příplatek k mazanině tl do 120 mm za stržení povrchu spodní vrstvy před vložením výztuže</t>
  </si>
  <si>
    <t>1482304265</t>
  </si>
  <si>
    <t>Příplatek k cenám mazanin za stržení povrchu spodní vrstvy mazaniny latí před vložením výztuže nebo pletiva pro tl. obou vrstev mazaniny přes 80 do 120 mm</t>
  </si>
  <si>
    <t>151</t>
  </si>
  <si>
    <t>631319183</t>
  </si>
  <si>
    <t>Příplatek k mazanině tl do 120 mm za sklon do 35°</t>
  </si>
  <si>
    <t>-602135537</t>
  </si>
  <si>
    <t>Příplatek k cenám mazanin za sklon přes 15 st. do 35 st. od vodorovné roviny mazanina tl. přes 80 do 120 mm</t>
  </si>
  <si>
    <t>152</t>
  </si>
  <si>
    <t>631311135</t>
  </si>
  <si>
    <t>Mazanina tl do 240 mm z betonu prostého bez zvýšených nároků na prostředí tř. C 20/25</t>
  </si>
  <si>
    <t>2048600270</t>
  </si>
  <si>
    <t>Mazanina z betonu prostého bez zvýšených nároků na prostředí tl. přes 120 do 240 mm tř. C 20/25</t>
  </si>
  <si>
    <t>141,25*0,16</t>
  </si>
  <si>
    <t>166,17*0,15</t>
  </si>
  <si>
    <t>153</t>
  </si>
  <si>
    <t>631319111</t>
  </si>
  <si>
    <t xml:space="preserve">Příplatek k mazanině za provedení odtokového žlábku  </t>
  </si>
  <si>
    <t>4475180</t>
  </si>
  <si>
    <t xml:space="preserve">Příplatek k cenám mazanin za vytvoření odtokového žlábku v prádelnách, ve dně kanálu pro rozvody apod. </t>
  </si>
  <si>
    <t>Řez A-A´, řez B-B´</t>
  </si>
  <si>
    <t>kanál</t>
  </si>
  <si>
    <t>20+7,9+17,6+7</t>
  </si>
  <si>
    <t>154</t>
  </si>
  <si>
    <t>631319175</t>
  </si>
  <si>
    <t>Příplatek k mazanině tl do 240 mm za stržení povrchu spodní vrstvy před vložením výztuže</t>
  </si>
  <si>
    <t>-1015139236</t>
  </si>
  <si>
    <t>Příplatek k cenám mazanin za stržení povrchu spodní vrstvy mazaniny latí před vložením výztuže nebo pletiva pro tl. obou vrstev mazaniny přes 120 do 240 mm</t>
  </si>
  <si>
    <t>155</t>
  </si>
  <si>
    <t>631319202</t>
  </si>
  <si>
    <t>Příplatek k mazaninám za přidání ocelových vláken (drátkobeton) pro objemové vyztužení 20 kg/m3</t>
  </si>
  <si>
    <t>-1953510533</t>
  </si>
  <si>
    <t>Příplatek k cenám betonových mazanin za vyztužení ocelovými vlákny (drátkobeton) objemové vyztužení 20 kg/m3</t>
  </si>
  <si>
    <t>156</t>
  </si>
  <si>
    <t>631362021</t>
  </si>
  <si>
    <t>Výztuž mazanin svařovanými sítěmi Kari</t>
  </si>
  <si>
    <t>-1219118698</t>
  </si>
  <si>
    <t>Výztuž mazanin ze svařovaných sítí z drátů typu KARI</t>
  </si>
  <si>
    <t>141,25*0,0054*1,15</t>
  </si>
  <si>
    <t>166,17*0,0054*1,15</t>
  </si>
  <si>
    <t>32,8*16,2*0,0014*1,15</t>
  </si>
  <si>
    <t>17,3*7,7*0,0014*1,15</t>
  </si>
  <si>
    <t>157</t>
  </si>
  <si>
    <t>6313620211</t>
  </si>
  <si>
    <t xml:space="preserve">M+D distanční podložky pro výztuž mazanin </t>
  </si>
  <si>
    <t>1166172968</t>
  </si>
  <si>
    <t>158</t>
  </si>
  <si>
    <t>632453381</t>
  </si>
  <si>
    <t>Potěr betonový samonivelační tl do 80 mm tř. CF20</t>
  </si>
  <si>
    <t>-1366405850</t>
  </si>
  <si>
    <t>b1</t>
  </si>
  <si>
    <t>57,77</t>
  </si>
  <si>
    <t>f1</t>
  </si>
  <si>
    <t>60,04</t>
  </si>
  <si>
    <t>g1</t>
  </si>
  <si>
    <t>94,75</t>
  </si>
  <si>
    <t>h1</t>
  </si>
  <si>
    <t>14,74</t>
  </si>
  <si>
    <t>i1</t>
  </si>
  <si>
    <t>50,75</t>
  </si>
  <si>
    <t>a2</t>
  </si>
  <si>
    <t>84,59</t>
  </si>
  <si>
    <t>b2</t>
  </si>
  <si>
    <t>84,58</t>
  </si>
  <si>
    <t>c2</t>
  </si>
  <si>
    <t>46,39</t>
  </si>
  <si>
    <t>d2</t>
  </si>
  <si>
    <t>18,6</t>
  </si>
  <si>
    <t>e2</t>
  </si>
  <si>
    <t>8,56</t>
  </si>
  <si>
    <t>f2</t>
  </si>
  <si>
    <t>89,9</t>
  </si>
  <si>
    <t>159</t>
  </si>
  <si>
    <t>632453391</t>
  </si>
  <si>
    <t>Potěr betonový samonivelační tl do 100 mm tř. CF20</t>
  </si>
  <si>
    <t>1177790258</t>
  </si>
  <si>
    <t>a1</t>
  </si>
  <si>
    <t>110,51</t>
  </si>
  <si>
    <t>c1</t>
  </si>
  <si>
    <t>100,41</t>
  </si>
  <si>
    <t>160</t>
  </si>
  <si>
    <t>631319211</t>
  </si>
  <si>
    <t>Příplatek k mazaninám za přidání PP mikrovláken pro objemové vyztužení 0,9 kg/m3</t>
  </si>
  <si>
    <t>1553178960</t>
  </si>
  <si>
    <t>Příplatek k cenám betonových mazanin za vyztužení polypropylenovými mikrovlákny objemové vyztužení 0,9 kg/m3</t>
  </si>
  <si>
    <t>610,67*0,08</t>
  </si>
  <si>
    <t>210,92*0,1</t>
  </si>
  <si>
    <t>161</t>
  </si>
  <si>
    <t>633991111</t>
  </si>
  <si>
    <t>Nástřik betonových povrchů proti odpařování vody</t>
  </si>
  <si>
    <t>-307606306</t>
  </si>
  <si>
    <t>Nástřik proti odpařování vody betonových povrchů</t>
  </si>
  <si>
    <t>610,67</t>
  </si>
  <si>
    <t>210,92</t>
  </si>
  <si>
    <t>162</t>
  </si>
  <si>
    <t>634112115</t>
  </si>
  <si>
    <t>Obvodová dilatace podlahovým páskem v 150 mm mezi stěnou a samonivelačním potěrem</t>
  </si>
  <si>
    <t>-381796267</t>
  </si>
  <si>
    <t>Obvodová dilatace mezi stěnou a samonivelačním potěrem podlahovým páskem výšky 150 mm</t>
  </si>
  <si>
    <t>(6,1+2,9)*2</t>
  </si>
  <si>
    <t>(3,8+6,1)*2</t>
  </si>
  <si>
    <t>(8,1+23,1+1)*2</t>
  </si>
  <si>
    <t>(10+4,35+11,6+5,85*3)*2</t>
  </si>
  <si>
    <t>(8,55+3,05)*2</t>
  </si>
  <si>
    <t>(11,7+6,75)*2</t>
  </si>
  <si>
    <t>(3,7+3,3)*2</t>
  </si>
  <si>
    <t>(3,7+2+1)*2</t>
  </si>
  <si>
    <t>(1,9+1,9+1,55*2+0,9*2)*2</t>
  </si>
  <si>
    <t>(3,7+1,9+1,55+0,9+1,3+1,55)*2</t>
  </si>
  <si>
    <t>(1,3+5,8)*2</t>
  </si>
  <si>
    <t>(5,4+3,55+5,4+3,85)*2</t>
  </si>
  <si>
    <t>(17,3+7,6)*2</t>
  </si>
  <si>
    <t>1,95+1,95</t>
  </si>
  <si>
    <t>(6,1+11)*2</t>
  </si>
  <si>
    <t>3,8+6,1</t>
  </si>
  <si>
    <t>(2+1,8)*2</t>
  </si>
  <si>
    <t>(2,15+2)*2</t>
  </si>
  <si>
    <t>(18,5+1,6)*2</t>
  </si>
  <si>
    <t>(1,85*3+1,32+1,66+0,9)*2</t>
  </si>
  <si>
    <t>(1,9+2,2+1,65*2+0,9*2)*2</t>
  </si>
  <si>
    <t>(4,05*3+2,1+5,85+3,7+7,8+5,85)*2</t>
  </si>
  <si>
    <t>(7,75+1,8)*2</t>
  </si>
  <si>
    <t>(7,9+3,8+9,9)*2</t>
  </si>
  <si>
    <t>(9,9+5,15)*2</t>
  </si>
  <si>
    <t>(9+9,9)*2</t>
  </si>
  <si>
    <t>2,25+5,4+2,25</t>
  </si>
  <si>
    <t>163</t>
  </si>
  <si>
    <t>635111241</t>
  </si>
  <si>
    <t>Násyp pod podlahy z drceného kameniva se zhutněním</t>
  </si>
  <si>
    <t>-300322965</t>
  </si>
  <si>
    <t>Násyp ze štěrkopísku, písku nebo kameniva pod podlahy se zhutněním z kameniva drceného</t>
  </si>
  <si>
    <t>příloha č.1</t>
  </si>
  <si>
    <t>25*(0,15+0,04)</t>
  </si>
  <si>
    <t>164</t>
  </si>
  <si>
    <t>635321221</t>
  </si>
  <si>
    <t>Tepelněizolační násyp pod podlahy ze skleněného recyklátu (pěnového skla) tl 150 mm, U=0,53 W/m2K</t>
  </si>
  <si>
    <t>-1740642118</t>
  </si>
  <si>
    <t>Násyp z recyklátu pod podlahy se zhutněním, z recyklátu tepelněizolační z recyklátu skleněného (pěnového skla), se zhutněním, tloušťka vrstvy 150 mm, U=0,53 W/m2K</t>
  </si>
  <si>
    <t>3*0,3*4</t>
  </si>
  <si>
    <t>165</t>
  </si>
  <si>
    <t>637211411</t>
  </si>
  <si>
    <t>Okapový chodník z betonových zámkových dlaždic tl 60 mm do kameniva</t>
  </si>
  <si>
    <t>-443229583</t>
  </si>
  <si>
    <t>Okapový chodník z dlaždic betonových zámkových s vyplněním spár drobným kamenivem do kameniva těženého nebo drceného, tl. dlaždic 60 mm</t>
  </si>
  <si>
    <t>pčříloha č.1</t>
  </si>
  <si>
    <t>166</t>
  </si>
  <si>
    <t>637311122</t>
  </si>
  <si>
    <t>Okapový chodník z betonových chodníkových obrubníků stojatých lože beton</t>
  </si>
  <si>
    <t>301466586</t>
  </si>
  <si>
    <t>Okapový chodník z obrubníků betonových chodníkových se zalitím spár cementovou maltou do lože z betonu prostého, z obrubníků stojatých</t>
  </si>
  <si>
    <t>Osazování výplní otvorů</t>
  </si>
  <si>
    <t>167</t>
  </si>
  <si>
    <t>642942111</t>
  </si>
  <si>
    <t>Osazování zárubní nebo rámů dveřních kovových do 2,5 m2 na MC</t>
  </si>
  <si>
    <t>91322271</t>
  </si>
  <si>
    <t>Osazování zárubní nebo rámů kovových dveřních lisovaných nebo z úhelníků bez dveřních křídel, na cementovou maltu, plochy otvoru do 2,5 m2</t>
  </si>
  <si>
    <t>168</t>
  </si>
  <si>
    <t>553311990</t>
  </si>
  <si>
    <t xml:space="preserve">zárubeň ocelová s drážkou vč. těsnění 100 DV 700 L/P -  tab.PSV ozn.Z23</t>
  </si>
  <si>
    <t>-653057433</t>
  </si>
  <si>
    <t>Z23</t>
  </si>
  <si>
    <t>169</t>
  </si>
  <si>
    <t>553312010</t>
  </si>
  <si>
    <t xml:space="preserve">zárubeň ocelová s drážkou vč. těsnění 100 DV 800 L/P -  tab.PSV ozn.Z25</t>
  </si>
  <si>
    <t>1947483307</t>
  </si>
  <si>
    <t>Z25</t>
  </si>
  <si>
    <t>170</t>
  </si>
  <si>
    <t>553312220</t>
  </si>
  <si>
    <t xml:space="preserve">zárubeň ocelová s drážkou vč. těsnění 150 DV 800 L/P  - tab.PSV ozn.Z24</t>
  </si>
  <si>
    <t>1319210018</t>
  </si>
  <si>
    <t>Z24</t>
  </si>
  <si>
    <t>171</t>
  </si>
  <si>
    <t>553312240</t>
  </si>
  <si>
    <t xml:space="preserve">zárubeň ocelová s drážkou vč. těsnění 150 DV 900 L/P -  tab.PSV ozn.Z26</t>
  </si>
  <si>
    <t>937980202</t>
  </si>
  <si>
    <t>Z26</t>
  </si>
  <si>
    <t>172</t>
  </si>
  <si>
    <t>553312260</t>
  </si>
  <si>
    <t xml:space="preserve">zárubeň ocelová s drážkou vč. těsnění 150 DV 1000 L/P protipožární -  tab.PSV ozn.Z27</t>
  </si>
  <si>
    <t>1611552438</t>
  </si>
  <si>
    <t>Z27</t>
  </si>
  <si>
    <t>173</t>
  </si>
  <si>
    <t>553312301</t>
  </si>
  <si>
    <t xml:space="preserve">zárubeň ocelová s drážkou vč. těsnění 150 DV 1800 dvoukřídlá  tab.PSV ozn.Z28</t>
  </si>
  <si>
    <t>490590305</t>
  </si>
  <si>
    <t>Z28</t>
  </si>
  <si>
    <t>174</t>
  </si>
  <si>
    <t>451744193</t>
  </si>
  <si>
    <t>175</t>
  </si>
  <si>
    <t>553435491</t>
  </si>
  <si>
    <t>dvířka revizní akustická 60x60cm</t>
  </si>
  <si>
    <t>1493907027</t>
  </si>
  <si>
    <t>dvířka revizní nerezová s otvory na plynová měřidla 40,5 x 60,5 cm</t>
  </si>
  <si>
    <t>176</t>
  </si>
  <si>
    <t>642942611</t>
  </si>
  <si>
    <t xml:space="preserve">Osazování zárubní nebo rámů dveřních kovových do 2,5 m2  </t>
  </si>
  <si>
    <t>-909237366</t>
  </si>
  <si>
    <t xml:space="preserve">Osazování zárubní nebo rámů kovových dveřních lisovaných nebo z úhelníků bez dveřních křídel,  plochy otvoru do 2,5 m2</t>
  </si>
  <si>
    <t>177</t>
  </si>
  <si>
    <t>5533130101</t>
  </si>
  <si>
    <t>zárubeň ocelová pro posuvné dveře 700 L/P</t>
  </si>
  <si>
    <t>1547281292</t>
  </si>
  <si>
    <t>T02</t>
  </si>
  <si>
    <t>178</t>
  </si>
  <si>
    <t>5533130501</t>
  </si>
  <si>
    <t>zárubeň ocelová pro posuvné dveře 900 L/P</t>
  </si>
  <si>
    <t>1481148626</t>
  </si>
  <si>
    <t>T06</t>
  </si>
  <si>
    <t>179</t>
  </si>
  <si>
    <t>5533130801</t>
  </si>
  <si>
    <t>zárubeň ocelová pro posuvné dveře 1200 L/P</t>
  </si>
  <si>
    <t>1127412471</t>
  </si>
  <si>
    <t>T08</t>
  </si>
  <si>
    <t>180</t>
  </si>
  <si>
    <t>642946111</t>
  </si>
  <si>
    <t>Osazování pouzdra posuvných dveří s jednou kapsou pro jedno křídlo šířky do 800 mm do zděné příčky</t>
  </si>
  <si>
    <t>-2141086454</t>
  </si>
  <si>
    <t>Osazení stavebního pouzdra posuvných dveří do zděné příčky s jednou kapsou pro jedno dveřní křídlo průchozí šířky do 800 mm</t>
  </si>
  <si>
    <t>181</t>
  </si>
  <si>
    <t>553316110</t>
  </si>
  <si>
    <t>pouzdro stavební STANDARD S700-070 700 mm - PSV ozn.Z22</t>
  </si>
  <si>
    <t>-1597584272</t>
  </si>
  <si>
    <t xml:space="preserve">pouzdro stavební  posuvných dveří jednopouzdrové  700 mm - standartní rozměr</t>
  </si>
  <si>
    <t>182</t>
  </si>
  <si>
    <t>642946112</t>
  </si>
  <si>
    <t>Osazování pouzdra posuvných dveří s jednou kapsou pro jedno křídlo šířky do 1200 mm do zděné příčky</t>
  </si>
  <si>
    <t>-1907196416</t>
  </si>
  <si>
    <t>Osazení stavebního pouzdra posuvných dveří do zděné příčky s jednou kapsou pro jedno dveřní křídlo průchozí šířky přes 800 do 1200 mm</t>
  </si>
  <si>
    <t>183</t>
  </si>
  <si>
    <t>553316130</t>
  </si>
  <si>
    <t>pouzdro stavební STANDARD S700-090 900 mm - PSV ozn.Z20</t>
  </si>
  <si>
    <t>1387842856</t>
  </si>
  <si>
    <t xml:space="preserve">pouzdro stavební posuvných dveří  jednopouzdrové 900 mm - standartní rozměr</t>
  </si>
  <si>
    <t>184</t>
  </si>
  <si>
    <t>553316160</t>
  </si>
  <si>
    <t>pouzdro stavební STANDARD S700-120 1200 mm - PSV ozn.Z21</t>
  </si>
  <si>
    <t>1722536616</t>
  </si>
  <si>
    <t>pouzdro stavební posuvných dveří jednopouzdrové 1200 mm - standartní rozměr</t>
  </si>
  <si>
    <t>Ostatní konstrukce a práce, bourání</t>
  </si>
  <si>
    <t>185</t>
  </si>
  <si>
    <t>90001</t>
  </si>
  <si>
    <t>M+D provedení barevného loga na fasádě</t>
  </si>
  <si>
    <t>1200333164</t>
  </si>
  <si>
    <t>186</t>
  </si>
  <si>
    <t>90002</t>
  </si>
  <si>
    <t>M+D fotoluminiscenční tabulky</t>
  </si>
  <si>
    <t>-2070038726</t>
  </si>
  <si>
    <t>187</t>
  </si>
  <si>
    <t>90003</t>
  </si>
  <si>
    <t>M+D instalatérské tabulky</t>
  </si>
  <si>
    <t>39615706</t>
  </si>
  <si>
    <t>188</t>
  </si>
  <si>
    <t>90004</t>
  </si>
  <si>
    <t>M+D zapěnování prostupů v SO-01</t>
  </si>
  <si>
    <t>-1290273840</t>
  </si>
  <si>
    <t>189</t>
  </si>
  <si>
    <t>935113111</t>
  </si>
  <si>
    <t>Osazení odvodňovacího polymerbetonového žlabu s krycím roštem šířky do 200 mm</t>
  </si>
  <si>
    <t>2057095368</t>
  </si>
  <si>
    <t>Osazení odvodňovacího žlabu s krycím roštem polymerbetonového šířky do 200 mm</t>
  </si>
  <si>
    <t>190</t>
  </si>
  <si>
    <t>592270091</t>
  </si>
  <si>
    <t xml:space="preserve">žlab odvodňovací dl.1,0m,  bez spádu dna</t>
  </si>
  <si>
    <t>1028936587</t>
  </si>
  <si>
    <t xml:space="preserve">žlab odvodňovací bez spádu dna  </t>
  </si>
  <si>
    <t>191</t>
  </si>
  <si>
    <t>941111131</t>
  </si>
  <si>
    <t>Montáž lešení řadového trubkového lehkého s podlahami zatížení do 200 kg/m2 š do 1,5 m v do 10 m</t>
  </si>
  <si>
    <t>-1464686644</t>
  </si>
  <si>
    <t>Montáž lešení řadového trubkového lehkého pracovního s podlahami s provozním zatížením tř. 3 do 200 kg/m2 šířky tř. W12 přes 1,2 do 1,5 m, výšky do 10 m</t>
  </si>
  <si>
    <t>(1,5+7,48+9,42+0,5)*(4,6+4,05)</t>
  </si>
  <si>
    <t>(2,5+8,68+1,5)*(8+4,05)</t>
  </si>
  <si>
    <t>(18,24+7,9)*9</t>
  </si>
  <si>
    <t>5,54*6</t>
  </si>
  <si>
    <t>(17,54-5,45)*5</t>
  </si>
  <si>
    <t>(1,5+17,18+1,5)*8,5</t>
  </si>
  <si>
    <t>33,78*(4,6+4,2)</t>
  </si>
  <si>
    <t>192</t>
  </si>
  <si>
    <t>941111231</t>
  </si>
  <si>
    <t>Příplatek k lešení řadovému trubkovému lehkému s podlahami š 1,5 m v 10 m za první a ZKD den použití</t>
  </si>
  <si>
    <t>-575112599</t>
  </si>
  <si>
    <t>Montáž lešení řadového trubkového lehkého pracovního s podlahami s provozním zatížením tř. 3 do 200 kg/m2 Příplatek za první a každý další den použití lešení k ceně -1131</t>
  </si>
  <si>
    <t>1199,867*60</t>
  </si>
  <si>
    <t>193</t>
  </si>
  <si>
    <t>941111831</t>
  </si>
  <si>
    <t>Demontáž lešení řadového trubkového lehkého s podlahami zatížení do 200 kg/m2 š do 1,5 m v do 10 m</t>
  </si>
  <si>
    <t>-165517149</t>
  </si>
  <si>
    <t>Demontáž lešení řadového trubkového lehkého pracovního s podlahami s provozním zatížením tř. 3 do 200 kg/m2 šířky tř. W12 přes 1,2 do 1,5 m, výšky do 10 m</t>
  </si>
  <si>
    <t>194</t>
  </si>
  <si>
    <t>943211111</t>
  </si>
  <si>
    <t>Montáž lešení prostorového rámového lehkého s podlahami zatížení do 200 kg/m2 v do 10 m</t>
  </si>
  <si>
    <t>-190266340</t>
  </si>
  <si>
    <t>Montáž lešení prostorového rámového lehkého pracovního s podlahami s provozním zatížením tř. 3 do 200 kg/m2, výšky do 10 m</t>
  </si>
  <si>
    <t>17,16*7,6*(6,97+4,325)</t>
  </si>
  <si>
    <t>195</t>
  </si>
  <si>
    <t>943211211</t>
  </si>
  <si>
    <t>Příplatek k lešení prostorovému rámovému lehkému s podlahami v do 10 m za první a ZKD den použití</t>
  </si>
  <si>
    <t>376049872</t>
  </si>
  <si>
    <t>Montáž lešení prostorového rámového lehkého pracovního s podlahami Příplatek za první a každý další den použití lešení k ceně -1111</t>
  </si>
  <si>
    <t>1473,049*45</t>
  </si>
  <si>
    <t>196</t>
  </si>
  <si>
    <t>943211811</t>
  </si>
  <si>
    <t>Demontáž lešení prostorového rámového lehkého s podlahami zatížení do 200 kg/m2 v do 10 m</t>
  </si>
  <si>
    <t>752358119</t>
  </si>
  <si>
    <t>Demontáž lešení prostorového rámového lehkého pracovního s podlahami s provozním zatížením tř. 3 do 200 kg/m2, výšky do 10 m</t>
  </si>
  <si>
    <t>197</t>
  </si>
  <si>
    <t>944511111</t>
  </si>
  <si>
    <t>Montáž ochranné sítě z textilie z umělých vláken</t>
  </si>
  <si>
    <t>-1963717746</t>
  </si>
  <si>
    <t>Montáž ochranné sítě zavěšené na konstrukci lešení z textilie z umělých vláken</t>
  </si>
  <si>
    <t>198</t>
  </si>
  <si>
    <t>944511211</t>
  </si>
  <si>
    <t>Příplatek k ochranné síti za první a ZKD den použití</t>
  </si>
  <si>
    <t>274754404</t>
  </si>
  <si>
    <t>Montáž ochranné sítě Příplatek za první a každý další den použití sítě k ceně -1111</t>
  </si>
  <si>
    <t>199</t>
  </si>
  <si>
    <t>944511811</t>
  </si>
  <si>
    <t>Demontáž ochranné sítě z textilie z umělých vláken</t>
  </si>
  <si>
    <t>479939882</t>
  </si>
  <si>
    <t>Demontáž ochranné sítě zavěšené na konstrukci lešení z textilie z umělých vláken</t>
  </si>
  <si>
    <t>949101111</t>
  </si>
  <si>
    <t>Lešení pomocné pro objekty pozemních staveb s lešeňovou podlahou v do 1,9 m zatížení do 150 kg/m2</t>
  </si>
  <si>
    <t>-2063164956</t>
  </si>
  <si>
    <t>Lešení pomocné pracovní pro objekty pozemních staveb pro zatížení do 150 kg/m2, o výšce lešeňové podlahy do 1,9 m</t>
  </si>
  <si>
    <t>44,07+42,8</t>
  </si>
  <si>
    <t>č008-026</t>
  </si>
  <si>
    <t>26,26+78,98+13,61+5,67+0,85*2+3,75+1,39*2+12,45</t>
  </si>
  <si>
    <t>5,67+0,85*2+5,16+1,39+2,02+7,95+18,68+21,43</t>
  </si>
  <si>
    <t>č102-115</t>
  </si>
  <si>
    <t>22,76+3,85+4,06+30,5+2,72+3,39+1,66+4,28+1,35*2+8,56+23,8+15,08+45,7</t>
  </si>
  <si>
    <t>949101112</t>
  </si>
  <si>
    <t>Lešení pomocné pro objekty pozemních staveb s lešeňovou podlahou v do 3,5 m zatížení do 150 kg/m2</t>
  </si>
  <si>
    <t>-1382402092</t>
  </si>
  <si>
    <t>Lešení pomocné pracovní pro objekty pozemních staveb pro zatížení do 150 kg/m2, o výšce lešeňové podlahy přes 1,9 do 3,5 m</t>
  </si>
  <si>
    <t>č001+002</t>
  </si>
  <si>
    <t>17,47+22,91</t>
  </si>
  <si>
    <t>57,77+25,7+68,55</t>
  </si>
  <si>
    <t>17,47</t>
  </si>
  <si>
    <t>č116-122</t>
  </si>
  <si>
    <t>14,08+30,61+31,8+38,55+51,13+89,9+11,83</t>
  </si>
  <si>
    <t>202</t>
  </si>
  <si>
    <t>952901111</t>
  </si>
  <si>
    <t>Vyčištění budov bytové a občanské výstavby při výšce podlaží do 4 m</t>
  </si>
  <si>
    <t>895687220</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</si>
  <si>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</si>
  <si>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33,8*17,2*2</t>
  </si>
  <si>
    <t>(6,7+7,5)*0,6*2</t>
  </si>
  <si>
    <t>203</t>
  </si>
  <si>
    <t>952901114</t>
  </si>
  <si>
    <t>Vyčištění budov bytové a občanské výstavby při výšce podlaží přes 4 m</t>
  </si>
  <si>
    <t>172282168</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</si>
  <si>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přes 4 m</t>
  </si>
  <si>
    <t>18,24*8,3</t>
  </si>
  <si>
    <t>204</t>
  </si>
  <si>
    <t>953321113</t>
  </si>
  <si>
    <t>Vložky do svislých dilatačních spár z minerální plsti tl 50 mm</t>
  </si>
  <si>
    <t>-207570148</t>
  </si>
  <si>
    <t>Vložky svislé do dilatačních spár z minerální plsti včetně dodání a osazení, v jakémkoliv zdivu přes 40 do 50 mm</t>
  </si>
  <si>
    <t>dilataci stropní konstrukce technického kanálu</t>
  </si>
  <si>
    <t>75*0,05</t>
  </si>
  <si>
    <t>205</t>
  </si>
  <si>
    <t>953331121</t>
  </si>
  <si>
    <t>Vložky do svislých dilatačních spár z těžkých asfaltových pásů natavených</t>
  </si>
  <si>
    <t>-1612488489</t>
  </si>
  <si>
    <t>Vložky svislé do dilatačních spár z lepenky natavením, včetně dodání a osazení, v jakémkoliv zdivu, těžké asfaltové pásy</t>
  </si>
  <si>
    <t>75*0,05*2</t>
  </si>
  <si>
    <t>206</t>
  </si>
  <si>
    <t>953943113</t>
  </si>
  <si>
    <t>Osazování výrobků do 15 kg/kus do vysekaných kapes zdiva bez jejich dodání</t>
  </si>
  <si>
    <t>931331425</t>
  </si>
  <si>
    <t>Osazování drobných kovových předmětů výrobků ostatních jinde neuvedených do vynechaných či vysekaných kapes zdiva, se zajištěním polohy se zalitím maltou cementovou, hmotnosti přes 5 do 15 kg/kus</t>
  </si>
  <si>
    <t>207</t>
  </si>
  <si>
    <t>449321120</t>
  </si>
  <si>
    <t>přístroj hasicí ruční 183B</t>
  </si>
  <si>
    <t>556000466</t>
  </si>
  <si>
    <t>208</t>
  </si>
  <si>
    <t>449321110</t>
  </si>
  <si>
    <t>přístroj hasicí ruční 21A/113BC</t>
  </si>
  <si>
    <t>1836654064</t>
  </si>
  <si>
    <t>209</t>
  </si>
  <si>
    <t>953943125</t>
  </si>
  <si>
    <t>Osazování výrobků do 120 kg/kus do betonu bez jejich dodání</t>
  </si>
  <si>
    <t>-1737107986</t>
  </si>
  <si>
    <t>Osazování drobných kovových předmětů výrobků ostatních jinde neuvedených do betonu se zajištěním polohy k bednění či k výztuži před zabetonováním hmotnosti přes 30 do 120 kg/kus</t>
  </si>
  <si>
    <t>210</t>
  </si>
  <si>
    <t>55377004</t>
  </si>
  <si>
    <t xml:space="preserve">úhelník 70x70x7 dl.3,5 vč.kotev provedení žárový PZ - prah vjezdových  vrat</t>
  </si>
  <si>
    <t>1224980148</t>
  </si>
  <si>
    <t>211</t>
  </si>
  <si>
    <t>2008875638</t>
  </si>
  <si>
    <t>212</t>
  </si>
  <si>
    <t>55378001</t>
  </si>
  <si>
    <t xml:space="preserve">dodávka nerezový rošt 100x100cm,  rám L profil 30/30/4 + nerezový rošt výšky 30mm</t>
  </si>
  <si>
    <t>831764669</t>
  </si>
  <si>
    <t>213</t>
  </si>
  <si>
    <t>998012103</t>
  </si>
  <si>
    <t>Přesun hmot pro budovy monolitické s vyzdívaným obvodovým pláštěm v do 24 m</t>
  </si>
  <si>
    <t>1714109244</t>
  </si>
  <si>
    <t>Přesun hmot pro budovy občanské výstavby, bydlení, výrobu a služby s nosnou svislou konstrukcí monolitickou betonovou tyčovou s vyzdívaným obvodovým pláštěm vodorovná dopravní vzdálenost do 100 m pro budovy výšky přes 12 do 24 m</t>
  </si>
  <si>
    <t>PSV</t>
  </si>
  <si>
    <t>Práce a dodávky PSV</t>
  </si>
  <si>
    <t>711</t>
  </si>
  <si>
    <t>Izolace proti vodě, vlhkosti a plynům</t>
  </si>
  <si>
    <t>214</t>
  </si>
  <si>
    <t>711111001</t>
  </si>
  <si>
    <t>Provedení izolace proti zemní vlhkosti vodorovné za studena nátěrem penetračním</t>
  </si>
  <si>
    <t>-266119139</t>
  </si>
  <si>
    <t>Provedení izolace proti zemní vlhkosti natěradly a tmely za studena na ploše vodorovné V nátěrem penetračním</t>
  </si>
  <si>
    <t>215</t>
  </si>
  <si>
    <t>111631500</t>
  </si>
  <si>
    <t>lak asfaltový ALP/9 (MJ t) bal 9 kg</t>
  </si>
  <si>
    <t>1903929241</t>
  </si>
  <si>
    <t>lak asfaltový penetrační (MJ t) bal 9 kg</t>
  </si>
  <si>
    <t>166,17*0,0003</t>
  </si>
  <si>
    <t>216</t>
  </si>
  <si>
    <t>-1010203969</t>
  </si>
  <si>
    <t>půdorys 1pp</t>
  </si>
  <si>
    <t>(0,5+33,3+0,5)*(0,5+16,7+0,5)</t>
  </si>
  <si>
    <t>6,5*0,5</t>
  </si>
  <si>
    <t>7,9*17,8</t>
  </si>
  <si>
    <t>217</t>
  </si>
  <si>
    <t>-2108140776</t>
  </si>
  <si>
    <t>917,15*0,0003</t>
  </si>
  <si>
    <t>218</t>
  </si>
  <si>
    <t>737259304</t>
  </si>
  <si>
    <t>219</t>
  </si>
  <si>
    <t>451394143</t>
  </si>
  <si>
    <t>116,17*0,0003</t>
  </si>
  <si>
    <t>220</t>
  </si>
  <si>
    <t>711112001</t>
  </si>
  <si>
    <t>Provedení izolace proti zemní vlhkosti svislé za studena nátěrem penetračním</t>
  </si>
  <si>
    <t>-1016868841</t>
  </si>
  <si>
    <t>Provedení izolace proti zemní vlhkosti natěradly a tmely za studena na ploše svislé S nátěrem penetračním</t>
  </si>
  <si>
    <t>zateplení soklu</t>
  </si>
  <si>
    <t>325,825</t>
  </si>
  <si>
    <t>221</t>
  </si>
  <si>
    <t>1231487803</t>
  </si>
  <si>
    <t>325,825*0,00035</t>
  </si>
  <si>
    <t>222</t>
  </si>
  <si>
    <t>711112053</t>
  </si>
  <si>
    <t>Provedení izolace proti zemní vlhkosti svislé za studena 2x nátěr krystalickou hydroizolací</t>
  </si>
  <si>
    <t>-1851825769</t>
  </si>
  <si>
    <t>Provedení izolace proti zemní vlhkosti natěradly a tmely za studena na ploše svislé S dvojnásobným nátěrem krystalickou hydroizolací</t>
  </si>
  <si>
    <t>základy - sloupy</t>
  </si>
  <si>
    <t>223</t>
  </si>
  <si>
    <t>245510500</t>
  </si>
  <si>
    <t xml:space="preserve">systém hydroizolační práškový  </t>
  </si>
  <si>
    <t>kg</t>
  </si>
  <si>
    <t>562249369</t>
  </si>
  <si>
    <t xml:space="preserve">systém hydroizolační práškový  Spotřeba: na dvě vrstvy 1,5 kg/m2</t>
  </si>
  <si>
    <t>70*1,65 'Přepočtené koeficientem množství</t>
  </si>
  <si>
    <t>224</t>
  </si>
  <si>
    <t>711113117</t>
  </si>
  <si>
    <t xml:space="preserve">Izolace proti zemní vlhkosti vodorovná za studena těsnicí stěrkou </t>
  </si>
  <si>
    <t>178326068</t>
  </si>
  <si>
    <t xml:space="preserve">Izolace proti zemní vlhkosti natěradly a tmely za studena na ploše vodorovné V těsnicí stěrkou </t>
  </si>
  <si>
    <t>225</t>
  </si>
  <si>
    <t>711113121</t>
  </si>
  <si>
    <t xml:space="preserve">Izolace proti zemní vlhkosti na svislé ploše za studena bitumenovou emulzí  </t>
  </si>
  <si>
    <t>2125093582</t>
  </si>
  <si>
    <t>226</t>
  </si>
  <si>
    <t>711113127</t>
  </si>
  <si>
    <t xml:space="preserve">Izolace proti zemní vlhkosti svislá za studena těsnicí stěrkou </t>
  </si>
  <si>
    <t>1328067433</t>
  </si>
  <si>
    <t>Izolace proti zemní vlhkosti natěradly a tmely za studena na ploše svislé S těsnicí stěrkou</t>
  </si>
  <si>
    <t>viz keramické obklady</t>
  </si>
  <si>
    <t>431,53</t>
  </si>
  <si>
    <t>227</t>
  </si>
  <si>
    <t>711132210</t>
  </si>
  <si>
    <t>Izolace proti zemní vlhkosti na svislé ploše na sucho pásy nopovou folií</t>
  </si>
  <si>
    <t>-228157826</t>
  </si>
  <si>
    <t>Izolace proti zemní vlhkosti a beztlakové podpovrchové vodě pásy na sucho na ploše svislé S tvarovaná folie z PVC vrstva ochranná, odvětrávací a drenážní výška nopku 8 mm, tl. folie 0,45 mm</t>
  </si>
  <si>
    <t>325,89</t>
  </si>
  <si>
    <t>- akrylátová mozaika</t>
  </si>
  <si>
    <t>-94,658</t>
  </si>
  <si>
    <t>228</t>
  </si>
  <si>
    <t>711141559</t>
  </si>
  <si>
    <t>Provedení izolace proti zemní vlhkosti pásy přitavením vodorovné NAIP</t>
  </si>
  <si>
    <t>702454463</t>
  </si>
  <si>
    <t>Provedení izolace proti zemní vlhkosti pásy přitavením NAIP na ploše vodorovné V</t>
  </si>
  <si>
    <t>229</t>
  </si>
  <si>
    <t>628526740</t>
  </si>
  <si>
    <t xml:space="preserve">pás modifikovaný SBS  </t>
  </si>
  <si>
    <t>2117928306</t>
  </si>
  <si>
    <t>pásy s modifikovaným asfaltem vložka skleněná rohož</t>
  </si>
  <si>
    <t>166,17*1,15 'Přepočtené koeficientem množství</t>
  </si>
  <si>
    <t>230</t>
  </si>
  <si>
    <t>911232390</t>
  </si>
  <si>
    <t>917,15*2</t>
  </si>
  <si>
    <t>231</t>
  </si>
  <si>
    <t>628361090</t>
  </si>
  <si>
    <t>pás těžký asfaltovaný 40 Al mineral</t>
  </si>
  <si>
    <t>1872590391</t>
  </si>
  <si>
    <t>pás těžký asfaltovaný s Al folií nosnou vložkou mineralní posyp</t>
  </si>
  <si>
    <t>917,15*1,15</t>
  </si>
  <si>
    <t>232</t>
  </si>
  <si>
    <t>1420619284</t>
  </si>
  <si>
    <t>233</t>
  </si>
  <si>
    <t>-383765687</t>
  </si>
  <si>
    <t>166,17*2</t>
  </si>
  <si>
    <t>234</t>
  </si>
  <si>
    <t>-263912217</t>
  </si>
  <si>
    <t>332,34*1,15</t>
  </si>
  <si>
    <t>235</t>
  </si>
  <si>
    <t>711142559</t>
  </si>
  <si>
    <t>Provedení izolace proti zemní vlhkosti pásy přitavením svislé NAIP</t>
  </si>
  <si>
    <t>-986532221</t>
  </si>
  <si>
    <t>Provedení izolace proti zemní vlhkosti pásy přitavením NAIP na ploše svislé S</t>
  </si>
  <si>
    <t>325,825*2</t>
  </si>
  <si>
    <t>236</t>
  </si>
  <si>
    <t>1043899992</t>
  </si>
  <si>
    <t>325,825*1,2</t>
  </si>
  <si>
    <t>237</t>
  </si>
  <si>
    <t>-1259527247</t>
  </si>
  <si>
    <t>238</t>
  </si>
  <si>
    <t>711161382</t>
  </si>
  <si>
    <t>Izolace proti zemní vlhkosti foliemi nopovými ukončené horní provětrávací lištou</t>
  </si>
  <si>
    <t>480824214</t>
  </si>
  <si>
    <t>Izolace proti zemní vlhkosti nopovými foliemi [FONDALINE] ukončení izolace lištou provětrávací</t>
  </si>
  <si>
    <t>viz zakládací lišta</t>
  </si>
  <si>
    <t>123,72</t>
  </si>
  <si>
    <t>239</t>
  </si>
  <si>
    <t>1352042075</t>
  </si>
  <si>
    <t>240</t>
  </si>
  <si>
    <t>-1385614492</t>
  </si>
  <si>
    <t>148,8*1,2</t>
  </si>
  <si>
    <t>241</t>
  </si>
  <si>
    <t>998711103</t>
  </si>
  <si>
    <t>Přesun hmot tonážní pro izolace proti vodě, vlhkosti a plynům v objektech výšky do 60 m</t>
  </si>
  <si>
    <t>585322755</t>
  </si>
  <si>
    <t>Přesun hmot pro izolace proti vodě, vlhkosti a plynům stanovený z hmotnosti přesunovaného materiálu vodorovná dopravní vzdálenost do 50 m v objektech výšky přes 12 do 60 m</t>
  </si>
  <si>
    <t>712</t>
  </si>
  <si>
    <t>Povlakové krytiny</t>
  </si>
  <si>
    <t>242</t>
  </si>
  <si>
    <t>712002</t>
  </si>
  <si>
    <t>Dodávka a montáž záchytného systému kotevních jistících ok (zajištění proti pádu z výšky a do hloubky)</t>
  </si>
  <si>
    <t>1510615289</t>
  </si>
  <si>
    <t>Dodávka a montáž záchytného systému kotevních jistících ok (zajištění proti pádu z výšky a do hloubky)
Doložení únosnosti provedeného systému (min. 300 kg v trhu)</t>
  </si>
  <si>
    <t>243</t>
  </si>
  <si>
    <t>712004</t>
  </si>
  <si>
    <t xml:space="preserve">M+D kompresní pásky </t>
  </si>
  <si>
    <t>-475283932</t>
  </si>
  <si>
    <t>KV/S03</t>
  </si>
  <si>
    <t>244</t>
  </si>
  <si>
    <t>712311101</t>
  </si>
  <si>
    <t>Provedení povlakové krytiny střech do 10° za studena lakem penetračním nebo asfaltovým</t>
  </si>
  <si>
    <t>1941722214</t>
  </si>
  <si>
    <t>Provedení povlakové krytiny střech plochých do 10 st. natěradly a tmely za studena nátěrem lakem penetračním nebo asfaltovým</t>
  </si>
  <si>
    <t>33,78*17,18</t>
  </si>
  <si>
    <t>18,24*8,68</t>
  </si>
  <si>
    <t>(6,98+7,48)*0,6</t>
  </si>
  <si>
    <t>245</t>
  </si>
  <si>
    <t>10429046</t>
  </si>
  <si>
    <t>strop kanálu</t>
  </si>
  <si>
    <t>(2,5+35,78+7,9+6)*2</t>
  </si>
  <si>
    <t>246</t>
  </si>
  <si>
    <t>1986041670</t>
  </si>
  <si>
    <t>129,36*0,00035</t>
  </si>
  <si>
    <t>247</t>
  </si>
  <si>
    <t>712312101</t>
  </si>
  <si>
    <t>Provedení povlakové krytiny střech svislé za studena lakem penetračním nebo asfaltovým</t>
  </si>
  <si>
    <t>-1922513475</t>
  </si>
  <si>
    <t>Provedení povlakové krytiny střech plochých svislé natěradly a tmely za studena nátěrem lakem penetračním nebo asfaltovým</t>
  </si>
  <si>
    <t>boky atik</t>
  </si>
  <si>
    <t>(32,8+16,2+10,2+0,5)*2*(4,6-3,8)</t>
  </si>
  <si>
    <t>(14,6+10,2)*2*(5,45-4,7)</t>
  </si>
  <si>
    <t>(17,3+7,7)*2*(8-7,2)</t>
  </si>
  <si>
    <t>248</t>
  </si>
  <si>
    <t>737860020</t>
  </si>
  <si>
    <t>747,339*0,0003</t>
  </si>
  <si>
    <t>172,72*0,00035</t>
  </si>
  <si>
    <t>249</t>
  </si>
  <si>
    <t>-1947097611</t>
  </si>
  <si>
    <t>kanálu - vytažení na stěnu</t>
  </si>
  <si>
    <t>(2,5+35,78+7,9+6)*(1+0,5)</t>
  </si>
  <si>
    <t>250</t>
  </si>
  <si>
    <t>-377307347</t>
  </si>
  <si>
    <t>78,27*0,00035</t>
  </si>
  <si>
    <t>251</t>
  </si>
  <si>
    <t>712341559</t>
  </si>
  <si>
    <t>Provedení povlakové krytiny střech do 10° pásy NAIP přitavením v plné ploše</t>
  </si>
  <si>
    <t>1978094602</t>
  </si>
  <si>
    <t>Provedení povlakové krytiny střech plochých do 10 st. pásy přitavením NAIP v plné ploše</t>
  </si>
  <si>
    <t>252</t>
  </si>
  <si>
    <t>1417479516</t>
  </si>
  <si>
    <t>129,36*2</t>
  </si>
  <si>
    <t>253</t>
  </si>
  <si>
    <t>1457030027</t>
  </si>
  <si>
    <t>258,72*1,15</t>
  </si>
  <si>
    <t>254</t>
  </si>
  <si>
    <t>712342559</t>
  </si>
  <si>
    <t>Provedení povlakové krytiny střech svislé pásy NAIP přitavením v plné ploše</t>
  </si>
  <si>
    <t>-1433942200</t>
  </si>
  <si>
    <t>Provedení povlakové krytiny střech plochých svislé pásy přitavením NAIP v plné ploše</t>
  </si>
  <si>
    <t>255</t>
  </si>
  <si>
    <t>1228765246</t>
  </si>
  <si>
    <t>747,339*1,15</t>
  </si>
  <si>
    <t>172,72*1,2</t>
  </si>
  <si>
    <t>256</t>
  </si>
  <si>
    <t>-1840990193</t>
  </si>
  <si>
    <t>78,27*2</t>
  </si>
  <si>
    <t>257</t>
  </si>
  <si>
    <t>1361232450</t>
  </si>
  <si>
    <t>156,54*1,2</t>
  </si>
  <si>
    <t>258</t>
  </si>
  <si>
    <t>712363115</t>
  </si>
  <si>
    <t>Provedení povlakové krytiny střech do 10° zaizolování prostupů kruhového vč.dodávky materiálu</t>
  </si>
  <si>
    <t>-1745374333</t>
  </si>
  <si>
    <t>Provedení povlakové krytiny střech plochých do 10 st. fólií ostatní činnosti při pokládání hydroizolačních fólií (materiál ve specifikaci) zaizolování prostupů střešní rovinou kruhový průřez, průměr do 300 mm</t>
  </si>
  <si>
    <t>prostupy pro VZT 8x, pro UZ 2x</t>
  </si>
  <si>
    <t>259</t>
  </si>
  <si>
    <t>712363311</t>
  </si>
  <si>
    <t>Povlakové krytiny střech do 10° fóliové plechy délky 2 m pásek rš 50 mm</t>
  </si>
  <si>
    <t>1359928408</t>
  </si>
  <si>
    <t>Povlakové krytiny střech plochých do 10 st. z tvarovaných poplastovaných lišt pro mPVC, délka 2 m pásek rš 50 mm</t>
  </si>
  <si>
    <t>KV/S23</t>
  </si>
  <si>
    <t>60/2</t>
  </si>
  <si>
    <t>260</t>
  </si>
  <si>
    <t>712363312</t>
  </si>
  <si>
    <t>Povlakové krytiny střech do 10° fóliové plechy délky 2 m koutová lišta vnitřní rš 100 mm</t>
  </si>
  <si>
    <t>-2004964027</t>
  </si>
  <si>
    <t xml:space="preserve">Povlakové krytiny střech plochých do 10 st. z tvarovaných poplastovaných lišt  pro mPVC, délka 2 m vnitřní koutová lišta rš 100 mm</t>
  </si>
  <si>
    <t>KV/S02</t>
  </si>
  <si>
    <t>255/2</t>
  </si>
  <si>
    <t>261</t>
  </si>
  <si>
    <t>712363313</t>
  </si>
  <si>
    <t>Povlakové krytiny střech do 10° fóliové plechy délky 2 m koutová lišta vnější rš 100 mm</t>
  </si>
  <si>
    <t>-288761600</t>
  </si>
  <si>
    <t>Povlakové krytiny střech plochých do 10 st. z tvarovaných poplastovaných lišt pro mPVC, délka 2 m vnější koutová lišta rš 100 mm</t>
  </si>
  <si>
    <t>KV/S01</t>
  </si>
  <si>
    <t>195/2</t>
  </si>
  <si>
    <t>262</t>
  </si>
  <si>
    <t>712363318</t>
  </si>
  <si>
    <t>Povlakové krytiny střech do 10° fóliové plechy délky 2 m závětrná lišta do rš 250 mm</t>
  </si>
  <si>
    <t>1190750168</t>
  </si>
  <si>
    <t>Povlakové krytiny střech plochých do 10 st. z tvarovaných poplastovaných lišt pro mPVC, délka 2 m závětrná lišta rš 250 mm</t>
  </si>
  <si>
    <t>205/2</t>
  </si>
  <si>
    <t>263</t>
  </si>
  <si>
    <t>712363601</t>
  </si>
  <si>
    <t xml:space="preserve">Provedení povlak krytiny mechanicky kotvenou do betonu TI tl přes 240mm </t>
  </si>
  <si>
    <t>380048999</t>
  </si>
  <si>
    <t>Provedení povlakové krytiny střech plochých do 10 st. s mechanicky kotvenou izolací včetně položení fólie a horkovzdušného svaření tl. tepelné izolace přes 240 mm budovy výšky do 18 m, kotvené do betonu nebo pórobetonu vnitřní plocha</t>
  </si>
  <si>
    <t>(32,8+16,2+10,2+0,5)*2*0,5</t>
  </si>
  <si>
    <t>(14,6+10,2)*2*0,5</t>
  </si>
  <si>
    <t>(17,3+7,7)*2*0,5</t>
  </si>
  <si>
    <t>264</t>
  </si>
  <si>
    <t>283220120</t>
  </si>
  <si>
    <t>fólie hydroizolační střešní tl 1,5 mm šedá</t>
  </si>
  <si>
    <t>955899741</t>
  </si>
  <si>
    <t>fólie hydroizolační střešní mPVC, tl. 1,5 mm šedá</t>
  </si>
  <si>
    <t>33,78*17,18*1,15</t>
  </si>
  <si>
    <t>18,24*8,68*1,15</t>
  </si>
  <si>
    <t>(6,98+7,48)*0,6*1,15</t>
  </si>
  <si>
    <t>(32,8+16,2+10,2+0,5)*2*0,5*1,2</t>
  </si>
  <si>
    <t>(14,6+10,2)*2*0,5*1,2</t>
  </si>
  <si>
    <t>(17,3+7,7)*2*0,5*1,2</t>
  </si>
  <si>
    <t>265</t>
  </si>
  <si>
    <t>712391171</t>
  </si>
  <si>
    <t>Provedení povlakové krytiny střech podkladní textilní vrstvy</t>
  </si>
  <si>
    <t>-1101735563</t>
  </si>
  <si>
    <t xml:space="preserve">Provedení povlakové krytiny střech plochých  - ostatní práce provedení vrstvy textilní podkladní</t>
  </si>
  <si>
    <t>266</t>
  </si>
  <si>
    <t>693110620</t>
  </si>
  <si>
    <t>geotextilie 300 g/m2</t>
  </si>
  <si>
    <t>400141915</t>
  </si>
  <si>
    <t>856,839*1,1</t>
  </si>
  <si>
    <t>267</t>
  </si>
  <si>
    <t>998712103</t>
  </si>
  <si>
    <t>Přesun hmot tonážní tonážní pro krytiny povlakové v objektech v do 24 m</t>
  </si>
  <si>
    <t>2029516873</t>
  </si>
  <si>
    <t>Přesun hmot pro povlakové krytiny stanovený z hmotnosti přesunovaného materiálu vodorovná dopravní vzdálenost do 50 m v objektech výšky přes 12 do 24 m</t>
  </si>
  <si>
    <t>713</t>
  </si>
  <si>
    <t>Izolace tepelné</t>
  </si>
  <si>
    <t>268</t>
  </si>
  <si>
    <t>713121111</t>
  </si>
  <si>
    <t>Montáž izolace tepelné podlah volně kladenými rohožemi, pásy, dílci, deskami 1 vrstva</t>
  </si>
  <si>
    <t>-2012843656</t>
  </si>
  <si>
    <t>Montáž tepelné izolace podlah rohožemi, pásy, deskami, dílci, bloky (izolační materiál ve specifikaci) kladenými volně jednovrstvá</t>
  </si>
  <si>
    <t>269</t>
  </si>
  <si>
    <t>283766330</t>
  </si>
  <si>
    <t>deska polystyrénová pro snížení kročejového hluku 1000x500x30-3mm</t>
  </si>
  <si>
    <t>154622375</t>
  </si>
  <si>
    <t>84,59*1,02</t>
  </si>
  <si>
    <t>270</t>
  </si>
  <si>
    <t>713121121</t>
  </si>
  <si>
    <t>Montáž izolace tepelné podlah volně kladenými rohožemi, pásy, dílci, deskami 2 vrstvy</t>
  </si>
  <si>
    <t>-1213534968</t>
  </si>
  <si>
    <t>Montáž tepelné izolace podlah rohožemi, pásy, deskami, dílci, bloky (izolační materiál ve specifikaci) kladenými volně dvouvrstvá</t>
  </si>
  <si>
    <t>271</t>
  </si>
  <si>
    <t>283758830</t>
  </si>
  <si>
    <t>deska z pěnového polystyrenu EPS 100 Z 1000 x 500 x 80 mm</t>
  </si>
  <si>
    <t>-1110965032</t>
  </si>
  <si>
    <t>deska z pěnového polystyrenu pro vysoce zatížené konstrukce 1000 x 500 x 80 mm</t>
  </si>
  <si>
    <t>210,92*2*1,02</t>
  </si>
  <si>
    <t>272</t>
  </si>
  <si>
    <t>-636138367</t>
  </si>
  <si>
    <t>94,25</t>
  </si>
  <si>
    <t>273</t>
  </si>
  <si>
    <t>283758855</t>
  </si>
  <si>
    <t>deska z pěnového polystyrenu EPS 100 Z 1000 x 500 x 110 mm</t>
  </si>
  <si>
    <t>-1287458924</t>
  </si>
  <si>
    <t>deska z pěnového polystyrenu pro vysoce zatížené konstrukce 1000 x 500 x 110 mm</t>
  </si>
  <si>
    <t>277,55*2*1,02</t>
  </si>
  <si>
    <t>274</t>
  </si>
  <si>
    <t>740163973</t>
  </si>
  <si>
    <t>275</t>
  </si>
  <si>
    <t>1412439276</t>
  </si>
  <si>
    <t>183,04*1,02</t>
  </si>
  <si>
    <t>276</t>
  </si>
  <si>
    <t>283766350</t>
  </si>
  <si>
    <t>deska polystyrénová pro snížení kročejového hluku 1000x500x40-3mm</t>
  </si>
  <si>
    <t>-505888817</t>
  </si>
  <si>
    <t>277</t>
  </si>
  <si>
    <t>460568854</t>
  </si>
  <si>
    <t>278</t>
  </si>
  <si>
    <t>-552162802</t>
  </si>
  <si>
    <t>64,99*2*1,02</t>
  </si>
  <si>
    <t>279</t>
  </si>
  <si>
    <t>1730529959</t>
  </si>
  <si>
    <t>280</t>
  </si>
  <si>
    <t>283769345</t>
  </si>
  <si>
    <t>deska polystyren grafitový tl.70 mm pevnost 200kPa</t>
  </si>
  <si>
    <t>1483022701</t>
  </si>
  <si>
    <t>307,42*2*1,02</t>
  </si>
  <si>
    <t>281</t>
  </si>
  <si>
    <t>713131141</t>
  </si>
  <si>
    <t>Montáž izolace tepelné stěn a základů lepením celoplošně rohoží, pásů, dílců, desek</t>
  </si>
  <si>
    <t>-544650227</t>
  </si>
  <si>
    <t>Montáž tepelné izolace stěn rohožemi, pásy, deskami, dílci, bloky (izolační materiál ve specifikaci) lepením celoplošně</t>
  </si>
  <si>
    <t xml:space="preserve">vrch atik  </t>
  </si>
  <si>
    <t>205*0,3</t>
  </si>
  <si>
    <t>282</t>
  </si>
  <si>
    <t>283723090</t>
  </si>
  <si>
    <t>deska z pěnového polystyrenu EPS 100 S 1000 x 500 x 100 mm</t>
  </si>
  <si>
    <t>2125349114</t>
  </si>
  <si>
    <t>deska z pěnového polystyrenu pro trvalé zatížení v tlaku (max. 2000 kg/m2) 1000 x 500 x 100 mm</t>
  </si>
  <si>
    <t>172,72*0,02</t>
  </si>
  <si>
    <t>176,174*1,02 'Přepočtené koeficientem množství</t>
  </si>
  <si>
    <t>283</t>
  </si>
  <si>
    <t>2837591301</t>
  </si>
  <si>
    <t>deska z pěnového polystyrenu EPS 100 S 1000 x 500 (1000) mm - spádová</t>
  </si>
  <si>
    <t>353795455</t>
  </si>
  <si>
    <t>deska z pěnového polystyrenu pro trvalé zatížení v tlaku (max. 2000 kg/m2) 1000 x 500 (1000) mm</t>
  </si>
  <si>
    <t>205*0,4*0,1</t>
  </si>
  <si>
    <t>8,2*0,02</t>
  </si>
  <si>
    <t>8,364*1,02 'Přepočtené koeficientem množství</t>
  </si>
  <si>
    <t>284</t>
  </si>
  <si>
    <t>713141131</t>
  </si>
  <si>
    <t>Montáž izolace tepelné střech plochých lepené za studena 1 vrstva rohoží, pásů, dílců, desek</t>
  </si>
  <si>
    <t>-772791045</t>
  </si>
  <si>
    <t>Montáž tepelné izolace střech plochých rohožemi, pásy, deskami, dílci, bloky (izolační materiál ve specifikaci) přilepenými za studena zplna, jednovrstvá</t>
  </si>
  <si>
    <t>32,8*16,2</t>
  </si>
  <si>
    <t>17,3*7,7</t>
  </si>
  <si>
    <t>664,57</t>
  </si>
  <si>
    <t>285</t>
  </si>
  <si>
    <t>283723175</t>
  </si>
  <si>
    <t>deska z pěnového polystyrenu EPS 100 S 1000 x 500 x 150 mm</t>
  </si>
  <si>
    <t>-812535222</t>
  </si>
  <si>
    <t>deska z pěnového polystyrenu pro trvalé zatížení v tlaku (max. 2000 kg/m2) 1000 x 500 x 150 mm</t>
  </si>
  <si>
    <t>1329,14*1,02</t>
  </si>
  <si>
    <t>286</t>
  </si>
  <si>
    <t>713191132</t>
  </si>
  <si>
    <t>Montáž izolace tepelné podlah, stropů vrchem nebo střech překrytí separační fólií z PE</t>
  </si>
  <si>
    <t>-1702845331</t>
  </si>
  <si>
    <t>Montáž tepelné izolace stavebních konstrukcí - doplňky a konstrukční součásti podlah, stropů vrchem nebo střech překrytím fólií separační z PE</t>
  </si>
  <si>
    <t>277,55</t>
  </si>
  <si>
    <t>183,04</t>
  </si>
  <si>
    <t>64,99</t>
  </si>
  <si>
    <t>307,42</t>
  </si>
  <si>
    <t>287</t>
  </si>
  <si>
    <t>283231500</t>
  </si>
  <si>
    <t>fólie separační PE bal. 100 m2</t>
  </si>
  <si>
    <t>-1310616106</t>
  </si>
  <si>
    <t xml:space="preserve">fólie separační PE </t>
  </si>
  <si>
    <t>1128,51*1,1</t>
  </si>
  <si>
    <t>288</t>
  </si>
  <si>
    <t>998713103</t>
  </si>
  <si>
    <t>Přesun hmot tonážní pro izolace tepelné v objektech v do 24 m</t>
  </si>
  <si>
    <t>-1071911254</t>
  </si>
  <si>
    <t>Přesun hmot pro izolace tepelné stanovený z hmotnosti přesunovaného materiálu vodorovná dopravní vzdálenost do 50 m v objektech výšky přes 12 m do 24 m</t>
  </si>
  <si>
    <t>714</t>
  </si>
  <si>
    <t>Akustická a protiotřesová opatření</t>
  </si>
  <si>
    <t>289</t>
  </si>
  <si>
    <t>714121012</t>
  </si>
  <si>
    <t>Montáž podstropních panelů s rozšířenou zvukovou pohltivostí zavěšených na polozapuštěný rošt</t>
  </si>
  <si>
    <t>-1015829157</t>
  </si>
  <si>
    <t>Montáž akustických minerálních panelů podstropních s rozšířenou pohltivostí zvuku zavěšených na rošt polozapuštěný</t>
  </si>
  <si>
    <t>P1</t>
  </si>
  <si>
    <t>92,40</t>
  </si>
  <si>
    <t>P2</t>
  </si>
  <si>
    <t>126,32</t>
  </si>
  <si>
    <t>P3</t>
  </si>
  <si>
    <t>25,70</t>
  </si>
  <si>
    <t>P4</t>
  </si>
  <si>
    <t>77,33</t>
  </si>
  <si>
    <t>P5</t>
  </si>
  <si>
    <t>42,80</t>
  </si>
  <si>
    <t>P6</t>
  </si>
  <si>
    <t>126,92</t>
  </si>
  <si>
    <t>P7</t>
  </si>
  <si>
    <t>P8</t>
  </si>
  <si>
    <t>31,22</t>
  </si>
  <si>
    <t>P9</t>
  </si>
  <si>
    <t>89,90</t>
  </si>
  <si>
    <t>290</t>
  </si>
  <si>
    <t>590001</t>
  </si>
  <si>
    <t xml:space="preserve">dodávka akustického rastového podhledu vč.nosného roštu, spojovací prostředky - specifikace viz skladby podhled P1 </t>
  </si>
  <si>
    <t>-955253925</t>
  </si>
  <si>
    <t>92,4*1,07</t>
  </si>
  <si>
    <t>291</t>
  </si>
  <si>
    <t>590002</t>
  </si>
  <si>
    <t xml:space="preserve">dodávka akustického rastového podhledu vč.nosného roštu, spojovací prostředky - specifikace viz skladby podhled P2 </t>
  </si>
  <si>
    <t>-896860683</t>
  </si>
  <si>
    <t>126,32*1,07</t>
  </si>
  <si>
    <t>292</t>
  </si>
  <si>
    <t>590003</t>
  </si>
  <si>
    <t xml:space="preserve">dodávka akustického rastového podhledu vč.nosného roštu, spojovací prostředky - specifikace viz skladby podhled P3 </t>
  </si>
  <si>
    <t>-1874803286</t>
  </si>
  <si>
    <t>25,7*1,07</t>
  </si>
  <si>
    <t>293</t>
  </si>
  <si>
    <t>590004</t>
  </si>
  <si>
    <t xml:space="preserve">dodávka akustického rastového podhledu vč.nosného roštu, spojovací prostředky - specifikace viz skladby podhled P4 </t>
  </si>
  <si>
    <t>1257234260</t>
  </si>
  <si>
    <t>77,33*1,07</t>
  </si>
  <si>
    <t>294</t>
  </si>
  <si>
    <t>590005</t>
  </si>
  <si>
    <t xml:space="preserve">dodávka akustického rastového podhledu vč.nosného roštu, spojovací prostředky - specifikace viz skladby podhled P5 </t>
  </si>
  <si>
    <t>778130668</t>
  </si>
  <si>
    <t>42,8*1,07</t>
  </si>
  <si>
    <t>295</t>
  </si>
  <si>
    <t>590006</t>
  </si>
  <si>
    <t xml:space="preserve">dodávka akustického rastového podhledu vč.nosného roštu, spojovací prostředky - specifikace viz skladby podhled P6 </t>
  </si>
  <si>
    <t>-148949522</t>
  </si>
  <si>
    <t>126,92*1,07</t>
  </si>
  <si>
    <t>296</t>
  </si>
  <si>
    <t>590007</t>
  </si>
  <si>
    <t xml:space="preserve">dodávka akustického rastového podhledu vč.nosného roštu, spojovací prostředky - specifikace viz skladby podhled P7 </t>
  </si>
  <si>
    <t>-1143323967</t>
  </si>
  <si>
    <t>84,58*1,07</t>
  </si>
  <si>
    <t>297</t>
  </si>
  <si>
    <t>590008</t>
  </si>
  <si>
    <t xml:space="preserve">dodávka akustického rastového podhledu vč.nosného roštu, spojovací prostředky - specifikace viz skladby podhled P8 </t>
  </si>
  <si>
    <t>-464797869</t>
  </si>
  <si>
    <t>31,22*1,07</t>
  </si>
  <si>
    <t>298</t>
  </si>
  <si>
    <t>590009</t>
  </si>
  <si>
    <t xml:space="preserve">dodávka akustického rastového podhledu vč.nosného roštu, spojovací prostředky - specifikace viz skladby podhled P9 </t>
  </si>
  <si>
    <t>-1471484564</t>
  </si>
  <si>
    <t>89,9*1,07</t>
  </si>
  <si>
    <t>299</t>
  </si>
  <si>
    <t>998714103</t>
  </si>
  <si>
    <t>Přesun hmot tonážní pro akustická a protiotřesová opatření v objektech v do 24 m</t>
  </si>
  <si>
    <t>1653279997</t>
  </si>
  <si>
    <t>Přesun hmot pro akustická a protiotřesová opatření stanovený z hmotnosti přesunovaného materiálu vodorovná dopravní vzdálenost do 50 m v objektech výšky přes 12 do 24 m</t>
  </si>
  <si>
    <t>725</t>
  </si>
  <si>
    <t>Zdravotechnika - zařizovací předměty</t>
  </si>
  <si>
    <t>300</t>
  </si>
  <si>
    <t>725001</t>
  </si>
  <si>
    <t>M+D závěs do sprchy</t>
  </si>
  <si>
    <t>126733272</t>
  </si>
  <si>
    <t>762</t>
  </si>
  <si>
    <t>Konstrukce tesařské</t>
  </si>
  <si>
    <t>301</t>
  </si>
  <si>
    <t>762511242</t>
  </si>
  <si>
    <t xml:space="preserve">Podlahové kce podkladové z desek OSB tl 12 mm na sraz  </t>
  </si>
  <si>
    <t>761762730</t>
  </si>
  <si>
    <t>Podlahové konstrukce podkladové z dřevoštěpkových desek [OSB] jednovrstvých na sraz, tloušťky desky 12 mm</t>
  </si>
  <si>
    <t>půdorys 1pp - ochrana izolace</t>
  </si>
  <si>
    <t>(35,78+25,58)*2*1,2</t>
  </si>
  <si>
    <t>302</t>
  </si>
  <si>
    <t>762511277</t>
  </si>
  <si>
    <t>Podlahové kce podkladové z desek OSB tl 25 mm broušených na pero a drážku šroubovaných</t>
  </si>
  <si>
    <t>704677727</t>
  </si>
  <si>
    <t>Podlahové konstrukce podkladové z dřevoštěpkových desek [OSB] jednovrstvých šroubovaných na pero a drážku 25 mm broušených, tloušťky desky</t>
  </si>
  <si>
    <t>205*0,6</t>
  </si>
  <si>
    <t>303</t>
  </si>
  <si>
    <t>762526210</t>
  </si>
  <si>
    <t>Montáž podlahové lišty hrubé</t>
  </si>
  <si>
    <t>-1281716886</t>
  </si>
  <si>
    <t>Položení podlah montáž podlahových lišt hrubých</t>
  </si>
  <si>
    <t>205*2</t>
  </si>
  <si>
    <t>304</t>
  </si>
  <si>
    <t>605141140</t>
  </si>
  <si>
    <t xml:space="preserve">řezivo jehličnaté,střešní latě impregnované  </t>
  </si>
  <si>
    <t>1694716346</t>
  </si>
  <si>
    <t>410*0,04*0,06</t>
  </si>
  <si>
    <t>0,984*0,1</t>
  </si>
  <si>
    <t>1,082*1,08 'Přepočtené koeficientem množství</t>
  </si>
  <si>
    <t>305</t>
  </si>
  <si>
    <t>762526811</t>
  </si>
  <si>
    <t xml:space="preserve">Demontáž podlah z dřevotřísky, překližky, sololitu, OSB tloušťky do 20 mm  </t>
  </si>
  <si>
    <t>-2028724404</t>
  </si>
  <si>
    <t>Demontáž podlah z desek dřevotřískových, překližkových, sololitových tl. do 20 mm bez polštářů</t>
  </si>
  <si>
    <t>306</t>
  </si>
  <si>
    <t>762595001</t>
  </si>
  <si>
    <t>Spojovací prostředky pro položení dřevěných podlah a zakrytí kanálů</t>
  </si>
  <si>
    <t>1009159155</t>
  </si>
  <si>
    <t>Spojovací prostředky podlah a podkladových konstrukcí hřebíky, vruty</t>
  </si>
  <si>
    <t>123*2</t>
  </si>
  <si>
    <t>307</t>
  </si>
  <si>
    <t>998762103</t>
  </si>
  <si>
    <t>Přesun hmot tonážní pro kce tesařské v objektech v do 24 m</t>
  </si>
  <si>
    <t>-826009329</t>
  </si>
  <si>
    <t>Přesun hmot pro konstrukce tesařské stanovený z hmotnosti přesunovaného materiálu vodorovná dopravní vzdálenost do 50 m v objektech výšky přes 12 do 24 m</t>
  </si>
  <si>
    <t>764</t>
  </si>
  <si>
    <t>Konstrukce klempířské</t>
  </si>
  <si>
    <t>308</t>
  </si>
  <si>
    <t>764011406</t>
  </si>
  <si>
    <t>Podkladní plech z PZ plechu pro hřebeny, nároží, úžlabí nebo okapové hrany tl. 0,55 mm rš 500 mm</t>
  </si>
  <si>
    <t>2071882843</t>
  </si>
  <si>
    <t>Podkladní plech z pozinkovaného plechu tloušťky 0,55 mm rš 500 mm</t>
  </si>
  <si>
    <t>KV/S22</t>
  </si>
  <si>
    <t>309</t>
  </si>
  <si>
    <t>764218604</t>
  </si>
  <si>
    <t>Oplechování rovné římsy mechanicky kotvené z Pz s upraveným povrchem rš 330 mm</t>
  </si>
  <si>
    <t>-817111524</t>
  </si>
  <si>
    <t>Oplechování říms a ozdobných prvků z pozinkovaného plechu s povrchovou úpravou rovných, bez rohů mechanicky kotvené rš 330 mm</t>
  </si>
  <si>
    <t>KV/S04</t>
  </si>
  <si>
    <t>310</t>
  </si>
  <si>
    <t>764218606</t>
  </si>
  <si>
    <t>Oplechování rovné římsy mechanicky kotvené z Pz s upraveným povrchem rš 500 mm</t>
  </si>
  <si>
    <t>325617485</t>
  </si>
  <si>
    <t>Oplechování říms a ozdobných prvků z pozinkovaného plechu s povrchovou úpravou rovných, bez rohů mechanicky kotvené rš 500 mm</t>
  </si>
  <si>
    <t>půdorys 1pp - přechod římsy opěrné stěny k zateplenému soklu</t>
  </si>
  <si>
    <t>0,6+0,5+18,24+7,9+0,54+17+0,54+6</t>
  </si>
  <si>
    <t>311</t>
  </si>
  <si>
    <t>764226404</t>
  </si>
  <si>
    <t xml:space="preserve">Oplechování parapetů rovných mechanicky kotvené z Al plechu  rš 330 mm</t>
  </si>
  <si>
    <t>447878422</t>
  </si>
  <si>
    <t>Oplechování parapetů z hliníkového plechu rovných mechanicky kotvené, bez rohů rš 330 mm</t>
  </si>
  <si>
    <t>KV/01</t>
  </si>
  <si>
    <t>3,45*13</t>
  </si>
  <si>
    <t>KV/02</t>
  </si>
  <si>
    <t>6,05</t>
  </si>
  <si>
    <t>P12</t>
  </si>
  <si>
    <t>1,55*2</t>
  </si>
  <si>
    <t>P13</t>
  </si>
  <si>
    <t>1,41*2</t>
  </si>
  <si>
    <t>312</t>
  </si>
  <si>
    <t>998764103</t>
  </si>
  <si>
    <t>Přesun hmot tonážní pro konstrukce klempířské v objektech v do 24 m</t>
  </si>
  <si>
    <t>1710889033</t>
  </si>
  <si>
    <t>Přesun hmot pro konstrukce klempířské stanovený z hmotnosti přesunovaného materiálu vodorovná dopravní vzdálenost do 50 m v objektech výšky přes 12 do 24 m</t>
  </si>
  <si>
    <t>766</t>
  </si>
  <si>
    <t>Konstrukce truhlářské</t>
  </si>
  <si>
    <t>313</t>
  </si>
  <si>
    <t>766000</t>
  </si>
  <si>
    <t>M+D kompresní pásky - zapravení dilatace mezi stropem a prosklennou stěnou</t>
  </si>
  <si>
    <t>-581501596</t>
  </si>
  <si>
    <t>M+D kompresní pásky</t>
  </si>
  <si>
    <t>314</t>
  </si>
  <si>
    <t>766001</t>
  </si>
  <si>
    <t>M+D dveře plast 110x220cm, kování, doplňky - specifikace viz tab.PSV ozn.P1</t>
  </si>
  <si>
    <t>1481951571</t>
  </si>
  <si>
    <t>315</t>
  </si>
  <si>
    <t>766002</t>
  </si>
  <si>
    <t>M+D okno plast 340x151,5cm, kování, doplňky - specifikace viz tab.PSV ozn.P2</t>
  </si>
  <si>
    <t>535031371</t>
  </si>
  <si>
    <t>316</t>
  </si>
  <si>
    <t>766004</t>
  </si>
  <si>
    <t>M+D okno plast 600x272,5cm, kování, doplňky - specifikace viz tab.PSV ozn.P4</t>
  </si>
  <si>
    <t>-380200049</t>
  </si>
  <si>
    <t>317</t>
  </si>
  <si>
    <t>766006</t>
  </si>
  <si>
    <t>M+D dveře plast 110x170cm, kování, doplňky - specifikace viz tab.PSV ozn.P6</t>
  </si>
  <si>
    <t>-1090224701</t>
  </si>
  <si>
    <t>318</t>
  </si>
  <si>
    <t>7660061</t>
  </si>
  <si>
    <t>M+D větrací mřížky pro dveře ozn.P6</t>
  </si>
  <si>
    <t>650570608</t>
  </si>
  <si>
    <t>větrací mřížka</t>
  </si>
  <si>
    <t>319</t>
  </si>
  <si>
    <t>766008</t>
  </si>
  <si>
    <t>M+D okno plast 600x262,5cm, kování, doplňky - specifikace viz tab.PSV ozn.P8</t>
  </si>
  <si>
    <t>-4250368</t>
  </si>
  <si>
    <t>320</t>
  </si>
  <si>
    <t>766101</t>
  </si>
  <si>
    <t>M+D stěna plast 540x300cm, kování, doplňky - specifikace viz tab.PSV ozn.PI1 vč. zámečnického prvku pro kotvení stěny do stropu</t>
  </si>
  <si>
    <t>-1914536665</t>
  </si>
  <si>
    <t>321</t>
  </si>
  <si>
    <t>766102</t>
  </si>
  <si>
    <t>M+D stěna plast 240x300cm, kování, doplňky - specifikace viz tab.PSV ozn.PI2 vč. zámečnického prvku pro kotvení stěny do stropu</t>
  </si>
  <si>
    <t>120844925</t>
  </si>
  <si>
    <t>322</t>
  </si>
  <si>
    <t>766103</t>
  </si>
  <si>
    <t>M+D stěna plast 160x300cm, kování, doplňky - specifikace viz tab.PSV ozn.PI3 vč. zámečnického prvku pro kotvení stěny do stropu</t>
  </si>
  <si>
    <t>-1919430882</t>
  </si>
  <si>
    <t>323</t>
  </si>
  <si>
    <t>766104</t>
  </si>
  <si>
    <t>M+D okno plast 277,5x177,5cm, kování, doplňky - specifikace viz tab.PSV ozn.PI4</t>
  </si>
  <si>
    <t>-772998016</t>
  </si>
  <si>
    <t>324</t>
  </si>
  <si>
    <t>766105</t>
  </si>
  <si>
    <t>M+D okno plast 540x300cm, kování, doplňky - specifikace viz tab.PSV ozn.PI5 vč. zámečnického prvku pro kotvení stěny do stropu</t>
  </si>
  <si>
    <t>-1755931547</t>
  </si>
  <si>
    <t>325</t>
  </si>
  <si>
    <t>766106</t>
  </si>
  <si>
    <t>M+D dveře plast 110x262,5cm, kování, doplňky - specifikace viz tab.PSV ozn.PI6</t>
  </si>
  <si>
    <t>2137111898</t>
  </si>
  <si>
    <t>326</t>
  </si>
  <si>
    <t>766629215</t>
  </si>
  <si>
    <t xml:space="preserve">Příplatek k montáži oken rovné ostění připojovací spára  </t>
  </si>
  <si>
    <t>932501991</t>
  </si>
  <si>
    <t xml:space="preserve">Montáž oken dřevěných Příplatek k cenám za tepelnou izolaci mezi ostěním a rámem okna při rovném ostění, připojovací spára </t>
  </si>
  <si>
    <t>(1,1+2,2)*2*1*2</t>
  </si>
  <si>
    <t>(3,4+1,55)*2*12*2</t>
  </si>
  <si>
    <t>(6,6+6,2+6,7)*2*1*2</t>
  </si>
  <si>
    <t>(6+2,75)*2*1*2</t>
  </si>
  <si>
    <t>(7,6+9,5)*2*1*2</t>
  </si>
  <si>
    <t>(1,1+1,7)*2*1*2</t>
  </si>
  <si>
    <t>(3,4+1,55)*2*1*2</t>
  </si>
  <si>
    <t>(6+2,65)*2*1*2</t>
  </si>
  <si>
    <t>(1,1+2,1)*2*2*2</t>
  </si>
  <si>
    <t>(1,5+1,5)*2*2*2</t>
  </si>
  <si>
    <t>(1,4+1)*2*2*2</t>
  </si>
  <si>
    <t>(5,4+3)*2*1*2</t>
  </si>
  <si>
    <t>(2,4+3)*2*1*2</t>
  </si>
  <si>
    <t>(1,6+3)*2*1*2</t>
  </si>
  <si>
    <t>(1,1+2,65)*2*1*2</t>
  </si>
  <si>
    <t>(4,1+1,8)*2*1*2</t>
  </si>
  <si>
    <t>(3,8+1,8)*2*1*2</t>
  </si>
  <si>
    <t>327</t>
  </si>
  <si>
    <t>766660101</t>
  </si>
  <si>
    <t>Montáž dveřních křídel otvíravých 1křídlových š do 0,8 m do dřevěné rámové zárubně</t>
  </si>
  <si>
    <t>-2083594931</t>
  </si>
  <si>
    <t>Montáž dveřních křídel dřevěných nebo plastových otevíravých do dřevěné rámové zárubně povrchově upravených jednokřídlových, šířky do 800 mm</t>
  </si>
  <si>
    <t>328</t>
  </si>
  <si>
    <t>6116172101</t>
  </si>
  <si>
    <t xml:space="preserve">dveře vnitřní hladké laminované HPL plné 1křídlé 80x197 cm  </t>
  </si>
  <si>
    <t>2101197184</t>
  </si>
  <si>
    <t>dveře vnitřní hladké laminované HPL plné 1křídlé 80x197 cm - tab.PSV ozn.T03, T04</t>
  </si>
  <si>
    <t>329</t>
  </si>
  <si>
    <t>766660312</t>
  </si>
  <si>
    <t>Montáž posuvných dveří jednokřídlových průchozí šířky do 1200 mm do pouzdra s jednou kapsou</t>
  </si>
  <si>
    <t>2062831822</t>
  </si>
  <si>
    <t>Montáž dveřních křídel dřevěných nebo plastových posuvných dveří do pouzdra zděné příčky s jednou kapsou jednokřídlových, průchozí šířky přes 800 do 1200 mm</t>
  </si>
  <si>
    <t>3+11</t>
  </si>
  <si>
    <t>330</t>
  </si>
  <si>
    <t>766660001</t>
  </si>
  <si>
    <t>Montáž dveřních křídel otvíravých 1křídlových š do 0,8 m do ocelové zárubně</t>
  </si>
  <si>
    <t>-849122383</t>
  </si>
  <si>
    <t>Montáž dveřních křídel dřevěných nebo plastových otevíravých do ocelové zárubně povrchově upravených jednokřídlových, šířky do 800 mm</t>
  </si>
  <si>
    <t>2+5+1+1+1</t>
  </si>
  <si>
    <t>331</t>
  </si>
  <si>
    <t>766660002</t>
  </si>
  <si>
    <t>Montáž dveřních křídel otvíravých 1křídlových š přes 0,8 m do ocelové zárubně</t>
  </si>
  <si>
    <t>-457715633</t>
  </si>
  <si>
    <t>Montáž dveřních křídel dřevěných nebo plastových otevíravých do ocelové zárubně povrchově upravených jednokřídlových, šířky přes 800 mm</t>
  </si>
  <si>
    <t>8+4+1</t>
  </si>
  <si>
    <t>332</t>
  </si>
  <si>
    <t>611629320</t>
  </si>
  <si>
    <t>dveře vnitřní hladké laminované HPL plné 1křídlé 70x197 cm - tab.PSV ozn.T01</t>
  </si>
  <si>
    <t>-331210473</t>
  </si>
  <si>
    <t>T01</t>
  </si>
  <si>
    <t>333</t>
  </si>
  <si>
    <t>611629340</t>
  </si>
  <si>
    <t>-70450532</t>
  </si>
  <si>
    <t>T03, T04</t>
  </si>
  <si>
    <t>334</t>
  </si>
  <si>
    <t>611629360</t>
  </si>
  <si>
    <t>dveře vnitřní hladké laminované HPL plné 1křídlé 90x197 cm - tab.PSV ozn.T05</t>
  </si>
  <si>
    <t>-1925194788</t>
  </si>
  <si>
    <t>T05</t>
  </si>
  <si>
    <t>335</t>
  </si>
  <si>
    <t>611629380</t>
  </si>
  <si>
    <t xml:space="preserve">dveře vnitřní hladké laminované HPL plné 1křídlé 100x197 cm protipožární -  tab.PSV ozn.T07</t>
  </si>
  <si>
    <t>861102131</t>
  </si>
  <si>
    <t>T07</t>
  </si>
  <si>
    <t>336</t>
  </si>
  <si>
    <t>766660012</t>
  </si>
  <si>
    <t>Montáž dveřních křídel otvíravých 2křídlových š přes 1,45 m do ocelové zárubně</t>
  </si>
  <si>
    <t>-1819710987</t>
  </si>
  <si>
    <t>Montáž dveřních křídel dřevěných nebo plastových otevíravých do ocelové zárubně povrchově upravených dvoukřídlových, šířky přes 1450 mm</t>
  </si>
  <si>
    <t>337</t>
  </si>
  <si>
    <t>611629430</t>
  </si>
  <si>
    <t xml:space="preserve">dveře vnitřní hladké laminované HPL plné 2křídlé 180x197 cm  tab.PSV ozn.T10</t>
  </si>
  <si>
    <t>2057181274</t>
  </si>
  <si>
    <t>T10</t>
  </si>
  <si>
    <t>338</t>
  </si>
  <si>
    <t>766660311</t>
  </si>
  <si>
    <t>Montáž posuvných dveří jednokřídlových průchozí šířky do 800 mm do pouzdra s jednou kapsou</t>
  </si>
  <si>
    <t>-980222722</t>
  </si>
  <si>
    <t>Montáž dveřních křídel dřevěných nebo plastových posuvných dveří do pouzdra zděné příčky s jednou kapsou jednokřídlových, průchozí šířky do 800 mm</t>
  </si>
  <si>
    <t>339</t>
  </si>
  <si>
    <t>-1820809366</t>
  </si>
  <si>
    <t>340</t>
  </si>
  <si>
    <t>6116293201</t>
  </si>
  <si>
    <t xml:space="preserve">dveře vnitřní hladké laminované HPL plné 1křídlé 70x197 cm posuvné  tab.PSV ozn.T02</t>
  </si>
  <si>
    <t>-1086131046</t>
  </si>
  <si>
    <t>341</t>
  </si>
  <si>
    <t>6116293601</t>
  </si>
  <si>
    <t xml:space="preserve">dveře vnitřní hladké laminované HPL plné 1křídlé 90x197 cm posuvné -  tab.PSV ozn.T06</t>
  </si>
  <si>
    <t>1808709723</t>
  </si>
  <si>
    <t>342</t>
  </si>
  <si>
    <t>6116293801</t>
  </si>
  <si>
    <t xml:space="preserve">dveře vnitřní hladké laminované HPL plné 1křídlé 120x197 cm posuvné -  tab.PSV ozn.T08</t>
  </si>
  <si>
    <t>-1030086376</t>
  </si>
  <si>
    <t>343</t>
  </si>
  <si>
    <t>766660713</t>
  </si>
  <si>
    <t>Montáž dveřních křídel dokování okopného plechu</t>
  </si>
  <si>
    <t>1990607001</t>
  </si>
  <si>
    <t>Montáž dveřních křídel dřevěných nebo plastových ostatní práce plechu okopného</t>
  </si>
  <si>
    <t>344</t>
  </si>
  <si>
    <t>549152110</t>
  </si>
  <si>
    <t>plech okopový nerez 715 x 200 mm</t>
  </si>
  <si>
    <t>-1776506100</t>
  </si>
  <si>
    <t>(2+5)*2</t>
  </si>
  <si>
    <t>345</t>
  </si>
  <si>
    <t>549152120</t>
  </si>
  <si>
    <t>plech okopový nerez 815 x 200 mm</t>
  </si>
  <si>
    <t>851239012</t>
  </si>
  <si>
    <t>(1+1+1+1)*2</t>
  </si>
  <si>
    <t>346</t>
  </si>
  <si>
    <t>549152130</t>
  </si>
  <si>
    <t>plech okopový nerez 915 x 200 mm</t>
  </si>
  <si>
    <t>-1546885036</t>
  </si>
  <si>
    <t>(8+4+3)*2</t>
  </si>
  <si>
    <t>1*4</t>
  </si>
  <si>
    <t>347</t>
  </si>
  <si>
    <t>549152140</t>
  </si>
  <si>
    <t>plech okopový nerez 1045 x 200 mm</t>
  </si>
  <si>
    <t>1820289315</t>
  </si>
  <si>
    <t>348</t>
  </si>
  <si>
    <t>549152150</t>
  </si>
  <si>
    <t>plech okopový nerez 1245 x 200 mm</t>
  </si>
  <si>
    <t>-870071963</t>
  </si>
  <si>
    <t>349</t>
  </si>
  <si>
    <t>766660717</t>
  </si>
  <si>
    <t>Montáž dveřních křídel samozavírače na ocelovou zárubeň</t>
  </si>
  <si>
    <t>193893128</t>
  </si>
  <si>
    <t>Montáž dveřních křídel dřevěných nebo plastových ostatní práce samozavírače na zárubeň ocelovou</t>
  </si>
  <si>
    <t>350</t>
  </si>
  <si>
    <t>549172650</t>
  </si>
  <si>
    <t xml:space="preserve">samozavírač dveří hydraulický </t>
  </si>
  <si>
    <t>-1164771735</t>
  </si>
  <si>
    <t xml:space="preserve">samozavírač dveří hydraulický  </t>
  </si>
  <si>
    <t>351</t>
  </si>
  <si>
    <t>766660718</t>
  </si>
  <si>
    <t>Montáž dveřních křídel dokování stavěče křídla</t>
  </si>
  <si>
    <t>1356320137</t>
  </si>
  <si>
    <t>Montáž dveřních křídel dřevěných nebo plastových ostatní práce stavěče křídla</t>
  </si>
  <si>
    <t>352</t>
  </si>
  <si>
    <t>549163620</t>
  </si>
  <si>
    <t>dveřní zarážka</t>
  </si>
  <si>
    <t>89896319</t>
  </si>
  <si>
    <t>353</t>
  </si>
  <si>
    <t>766660722</t>
  </si>
  <si>
    <t xml:space="preserve">Montáž dveřního kování  </t>
  </si>
  <si>
    <t>-175315614</t>
  </si>
  <si>
    <t>Montáž dveřních křídel dřevěných nebo plastových ostatní práce dveřního kování zámku</t>
  </si>
  <si>
    <t xml:space="preserve">39 </t>
  </si>
  <si>
    <t>rámové dveře</t>
  </si>
  <si>
    <t>354</t>
  </si>
  <si>
    <t>549146200</t>
  </si>
  <si>
    <t>dveřní kování - klika, mušle</t>
  </si>
  <si>
    <t>-664992396</t>
  </si>
  <si>
    <t>355</t>
  </si>
  <si>
    <t>766681114</t>
  </si>
  <si>
    <t>Montáž zárubní rámových pro dveře jednokřídlové šířky do 900 mm</t>
  </si>
  <si>
    <t>-2053426440</t>
  </si>
  <si>
    <t>Montáž zárubní dřevěných, plastových nebo z lamina rámových, pro dveře jednokřídlové, šířky do 900 mm</t>
  </si>
  <si>
    <t>356</t>
  </si>
  <si>
    <t>611822510</t>
  </si>
  <si>
    <t>zárubeň rámová pro dveře 1křídlové 80x197 cm</t>
  </si>
  <si>
    <t>-181821554</t>
  </si>
  <si>
    <t>357</t>
  </si>
  <si>
    <t>766694114</t>
  </si>
  <si>
    <t>Montáž parapetních desek dřevěných nebo plastových šířky do 30 cm délky přes 2,6 m</t>
  </si>
  <si>
    <t>1853486827</t>
  </si>
  <si>
    <t>Montáž ostatních truhlářských konstrukcí parapetních desek dřevěných nebo plastových šířky do 300 mm, délky přes 2600 mm</t>
  </si>
  <si>
    <t>TV01+02</t>
  </si>
  <si>
    <t>13+4</t>
  </si>
  <si>
    <t>358</t>
  </si>
  <si>
    <t>607941010</t>
  </si>
  <si>
    <t>deska parapetní vnitřní 0,2 x 1 m</t>
  </si>
  <si>
    <t>-1193927854</t>
  </si>
  <si>
    <t>2,78*4</t>
  </si>
  <si>
    <t>11,12*0,1</t>
  </si>
  <si>
    <t>359</t>
  </si>
  <si>
    <t>607941030</t>
  </si>
  <si>
    <t>deska parapetní vnitřní 0,3 x 1 m</t>
  </si>
  <si>
    <t>-1255336658</t>
  </si>
  <si>
    <t>3,4*13</t>
  </si>
  <si>
    <t>44,2*0,1</t>
  </si>
  <si>
    <t>360</t>
  </si>
  <si>
    <t>607941210</t>
  </si>
  <si>
    <t>koncovka PVC k parapetním deskám 600 mm</t>
  </si>
  <si>
    <t>256204058</t>
  </si>
  <si>
    <t>koncovka PVC k parapetním dřevotřískovým deskám 600 mm</t>
  </si>
  <si>
    <t>361</t>
  </si>
  <si>
    <t>10002</t>
  </si>
  <si>
    <t>Skříňkový pult, prostor 2000x400x900mm /D+M/</t>
  </si>
  <si>
    <t>2004494318</t>
  </si>
  <si>
    <t>Skříňkový pult, prostor 2000x400x900mm</t>
  </si>
  <si>
    <t>362</t>
  </si>
  <si>
    <t>10007</t>
  </si>
  <si>
    <t>Vestavěná skříň, prostor 5830x600x3000mm /D+M/</t>
  </si>
  <si>
    <t>2029105101</t>
  </si>
  <si>
    <t>Vestavěná skříň, prostor 5830x600x3000mm</t>
  </si>
  <si>
    <t>363</t>
  </si>
  <si>
    <t>10010</t>
  </si>
  <si>
    <t>Vestavěná skříň, prostor 4500x450x3000mm /D+M/</t>
  </si>
  <si>
    <t>536815198</t>
  </si>
  <si>
    <t>Vestavěná skříň, prostor 4500x450x3000mm</t>
  </si>
  <si>
    <t>364</t>
  </si>
  <si>
    <t>10011</t>
  </si>
  <si>
    <t>Vestavěná skříň, prostor 3500x450x3000mm /D+M/</t>
  </si>
  <si>
    <t>-603718986</t>
  </si>
  <si>
    <t>Vestavěná skříň, prostor 3500x450x3000mm</t>
  </si>
  <si>
    <t>365</t>
  </si>
  <si>
    <t>10012</t>
  </si>
  <si>
    <t>Vestavěná skříň, prostor 2000x450x1000mm /D+M/</t>
  </si>
  <si>
    <t>-554180131</t>
  </si>
  <si>
    <t>Vestavěná skříň, prostor 2000x450x1000mm</t>
  </si>
  <si>
    <t>366</t>
  </si>
  <si>
    <t>10016</t>
  </si>
  <si>
    <t>Vestavěná skříň, prostor 8150x600x1000mm /D+M/</t>
  </si>
  <si>
    <t>-1425238244</t>
  </si>
  <si>
    <t>Vestavěná skříň, prostor 8150x600x1000mm</t>
  </si>
  <si>
    <t>367</t>
  </si>
  <si>
    <t>10022</t>
  </si>
  <si>
    <t>Provozní zázemí učebny teoretické přípravy, odborných učeben (kuchyňská linka) /D+M/</t>
  </si>
  <si>
    <t>32423666</t>
  </si>
  <si>
    <t>Provozní zázemí učebny teoretické přípravy, odborných učeben (kuchyňská linka)</t>
  </si>
  <si>
    <t>368</t>
  </si>
  <si>
    <t>998766103</t>
  </si>
  <si>
    <t>Přesun hmot tonážní pro konstrukce truhlářské v objektech v do 24 m</t>
  </si>
  <si>
    <t>771208784</t>
  </si>
  <si>
    <t>Přesun hmot pro konstrukce truhlářské stanovený z hmotnosti přesunovaného materiálu vodorovná dopravní vzdálenost do 50 m v objektech výšky přes 12 do 24 m</t>
  </si>
  <si>
    <t>767</t>
  </si>
  <si>
    <t>Konstrukce zámečnické</t>
  </si>
  <si>
    <t>369</t>
  </si>
  <si>
    <t>767003</t>
  </si>
  <si>
    <t>M+D stěna AL 660+620x666,5cm, kování, doplňky - specifikace viz tab.PSV ozn.P3</t>
  </si>
  <si>
    <t>-1247110697</t>
  </si>
  <si>
    <t>370</t>
  </si>
  <si>
    <t>767005</t>
  </si>
  <si>
    <t>M+D stěna AL 760x947cm, kování, doplňky - specifikace viz tab.PSV ozn.P5</t>
  </si>
  <si>
    <t>-705156960</t>
  </si>
  <si>
    <t>371</t>
  </si>
  <si>
    <t>767007</t>
  </si>
  <si>
    <t>M+D okno AL 340x151,5cm, kování, doplňky protipožární - specifikace viz tab.PSV ozn.P7</t>
  </si>
  <si>
    <t>1396799231</t>
  </si>
  <si>
    <t>372</t>
  </si>
  <si>
    <t>767009</t>
  </si>
  <si>
    <t>M+D garážová vrata 300x300cm, kování, doplňky, větrací mřížky - specifikace viz tab.PSV ozn.P9</t>
  </si>
  <si>
    <t>-1981998656</t>
  </si>
  <si>
    <t>373</t>
  </si>
  <si>
    <t>767010</t>
  </si>
  <si>
    <t>M+D garážová vrata 300x300cm, kování, doplňky, větrací mřížky - specifikace viz tab.PSV ozn.P10</t>
  </si>
  <si>
    <t>668898306</t>
  </si>
  <si>
    <t>P10</t>
  </si>
  <si>
    <t>374</t>
  </si>
  <si>
    <t>767101</t>
  </si>
  <si>
    <t>M+D žebříku dl.4,39m, úprava žárový Pz - specifikace viz tab.PSV ozn.Z1</t>
  </si>
  <si>
    <t>-1568837489</t>
  </si>
  <si>
    <t>Z1</t>
  </si>
  <si>
    <t>375</t>
  </si>
  <si>
    <t>767102</t>
  </si>
  <si>
    <t>M+D šachtového poklopu 82x82cm, vodotěsný a prachotěsný - specifikace viz tab.PSV ozn.Z2</t>
  </si>
  <si>
    <t>1559104756</t>
  </si>
  <si>
    <t>Z2</t>
  </si>
  <si>
    <t>376</t>
  </si>
  <si>
    <t>767103</t>
  </si>
  <si>
    <t>M+D stupadlový žebřík, úprava žárový Pz - specifikace viz tab.PSV ozn.Z3</t>
  </si>
  <si>
    <t>-686774855</t>
  </si>
  <si>
    <t>Z3</t>
  </si>
  <si>
    <t>377</t>
  </si>
  <si>
    <t>767104</t>
  </si>
  <si>
    <t>M+D madlo dl.8,22m, úprava žárový Pz - specifikace viz tab.PSV ozn.Z4</t>
  </si>
  <si>
    <t>402322267</t>
  </si>
  <si>
    <t>Z4</t>
  </si>
  <si>
    <t>378</t>
  </si>
  <si>
    <t>767105</t>
  </si>
  <si>
    <t>M+D schodišťové zábradlí, provedení nerez - specifikace viz tab.PSV ozn.Z5</t>
  </si>
  <si>
    <t>-1604844677</t>
  </si>
  <si>
    <t>Z5</t>
  </si>
  <si>
    <t>379</t>
  </si>
  <si>
    <t>767106</t>
  </si>
  <si>
    <t>M+D žebříku dl.2,0m, úprava žárový Pz - specifikace viz tab.PSV ozn.Z6</t>
  </si>
  <si>
    <t>773921820</t>
  </si>
  <si>
    <t>Z6</t>
  </si>
  <si>
    <t>380</t>
  </si>
  <si>
    <t>767107</t>
  </si>
  <si>
    <t>M+D žebříku dl.3,8m, úprava žárový Pz - specifikace viz tab.PSV ozn.Z7</t>
  </si>
  <si>
    <t>-72502412</t>
  </si>
  <si>
    <t>Z7</t>
  </si>
  <si>
    <t>381</t>
  </si>
  <si>
    <t>767129</t>
  </si>
  <si>
    <t>M+D schodišťové zábradlí, provedení nerez - specifikace viz tab.PSV ozn.Z29</t>
  </si>
  <si>
    <t>802654871</t>
  </si>
  <si>
    <t>382</t>
  </si>
  <si>
    <t>767209</t>
  </si>
  <si>
    <t>M+D dveře 120x197cm 1kř., EI posuvné, sendvičová skořepinová kce, EW 15 DP1-Ckování, doplňky - specifikace viz tab.PSV ozn.T09</t>
  </si>
  <si>
    <t>1712516919</t>
  </si>
  <si>
    <t>T09</t>
  </si>
  <si>
    <t>383</t>
  </si>
  <si>
    <t>767301</t>
  </si>
  <si>
    <t>M+D ocelové konstrukce pro vzduchotechnickou jednotku, úprava žárový pozink</t>
  </si>
  <si>
    <t>-2076092543</t>
  </si>
  <si>
    <t>VZT</t>
  </si>
  <si>
    <t>384</t>
  </si>
  <si>
    <t>767531111</t>
  </si>
  <si>
    <t>Montáž vstupních kovových nebo plastových rohoží čistících zón</t>
  </si>
  <si>
    <t>1475674662</t>
  </si>
  <si>
    <t>Montáž vstupních čistících zón z rohoží kovových nebo plastových</t>
  </si>
  <si>
    <t>1,97*3,4</t>
  </si>
  <si>
    <t>1*1,5</t>
  </si>
  <si>
    <t>385</t>
  </si>
  <si>
    <t>697520010</t>
  </si>
  <si>
    <t>rohož vstupní provedení hliník v.27 mm - specifikace viz tab.PSV ozn.Z9</t>
  </si>
  <si>
    <t>-471790284</t>
  </si>
  <si>
    <t>Z9</t>
  </si>
  <si>
    <t>386</t>
  </si>
  <si>
    <t>697520700</t>
  </si>
  <si>
    <t>rohož vstupní provedení umělohmotné profily se silon. kartáčky - specifiikace viz tab.PSV ozn.Z8</t>
  </si>
  <si>
    <t>865418053</t>
  </si>
  <si>
    <t>Z8</t>
  </si>
  <si>
    <t>387</t>
  </si>
  <si>
    <t>767531121</t>
  </si>
  <si>
    <t>Osazení zapuštěného rámu z L profilů k čistícím rohožím</t>
  </si>
  <si>
    <t>688532023</t>
  </si>
  <si>
    <t>Montáž vstupních čistících zón z rohoží osazení rámu mosazného nebo hliníkového zapuštěného z L profilů</t>
  </si>
  <si>
    <t>(1,97+3,4)*2</t>
  </si>
  <si>
    <t>(1+1,5)*2</t>
  </si>
  <si>
    <t>388</t>
  </si>
  <si>
    <t>697521600</t>
  </si>
  <si>
    <t>rám pro zapuštění, profil L - 30/30, 25/25, 20/30, 15/30 - Al</t>
  </si>
  <si>
    <t>1386396050</t>
  </si>
  <si>
    <t>389</t>
  </si>
  <si>
    <t>767620718</t>
  </si>
  <si>
    <t>Montáž oken - pákového uzávěru</t>
  </si>
  <si>
    <t>1599053417</t>
  </si>
  <si>
    <t>Montáž oken zdvojených ostatní práce montáž kování pákového uzávěru</t>
  </si>
  <si>
    <t>390</t>
  </si>
  <si>
    <t>549131100</t>
  </si>
  <si>
    <t xml:space="preserve">uzávěr ventilační pákový  </t>
  </si>
  <si>
    <t>1623412848</t>
  </si>
  <si>
    <t xml:space="preserve">kování - uzávěr  okenní pákový </t>
  </si>
  <si>
    <t>391</t>
  </si>
  <si>
    <t>998767103</t>
  </si>
  <si>
    <t>Přesun hmot tonážní pro zámečnické konstrukce v objektech v do 24 m</t>
  </si>
  <si>
    <t>-1156351793</t>
  </si>
  <si>
    <t>Přesun hmot pro zámečnické konstrukce stanovený z hmotnosti přesunovaného materiálu vodorovná dopravní vzdálenost do 50 m v objektech výšky přes 12 do 24 m</t>
  </si>
  <si>
    <t>771</t>
  </si>
  <si>
    <t>Podlahy z dlaždic</t>
  </si>
  <si>
    <t>392</t>
  </si>
  <si>
    <t>771273123</t>
  </si>
  <si>
    <t>Montáž obkladů stupnic z dlaždic protiskluzných keramických lepených š do 300 mm</t>
  </si>
  <si>
    <t>1433787537</t>
  </si>
  <si>
    <t>Montáž obkladů schodišť z dlaždic keramických lepených standardním lepidlem stupnic protiskluzných nebo reliefovaných šířky přes 250 do 300 mm</t>
  </si>
  <si>
    <t>1,5*(12+11)</t>
  </si>
  <si>
    <t>393</t>
  </si>
  <si>
    <t>597613370</t>
  </si>
  <si>
    <t xml:space="preserve">schodovka keramická I. j. </t>
  </si>
  <si>
    <t>-1472182751</t>
  </si>
  <si>
    <t>34,5*0,3*1,1</t>
  </si>
  <si>
    <t>394</t>
  </si>
  <si>
    <t>771273232</t>
  </si>
  <si>
    <t>Montáž obkladů podstupnic z dlaždic hladkých keramických lepených v do 200 mm</t>
  </si>
  <si>
    <t>-1782110400</t>
  </si>
  <si>
    <t>Montáž obkladů schodišť z dlaždic keramických lepených standardním lepidlem podstupnic hladkých výšky přes 150 do 200 mm</t>
  </si>
  <si>
    <t>395</t>
  </si>
  <si>
    <t>597613050</t>
  </si>
  <si>
    <t xml:space="preserve">dlaždice keramické I. j. </t>
  </si>
  <si>
    <t>-711679057</t>
  </si>
  <si>
    <t>34,5*0,2*1,1</t>
  </si>
  <si>
    <t>396</t>
  </si>
  <si>
    <t>771473113</t>
  </si>
  <si>
    <t>Montáž soklíků z dlaždic keramických lepených rovných v do 120 mm</t>
  </si>
  <si>
    <t>2080446312</t>
  </si>
  <si>
    <t>Montáž soklíků z dlaždic keramických lepených standardním lepidlem rovných výšky přes 90 do 120 mm</t>
  </si>
  <si>
    <t>-1,2</t>
  </si>
  <si>
    <t>-5,4</t>
  </si>
  <si>
    <t>-1,8</t>
  </si>
  <si>
    <t>-1,2*4</t>
  </si>
  <si>
    <t>-1,8+0,15*2</t>
  </si>
  <si>
    <t>-0,9*2+0,2*2</t>
  </si>
  <si>
    <t>č024</t>
  </si>
  <si>
    <t>(5,8+1,3)*2</t>
  </si>
  <si>
    <t>-0,7</t>
  </si>
  <si>
    <t>-0,9*4</t>
  </si>
  <si>
    <t>(5,4+3,55)*2</t>
  </si>
  <si>
    <t>-1,4+0,2*2</t>
  </si>
  <si>
    <t>-2,1</t>
  </si>
  <si>
    <t>-0,8</t>
  </si>
  <si>
    <t>-0,8*3</t>
  </si>
  <si>
    <t>-1,4</t>
  </si>
  <si>
    <t>397</t>
  </si>
  <si>
    <t>771473133</t>
  </si>
  <si>
    <t>Montáž soklíků z dlaždic keramických schodišťových stupňovitých lepených v do 120 mm</t>
  </si>
  <si>
    <t>1820247166</t>
  </si>
  <si>
    <t>Montáž soklíků z dlaždic keramických lepených standardním lepidlem schodišťových stupňovitých výšky přes 90 do 120 mm</t>
  </si>
  <si>
    <t>(0,3+0,2)*12</t>
  </si>
  <si>
    <t>398</t>
  </si>
  <si>
    <t>597613120</t>
  </si>
  <si>
    <t xml:space="preserve">sokl keramický I. j. </t>
  </si>
  <si>
    <t>926802029</t>
  </si>
  <si>
    <t>203,9*1,1</t>
  </si>
  <si>
    <t>6,6*1,1</t>
  </si>
  <si>
    <t>399</t>
  </si>
  <si>
    <t>771573131</t>
  </si>
  <si>
    <t>Montáž podlah keramických režných protiskluzných lepených do 50 ks/m2</t>
  </si>
  <si>
    <t>539652225</t>
  </si>
  <si>
    <t>Montáž podlah z dlaždic keramických lepených standardním lepidlem režných nebo glazovaných protiskluzných nebo reliefovaných do 50 ks/ m2</t>
  </si>
  <si>
    <t>50,74</t>
  </si>
  <si>
    <t>h2 - podesta</t>
  </si>
  <si>
    <t>400</t>
  </si>
  <si>
    <t>597611550</t>
  </si>
  <si>
    <t>dlaždice keramické protiskluzné I. j.</t>
  </si>
  <si>
    <t>-809344358</t>
  </si>
  <si>
    <t>475,855*1,1</t>
  </si>
  <si>
    <t>401</t>
  </si>
  <si>
    <t>771591111</t>
  </si>
  <si>
    <t>Podlahy penetrace podkladu</t>
  </si>
  <si>
    <t>342663352</t>
  </si>
  <si>
    <t>Podlahy - ostatní práce penetrace podkladu</t>
  </si>
  <si>
    <t>402</t>
  </si>
  <si>
    <t>771591115</t>
  </si>
  <si>
    <t xml:space="preserve">Podlahy spárování  </t>
  </si>
  <si>
    <t>-39364308</t>
  </si>
  <si>
    <t xml:space="preserve">Podlahy - ostatní práce spárování </t>
  </si>
  <si>
    <t>203,9</t>
  </si>
  <si>
    <t>403</t>
  </si>
  <si>
    <t>771591161</t>
  </si>
  <si>
    <t>Montáž profilu dilatační spáry bez izolace v rovině dlažby</t>
  </si>
  <si>
    <t>-1778191883</t>
  </si>
  <si>
    <t>Podlahy - ostatní práce montáž profilu dilatační spáry v rovině dlažby</t>
  </si>
  <si>
    <t>3,7</t>
  </si>
  <si>
    <t>2,4*2+4</t>
  </si>
  <si>
    <t>3*2+6,75*2</t>
  </si>
  <si>
    <t>č026</t>
  </si>
  <si>
    <t>3,85</t>
  </si>
  <si>
    <t>3,55</t>
  </si>
  <si>
    <t>1,6*3</t>
  </si>
  <si>
    <t>7+5,4+2,4</t>
  </si>
  <si>
    <t>3,8</t>
  </si>
  <si>
    <t>404</t>
  </si>
  <si>
    <t>590541660</t>
  </si>
  <si>
    <t xml:space="preserve">profil dilatační  </t>
  </si>
  <si>
    <t>1336597797</t>
  </si>
  <si>
    <t>68,9*1,1</t>
  </si>
  <si>
    <t>405</t>
  </si>
  <si>
    <t>771591264</t>
  </si>
  <si>
    <t>Spoj kontaktní izolace ve spojení s dlažbou s napojením na stěnu</t>
  </si>
  <si>
    <t>-14531852</t>
  </si>
  <si>
    <t xml:space="preserve">Izolace, separace, odvodnění ve spojení s dlažbou spoj izolace s napojení na stěnu z folie </t>
  </si>
  <si>
    <t>(5,4+3,85)*2</t>
  </si>
  <si>
    <t>č021+022</t>
  </si>
  <si>
    <t>(3,7+1,9+1,55+0,9)*2</t>
  </si>
  <si>
    <t>(1,3+1,55)*2</t>
  </si>
  <si>
    <t>(1,8+2)*2</t>
  </si>
  <si>
    <t>(1,35+1,7+0,9+1,85*3)*2</t>
  </si>
  <si>
    <t>(2,2+1,9+1,65*2+0,9*2)*2</t>
  </si>
  <si>
    <t>406</t>
  </si>
  <si>
    <t>998771103</t>
  </si>
  <si>
    <t>Přesun hmot tonážní pro podlahy z dlaždic v objektech v do 24 m</t>
  </si>
  <si>
    <t>-1112370321</t>
  </si>
  <si>
    <t>Přesun hmot pro podlahy z dlaždic stanovený z hmotnosti přesunovaného materiálu vodorovná dopravní vzdálenost do 50 m v objektech výšky přes 12 do 24 m</t>
  </si>
  <si>
    <t>775</t>
  </si>
  <si>
    <t>Podlahy skládané</t>
  </si>
  <si>
    <t>407</t>
  </si>
  <si>
    <t>775001</t>
  </si>
  <si>
    <t xml:space="preserve">M+D  kalciumsulfátová deska pero-drážka tl. 36mm, C-profil 65/40/2mm</t>
  </si>
  <si>
    <t>536620544</t>
  </si>
  <si>
    <t>408</t>
  </si>
  <si>
    <t>775429121</t>
  </si>
  <si>
    <t xml:space="preserve">Montáž podlahové lišty přechodové  </t>
  </si>
  <si>
    <t>1412463999</t>
  </si>
  <si>
    <t>Montáž lišty přechodové (vyrovnávací) připevněné vruty</t>
  </si>
  <si>
    <t>Z13</t>
  </si>
  <si>
    <t>Z14</t>
  </si>
  <si>
    <t>0,9*4</t>
  </si>
  <si>
    <t>Z15</t>
  </si>
  <si>
    <t>1,2*5</t>
  </si>
  <si>
    <t>Z16</t>
  </si>
  <si>
    <t>1,8*1</t>
  </si>
  <si>
    <t>Z17</t>
  </si>
  <si>
    <t>0,8*2</t>
  </si>
  <si>
    <t>409</t>
  </si>
  <si>
    <t>553431180</t>
  </si>
  <si>
    <t>hliníkový přechodový 40mm</t>
  </si>
  <si>
    <t>-595962363</t>
  </si>
  <si>
    <t xml:space="preserve">hliníkový přechodový profil 40 mm </t>
  </si>
  <si>
    <t>14,4*1,1</t>
  </si>
  <si>
    <t>410</t>
  </si>
  <si>
    <t>998775103</t>
  </si>
  <si>
    <t>Přesun hmot tonážní pro podlahy dřevěné v objektech v do 24 m</t>
  </si>
  <si>
    <t>2147468200</t>
  </si>
  <si>
    <t>Přesun hmot pro podlahy skládané stanovený z hmotnosti přesunovaného materiálu vodorovná dopravní vzdálenost do 50 m v objektech výšky přes 12 do 24 m</t>
  </si>
  <si>
    <t>776</t>
  </si>
  <si>
    <t>Podlahy povlakové</t>
  </si>
  <si>
    <t>411</t>
  </si>
  <si>
    <t>77600101</t>
  </si>
  <si>
    <t xml:space="preserve">Montáž systémové homogenní linoleové podlahové krytiny vč.lepidla v čtvercích - specifikace viz skladby podlah </t>
  </si>
  <si>
    <t>2101176021</t>
  </si>
  <si>
    <t>montáž</t>
  </si>
  <si>
    <t>č.1.1.2 - Půdorys 1.NP</t>
  </si>
  <si>
    <t>55,18+2,1</t>
  </si>
  <si>
    <t>412</t>
  </si>
  <si>
    <t>77600102</t>
  </si>
  <si>
    <t xml:space="preserve">dodávka systémové heterogenní podlahové krytiny - specifikace viz skladby podlah </t>
  </si>
  <si>
    <t>-1836566113</t>
  </si>
  <si>
    <t>dodávka</t>
  </si>
  <si>
    <t>236,11*1,1</t>
  </si>
  <si>
    <t>413</t>
  </si>
  <si>
    <t>77600103</t>
  </si>
  <si>
    <t xml:space="preserve">Montáž podlahy z vysoce zhutněné dřevotřískové desky </t>
  </si>
  <si>
    <t>-1044579318</t>
  </si>
  <si>
    <t>55,18</t>
  </si>
  <si>
    <t>7,07</t>
  </si>
  <si>
    <t>414</t>
  </si>
  <si>
    <t>77600104</t>
  </si>
  <si>
    <t xml:space="preserve">dodávka podlahy z vysoce zhutněné dřevotřískové desky 600x600x38mm, plastové podložky, montážní materiál - specifikace viz skladby podlah </t>
  </si>
  <si>
    <t>1310821957</t>
  </si>
  <si>
    <t>62,25*1,1</t>
  </si>
  <si>
    <t>415</t>
  </si>
  <si>
    <t>77600201</t>
  </si>
  <si>
    <t xml:space="preserve">Montáž systémové vinylové heterogenní krytiny se vsypem vč.lepidla - specifikace viz skladby podlah </t>
  </si>
  <si>
    <t>-2079722027</t>
  </si>
  <si>
    <t>sokl</t>
  </si>
  <si>
    <t>(3,7+2+1)*2*0,2</t>
  </si>
  <si>
    <t>416</t>
  </si>
  <si>
    <t>77600202</t>
  </si>
  <si>
    <t>353066685</t>
  </si>
  <si>
    <t>20,1*1,1</t>
  </si>
  <si>
    <t>417</t>
  </si>
  <si>
    <t>77600301</t>
  </si>
  <si>
    <t xml:space="preserve">Montáž antistatické systémové linoleové podlahové krytiny vč.lepidla - specifikace viz skladby podlah </t>
  </si>
  <si>
    <t>-1320503895</t>
  </si>
  <si>
    <t>418</t>
  </si>
  <si>
    <t>77600302</t>
  </si>
  <si>
    <t xml:space="preserve">dodávka antistatické systémové linoleové podlahové krytiny - specifikace viz skladby podlah </t>
  </si>
  <si>
    <t>573698157</t>
  </si>
  <si>
    <t>8,56*1,1</t>
  </si>
  <si>
    <t>419</t>
  </si>
  <si>
    <t>77600303</t>
  </si>
  <si>
    <t>Montáž systémového obrubového žlabu vč.lepidla</t>
  </si>
  <si>
    <t>516572546</t>
  </si>
  <si>
    <t>(2+3,7+1)*2</t>
  </si>
  <si>
    <t>č18+19+20</t>
  </si>
  <si>
    <t>420</t>
  </si>
  <si>
    <t>77600304</t>
  </si>
  <si>
    <t>dodávka systémového obrubového žlabu vč.lišt</t>
  </si>
  <si>
    <t>171158508</t>
  </si>
  <si>
    <t>26,8*1,1</t>
  </si>
  <si>
    <t>421</t>
  </si>
  <si>
    <t>77600401</t>
  </si>
  <si>
    <t xml:space="preserve">Montáž zátěžového koberce z PA z čtverců vč.lepidla - specifikace viz skladby podlah </t>
  </si>
  <si>
    <t>-1852120146</t>
  </si>
  <si>
    <t>422</t>
  </si>
  <si>
    <t>77600402</t>
  </si>
  <si>
    <t xml:space="preserve">dodávka zátěžového koberce z PA z čtverců vč.lepidla - specifikace viz skladby podlah </t>
  </si>
  <si>
    <t>227433022</t>
  </si>
  <si>
    <t>89,9*1,1</t>
  </si>
  <si>
    <t>423</t>
  </si>
  <si>
    <t>776111112</t>
  </si>
  <si>
    <t>Broušení betonového podkladu povlakových podlah</t>
  </si>
  <si>
    <t>-2060502936</t>
  </si>
  <si>
    <t>Příprava podkladu broušení podlah nového podkladu betonového</t>
  </si>
  <si>
    <t>94,55</t>
  </si>
  <si>
    <t>45,70</t>
  </si>
  <si>
    <t>keramická dlažba</t>
  </si>
  <si>
    <t>544,405</t>
  </si>
  <si>
    <t>424</t>
  </si>
  <si>
    <t>776111311</t>
  </si>
  <si>
    <t>Vysátí podkladu povlakových podlah</t>
  </si>
  <si>
    <t>286889475</t>
  </si>
  <si>
    <t>Příprava podkladu vysátí podlah</t>
  </si>
  <si>
    <t>425</t>
  </si>
  <si>
    <t>776121111</t>
  </si>
  <si>
    <t xml:space="preserve">Penetrace savého podkladu povlakových podlah  </t>
  </si>
  <si>
    <t>1719318892</t>
  </si>
  <si>
    <t>Příprava podkladu penetrace na savý podklad (válečkováním) podlah</t>
  </si>
  <si>
    <t>426</t>
  </si>
  <si>
    <t>776421111</t>
  </si>
  <si>
    <t>Montáž obvodových lišt lepením vč.lepidla</t>
  </si>
  <si>
    <t>-1663531314</t>
  </si>
  <si>
    <t>Montáž lišt obvodových lepených</t>
  </si>
  <si>
    <t>35,7</t>
  </si>
  <si>
    <t>158,6</t>
  </si>
  <si>
    <t>427</t>
  </si>
  <si>
    <t>697512000</t>
  </si>
  <si>
    <t xml:space="preserve">lišta kobercová  </t>
  </si>
  <si>
    <t>-1660914947</t>
  </si>
  <si>
    <t xml:space="preserve">lišta kobercová </t>
  </si>
  <si>
    <t>-0,9+0,2*2</t>
  </si>
  <si>
    <t>-1,2*2+0,2*4</t>
  </si>
  <si>
    <t>35,7*0,1</t>
  </si>
  <si>
    <t>428</t>
  </si>
  <si>
    <t>284110100</t>
  </si>
  <si>
    <t>lišta soklová k linoleu</t>
  </si>
  <si>
    <t>905997563</t>
  </si>
  <si>
    <t>(10+5,85)*2</t>
  </si>
  <si>
    <t>-1,2+0,2*2</t>
  </si>
  <si>
    <t>č006</t>
  </si>
  <si>
    <t>(5,85+4,35)*2</t>
  </si>
  <si>
    <t>č007</t>
  </si>
  <si>
    <t>(11,7+5,85)*2</t>
  </si>
  <si>
    <t>-1,2+0,3*2</t>
  </si>
  <si>
    <t>(5,85+4,1)*2</t>
  </si>
  <si>
    <t>-0,9+0,1*2</t>
  </si>
  <si>
    <t>č114</t>
  </si>
  <si>
    <t>(3,4+4,1)*2</t>
  </si>
  <si>
    <t>č115</t>
  </si>
  <si>
    <t>(5,85+8,8)*2</t>
  </si>
  <si>
    <t>č112</t>
  </si>
  <si>
    <t>(4,1+2,1)*2</t>
  </si>
  <si>
    <t>-0,9</t>
  </si>
  <si>
    <t>158,6*0,1</t>
  </si>
  <si>
    <t>429</t>
  </si>
  <si>
    <t>998776103</t>
  </si>
  <si>
    <t>Přesun hmot tonážní pro podlahy povlakové v objektech v do 24 m</t>
  </si>
  <si>
    <t>1311262269</t>
  </si>
  <si>
    <t>Přesun hmot pro podlahy povlakové stanovený z hmotnosti přesunovaného materiálu vodorovná dopravní vzdálenost do 50 m v objektech výšky přes 12 do 24 m</t>
  </si>
  <si>
    <t>777</t>
  </si>
  <si>
    <t>Podlahy lité</t>
  </si>
  <si>
    <t>430</t>
  </si>
  <si>
    <t>7772111111</t>
  </si>
  <si>
    <t>Podlahy z epoxidové pryskyřice a oblázků kamínkových tl. 6 mm</t>
  </si>
  <si>
    <t>-704252900</t>
  </si>
  <si>
    <t>Podlahy z epoxidové pryskyřice a oblázků (kamenný koberec) mramorových frakce 2 až 4 mm, tl. 6 mm</t>
  </si>
  <si>
    <t>431</t>
  </si>
  <si>
    <t>777551111</t>
  </si>
  <si>
    <t>Podlahy lité tloušťky do 5 mm samonivelační vč.penetrace</t>
  </si>
  <si>
    <t>1485025940</t>
  </si>
  <si>
    <t>vyrovnání pod střešní plášť</t>
  </si>
  <si>
    <t>700</t>
  </si>
  <si>
    <t>432</t>
  </si>
  <si>
    <t>998777103</t>
  </si>
  <si>
    <t>Přesun hmot tonážní pro podlahy lité v objektech v do 24 m</t>
  </si>
  <si>
    <t>-1570817488</t>
  </si>
  <si>
    <t>Přesun hmot pro podlahy lité stanovený z hmotnosti přesunovaného materiálu vodorovná dopravní vzdálenost do 50 m v objektech výšky přes 12 do 24 m</t>
  </si>
  <si>
    <t>781</t>
  </si>
  <si>
    <t>Dokončovací práce - obklady</t>
  </si>
  <si>
    <t>433</t>
  </si>
  <si>
    <t>781413114</t>
  </si>
  <si>
    <t>Montáž obkladaček vnitřních pórovinových pravoúhlých do 45 ks/m2 lepených standardním lepidlem</t>
  </si>
  <si>
    <t>-1471802756</t>
  </si>
  <si>
    <t>Montáž obkladů vnitřních stěn z obkladaček a dekorů (listel) pórovinových lepených standardním lepidlem z obkladaček pravoúhlých přes 35 do 45 ks/m2</t>
  </si>
  <si>
    <t>(8,55+3,05)*2*3,5</t>
  </si>
  <si>
    <t>(11,7+6,75)*2*3,5</t>
  </si>
  <si>
    <t>(3,7+2+1)*2*2,1</t>
  </si>
  <si>
    <t>(1,9+1,9+1,55*2+0,9*2)*2*2,1</t>
  </si>
  <si>
    <t>-0,7*2*4</t>
  </si>
  <si>
    <t>(3,7+1,9+1,55+0,9)*2*2,1</t>
  </si>
  <si>
    <t>(1,3+1,55)*2*2,1</t>
  </si>
  <si>
    <t>(5,4+3,85)*2*2,1</t>
  </si>
  <si>
    <t>0,7*0,8*2</t>
  </si>
  <si>
    <t>-1,2*2+2*0,2*2</t>
  </si>
  <si>
    <t>(1,8+2)*2*2,1</t>
  </si>
  <si>
    <t>-0,7*2+2*0,2*2</t>
  </si>
  <si>
    <t>(0,6+2,15+0,6)*0,6</t>
  </si>
  <si>
    <t>(1,35+1,7+0,9+1,85*3)*2*2,1</t>
  </si>
  <si>
    <t>(2,2+1,9+1,65*2+0,9*2)*2*2,1</t>
  </si>
  <si>
    <t>434</t>
  </si>
  <si>
    <t>597610200</t>
  </si>
  <si>
    <t>obkládačky keramické I. j.</t>
  </si>
  <si>
    <t>-1198980100</t>
  </si>
  <si>
    <t>431,53*1,1</t>
  </si>
  <si>
    <t>435</t>
  </si>
  <si>
    <t>781493511</t>
  </si>
  <si>
    <t>Plastové profily ukončovací lepené standardním lepidlem</t>
  </si>
  <si>
    <t>1490070983</t>
  </si>
  <si>
    <t>Ostatní prvky plastové profily ukončovací a dilatační lepené standardním lepidlem ukončovací</t>
  </si>
  <si>
    <t>2,2*2</t>
  </si>
  <si>
    <t>2,1*2</t>
  </si>
  <si>
    <t>2,1</t>
  </si>
  <si>
    <t>0,6+2,15+0,6+0,6*2</t>
  </si>
  <si>
    <t>436</t>
  </si>
  <si>
    <t>781495111</t>
  </si>
  <si>
    <t>Penetrace podkladu vnitřních obkladů</t>
  </si>
  <si>
    <t>-2010233251</t>
  </si>
  <si>
    <t>Ostatní prvky ostatní práce penetrace podkladu</t>
  </si>
  <si>
    <t>437</t>
  </si>
  <si>
    <t>781495115</t>
  </si>
  <si>
    <t xml:space="preserve">Spárování vnitřních obkladů  </t>
  </si>
  <si>
    <t>1745959948</t>
  </si>
  <si>
    <t xml:space="preserve">Ostatní prvky ostatní práce spárován </t>
  </si>
  <si>
    <t>č011</t>
  </si>
  <si>
    <t>-0,7*4</t>
  </si>
  <si>
    <t>-0,7+0,2*2</t>
  </si>
  <si>
    <t>438</t>
  </si>
  <si>
    <t>998781103</t>
  </si>
  <si>
    <t>Přesun hmot tonážní pro obklady keramické v objektech v do 24 m</t>
  </si>
  <si>
    <t>1154034626</t>
  </si>
  <si>
    <t>Přesun hmot pro obklady keramické stanovený z hmotnosti přesunovaného materiálu vodorovná dopravní vzdálenost do 50 m v objektech výšky přes 12 do 24 m</t>
  </si>
  <si>
    <t>783</t>
  </si>
  <si>
    <t>Dokončovací práce - nátěry</t>
  </si>
  <si>
    <t>439</t>
  </si>
  <si>
    <t>783001</t>
  </si>
  <si>
    <t>Nátěr ocelových zárubní</t>
  </si>
  <si>
    <t>-1116542089</t>
  </si>
  <si>
    <t>440</t>
  </si>
  <si>
    <t>783009421</t>
  </si>
  <si>
    <t>Bezpečnostní šrafování stěnových nebo podlahových hran</t>
  </si>
  <si>
    <t>-709388905</t>
  </si>
  <si>
    <t>Bezpečnostní šrafování rohových hran stěnových nebo podlahových</t>
  </si>
  <si>
    <t>č117-120</t>
  </si>
  <si>
    <t>3*4*4</t>
  </si>
  <si>
    <t>441</t>
  </si>
  <si>
    <t>783314201</t>
  </si>
  <si>
    <t>Základní antikorozní jednonásobný syntetický standardní nátěr zámečnických konstrukcí</t>
  </si>
  <si>
    <t>-107501836</t>
  </si>
  <si>
    <t>Základní antikorozní nátěr zámečnických konstrukcí jednonásobný syntetický standardní</t>
  </si>
  <si>
    <t>konstrukce O10</t>
  </si>
  <si>
    <t>(0,1+0,05)*2*3,3</t>
  </si>
  <si>
    <t>1,7*2</t>
  </si>
  <si>
    <t>konstrukce O20</t>
  </si>
  <si>
    <t>(0,05+0,05)*2*2,8</t>
  </si>
  <si>
    <t>6,8*1</t>
  </si>
  <si>
    <t>konstrukce O30</t>
  </si>
  <si>
    <t>2,5*0,438*2</t>
  </si>
  <si>
    <t>(0,1+0,05)*2*12,2</t>
  </si>
  <si>
    <t>8,7*0,220</t>
  </si>
  <si>
    <t>2,04*2</t>
  </si>
  <si>
    <t>8,04*2</t>
  </si>
  <si>
    <t>konstrukce ochozů</t>
  </si>
  <si>
    <t>7,6*1,16*4</t>
  </si>
  <si>
    <t>1,2*0,922*2</t>
  </si>
  <si>
    <t>1,2*0,803*2</t>
  </si>
  <si>
    <t>4,7*0,803*2</t>
  </si>
  <si>
    <t>6,3*0,803*2</t>
  </si>
  <si>
    <t>4,7*0,671</t>
  </si>
  <si>
    <t>30*0,475</t>
  </si>
  <si>
    <t>3,14*0,061*50</t>
  </si>
  <si>
    <t>(0,15+0,15)*2*11*7</t>
  </si>
  <si>
    <t>(0,15+0,15)*2*11*2</t>
  </si>
  <si>
    <t>(0,08+0,08)*2*1*2</t>
  </si>
  <si>
    <t>1*2</t>
  </si>
  <si>
    <t>4,5*0,247*2</t>
  </si>
  <si>
    <t>3,14*0,051*1,2*24</t>
  </si>
  <si>
    <t>3,14*0,051*36</t>
  </si>
  <si>
    <t>36*1*2</t>
  </si>
  <si>
    <t>240*1</t>
  </si>
  <si>
    <t>510,365*0,20</t>
  </si>
  <si>
    <t>510,365+102,073</t>
  </si>
  <si>
    <t>442</t>
  </si>
  <si>
    <t>783317101</t>
  </si>
  <si>
    <t>Krycí jednonásobný syntetický standardní nátěr zámečnických konstrukcí</t>
  </si>
  <si>
    <t>-621391811</t>
  </si>
  <si>
    <t>Krycí nátěr (email) zámečnických konstrukcí jednonásobný syntetický standardní</t>
  </si>
  <si>
    <t>784</t>
  </si>
  <si>
    <t>Dokončovací práce - malby a tapety</t>
  </si>
  <si>
    <t>443</t>
  </si>
  <si>
    <t>784181101</t>
  </si>
  <si>
    <t>Základní akrylátová jednonásobná penetrace podkladu v místnostech výšky do 3,80m</t>
  </si>
  <si>
    <t>-593584923</t>
  </si>
  <si>
    <t>Penetrace podkladu jednonásobná základní akrylátová v místnostech výšky do 3,80 m</t>
  </si>
  <si>
    <t>stropy</t>
  </si>
  <si>
    <t>stěny</t>
  </si>
  <si>
    <t>(1,3+5,8)*2*3,85</t>
  </si>
  <si>
    <t>schodiště</t>
  </si>
  <si>
    <t>15,675</t>
  </si>
  <si>
    <t>444</t>
  </si>
  <si>
    <t>784181105</t>
  </si>
  <si>
    <t>Základní akrylátová jednonásobná penetrace podkladu v místnostech výšky přes 5,00 m</t>
  </si>
  <si>
    <t>-1776376727</t>
  </si>
  <si>
    <t>Penetrace podkladu jednonásobná základní akrylátová v místnostech výšky přes 5,00 m</t>
  </si>
  <si>
    <t>445</t>
  </si>
  <si>
    <t>784211121</t>
  </si>
  <si>
    <t>Dvojnásobné bílé malby ze směsí za mokra středně otěruvzdorných v místnostech výšky do 3,80 m</t>
  </si>
  <si>
    <t>306036935</t>
  </si>
  <si>
    <t>Malby z malířských směsí otěruvzdorných za mokra dvojnásobné, bílé za mokra otěruvzdorné středně v místnostech výšky do 3,80 m</t>
  </si>
  <si>
    <t>446</t>
  </si>
  <si>
    <t>784211125</t>
  </si>
  <si>
    <t>Dvojnásobné bílé malby ze směsí za mokra středně otěruvzdorných v místnostech výšky přes 5,00 m</t>
  </si>
  <si>
    <t>-820876162</t>
  </si>
  <si>
    <t>Malby z malířských směsí otěruvzdorných za mokra dvojnásobné, bílé za mokra otěruvzdorné středně v místnostech výšky přes 5,00 m</t>
  </si>
  <si>
    <t>786</t>
  </si>
  <si>
    <t>Dokončovací práce - čalounické úpravy</t>
  </si>
  <si>
    <t>447</t>
  </si>
  <si>
    <t>786010</t>
  </si>
  <si>
    <t>M+D žaluzie pro okno 370x150cm - specifikace viz tab.PSV ozn.Z10</t>
  </si>
  <si>
    <t>1664294102</t>
  </si>
  <si>
    <t>Z10</t>
  </si>
  <si>
    <t>448</t>
  </si>
  <si>
    <t>786012</t>
  </si>
  <si>
    <t>M+D žaluzie pro okno 277,5x177,5cm - specifikace viz tab.PSV ozn.Z12</t>
  </si>
  <si>
    <t>396662449</t>
  </si>
  <si>
    <t>Z12</t>
  </si>
  <si>
    <t>449</t>
  </si>
  <si>
    <t>7860181</t>
  </si>
  <si>
    <t>M+D žaluzie pro okno 250x316cm, EI ovládání - specifikace viz tab.PSV ozn.Z18</t>
  </si>
  <si>
    <t>2059306194</t>
  </si>
  <si>
    <t>Z18</t>
  </si>
  <si>
    <t>450</t>
  </si>
  <si>
    <t>7860182</t>
  </si>
  <si>
    <t>M+D žaluzie pro okno 260x316cm, EI ovládání - specifikace viz tab.PSV ozn.Z18</t>
  </si>
  <si>
    <t>-531664690</t>
  </si>
  <si>
    <t>Ostatní</t>
  </si>
  <si>
    <t>S01_2 - Sadové úpravy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</si>
  <si>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C5. Situace sadových úprav</t>
  </si>
  <si>
    <t>-358396578</t>
  </si>
  <si>
    <t>220+50</t>
  </si>
  <si>
    <t>-1823033706</t>
  </si>
  <si>
    <t>odvoz na meziskládku</t>
  </si>
  <si>
    <t>dovoz z meziskládky</t>
  </si>
  <si>
    <t>-516651434</t>
  </si>
  <si>
    <t>167101102</t>
  </si>
  <si>
    <t>Nakládání výkopku z hornin tř. 1 až 4 přes 100 m3</t>
  </si>
  <si>
    <t>859949747</t>
  </si>
  <si>
    <t>Nakládání, skládání a překládání neulehlého výkopku nebo sypaniny nakládání, množství přes 100 m3, z hornin tř. 1 až 4</t>
  </si>
  <si>
    <t>naložení pro odvoz na meziskládku</t>
  </si>
  <si>
    <t>"ornice na meziskládce</t>
  </si>
  <si>
    <t>odvoz na skládku</t>
  </si>
  <si>
    <t>-1703767001</t>
  </si>
  <si>
    <t>171201201</t>
  </si>
  <si>
    <t>Uložení sypaniny na skládky</t>
  </si>
  <si>
    <t>-655998294</t>
  </si>
  <si>
    <t>1285601175</t>
  </si>
  <si>
    <t>Poplatek za uložení odpadu kamene na skládce (skládkovné)</t>
  </si>
  <si>
    <t>-1030125540</t>
  </si>
  <si>
    <t>Uložení sypaniny poplatek za uložení kamene na skládce (skládkovné)</t>
  </si>
  <si>
    <t>2*2,2</t>
  </si>
  <si>
    <t>171201211.1</t>
  </si>
  <si>
    <t>179166367</t>
  </si>
  <si>
    <t>50*2,1</t>
  </si>
  <si>
    <t>181114711</t>
  </si>
  <si>
    <t>Odstranění kamene sebráním a naložením na dopravní prostředek hmotnosti jednotlivě do 15 kg</t>
  </si>
  <si>
    <t>1933564287</t>
  </si>
  <si>
    <t>Odstranění kamene z pozemku sebráním kamene, hmotnosti jednotlivě do 15 kg</t>
  </si>
  <si>
    <t>181151311</t>
  </si>
  <si>
    <t>Plošná úprava terénu přes 500 m2 zemina tř 1 až 4 nerovnosti do +/- 100 mm v rovinně a svahu do 1:5</t>
  </si>
  <si>
    <t>2080126360</t>
  </si>
  <si>
    <t>Plošná úprava terénu v zemině tř. 1 až 4 s urovnáním povrchu bez doplnění ornice souvislé plochy přes 500 m2 při nerovnostech terénu přes +/-50 do +/- 100 mm v rovině nebo na svahu do 1:5</t>
  </si>
  <si>
    <t>1420-480</t>
  </si>
  <si>
    <t>181151312</t>
  </si>
  <si>
    <t>Plošná úprava terénu přes 500 m2 zemina tř 1 až 4 nerovnosti do 100 mm ve svahu do 1:2</t>
  </si>
  <si>
    <t>616812708</t>
  </si>
  <si>
    <t>Plošná úprava terénu v zemině tř. 1 až 4 s urovnáním povrchu bez doplnění ornice souvislé plochy přes 500 m2 při nerovnostech terénu přes 50 do 100 mm na svahu přes 1:5 do 1:2</t>
  </si>
  <si>
    <t>181301112</t>
  </si>
  <si>
    <t>Rozprostření ornice tl vrstvy do 150 mm pl přes 500 m2 v rovině nebo ve svahu do 1:5</t>
  </si>
  <si>
    <t>1532233465</t>
  </si>
  <si>
    <t>Rozprostření a urovnání ornice v rovině nebo ve svahu sklonu do 1:5 při souvislé ploše přes 500 m2, tl. vrstvy přes 100 do 150 mm</t>
  </si>
  <si>
    <t>182301132</t>
  </si>
  <si>
    <t>Rozprostření ornice pl přes 500 m2 ve svahu přes 1:5 tl vrstvy do 150 mm</t>
  </si>
  <si>
    <t>497536464</t>
  </si>
  <si>
    <t>Rozprostření a urovnání ornice ve svahu sklonu přes 1:5 při souvislé ploše přes 500 m2, tl. vrstvy přes 100 do 150 mm</t>
  </si>
  <si>
    <t>181451131</t>
  </si>
  <si>
    <t>Založení parkového trávníku výsevem plochy přes 1000 m2 v rovině a ve svahu do 1:5</t>
  </si>
  <si>
    <t>-312782300</t>
  </si>
  <si>
    <t>Založení trávníku na půdě předem připravené plochy přes 1000 m2 výsevem včetně utažení parkového v rovině nebo na svahu do 1:5</t>
  </si>
  <si>
    <t>181451132</t>
  </si>
  <si>
    <t>Založení parkového trávníku výsevem plochy přes 1000 m2 ve svahu do 1:2</t>
  </si>
  <si>
    <t>-1229717801</t>
  </si>
  <si>
    <t>Založení trávníku na půdě předem připravené plochy přes 1000 m2 výsevem včetně utažení parkového na svahu přes 1:5 do 1:2</t>
  </si>
  <si>
    <t>005724500</t>
  </si>
  <si>
    <t>osivo směs travní golfová I</t>
  </si>
  <si>
    <t>358867226</t>
  </si>
  <si>
    <t>Osiva pícnin směsi travní balení obvykle 25 kg golfová I</t>
  </si>
  <si>
    <t>1420*0,015</t>
  </si>
  <si>
    <t>182111111</t>
  </si>
  <si>
    <t>Zpevnění svahu jutovou, kokosovou nebo plastovou rohoží do 1:1 (vč.kotvení)</t>
  </si>
  <si>
    <t>459674799</t>
  </si>
  <si>
    <t>Zpevnění svahu jutovou, kokosovou nebo plastovou rohoží na svahu přes 1:2 do 1:1</t>
  </si>
  <si>
    <t>618940110</t>
  </si>
  <si>
    <t>síť kokosová (700 g/m2) 2 x 50 m</t>
  </si>
  <si>
    <t>425443243</t>
  </si>
  <si>
    <t>Výrobky z přírodních materiálů síť kokosová 2 x 50 m (700 g/m2)</t>
  </si>
  <si>
    <t>270*1,15</t>
  </si>
  <si>
    <t>182303111</t>
  </si>
  <si>
    <t>Doplnění zeminy nebo substrátu na travnatých plochách tl 50 mm rovina v rovinně a svahu do 1:5</t>
  </si>
  <si>
    <t>1756929908</t>
  </si>
  <si>
    <t>Doplnění zeminy nebo substrátu na travnatých plochách tloušťky do 50 mm v rovině nebo na svahu do 1:5</t>
  </si>
  <si>
    <t>182303112</t>
  </si>
  <si>
    <t>Doplnění zeminy nebo substrátu na travnatých plochách tl 50 mm rovina ve svahu do 1:2</t>
  </si>
  <si>
    <t>-1798482333</t>
  </si>
  <si>
    <t>Doplnění zeminy nebo substrátu na travnatých plochách tloušťky do 50 mm na svahu přes 1:5 do 1:2</t>
  </si>
  <si>
    <t>103211000</t>
  </si>
  <si>
    <t>zahradní substrát pro výsadbu VL</t>
  </si>
  <si>
    <t>-1317190444</t>
  </si>
  <si>
    <t xml:space="preserve">Rašelina substrátová zahradní substrát pro výsadbu     VL</t>
  </si>
  <si>
    <t>1420*0,05</t>
  </si>
  <si>
    <t>71*0,05</t>
  </si>
  <si>
    <t>183101113</t>
  </si>
  <si>
    <t>Hloubení jamek bez výměny půdy zeminy tř 1 až 4 objem do 0,05 m3 v rovině a svahu do 1:5</t>
  </si>
  <si>
    <t>-907858214</t>
  </si>
  <si>
    <t>Hloubení jamek pro vysazování rostlin v zemině tř.1 až 4 bez výměny půdy v rovině nebo na svahu do 1:5, objemu přes 0,02 do 0,05 m3</t>
  </si>
  <si>
    <t>580</t>
  </si>
  <si>
    <t>183403113</t>
  </si>
  <si>
    <t>Obdělání půdy frézováním v rovině a svahu do 1:5</t>
  </si>
  <si>
    <t>1947466537</t>
  </si>
  <si>
    <t>Obdělání půdy frézováním v rovině nebo na svahu do 1:5</t>
  </si>
  <si>
    <t>183403153</t>
  </si>
  <si>
    <t>Obdělání půdy hrabáním v rovině a svahu do 1:5</t>
  </si>
  <si>
    <t>1234973439</t>
  </si>
  <si>
    <t>Obdělání půdy hrabáním v rovině nebo na svahu do 1:5</t>
  </si>
  <si>
    <t>183403161</t>
  </si>
  <si>
    <t>Obdělání půdy válením v rovině a svahu do 1:5</t>
  </si>
  <si>
    <t>30225790</t>
  </si>
  <si>
    <t>Obdělání půdy válením v rovině nebo na svahu do 1:5</t>
  </si>
  <si>
    <t>183403213</t>
  </si>
  <si>
    <t>Obdělání půdy frézováním ve svahu do 1:2</t>
  </si>
  <si>
    <t>-1325355149</t>
  </si>
  <si>
    <t>Obdělání půdy frézováním na svahu přes 1:5 do 1:2</t>
  </si>
  <si>
    <t>183403253</t>
  </si>
  <si>
    <t>Obdělání půdy hrabáním ve svahu do 1:2</t>
  </si>
  <si>
    <t>-1070839801</t>
  </si>
  <si>
    <t>Obdělání půdy hrabáním na svahu přes 1:5 do 1:2</t>
  </si>
  <si>
    <t>183403261</t>
  </si>
  <si>
    <t>Obdělání půdy válením ve svahu do 1:2</t>
  </si>
  <si>
    <t>1499216321</t>
  </si>
  <si>
    <t>Obdělání půdy válením na svahu přes 1:5 do 1:2</t>
  </si>
  <si>
    <t>184102211</t>
  </si>
  <si>
    <t>Výsadba keře bez balu v do 1 m do jamky se zalitím v rovině a svahu do 1:5</t>
  </si>
  <si>
    <t>329579840</t>
  </si>
  <si>
    <t>Výsadba keře bez balu do předem vyhloubené jamky se zalitím v rovině nebo na svahu do 1:5 výšky do 1 m v terénu</t>
  </si>
  <si>
    <t>005890001</t>
  </si>
  <si>
    <t>zimolez lesklý</t>
  </si>
  <si>
    <t>1706025178</t>
  </si>
  <si>
    <t>730*1,02</t>
  </si>
  <si>
    <t>-150</t>
  </si>
  <si>
    <t>005890091</t>
  </si>
  <si>
    <t>zimolez lesklý - použity přesazované</t>
  </si>
  <si>
    <t>-1963880979</t>
  </si>
  <si>
    <t>184512111</t>
  </si>
  <si>
    <t>Vyzvednutí křovin k přesazení v rovině a svahu do 1:5 s uložením do dočasných kontejnerů</t>
  </si>
  <si>
    <t>-1946154355</t>
  </si>
  <si>
    <t>Vyzvednutí dřeviny k přesazení v rovině nebo na svahu do 1:5 křovin</t>
  </si>
  <si>
    <t>184802611</t>
  </si>
  <si>
    <t>Chemické odplevelení po založení kultury postřikem na široko v rovině a svahu do 1:5 (vč.herbicidu)</t>
  </si>
  <si>
    <t>-956035421</t>
  </si>
  <si>
    <t>Chemické odplevelení po založení kultury v rovině nebo na svahu do 1:5 postřikem na široko</t>
  </si>
  <si>
    <t>184802621</t>
  </si>
  <si>
    <t>Chemické odplevelení po založení kultury postřikem na široko ve svahu do 1:2 (vč.herbicidu)</t>
  </si>
  <si>
    <t>-1112420437</t>
  </si>
  <si>
    <t>Chemické odplevelení po založení kultury na svahu přes 1:5 do 1:2 postřikem na široko</t>
  </si>
  <si>
    <t>480*2</t>
  </si>
  <si>
    <t>184851191</t>
  </si>
  <si>
    <t>Hnojení roztokem hnojiva v rovině a svahu do 1:2</t>
  </si>
  <si>
    <t>1799031044</t>
  </si>
  <si>
    <t>Hnojení roztokem hnojiva v rovině nebo na svahu do 1:5</t>
  </si>
  <si>
    <t>184851192</t>
  </si>
  <si>
    <t>Hnojení roztokem hnojiva ve svahu do 1:2</t>
  </si>
  <si>
    <t>1979999334</t>
  </si>
  <si>
    <t>Hnojení roztokem hnojiva na svahu přes 1:5 do 1:2</t>
  </si>
  <si>
    <t>184911312</t>
  </si>
  <si>
    <t>Položení mulčovací textilie ve svahu do 1:2</t>
  </si>
  <si>
    <t>1860273012</t>
  </si>
  <si>
    <t>Položení mulčovací textilie proti prorůstání plevelů kolem vysázených rostlin na svahu přes 1:5 do 1:2</t>
  </si>
  <si>
    <t>693112280</t>
  </si>
  <si>
    <t>textilie mulčovací 250 g/m2</t>
  </si>
  <si>
    <t>-1768599206</t>
  </si>
  <si>
    <t>18580431R</t>
  </si>
  <si>
    <t>Zalití rostlin vodou plocha přes 20 m2 (dostatečná zálivka do doby ujmutí rostlin - dle klimatických podmínek)</t>
  </si>
  <si>
    <t>2133214526</t>
  </si>
  <si>
    <t>Zalití rostlin vodou plochy záhonů jednotlivě přes 20 m2</t>
  </si>
  <si>
    <t>9982313111</t>
  </si>
  <si>
    <t>Přesun hmot pro sadovnické a krajinářské úpravy vodorovně do 200 m</t>
  </si>
  <si>
    <t>-1388636575</t>
  </si>
  <si>
    <t>Přesun hmot pro sadovnické a krajinářské úpravy dopravní vzdálenost do 200 m</t>
  </si>
  <si>
    <t>S01_a - Zařízení pro vytápění staveb</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</si>
  <si>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1.4.1.1 Půdorys 1.PP-UT 1.4.1.2 Půdorys 1.NP-UT 1.4.1.3 Půdorys 1.PP-UT-PODLAHOVÉ 1.4.1.4 Půdorys 1.NP-UT-PODLAHOVÉ 1.4.1.5 Schéma zapojení-UT TECHNICKÉ LISTY</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</si>
  <si>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</si>
  <si>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</si>
  <si>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</si>
  <si>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</si>
  <si>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</si>
  <si>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713463212</t>
  </si>
  <si>
    <t>Montáž izolace tepelné potrubí potrubními pouzdry s Al fólií staženými Al páskou 1x D do 100 mm</t>
  </si>
  <si>
    <t>-1291175134</t>
  </si>
  <si>
    <t>Montáž izolace tepelné potrubí a ohybů tvarovkami nebo deskami potrubními pouzdry s povrchovou úpravou hliníkovou fólií (izolační materiál ve specifikaci) přelepenými samolepící hliníkovou páskou potrubí D přes 50 do 100 mm jednovrstvá</t>
  </si>
  <si>
    <t>283770960</t>
  </si>
  <si>
    <t>izolace potrubí 15 x 20 mm</t>
  </si>
  <si>
    <t>1092241304</t>
  </si>
  <si>
    <t>izolace tepelná potrubí z pěnového polyetylenu 15 x 20 mm</t>
  </si>
  <si>
    <t>1.PP</t>
  </si>
  <si>
    <t>1,3*(90,52+0+0+0+0+0)</t>
  </si>
  <si>
    <t>1.NP</t>
  </si>
  <si>
    <t>1,3*(106,65+55,4+0+0+0+0)</t>
  </si>
  <si>
    <t>283771060</t>
  </si>
  <si>
    <t>izolace potrubí 18 x 20 mm</t>
  </si>
  <si>
    <t>988063224</t>
  </si>
  <si>
    <t>izolace tepelná potrubí z pěnového polyetylenu 18 x 20 mm</t>
  </si>
  <si>
    <t>1,3*(6,8+0+14+0+0+0)</t>
  </si>
  <si>
    <t>1,3*(38,2+15,5+0+0+0+0)</t>
  </si>
  <si>
    <t>713463213</t>
  </si>
  <si>
    <t>Montáž izolace tepelné potrubí potrubními pouzdry s Al fólií staženými Al páskou 1x D do 150 mm</t>
  </si>
  <si>
    <t>897505921</t>
  </si>
  <si>
    <t>Montáž izolace tepelné potrubí a ohybů tvarovkami nebo deskami potrubními pouzdry s povrchovou úpravou hliníkovou fólií (izolační materiál ve specifikaci) přelepenými samolepící hliníkovou páskou potrubí D přes 100 do 150 mm jednovrstvá</t>
  </si>
  <si>
    <t>631545300</t>
  </si>
  <si>
    <t>pouzdro potrubní izolační 22/30 mm</t>
  </si>
  <si>
    <t>1977647601</t>
  </si>
  <si>
    <t>pouzdro izolační potrubní s jednostrannou Al fólií max. 250/100 °C 22/30 mm</t>
  </si>
  <si>
    <t>1,3*(39,1+0+0+0+39+0)</t>
  </si>
  <si>
    <t>1,3*(19,7+8,2+0+0+36+0)</t>
  </si>
  <si>
    <t>631545710</t>
  </si>
  <si>
    <t>pouzdro potrubní izolační 28/40 mm</t>
  </si>
  <si>
    <t>-222909852</t>
  </si>
  <si>
    <t>pouzdro izolační potrubní s jednostrannou Al fólií max. 250/100 °C 28/40 mm</t>
  </si>
  <si>
    <t>1,3*(2,7+16+78+0+10+0)</t>
  </si>
  <si>
    <t>1,3*(16,8+45+21+42+0+0)</t>
  </si>
  <si>
    <t>631546030</t>
  </si>
  <si>
    <t>pouzdro potrubní izolační 42/50 mm</t>
  </si>
  <si>
    <t>-740609746</t>
  </si>
  <si>
    <t>pouzdro izolační potrubní s jednostrannou Al fólií max. 250/100 °C 42/50 mm</t>
  </si>
  <si>
    <t>1,3*(18+0+4+26+0+14)</t>
  </si>
  <si>
    <t>1,3*(18,2+0+0+36+0+0)</t>
  </si>
  <si>
    <t>631546020</t>
  </si>
  <si>
    <t>pouzdro potrubní izolační 35/50 mm</t>
  </si>
  <si>
    <t>-1390688197</t>
  </si>
  <si>
    <t>pouzdro izolační potrubní s jednostrannou Al fólií max. 250/100 °C 35/50 mm</t>
  </si>
  <si>
    <t>631546040</t>
  </si>
  <si>
    <t>pouzdro potrubní izolační 49/50 mm</t>
  </si>
  <si>
    <t>1748668264</t>
  </si>
  <si>
    <t>pouzdro izolační potrubní s jednostrannou Al fólií max. 250/100 °C 49/50 mm</t>
  </si>
  <si>
    <t>1,3*(0+0+12+0+0+0)</t>
  </si>
  <si>
    <t>1,3*(2,8+0+0+0+0+0)</t>
  </si>
  <si>
    <t>631546050</t>
  </si>
  <si>
    <t>pouzdro potrubní izolační 60/50 mm</t>
  </si>
  <si>
    <t>838969593</t>
  </si>
  <si>
    <t>pouzdro izolační potrubní s jednostrannou Al fólií max. 250/100 °C 60/50 mm</t>
  </si>
  <si>
    <t>1,3*(10)</t>
  </si>
  <si>
    <t>998713102</t>
  </si>
  <si>
    <t>Přesun hmot tonážní tonážní pro izolace tepelné v objektech v do 12 m</t>
  </si>
  <si>
    <t>1992758025</t>
  </si>
  <si>
    <t>Přesun hmot pro izolace tepelné stanovený z hmotnosti přesunovaného materiálu vodorovná dopravní vzdálenost do 50 m v objektech výšky přes 6 m do 12 m</t>
  </si>
  <si>
    <t>731</t>
  </si>
  <si>
    <t>Ústřední vytápění - kotelny</t>
  </si>
  <si>
    <t>731249212</t>
  </si>
  <si>
    <t>Montáž rychlovyhřívacích agregátů na plynná paliva s přípravou TUV</t>
  </si>
  <si>
    <t>1504851650</t>
  </si>
  <si>
    <t>7746900759</t>
  </si>
  <si>
    <t>Nástěnný kondenzační kotel 35kW</t>
  </si>
  <si>
    <t>1719208635</t>
  </si>
  <si>
    <t>Nástěnný kondenzační kotel 35kW
viz. technický list UT č.1</t>
  </si>
  <si>
    <t>7099089</t>
  </si>
  <si>
    <t>Sada sifonu</t>
  </si>
  <si>
    <t>-1206728245</t>
  </si>
  <si>
    <t>774731052M</t>
  </si>
  <si>
    <t xml:space="preserve">Montáž regulace </t>
  </si>
  <si>
    <t>1427628285</t>
  </si>
  <si>
    <t>Montáž regulace plynových kotlů
vč. elektro kabeláže
profese elektro zajistí silové připojení - zásuvky</t>
  </si>
  <si>
    <t>7747310523</t>
  </si>
  <si>
    <t>Systémová regulace pro plynové kondenzační kotle</t>
  </si>
  <si>
    <t>-489240788</t>
  </si>
  <si>
    <t xml:space="preserve">Systémová regulace pro plynové kondenzační kotle - viz. technický list UT č.1 :
 - Regulační přístroj
 - Kaskádový modul pro 2 kotle
 - Modul pro 1 otopný okruh a ohřev TV
 - Modul pro 2 otopné okruhy </t>
  </si>
  <si>
    <t>67900186m</t>
  </si>
  <si>
    <t>Montáž termohydraulického rozdělovače</t>
  </si>
  <si>
    <t>-781278728</t>
  </si>
  <si>
    <t xml:space="preserve">67900186_x000d_
</t>
  </si>
  <si>
    <t xml:space="preserve">Termohydraulický rozdělovač, vč. izolace, max. 5000 l/h_x000d_
</t>
  </si>
  <si>
    <t>-577171596</t>
  </si>
  <si>
    <t xml:space="preserve">Termohydraulický rozdělovač, vč. izolace, max. 5000 l/h
</t>
  </si>
  <si>
    <t>731249220</t>
  </si>
  <si>
    <t>Montáž odkouření</t>
  </si>
  <si>
    <t>-1474151680</t>
  </si>
  <si>
    <t>8709450R</t>
  </si>
  <si>
    <t>Koaxiální odkouření (kouřovod) - dodávka</t>
  </si>
  <si>
    <t>644711509</t>
  </si>
  <si>
    <t xml:space="preserve">Koaxiální odkouření (kouřovod) - dodávka :
 - Kolena 80/125 mm, 87°
 - Trubky revizní, 80/125 mm
 - Trubky 80/125 mm
 - Rozšíření z 80/125 na 110/160 mm
 - Trubky 110/160 mm
 - Příruby na plochou střechu, DN160
 - Sady hlavic nad střechu DO, 110/160 mm
 - Systémové prostupy střešním pláštěm vč. zapravení </t>
  </si>
  <si>
    <t>731109</t>
  </si>
  <si>
    <t>Revize komínu</t>
  </si>
  <si>
    <t>1961534905</t>
  </si>
  <si>
    <t>998731102</t>
  </si>
  <si>
    <t>Přesun hmot tonážní pro kotelny v objektech v do 12 m</t>
  </si>
  <si>
    <t>1456231566</t>
  </si>
  <si>
    <t>Přesun hmot pro kotelny v objektech výšky přes 6 do 12 m</t>
  </si>
  <si>
    <t>732</t>
  </si>
  <si>
    <t>Ústřední vytápění - strojovny</t>
  </si>
  <si>
    <t>732111132</t>
  </si>
  <si>
    <t>Tělesa rozdělovačů a sběračů DN 125 z trub ocelových bezešvých</t>
  </si>
  <si>
    <t>1984138060</t>
  </si>
  <si>
    <t>Rozdělovače a sběrače tělesa rozdělovačů a sběračů z ocelových trub bezešvých DN 125</t>
  </si>
  <si>
    <t>732111232</t>
  </si>
  <si>
    <t>Příplatek k rozdělovačům a sběračům za každých dalších 0,5 m tělesa DN 125</t>
  </si>
  <si>
    <t>805516946</t>
  </si>
  <si>
    <t>Rozdělovače a sběrače tělesa rozdělovačů a sběračů z ocelových trub bezešvých Příplatek k cenám za každých dalších i započatých 0,5 m délky tělesa DN 125</t>
  </si>
  <si>
    <t>732111312</t>
  </si>
  <si>
    <t>Trubková hrdla rozdělovačů a sběračů bez přírub DN 20</t>
  </si>
  <si>
    <t>856817384</t>
  </si>
  <si>
    <t>Rozdělovače a sběrače trubková hrdla rozdělovačů a sběračů bez přírub DN 20</t>
  </si>
  <si>
    <t>732111314</t>
  </si>
  <si>
    <t>Trubková hrdla rozdělovačů a sběračů bez přírub DN 25</t>
  </si>
  <si>
    <t>-325332403</t>
  </si>
  <si>
    <t>Rozdělovače a sběrače trubková hrdla rozdělovačů a sběračů bez přírub DN 25</t>
  </si>
  <si>
    <t>732111315</t>
  </si>
  <si>
    <t>Trubková hrdla rozdělovačů a sběračů bez přírub DN 32</t>
  </si>
  <si>
    <t>-1423343353</t>
  </si>
  <si>
    <t>Rozdělovače a sběrače trubková hrdla rozdělovačů a sběračů bez přírub DN 32</t>
  </si>
  <si>
    <t>MATm00098</t>
  </si>
  <si>
    <t>Konzole na stěnu pro rozdělovač a sběrač</t>
  </si>
  <si>
    <t>366376285</t>
  </si>
  <si>
    <t>732199100</t>
  </si>
  <si>
    <t>Montáž + dodávka orientačních štítků</t>
  </si>
  <si>
    <t>-121237534</t>
  </si>
  <si>
    <t>Montáž orientačních štítků</t>
  </si>
  <si>
    <t>732331617</t>
  </si>
  <si>
    <t>Nádoba tlaková expanzní s membránou závitové připojení PN 0,6 o objemu 80 litrů</t>
  </si>
  <si>
    <t>-917307688</t>
  </si>
  <si>
    <t xml:space="preserve">Nádoby expanzní tlakové s membránou bez pojistného ventilu se závitovým připojením PN 0,6 o objemu  80 l
viz. technický list UT č.9</t>
  </si>
  <si>
    <t>484265567</t>
  </si>
  <si>
    <t>Servisní armatura k exp. 1" D+M</t>
  </si>
  <si>
    <t>1549547414</t>
  </si>
  <si>
    <t>Servisní armatura k exp. 3/4" D+M</t>
  </si>
  <si>
    <t>732421402</t>
  </si>
  <si>
    <t>Čerpadlo teplovodní mokroběžné závitové oběhové DN 25 výtlak do 4,0 m průtok 2,2 m3/h pro vytápění</t>
  </si>
  <si>
    <t>2035408979</t>
  </si>
  <si>
    <t>Čerpadla teplovodní závitová mokroběžná oběhová pro teplovodní vytápění (elektronicky řízená) PN 10, do 110 st.C DN přípojky/dopravní výška H (m) - čerpací výkon Q (m3/h) DN 25 / do 4,0 m / 2,2 m3/h
viz. technický list UT č.2</t>
  </si>
  <si>
    <t>732421406</t>
  </si>
  <si>
    <t>Čerpadlo teplovodní mokroběžné závitové oběhové DN 25 výtlak do 4,0 m průtok 5,7 m3/h pro vytápění</t>
  </si>
  <si>
    <t>2039471684</t>
  </si>
  <si>
    <t>Čerpadla teplovodní závitová mokroběžná oběhová pro teplovodní vytápění (elektronicky řízená) PN 10, do 110 st.C DN přípojky/dopravní výška H (m) - čerpací výkon Q (m3/h) DN 25 / do 4,0 m / 5,7 m3/h
viz. technický list UT č.2</t>
  </si>
  <si>
    <t>732421412</t>
  </si>
  <si>
    <t>Čerpadlo teplovodní mokroběžné závitové oběhové DN 25 výtlak do 6,0 m průtok 2,8 m3/h pro vytápění</t>
  </si>
  <si>
    <t>1831273555</t>
  </si>
  <si>
    <t>Čerpadla teplovodní závitová mokroběžná oběhová pro teplovodní vytápění (elektronicky řízená) PN 10, do 110 st.C DN přípojky/dopravní výška H (m) - čerpací výkon Q (m3/h) DN 25 / do 6,0 m / 2,8 m3/h
viz. technický list UT č.2</t>
  </si>
  <si>
    <t>73242911R3</t>
  </si>
  <si>
    <t>Montáž deskového výměníku</t>
  </si>
  <si>
    <t>946336122</t>
  </si>
  <si>
    <t>73173242225R7</t>
  </si>
  <si>
    <t>Deskový výměník o výkonu 10 kW</t>
  </si>
  <si>
    <t>-2082810194</t>
  </si>
  <si>
    <t xml:space="preserve">Deskový výměník o výkonu 10 kW
- rozměry 58x74x316mm
primární - voda
teplota 65/50°C
tlaková ztráta  0,07bar
průtok 0,6m3/h
sekundární - etylenglykol 30%
60/40°C
tlaková ztráta 0,05bar
průtok 0,5m3/h
vč. pomocné nosné konstrukce
viz. technický list UT č.3
</t>
  </si>
  <si>
    <t>998732102</t>
  </si>
  <si>
    <t>Přesun hmot tonážní pro strojovny v objektech v do 12 m</t>
  </si>
  <si>
    <t>2028722964</t>
  </si>
  <si>
    <t>Přesun hmot pro strojovny stanovený z hmotnosti přesunovaného materiálu vodorovná dopravní vzdálenost do 50 m v objektech výšky přes 6 do 12 m</t>
  </si>
  <si>
    <t>733</t>
  </si>
  <si>
    <t>Ústřední vytápění - potrubí</t>
  </si>
  <si>
    <t>733222303</t>
  </si>
  <si>
    <t>Potrubí měděné polotvrdé spojované lisováním DN 13 ÚT (15x1)</t>
  </si>
  <si>
    <t>-715739548</t>
  </si>
  <si>
    <t>Potrubí z trubek měděných polotvrdých spojovaných lisováním (mapress) DN 15</t>
  </si>
  <si>
    <t>733222304</t>
  </si>
  <si>
    <t>Potrubí měděné polotvrdé spojované lisováním DN 16 ÚT (18x1)</t>
  </si>
  <si>
    <t>989405029</t>
  </si>
  <si>
    <t>Potrubí z trubek měděných polotvrdých spojovaných lisováním (mapress) DN 20</t>
  </si>
  <si>
    <t>733222305</t>
  </si>
  <si>
    <t>Potrubí měděné polotvrdé spojované lisováním DN 20 ÚT (22x1)</t>
  </si>
  <si>
    <t>1006518018</t>
  </si>
  <si>
    <t>Potrubí z trubek měděných polotvrdých spojovaných lisováním (mapress) DN 25</t>
  </si>
  <si>
    <t>733223304</t>
  </si>
  <si>
    <t>Potrubí měděné tvrdé spojované lisováním DN 25 ÚT (28x1,5)</t>
  </si>
  <si>
    <t>-1010310282</t>
  </si>
  <si>
    <t>Potrubí z trubek měděných tvrdých spojovaných lisováním (mapress) DN 25</t>
  </si>
  <si>
    <t>733223305</t>
  </si>
  <si>
    <t>Potrubí měděné tvrdé spojované lisováním DN 32 ÚT (35x1,5)</t>
  </si>
  <si>
    <t>-918993726</t>
  </si>
  <si>
    <t>Potrubí z trubek měděných tvrdých spojovaných lisováním (mapress) DN 32</t>
  </si>
  <si>
    <t>733223306</t>
  </si>
  <si>
    <t>Potrubí měděné tvrdé spojované lisováním DN 40 ÚT (42x2)</t>
  </si>
  <si>
    <t>2081421405</t>
  </si>
  <si>
    <t>Potrubí z trubek měděných tvrdých spojovaných lisováním (mapress) DN 40</t>
  </si>
  <si>
    <t>733223307</t>
  </si>
  <si>
    <t>Potrubí měděné tvrdé spojované lisováním DN 50 ÚT</t>
  </si>
  <si>
    <t>-252173039</t>
  </si>
  <si>
    <t>Potrubí z trubek měděných tvrdých spojovaných lisováním (mapress) DN 50</t>
  </si>
  <si>
    <t>733291101</t>
  </si>
  <si>
    <t>Zkouška těsnosti potrubí měděné do D 35x1,5</t>
  </si>
  <si>
    <t>-1576797291</t>
  </si>
  <si>
    <t>Zkoušky těsnosti potrubí z trubek měděných D do 35/1,5</t>
  </si>
  <si>
    <t>733291102</t>
  </si>
  <si>
    <t>Zkouška těsnosti potrubí měděné do D 64x2</t>
  </si>
  <si>
    <t>1798622644</t>
  </si>
  <si>
    <t>Zkoušky těsnosti potrubí z trubek měděných D přes 35/1,5 do 64/2,0</t>
  </si>
  <si>
    <t>998733102</t>
  </si>
  <si>
    <t>Přesun hmot tonážní pro rozvody potrubí v objektech v do 12 m</t>
  </si>
  <si>
    <t>972029337</t>
  </si>
  <si>
    <t>Přesun hmot pro rozvody potrubí stanovený z hmotnosti přesunovaného materiálu vodorovná dopravní vzdálenost do 50 m v objektech výšky přes 6 do 12 m</t>
  </si>
  <si>
    <t>734</t>
  </si>
  <si>
    <t>Ústřední vytápění - armatury</t>
  </si>
  <si>
    <t>731249225</t>
  </si>
  <si>
    <t>Montáž ohebného flexi připojení VZT ohřívače</t>
  </si>
  <si>
    <t>ks</t>
  </si>
  <si>
    <t>89949637</t>
  </si>
  <si>
    <t>MATm00067.1</t>
  </si>
  <si>
    <t>Flexi ohebné připojení VZT ohřívače DN25</t>
  </si>
  <si>
    <t>-1117442296</t>
  </si>
  <si>
    <t>MATm00067.12</t>
  </si>
  <si>
    <t>Flexi ohebné připojení VZT ohřívače DN32</t>
  </si>
  <si>
    <t>512832029</t>
  </si>
  <si>
    <t>734211120</t>
  </si>
  <si>
    <t>Ventil závitový odvzdušňovací G 1/2 PN 14 do 120°C automatický</t>
  </si>
  <si>
    <t>-1486469332</t>
  </si>
  <si>
    <t>734220101</t>
  </si>
  <si>
    <t>Ventil závitový regulační přímý G 3/4 PN 20 do 100°C vyvažovací</t>
  </si>
  <si>
    <t>1498100623</t>
  </si>
  <si>
    <t>Ventily regulační závitové vyvažovací přímé PN 20 do 100 st.C 3/4
viz. technický list UT č.11</t>
  </si>
  <si>
    <t>734221413</t>
  </si>
  <si>
    <t>Ventil závitový regulační přímý G 1/2 PN 10 do 120°C s nastavitelnou regulací</t>
  </si>
  <si>
    <t>-1250480887</t>
  </si>
  <si>
    <t>Ventily regulační závitové s nastavitelnou regulací PN 10 do 120 st.C přímé G 1/2</t>
  </si>
  <si>
    <t>734221680</t>
  </si>
  <si>
    <t>Termostatická hlavice kapalinová PN 10 do 110°C pro veřejné prostory</t>
  </si>
  <si>
    <t>-673897687</t>
  </si>
  <si>
    <t>Termostatická hlavice kapalinová PN 10 do 110°C pro veřejné prostory
viz. technický list UT č.10</t>
  </si>
  <si>
    <t>734221683</t>
  </si>
  <si>
    <t>Termostatická hlavice kapalinová PN 10 do 110°C s vestavěným čidlem</t>
  </si>
  <si>
    <t>2044174714</t>
  </si>
  <si>
    <t>Ventily regulační závitové hlavice termostatické, pro ovládání ventilů PN 10 do 110 st.C kapalinové s vestavěným čidlem
viz. technický list UT č.10</t>
  </si>
  <si>
    <t>734242411</t>
  </si>
  <si>
    <t>Ventil závitový zpětný přímý G 3/8 PN 16 do 110°C</t>
  </si>
  <si>
    <t>1656905787</t>
  </si>
  <si>
    <t>Ventily zpětné závitové PN 16 do 110 st.C přímé G 3/8</t>
  </si>
  <si>
    <t>734242413</t>
  </si>
  <si>
    <t>Ventil závitový zpětný přímý G 3/4 PN 16 do 110°C</t>
  </si>
  <si>
    <t>1290093228</t>
  </si>
  <si>
    <t>Ventily zpětné závitové PN 16 do 110 st.C přímé G 3/4</t>
  </si>
  <si>
    <t>734242414</t>
  </si>
  <si>
    <t>Ventil závitový zpětný přímý G 1 PN 16 do 110°C</t>
  </si>
  <si>
    <t>-663961759</t>
  </si>
  <si>
    <t>Ventily zpětné závitové PN 16 do 110 st.C přímé G 1</t>
  </si>
  <si>
    <t>734242415</t>
  </si>
  <si>
    <t>Ventil závitový zpětný přímý G 5/4 PN 16 do 110°C</t>
  </si>
  <si>
    <t>-918504377</t>
  </si>
  <si>
    <t>Ventily zpětné závitové PN 16 do 110 st.C přímé G 5/4</t>
  </si>
  <si>
    <t>734261406</t>
  </si>
  <si>
    <t>Armatura připojovací přímá G 1/2x18 PN 10 do 110°C radiátorů typu VK</t>
  </si>
  <si>
    <t>-2145090883</t>
  </si>
  <si>
    <t xml:space="preserve">Armatura připojovací přímá G 1/2x18 PN 10 do 110°C radiátorů typu VK
pro dvoutrubkové soustavy, rohové provedení
uzavírací šroubení s vypouštěním pro otopná tělesa s integrovanou ventilovou vložkou.
viz. technický list UT č.13
</t>
  </si>
  <si>
    <t>734291123</t>
  </si>
  <si>
    <t>Kohout plnící a vypouštěcí G 1/2 PN 10 do 110°C závitový</t>
  </si>
  <si>
    <t>-638016434</t>
  </si>
  <si>
    <t>Ostatní armatury kohouty plnicí a vypouštěcí PN 10 do 110 st.C</t>
  </si>
  <si>
    <t>734291243</t>
  </si>
  <si>
    <t>Filtr závitový přímý G 3/4 PN 16 do 130°C s vnitřními závity</t>
  </si>
  <si>
    <t>813587476</t>
  </si>
  <si>
    <t>Ostatní armatury filtry závitové PN 16 do 130 st.C přímé s vnitřními závity G 3/4</t>
  </si>
  <si>
    <t>734291244</t>
  </si>
  <si>
    <t>Filtr závitový přímý G 1 PN 16 do 130°C s vnitřními závity</t>
  </si>
  <si>
    <t>666492371</t>
  </si>
  <si>
    <t xml:space="preserve">Ostatní armatury filtry závitové PN 16 do 130 st.C přímé s vnitřními závity </t>
  </si>
  <si>
    <t>734291245</t>
  </si>
  <si>
    <t>Filtr závitový přímý G 1 1/4 PN 16 do 130°C s vnitřními závity</t>
  </si>
  <si>
    <t>-438099203</t>
  </si>
  <si>
    <t>Ostatní armatury filtry závitové PN 16 do 130 st.C přímé s vnitřními závity G 1 1/4</t>
  </si>
  <si>
    <t>734292712</t>
  </si>
  <si>
    <t>Kohout kulový přímý G 3/8 PN 42 do 185°C vnitřní závit</t>
  </si>
  <si>
    <t>663366396</t>
  </si>
  <si>
    <t>Ostatní armatury kulové kohouty PN 42 do 185 st.C přímé vnitřní závit G 3/8</t>
  </si>
  <si>
    <t>734292713</t>
  </si>
  <si>
    <t>Kohout kulový přímý G 1/2 PN 42 do 185°C vnitřní závit</t>
  </si>
  <si>
    <t>-358634580</t>
  </si>
  <si>
    <t>Ostatní armatury kulové kohouty PN 42 do 185 st.C přímé vnitřní závit G 1/2</t>
  </si>
  <si>
    <t>734292714</t>
  </si>
  <si>
    <t>Kohout kulový přímý G 3/4 PN 42 do 185°C vnitřní závit</t>
  </si>
  <si>
    <t>-1539855201</t>
  </si>
  <si>
    <t>Ostatní armatury kulové kohouty PN 42 do 185 st.C přímé vnitřní závit G 3/4</t>
  </si>
  <si>
    <t>734292715</t>
  </si>
  <si>
    <t>Kohout kulový přímý G 1 PN 42 do 185°C vnitřní závit</t>
  </si>
  <si>
    <t>1376932044</t>
  </si>
  <si>
    <t xml:space="preserve">Ostatní armatury kulové kohouty PN 42 do 185 st.C přímé vnitřní závit </t>
  </si>
  <si>
    <t>734292716</t>
  </si>
  <si>
    <t>Kohout kulový přímý G 1 1/4 PN 42 do 185°C vnitřní závit</t>
  </si>
  <si>
    <t>-83308495</t>
  </si>
  <si>
    <t>Ostatní armatury kulové kohouty PN 42 do 185 st.C přímé vnitřní závit G 1 1/4</t>
  </si>
  <si>
    <t>734292718</t>
  </si>
  <si>
    <t>Kohout kulový přímý G 2 PN 42 do 185°C vnitřní závit</t>
  </si>
  <si>
    <t>-783369427</t>
  </si>
  <si>
    <t>Ostatní armatury kulové kohouty PN 42 do 185 st.C přímé vnitřní závit G 2</t>
  </si>
  <si>
    <t>734295021</t>
  </si>
  <si>
    <t>Směšovací armatura závitová trojcestná DN 20 se servomotorem</t>
  </si>
  <si>
    <t>-208581604</t>
  </si>
  <si>
    <t xml:space="preserve">Směšovací armatury závitové trojcestné se servomotorem DN 20
viz. technický list UT č.4
</t>
  </si>
  <si>
    <t>73429502V</t>
  </si>
  <si>
    <t>Směšovací armatura závitová trojcestná DN 15 se servomotorem</t>
  </si>
  <si>
    <t>-728913830</t>
  </si>
  <si>
    <t xml:space="preserve">Směšovací armatury závitové trojcestné se servomotorem DN 15
viz. technický list UT č.4
</t>
  </si>
  <si>
    <t>734411102</t>
  </si>
  <si>
    <t>Teploměr technický s pevným stonkem a jímkou zadní připojení průměr 63 mm délky 75 mm</t>
  </si>
  <si>
    <t>-1301050904</t>
  </si>
  <si>
    <t>734421112</t>
  </si>
  <si>
    <t>Tlakoměr s pevným stonkem a zpětnou klapkou tlak 0-16 bar průměr 63 mm zadní připojení</t>
  </si>
  <si>
    <t>715088462</t>
  </si>
  <si>
    <t>734494213</t>
  </si>
  <si>
    <t>Návarek s trubkovým závitem G 1/2</t>
  </si>
  <si>
    <t>-1575845651</t>
  </si>
  <si>
    <t>998734102</t>
  </si>
  <si>
    <t>Přesun hmot tonážní pro armatury v objektech v do 12 m</t>
  </si>
  <si>
    <t>-1906681014</t>
  </si>
  <si>
    <t>Přesun hmot pro armatury stanovený z hmotnosti přesunovaného materiálu vodorovná dopravní vzdálenost do 50 m v objektech výšky přes 6 do 12 m</t>
  </si>
  <si>
    <t>735</t>
  </si>
  <si>
    <t>Ústřední vytápění - otopná tělesa</t>
  </si>
  <si>
    <t>735000912</t>
  </si>
  <si>
    <t>Vyregulování ventilu nebo kohoutu dvojregulačního s termostatickým ovládáním</t>
  </si>
  <si>
    <t>657873268</t>
  </si>
  <si>
    <t>Regulace otopného systému při opravách vyregulování dvojregulačních ventilů a kohoutů s termostatickým ovládáním</t>
  </si>
  <si>
    <t>735152171</t>
  </si>
  <si>
    <t>Otopné těleso panelové Ventil Kompakt typ 10 VK výška/délka 600/400 mm</t>
  </si>
  <si>
    <t>1348287906</t>
  </si>
  <si>
    <t>Otopná tělesa panelová (VK) spodní připojení hloubky tělesa 47 mm [ VK, typ 10] výšky tělesa 600 mm, délky 400 mm
viz. technický list UT č.4</t>
  </si>
  <si>
    <t>735152172</t>
  </si>
  <si>
    <t>Otopné těleso panelové Ventil Kompakt typ 10 VK výška/délka 600/500 mm</t>
  </si>
  <si>
    <t>706432482</t>
  </si>
  <si>
    <t>Otopná tělesa panelová (VK) spodní připojení hloubky tělesa 47 mm ( VK, typ 10] výšky tělesa 600 mm, délky 500 mm
viz. technický list UT č.5</t>
  </si>
  <si>
    <t>735152173</t>
  </si>
  <si>
    <t>Otopné těleso panelové Ventil Kompakt typ 10 VK výška/délka 600/600 mm</t>
  </si>
  <si>
    <t>-526201862</t>
  </si>
  <si>
    <t>Otopná tělesa panelová (VK) spodní připojení hloubky tělesa 47 mm [VK, typ 10] výšky tělesa 600 mm, délky 600 mm
viz. technický list UT č.5</t>
  </si>
  <si>
    <t>735152176</t>
  </si>
  <si>
    <t>Otopné těleso panelové Ventil Kompakt typ 10 VK výška/délka 600/900 mm</t>
  </si>
  <si>
    <t>2077407115</t>
  </si>
  <si>
    <t>Otopná tělesa panelová (VK) spodní připojení hloubky tělesa 47 mm [VK, typ 10] výšky tělesa 600 mm, délky 900 mm
viz. technický list UT č.5</t>
  </si>
  <si>
    <t>735152272</t>
  </si>
  <si>
    <t>Otopné těleso panelové Ventil Kompakt typ 11 VK výška/délka 600/500 mm</t>
  </si>
  <si>
    <t>-815509315</t>
  </si>
  <si>
    <t>Otopná tělesa panelová (VK) spodní připojení hloubky tělesa 63 mm [VK, typ 11] výšky tělesa 600 mm, délky 500 mm
viz. technický list UT č.5</t>
  </si>
  <si>
    <t>735152274</t>
  </si>
  <si>
    <t>Otopné těleso panelové Ventil Kompakt typ 11 VK výška/délka 600/700 mm</t>
  </si>
  <si>
    <t>-402577328</t>
  </si>
  <si>
    <t>Otopná tělesa panelová (VK) spodní připojení hloubky tělesa 63 mm [VK, typ 11] výšky tělesa 600 mm, délky 700 mm
viz. technický list UT č.5</t>
  </si>
  <si>
    <t>735152275</t>
  </si>
  <si>
    <t>Otopné těleso panelové Ventil Kompakt typ 11 VK výška/délka 600/800 mm</t>
  </si>
  <si>
    <t>1919600562</t>
  </si>
  <si>
    <t>Otopná tělesa panelová (VK) spodní připojení hloubky tělesa 63 mm [ VK, typ 11] výšky tělesa 600 mm, délky 800 mm
viz. technický list UT č.5</t>
  </si>
  <si>
    <t>735152276</t>
  </si>
  <si>
    <t>Otopné těleso panelové Ventil Kompakt typ 11 VK výška/délka 600/900 mm</t>
  </si>
  <si>
    <t>-375139678</t>
  </si>
  <si>
    <t>Otopná tělesa panelová (VK) spodní připojení hloubky tělesa 63 mm [VK, typ 11] výšky tělesa 600 mm, délky 900 mm
viz. technický list UT č.5</t>
  </si>
  <si>
    <t>735152277</t>
  </si>
  <si>
    <t>Otopné těleso panelové Ventil Kompakt typ 11 VK výška/délka 600/1000 mm</t>
  </si>
  <si>
    <t>1529386947</t>
  </si>
  <si>
    <t>Otopná tělesa panelová (VK) spodní připojení hloubky tělesa 63 mm [VK, typ 11] výšky tělesa 600 mm, délky 1000 mm
viz. technický list UT č.5</t>
  </si>
  <si>
    <t>735152278</t>
  </si>
  <si>
    <t>Otopné těleso panelové Ventil Kompakt typ 11 VK výška/délka 600/1100 mm</t>
  </si>
  <si>
    <t>-2037099791</t>
  </si>
  <si>
    <t>Otopná tělesa panelová (VK) spodní připojení hloubky tělesa 63 mm [VK, typ 11] výšky tělesa 600 mm, délky 1100 mm
viz. technický list UT č.5</t>
  </si>
  <si>
    <t>735152279</t>
  </si>
  <si>
    <t>Otopné těleso panelové Ventil Kompakt typ 11 VK výška/délka 600/1200 mm</t>
  </si>
  <si>
    <t>1534333171</t>
  </si>
  <si>
    <t>Otopná tělesa panelová (VK) spodní připojení hloubky tělesa 63 mm [VK, typ 11] výšky tělesa 600 mm, délky 1200 mm</t>
  </si>
  <si>
    <t>735152478</t>
  </si>
  <si>
    <t>Otopné těleso panelové Ventil Kompakt typ 21 VK výška/délka 600/1100 mm</t>
  </si>
  <si>
    <t>103948125</t>
  </si>
  <si>
    <t>Otopná tělesa panelová (VK) spodní připojení hloubky tělesa 66 mm [VK, typ 21] výšky tělesa 600 mm, délky 1100 mm
viz. technický list UT č.5</t>
  </si>
  <si>
    <t>735191910</t>
  </si>
  <si>
    <t>Napuštění vody do otopných těles</t>
  </si>
  <si>
    <t>-1635623349</t>
  </si>
  <si>
    <t>735411004</t>
  </si>
  <si>
    <t>Montáž podlahového vytápění</t>
  </si>
  <si>
    <t>-1130350248</t>
  </si>
  <si>
    <t>MATm00076</t>
  </si>
  <si>
    <t>Podl.vyt. -potrubí PE-X 17x2,0</t>
  </si>
  <si>
    <t>513932670</t>
  </si>
  <si>
    <t>Podl.vyt. -potrubí PE-X 17x2,0
viz. technický list UT č.6</t>
  </si>
  <si>
    <t>2470</t>
  </si>
  <si>
    <t>MATm00078</t>
  </si>
  <si>
    <t>Podl.vyt. - ochranná trubka - černá</t>
  </si>
  <si>
    <t>-138401392</t>
  </si>
  <si>
    <t>Podl.vyt. - ochranná trubka - černá
viz. technický list UT č.6</t>
  </si>
  <si>
    <t>MATm00085.1</t>
  </si>
  <si>
    <t>Podl.vyt. - systémová deska</t>
  </si>
  <si>
    <t>399134896</t>
  </si>
  <si>
    <t>Podl.vyt. - systémová deska
tl. desky 30mm + nopy 20mm
viz. technický list UT č.6</t>
  </si>
  <si>
    <t>536</t>
  </si>
  <si>
    <t>MATm00111</t>
  </si>
  <si>
    <t>Podl.vyt. - plastifikátor do betonu</t>
  </si>
  <si>
    <t>1564011615</t>
  </si>
  <si>
    <t>Podl.vyt. - plastifikátor do betonu
viz. technický list UT č.6</t>
  </si>
  <si>
    <t>MATm00079</t>
  </si>
  <si>
    <t>Podl.vyt. - izolační a dilatační pás 15x0,8 cm</t>
  </si>
  <si>
    <t>-1666542240</t>
  </si>
  <si>
    <t>Podl.vyt. - izolační a dilatační pás 15x0,8 cm
viz. technický list UT č.6</t>
  </si>
  <si>
    <t>MATm00080</t>
  </si>
  <si>
    <t>Podl.vyt. - lišta pro ukončení dilatační spáry 200x2000mm</t>
  </si>
  <si>
    <t>1947673792</t>
  </si>
  <si>
    <t>Podl.vyt. - lišta pro ukončení dilatační spáry 200x2000mm
viz. technický list UT č.6</t>
  </si>
  <si>
    <t>MATvp_roz_001</t>
  </si>
  <si>
    <t>Kompletní rozdělovač s automatickými regulátory průtoku, 5 okruhy</t>
  </si>
  <si>
    <t>72213947</t>
  </si>
  <si>
    <t xml:space="preserve">Kompletní rozdělovač s automatickými regulátory průtoku, 5 okruhy
+ připojovací set vyvažovací ventil, kulový kohout, odplyňovač přívod, separátor kalů zpátečka
+ skříň pro rozdělovač, montáž na stěnu velikost - 732x620mm
viz. technický list UT č.7
</t>
  </si>
  <si>
    <t>MATvp_roz_002</t>
  </si>
  <si>
    <t>Kompletní rozdělovač s automatickými regulátory průtoku, 6 okruhů</t>
  </si>
  <si>
    <t>-1889943994</t>
  </si>
  <si>
    <t xml:space="preserve">Kompletní rozdělovač s automatickými regulátory průtoku, 6 okruhy
+ připojovací set vyvažovací ventil, kulový kohout, odplyňovač přívod, separátor kalů zpátečka
+ skříň pro rozdělovač, montáž do stěny velikost - 875x705mm
viz. technický list UT č.7
</t>
  </si>
  <si>
    <t>MATvp_roz_003</t>
  </si>
  <si>
    <t>Kompletní rozdělovač s automatickými regulátory průtoku, 7 okruhů</t>
  </si>
  <si>
    <t>-396762780</t>
  </si>
  <si>
    <t xml:space="preserve">Kompletní rozdělovač s automatickými regulátory průtoku, 7 okruhy
+ připojovací set vyvažovací ventil, kulový kohout, odplyňovač přívod, separátor kalů zpátečka
+ skříň pro rozdělovač, montáž do stěny velikost - 875x705mm
viz. technický list UT č.7
</t>
  </si>
  <si>
    <t>MATvp_roz_004</t>
  </si>
  <si>
    <t>Kompletní rozdělovač s automatickými regulátory průtoku, 9 okruhů</t>
  </si>
  <si>
    <t>-2134287449</t>
  </si>
  <si>
    <t xml:space="preserve">Kompletní rozdělovač s automatickými regulátory průtoku, 9 okruhy
+ připojovací set vyvažovací ventil, kulový kohout, odplyňovač přívod, separátor kalů zpátečka
+ skříň pro rozdělovač, montáž na stěnu velikost - 1032x620mm
viz. technický list UT č.7
</t>
  </si>
  <si>
    <t>735_sah_001</t>
  </si>
  <si>
    <t>Montáž teplovodního ohřívaže vzduchu</t>
  </si>
  <si>
    <t>982988812</t>
  </si>
  <si>
    <t>Teplovodní ohřívač vzduchu 
Výkon 18kW (teplota sání 15°C)
Průtok vzduchu 3015m3/h
el. 160W
Proud 0,73A
Připojení 3/4" 
Směšovací komora + servopohon 230V
protimrazová ochrana</t>
  </si>
  <si>
    <t>012 ZES32351</t>
  </si>
  <si>
    <t>Teplovodní ohrívac vzduchu bez žaluzie s jednofázovým ax.ventilátorem</t>
  </si>
  <si>
    <t>1578114005</t>
  </si>
  <si>
    <t>Teplovodní ohrívac vzduchu bez žaluzie s jednofázovým ax.ventilátorem
Výkon 12 kW pri spádu 65/50°C a sání vzduchu 15°C, 230V
viz. technický list UT č.8</t>
  </si>
  <si>
    <t>040 CMR707A1</t>
  </si>
  <si>
    <t>Týdenní programovatelný termostat</t>
  </si>
  <si>
    <t>1051470102</t>
  </si>
  <si>
    <t>Týdenní programovatelný termostat
viz. technický list UT č.8</t>
  </si>
  <si>
    <t>052 HF32EC</t>
  </si>
  <si>
    <t>Záves jednokarabina,vel.3 s pojistkou,90kg,2m</t>
  </si>
  <si>
    <t>1907780120</t>
  </si>
  <si>
    <t>Záves jednokarabina,vel.3 s pojistkou,90kg,2m
viz. technický list UT č.8</t>
  </si>
  <si>
    <t>25A 5802508</t>
  </si>
  <si>
    <t>Šroub závesný M8 DIN580 zn</t>
  </si>
  <si>
    <t>1755344489</t>
  </si>
  <si>
    <t>053 ASZAPV00</t>
  </si>
  <si>
    <t>Anemostat dvoustranný se sekundární žaluzií od 5m do 12m</t>
  </si>
  <si>
    <t>2115033368</t>
  </si>
  <si>
    <t>Anemostat dvoustranný se sekundární žaluzií od 5m do 12m
viz. technický list UT č.8</t>
  </si>
  <si>
    <t>998735102</t>
  </si>
  <si>
    <t>Přesun hmot tonážní pro otopná tělesa v objektech v do 12 m</t>
  </si>
  <si>
    <t>1012725242</t>
  </si>
  <si>
    <t>Přesun hmot pro otopná tělesa stanovený z hmotnosti přesunovaného materiálu vodorovná dopravní vzdálenost do 50 m v objektech výšky přes 6 do 12 m</t>
  </si>
  <si>
    <t>73519191R1</t>
  </si>
  <si>
    <t>Etylenglykol 30%</t>
  </si>
  <si>
    <t>l</t>
  </si>
  <si>
    <t>1904677868</t>
  </si>
  <si>
    <t>vp_ost0001</t>
  </si>
  <si>
    <t>Výstupní revize všech instalovaných zařízení pro vytápění</t>
  </si>
  <si>
    <t>512</t>
  </si>
  <si>
    <t>-1475154925</t>
  </si>
  <si>
    <t>vp_ost0003</t>
  </si>
  <si>
    <t>Kompletní zaregulování systému vytápění</t>
  </si>
  <si>
    <t>-982272323</t>
  </si>
  <si>
    <t>Zaregulování podlahového vytápění na požadované průtoky.
Zaregulování otopných těles pomocí přednastavení termostatického ventilu na základě výpočtu stupně přednastavení.
Výpočet stupně přednastavení termostatického ventilu na základě skutečného provedení tras potrubí.
Zaregulování vyvažovacích ventilů.</t>
  </si>
  <si>
    <t>vp_ost0005</t>
  </si>
  <si>
    <t>Zkušební provoz v trvání 48 hod. + zaškolení obsluhy</t>
  </si>
  <si>
    <t>1215730959</t>
  </si>
  <si>
    <t>vp_ost007</t>
  </si>
  <si>
    <t>Spojovací, těsnící a závěsný materiál</t>
  </si>
  <si>
    <t>-526353871</t>
  </si>
  <si>
    <t>vp001001</t>
  </si>
  <si>
    <t>Topná zkouška v trvání 48 hod</t>
  </si>
  <si>
    <t>-491682059</t>
  </si>
  <si>
    <t>Topná zkouška</t>
  </si>
  <si>
    <t>vp001002</t>
  </si>
  <si>
    <t>Stavební přípomoce</t>
  </si>
  <si>
    <t>-727764663</t>
  </si>
  <si>
    <t>S01_b1 -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</si>
  <si>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1.4.2.1 Půdorys 1.PP – VZT 1.4.2.2 Půdorys 1.NP – VZT 1.4.2.3 Půdorys střechy – VZT 1.4.2.4 Řezy – VZT TECHNICKÉ LISTY</t>
  </si>
  <si>
    <t xml:space="preserve">    751-1 - VZT - Zařízení 1</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</si>
  <si>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</si>
  <si>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</si>
  <si>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</si>
  <si>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</si>
  <si>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</si>
  <si>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751-7 - VZT - Zařízení 7</t>
  </si>
  <si>
    <t xml:space="preserve">    751-8 - VZT - Zařízení 8</t>
  </si>
  <si>
    <t xml:space="preserve">    OST - Ostatní</t>
  </si>
  <si>
    <t>751-1</t>
  </si>
  <si>
    <t>VZT - Zařízení 1</t>
  </si>
  <si>
    <t>1.01m</t>
  </si>
  <si>
    <t>Montáž vzduchotechnické jednotky</t>
  </si>
  <si>
    <t>987606804</t>
  </si>
  <si>
    <t>Montáž vzduchotechnické jednotky včetně systémové regulace, která je součástí dodávky VZT jednotky
vč. elektro kabeláže</t>
  </si>
  <si>
    <t>1.01</t>
  </si>
  <si>
    <t>Vzduchotechnická jednotka s rekuperací tepla a vodním ohřevem</t>
  </si>
  <si>
    <t>-106999330</t>
  </si>
  <si>
    <t>Vzduchotechnická jednotka s rekuperací tepla a vodním ohřevem
Vp=3750m3/h (300Pa); Vo=3750m3/h (300Pa)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92,2%, teplovodní ohřívač 2,58kW (65/21°C), ventilátor EC motory 400V-1,3kW, pružná manžeta
odvod: pružná manžeta, uzavírací klapka+servopohon, filtr M5, ventilátor EC motory 400V-1,2kW, pružná manžeta
Ostatní komponenty:
vývod kondenzátu pr. 32 (plast) 2ks, základový rám, podstavné nohy, manostat filtru F7, manostat filtru M5
viz. technický list VZT č.1</t>
  </si>
  <si>
    <t>1.01.02</t>
  </si>
  <si>
    <t>Systémová regulace VZT jednotky vč. ethernet připojení</t>
  </si>
  <si>
    <t>-1885041482</t>
  </si>
  <si>
    <t xml:space="preserve">Systémová regulace VZT jednotky 
vč. elektro kabeláže 
viz. technický list VZT č.1
</t>
  </si>
  <si>
    <t>1.01.03</t>
  </si>
  <si>
    <t>Regulační uzel teplovodního ohřívače vč. servopohonu24</t>
  </si>
  <si>
    <t>-1948553807</t>
  </si>
  <si>
    <t>Systémový regulační uzel: protimrazový termostat, odvzdušňovací ventil, odkalovací ventil, směšovací ventil+servopohon24, 2x kulový ventil, čerpadlo 20/60
viz. technický list VZT č.1</t>
  </si>
  <si>
    <t>1.01.04</t>
  </si>
  <si>
    <t>Dotykový barevný ovládací panel - pro regulaci a ovládání VZT jednotky</t>
  </si>
  <si>
    <t>-1403329899</t>
  </si>
  <si>
    <t>vč. elektro kabeláže
viz. technický list VZT č.1</t>
  </si>
  <si>
    <t>A140104</t>
  </si>
  <si>
    <t>SW_hlavní vypínač</t>
  </si>
  <si>
    <t>1941813577</t>
  </si>
  <si>
    <t>SW_hlavní vypínač 
viz. technický list VZT č.2</t>
  </si>
  <si>
    <t>751344121</t>
  </si>
  <si>
    <t>Mtž tlumiče hluku pro čtyřhranné potrubí do 0,150 m2</t>
  </si>
  <si>
    <t>1074441465</t>
  </si>
  <si>
    <t>Montáž tlumičů hluku pro čtyřhranné potrubí, průřezu do 0,150 m2</t>
  </si>
  <si>
    <t>1.02</t>
  </si>
  <si>
    <t>Kulisový tlumič hluku 400x400x1000mm, počet kulis 2</t>
  </si>
  <si>
    <t>-1927668265</t>
  </si>
  <si>
    <t xml:space="preserve">Rozměry š,v,d: 400x400x1000mm
Počet kulis 2
Šířka kulisy 100mm
Výška kulisy 400mm
Délka kulisy 1000mm
viz. technický list VZT č.3
</t>
  </si>
  <si>
    <t>1.03</t>
  </si>
  <si>
    <t>Kulisový tlumič hluku 400x315x1000mm, počet kulis 2</t>
  </si>
  <si>
    <t>846847676</t>
  </si>
  <si>
    <t xml:space="preserve">Rozměry š,v,d: 400x315x1000mm
Počet kulis 2
Šířka kulisy 100mm
Výška kulisy 315mm
Délka kulisy 1000mm
viz. technický list VZT č.3
</t>
  </si>
  <si>
    <t>751514813</t>
  </si>
  <si>
    <t>Mtž regulační a měřící clony do plech potrubí s přírubou do 0,140 m2</t>
  </si>
  <si>
    <t>-990064176</t>
  </si>
  <si>
    <t>Montáž regulační nebo měřící clony do plechového potrubí čtyřhranné s přírubou, průřezu přes 0,070 do 0,140 m2</t>
  </si>
  <si>
    <t>1.04</t>
  </si>
  <si>
    <t>Regulační klapka těsná 400x250mm - ruční</t>
  </si>
  <si>
    <t>772768859</t>
  </si>
  <si>
    <t>751514876</t>
  </si>
  <si>
    <t>Mtž regulační a měřící clony do plech potrubí kruhové bez příruby D do 200 mm</t>
  </si>
  <si>
    <t>-158472948</t>
  </si>
  <si>
    <t>Montáž regulační nebo měřící clony do plechového potrubí kruhové bez příruby, průměru přes 100 do 200 mm</t>
  </si>
  <si>
    <t>1.05</t>
  </si>
  <si>
    <t>Regulační klapka kruhová těsná d 100mm - ruční</t>
  </si>
  <si>
    <t>-111083795</t>
  </si>
  <si>
    <t>1.06</t>
  </si>
  <si>
    <t>Regulační klapka kruhová těsná d 160mm - ruční</t>
  </si>
  <si>
    <t>-935474047</t>
  </si>
  <si>
    <t>Regulační klapka kruhová d 160mm - ruční</t>
  </si>
  <si>
    <t>1.07</t>
  </si>
  <si>
    <t>Regulační klapka kruhová těsná d 200mm - ruční</t>
  </si>
  <si>
    <t>964512569</t>
  </si>
  <si>
    <t>Regulační klapka kruhová d 200mm - ruční</t>
  </si>
  <si>
    <t>751514877</t>
  </si>
  <si>
    <t>Mtž regulační a měřící clony do plech potrubí kruhové bez příruby D do 300 mm</t>
  </si>
  <si>
    <t>-188247630</t>
  </si>
  <si>
    <t>Montáž regulační nebo měřící clony do plechového potrubí kruhové bez příruby, průměru přes 200 do 300 mm</t>
  </si>
  <si>
    <t>1.08</t>
  </si>
  <si>
    <t>Regulační klapka kruhová těsná d 250mm - ruční</t>
  </si>
  <si>
    <t>720725314</t>
  </si>
  <si>
    <t>Regulační klapka kruhová d 280mm - ruční</t>
  </si>
  <si>
    <t>751514878</t>
  </si>
  <si>
    <t>Mtž regulační a měřící clony do plech potrubí kruhové bez příruby D do 400 mm</t>
  </si>
  <si>
    <t>420937972</t>
  </si>
  <si>
    <t>Montáž regulační nebo měřící clony do plechového potrubí kruhové bez příruby, průměru přes 300 do 400 mm</t>
  </si>
  <si>
    <t>1.09</t>
  </si>
  <si>
    <t>Regulační klapka kruhová těsná d 355mm - ruční</t>
  </si>
  <si>
    <t>-1428743263</t>
  </si>
  <si>
    <t>751322134</t>
  </si>
  <si>
    <t>Mtž anemostatu čtvercového vířivého se skříní do 0,500 m2</t>
  </si>
  <si>
    <t>348687835</t>
  </si>
  <si>
    <t>Montáž talířových ventilů, anemostatů, dýz anemostatu čtvercového vířivého se skříní, průřezu přes 0,350 do 0,500 m2</t>
  </si>
  <si>
    <t>1.10</t>
  </si>
  <si>
    <t>Anemostat s vířivým výtokem vzduchu, čtvercový 300x300, 8 lamel - přívodní</t>
  </si>
  <si>
    <t>-889238931</t>
  </si>
  <si>
    <t>Anemostat s vířivým výtokem vzduchu, čtvercový 300x300, 8 lamel - přívodní
viz. technický list VZT č.4</t>
  </si>
  <si>
    <t>1.11</t>
  </si>
  <si>
    <t>Anemostat s vířivým výtokem vzduchu, čtvercový 300x300, 8 lamel - odvodní</t>
  </si>
  <si>
    <t>-2105313512</t>
  </si>
  <si>
    <t>Anemostat s vířivým výtokem vzduchu, čtvercový 300x300, 8 lamel - odvodní
viz. technický list VZT č.4</t>
  </si>
  <si>
    <t>1.12</t>
  </si>
  <si>
    <t>Anemostat s vířivým výtokem vzduchu, čtvercový 600x600, 16 lamel - přívodní</t>
  </si>
  <si>
    <t>740355434</t>
  </si>
  <si>
    <t>Anemostat s vířivým výtokem vzduchu, čtvercový 600x600, 16 lamel - přívodní
viz. technický list VZT č.4</t>
  </si>
  <si>
    <t>1.13</t>
  </si>
  <si>
    <t>Anemostat s vířivým výtokem vzduchu, čtvercový 600x600, 16 lamel - odvodní</t>
  </si>
  <si>
    <t>-1398649326</t>
  </si>
  <si>
    <t>Anemostat s vířivým výtokem vzduchu, čtvercový 600x600, 16 lamel - odvodní
viz. technický list VZT č.4</t>
  </si>
  <si>
    <t>1.14</t>
  </si>
  <si>
    <t>Anemostat s vířivým výtokem vzduchu, čtvercový 600x600, 24 lamel - přívodní</t>
  </si>
  <si>
    <t>666436271</t>
  </si>
  <si>
    <t>Anemostat s vířivým výtokem vzduchu, čtvercový 600x600, 24 lamel - přívodní
viz. technický list VZT č.4</t>
  </si>
  <si>
    <t>1.15</t>
  </si>
  <si>
    <t>Anemostat s vířivým výtokem vzduchu, čtvercový 600x600, 24 lamel - odvodní</t>
  </si>
  <si>
    <t>-1245127466</t>
  </si>
  <si>
    <t>Anemostat s vířivým výtokem vzduchu, čtvercový 600x600, 24 lamel - odvodní
viz. technický list VZT č.4</t>
  </si>
  <si>
    <t>1.16</t>
  </si>
  <si>
    <t>Anemostat s vířivým výtokem vzduchu, čtvercový 600x600, 48 lamel - odvodní</t>
  </si>
  <si>
    <t>849601664</t>
  </si>
  <si>
    <t>Anemostat s vířivým výtokem vzduchu, čtvercový 600x600, 48 lamel - odvodní
viz. technický list VZT č.4</t>
  </si>
  <si>
    <t>751322011</t>
  </si>
  <si>
    <t>Mtž talířového ventilu D do 100 mm</t>
  </si>
  <si>
    <t>1224887183</t>
  </si>
  <si>
    <t>Montáž talířových ventilů, anemostatů, dýz talířového ventilu, průměru do 100 mm</t>
  </si>
  <si>
    <t>1.17</t>
  </si>
  <si>
    <t xml:space="preserve">KK 100  tal.ventil kov.odvod</t>
  </si>
  <si>
    <t>922839244</t>
  </si>
  <si>
    <t xml:space="preserve">KK 100  tal.ventil kov.odvod
viz. technický list VZT č.6</t>
  </si>
  <si>
    <t>1.18</t>
  </si>
  <si>
    <t>KI 100 talířový ventil přívodní lakovaný</t>
  </si>
  <si>
    <t>892890036</t>
  </si>
  <si>
    <t>KI 100 talířový ventil přívodní lakovaný
viz. technický list VZT č.5</t>
  </si>
  <si>
    <t>751514716</t>
  </si>
  <si>
    <t>Mtž protidešťové stříšky plech potrubí s přírubou do 0,350 m2</t>
  </si>
  <si>
    <t>-477545229</t>
  </si>
  <si>
    <t>Montáž protidešťové stříšky nebo výfukové hlavice do plechového potrubí čtyřhranné s přírubou, průřezu přes 0,280 do 0,350 m2</t>
  </si>
  <si>
    <t>1.19</t>
  </si>
  <si>
    <t>Výfukový díl na potrubí s přírubou 400x800mm</t>
  </si>
  <si>
    <t>1131235380</t>
  </si>
  <si>
    <t>1.20</t>
  </si>
  <si>
    <t>571098172</t>
  </si>
  <si>
    <t>vp_potr4h001</t>
  </si>
  <si>
    <t>D+M čtyřhranné potrubí sk. I z pozink. plechu - rovné</t>
  </si>
  <si>
    <t>385222019</t>
  </si>
  <si>
    <t>D+M čtyřhranné potrubí sk. I z pozink. plechu</t>
  </si>
  <si>
    <t>vp_potr4h002</t>
  </si>
  <si>
    <t>D+M čtyřhranné potrubí sk. I z pozink. plechu - tvarové</t>
  </si>
  <si>
    <t>502905324</t>
  </si>
  <si>
    <t>751_4hran002</t>
  </si>
  <si>
    <t>D+M čtyřhranné potrubí sk. I z pozink. plechu + tepelná izolace a oplechování</t>
  </si>
  <si>
    <t>-1375271044</t>
  </si>
  <si>
    <t xml:space="preserve">D+M čtyřhranné potrubí sk. I z pozink. plechu
tepelná izolace  minerální vlna 60mm 
oplechování hliníkovým plechem
(instalace vně objektu)</t>
  </si>
  <si>
    <t>751510041</t>
  </si>
  <si>
    <t>Vzduchotechnické potrubí pozink kruhové spirálně vinuté D do 100 mm</t>
  </si>
  <si>
    <t>369922763</t>
  </si>
  <si>
    <t>Vzduchotechnické potrubí z pozinkovaného plechu kruhové, trouba spirálně vinutá bez příruby, průměru do 100 mm
včetně tvarovek</t>
  </si>
  <si>
    <t>751510042</t>
  </si>
  <si>
    <t>Vzduchotechnické potrubí pozink kruhové spirálně vinuté D do 200 mm</t>
  </si>
  <si>
    <t>691352375</t>
  </si>
  <si>
    <t>Vzduchotechnické potrubí z pozinkovaného plechu kruhové, trouba spirálně vinutá bez příruby, průměru přes 100 do 200 mm
včetně tvarovek</t>
  </si>
  <si>
    <t>1+8,5+0,5+16,7+17,3</t>
  </si>
  <si>
    <t>751510043</t>
  </si>
  <si>
    <t>Vzduchotechnické potrubí pozink kruhové spirálně vinuté D do 300 mm</t>
  </si>
  <si>
    <t>555741526</t>
  </si>
  <si>
    <t>Vzduchotechnické potrubí z pozinkovaného plechu kruhové, trouba spirálně vinutá bez příruby, průměru přes 200 do 300 mm
včetně tvarovek</t>
  </si>
  <si>
    <t>59,3+6,8</t>
  </si>
  <si>
    <t>751510044</t>
  </si>
  <si>
    <t>Vzduchotechnické potrubí pozink kruhové spirálně vinuté D do 400 mm</t>
  </si>
  <si>
    <t>435209340</t>
  </si>
  <si>
    <t>Vzduchotechnické potrubí z pozinkovaného plechu kruhové, trouba spirálně vinutá bez příruby, průměru přes 300 do 400 mm</t>
  </si>
  <si>
    <t>29,6</t>
  </si>
  <si>
    <t>751537112</t>
  </si>
  <si>
    <t>Mtž potrubí ohebného izol minerální vatou z Al laminátu D do 200 mm</t>
  </si>
  <si>
    <t>-1356010759</t>
  </si>
  <si>
    <t>Montáž kruhového potrubí ohebného izolovaného minerální vatou z Al laminátu, průměru přes 100 do 200 mm</t>
  </si>
  <si>
    <t>187217</t>
  </si>
  <si>
    <t>OHEBNÁ AL LAMINÁTOVÁ HADICE 160mm</t>
  </si>
  <si>
    <t>-1591291769</t>
  </si>
  <si>
    <t>OHEBNÁ AL LAMINÁTOVÁ HADICE S TEPELNOU A HLUKOVOU IZOLACÍ Z VRSTVY MINERÁLNÍ VATY TLOUŠŤKY 25 MM, 16 KG/M3, PAROZÁBRANA – ZPEVNĚNÝ AL LAMINÁT VNITŘNÍ HADICE JE PERFOROVANÁ JAKO TLUMIČ HLUKU</t>
  </si>
  <si>
    <t>187219</t>
  </si>
  <si>
    <t>OHEBNÁ AL LAMINÁTOVÁ HADICE 203mm</t>
  </si>
  <si>
    <t>-831908691</t>
  </si>
  <si>
    <t>1,5+1,5</t>
  </si>
  <si>
    <t>751537113</t>
  </si>
  <si>
    <t>Mtž potrubí ohebného izol minerální vatou z Al laminátu D do 300 mm</t>
  </si>
  <si>
    <t>1648425665</t>
  </si>
  <si>
    <t>Montáž kruhového potrubí ohebného izolovaného minerální vatou z Al laminátu, průměru přes 200 do 300 mm</t>
  </si>
  <si>
    <t>187221</t>
  </si>
  <si>
    <t>OHEBNÁ AL LAMINÁTOVÁ HADICE 254mm</t>
  </si>
  <si>
    <t>573061720</t>
  </si>
  <si>
    <t>16*1,5</t>
  </si>
  <si>
    <t>713vp_iz0012</t>
  </si>
  <si>
    <t>Montáž izolace tepelné potrubí pásy nebo rohožemi</t>
  </si>
  <si>
    <t>1019803249</t>
  </si>
  <si>
    <t>Montáž izolace tepelné potrubí pásy nebo rohožemi s Al fólií staženými Al páskou 1x</t>
  </si>
  <si>
    <t>vp_iz_001</t>
  </si>
  <si>
    <t>Tepelná izolace tl.15mm ALS - nezasítěný pěnový polyetylen</t>
  </si>
  <si>
    <t>1465012344</t>
  </si>
  <si>
    <t>Nezasítěný pěnový polyetylen s uzavřenou buněčnou strukturou</t>
  </si>
  <si>
    <t>(Pi*(0,1+2*0,015+2*0)*07)</t>
  </si>
  <si>
    <t>(Pi*(0,2+2*0,015+2*0)*44)</t>
  </si>
  <si>
    <t>(Pi*(0,3+2*0,015+2*0)*66)</t>
  </si>
  <si>
    <t>(Pi*(0,4+2*0,015+2*0)*30)</t>
  </si>
  <si>
    <t>vp_iz_002</t>
  </si>
  <si>
    <t>Tepelná izolace z minerální vlny, tl.60mm, ochrana AL. folie</t>
  </si>
  <si>
    <t>925959308</t>
  </si>
  <si>
    <t>Tepelná a protihluková izolace tl.60mm ALS - desky z kamenné vlny (minerální plsti) pojená organickou pryskyřicí, hydrofobizovaná v celém objemu, objemová hmotnost 60kg/m3.</t>
  </si>
  <si>
    <t>751581353</t>
  </si>
  <si>
    <t xml:space="preserve">Protipožární prostup  stěnou kruhového potrubí průměru do 300 šířka spáry 25 mm</t>
  </si>
  <si>
    <t>896470067</t>
  </si>
  <si>
    <t>Protipožární ochrana vzduchotechnického potrubí prostup kruhového potrubí stěnou, průměru potrubí přes 200 do 300 mm</t>
  </si>
  <si>
    <t>751581357</t>
  </si>
  <si>
    <t xml:space="preserve">Protipožární prostup  stropem kruhového potrubí průměru do 300 šířka spáry 25 mm</t>
  </si>
  <si>
    <t>-1725295153</t>
  </si>
  <si>
    <t>Protipožární ochrana vzduchotechnického potrubí prostup kruhového potrubí stropem, průměru potrubí přes 200 do 300 mm</t>
  </si>
  <si>
    <t>vp_iz_022</t>
  </si>
  <si>
    <t>D+M Požární izolace EI 30</t>
  </si>
  <si>
    <t>540377789</t>
  </si>
  <si>
    <t>751-2</t>
  </si>
  <si>
    <t>VZT - Zařízení 2</t>
  </si>
  <si>
    <t>2.01m</t>
  </si>
  <si>
    <t>-348291227</t>
  </si>
  <si>
    <t>2.01</t>
  </si>
  <si>
    <t>Vzduchotechnická jednotka s rekuperací tepla a vodním ohřevem, venkovní provedení</t>
  </si>
  <si>
    <t>2006820038</t>
  </si>
  <si>
    <t>Vzduchotechnická jednotka s rekuperací tepla a vodním ohřevem
Vp=2040m3/h (300Pa); Vo=2040m3/h (300Pa)
venkovní provedení - nástřešní, ležaté
Jednotka splňuje ErP (Ecodesign) - nařízení EU 1253/2014, platné od 1.1.2016 i 1.1.2018
Jedná se o kompaktní jednotku, která je kompletně vystrojena a dodávána včetně systémové regulace.
v sestavě:
přívod: pružná manžeta, uzavírací klapka+servopohon, filtr F7, By-passová klapka+servopohon, protiproudý rekuperační výměník 93,9%, teplovodní ohřívač 1,02kW (65/21°C, etylenglykol 30%), ventilátor EC motory 400V-0,65kW, pružná manžeta
odvod: pružná manžeta, uzavírací klapka+servopohon, filtr M5, ventilátor EC motory 400V-0,54kW, pružná manžeta
Ostatní komponenty:
vývod kondenzátu pr. 32 (nerez, vyhřívaný) včetně termostatu, základový rám, podstavné nohy, manostat filtru F7, manostat filtru M5
viz. technický list VZT č.2</t>
  </si>
  <si>
    <t>2.01.02</t>
  </si>
  <si>
    <t>-849613706</t>
  </si>
  <si>
    <t>Systémová regulace VZT jednotky 
vč. elektro kabeláže 
viz. technický list VZT č.2</t>
  </si>
  <si>
    <t>2.01.03</t>
  </si>
  <si>
    <t>-1295927949</t>
  </si>
  <si>
    <t>Systémový regulační uzel: protimrazový termostat, odvzdušňovací ventil, odkalovací ventil, směšovací ventil+servopohon24, 2x kulový ventil, čerpadlo 20/60
! instalace ve vnitřním prostoru
viz. technický list VZT č.2</t>
  </si>
  <si>
    <t>2.01.04</t>
  </si>
  <si>
    <t>-1045998552</t>
  </si>
  <si>
    <t>vč. elektro kabeláže
viz. technický list VZT č.2</t>
  </si>
  <si>
    <t>-1236749222</t>
  </si>
  <si>
    <t>1065597976</t>
  </si>
  <si>
    <t>2.02</t>
  </si>
  <si>
    <t>Kulisový tlumič hluku 500x400x1500mm, počet kulis 3</t>
  </si>
  <si>
    <t>1996449888</t>
  </si>
  <si>
    <t xml:space="preserve">Rozměry š,v,d: 500x400x1500mm
Počet kulis 3
Šířka kulisy 100mm
Výška kulisy 400mm
Délka kulisy 1500mm
viz. technický list VZT č.3
</t>
  </si>
  <si>
    <t>-1351757385</t>
  </si>
  <si>
    <t>2.03</t>
  </si>
  <si>
    <t>Regulační klapka těsná 400x400mm - ruční</t>
  </si>
  <si>
    <t>458847072</t>
  </si>
  <si>
    <t>46856828</t>
  </si>
  <si>
    <t>2.04</t>
  </si>
  <si>
    <t>-785341784</t>
  </si>
  <si>
    <t>2.05</t>
  </si>
  <si>
    <t>1917134888</t>
  </si>
  <si>
    <t>2.06</t>
  </si>
  <si>
    <t>Regulační klapka kruhová těsná d 180mm - ruční</t>
  </si>
  <si>
    <t>-774067018</t>
  </si>
  <si>
    <t>1232704790</t>
  </si>
  <si>
    <t>2.07</t>
  </si>
  <si>
    <t>Regulační klapka kruhová těsná d 225mm - ruční</t>
  </si>
  <si>
    <t>-1530550430</t>
  </si>
  <si>
    <t>2.08</t>
  </si>
  <si>
    <t>2092993112</t>
  </si>
  <si>
    <t>-1353218772</t>
  </si>
  <si>
    <t>2.09</t>
  </si>
  <si>
    <t>-53263566</t>
  </si>
  <si>
    <t>2138342226</t>
  </si>
  <si>
    <t>2.10</t>
  </si>
  <si>
    <t>-384457360</t>
  </si>
  <si>
    <t>2.11</t>
  </si>
  <si>
    <t>-478473247</t>
  </si>
  <si>
    <t>195502185</t>
  </si>
  <si>
    <t>2.12</t>
  </si>
  <si>
    <t>talířový ventil odvodní lakovaný 100mm</t>
  </si>
  <si>
    <t>1434577040</t>
  </si>
  <si>
    <t>viz. technický list VZT č.6</t>
  </si>
  <si>
    <t>2.13</t>
  </si>
  <si>
    <t>talířový ventil přívodní lakovaný 100mm</t>
  </si>
  <si>
    <t>-705891425</t>
  </si>
  <si>
    <t>viz. technický list VZT č.5</t>
  </si>
  <si>
    <t>751322012</t>
  </si>
  <si>
    <t>Mtž talířového ventilu D do 200 mm</t>
  </si>
  <si>
    <t>1265644795</t>
  </si>
  <si>
    <t>Montáž talířových ventilů, anemostatů, dýz talířového ventilu, průměru přes 100 do 200 mm</t>
  </si>
  <si>
    <t>2.14</t>
  </si>
  <si>
    <t>talířový ventil přívodní lakovaný 125mm</t>
  </si>
  <si>
    <t>-61697695</t>
  </si>
  <si>
    <t>talířový ventil přívodní lakovaný 125mm
viz. technický list VZT č.5</t>
  </si>
  <si>
    <t>2.15</t>
  </si>
  <si>
    <t>talířový ventil odvodní lakovaný 125mm</t>
  </si>
  <si>
    <t>-1168670767</t>
  </si>
  <si>
    <t>talířový ventil odvodní lakovaný 125mm
viz. technický list VZT č.6</t>
  </si>
  <si>
    <t>751398025</t>
  </si>
  <si>
    <t>Mtž větrací mřížky stěnové přes 0,200 m2</t>
  </si>
  <si>
    <t>-1589551891</t>
  </si>
  <si>
    <t>Montáž ostatních zařízení větrací mřížky stěnové, průřezu přes 0,200 m2</t>
  </si>
  <si>
    <t>2.16</t>
  </si>
  <si>
    <t>Stěnová mřížka 725x200</t>
  </si>
  <si>
    <t>-2048176956</t>
  </si>
  <si>
    <t>Stěnová mřížka 12,5 725x200 UR2/S 
- pozink. včetně komaxitu
RAL dle požadavku
viz. technický list VZT č.8</t>
  </si>
  <si>
    <t>751311112</t>
  </si>
  <si>
    <t>Mtž vyústi čtyřhranné na kruhové potrubí do 0,080 m2</t>
  </si>
  <si>
    <t>844466078</t>
  </si>
  <si>
    <t>Montáž vyústí čtyřhranné do kruhového potrubí, průřezu přes 0,040 do 0,080 m2</t>
  </si>
  <si>
    <t>2.17</t>
  </si>
  <si>
    <t>Vyústka nastavitelná 625x85mm pro kruhové potrubí - odtah</t>
  </si>
  <si>
    <t>-213403257</t>
  </si>
  <si>
    <t>Vyústka nastavitelná 625x85mm pro kruhové potrubí
s regulací R1
viz. technický list VZT č.7</t>
  </si>
  <si>
    <t>2.18</t>
  </si>
  <si>
    <t>Vyústka nastavitelná 625x85mm pro kruhové potrubí - přívod</t>
  </si>
  <si>
    <t>-995626888</t>
  </si>
  <si>
    <t>Vyústka nastavitelná 625x85mm pro kruhové potrubí
s regulací R1
dvouřadá 625x85/280/R1 
v=2,47m/s
Δp=30Pa
viz. technický list VZT č.7</t>
  </si>
  <si>
    <t>2049211339</t>
  </si>
  <si>
    <t>2.19</t>
  </si>
  <si>
    <t>Výfukový díl na potrubí s přírubou 400x400mm</t>
  </si>
  <si>
    <t>2110201214</t>
  </si>
  <si>
    <t>908165941</t>
  </si>
  <si>
    <t>-1914996272</t>
  </si>
  <si>
    <t>421395369</t>
  </si>
  <si>
    <t>-910258202</t>
  </si>
  <si>
    <t>12,6</t>
  </si>
  <si>
    <t>1647555204</t>
  </si>
  <si>
    <t>15+3,7+3,2+53,9</t>
  </si>
  <si>
    <t>-1055119414</t>
  </si>
  <si>
    <t>12,4+25</t>
  </si>
  <si>
    <t>-782883262</t>
  </si>
  <si>
    <t>1,5+9+9,7</t>
  </si>
  <si>
    <t>935645456</t>
  </si>
  <si>
    <t>-1237636001</t>
  </si>
  <si>
    <t>5*1,5</t>
  </si>
  <si>
    <t>-1183230535</t>
  </si>
  <si>
    <t>393521398</t>
  </si>
  <si>
    <t>(Pi*(0,1+2*0,015+2*0)*12,6)</t>
  </si>
  <si>
    <t>(Pi*(0,2+2*0,015+2*0)*75,8)</t>
  </si>
  <si>
    <t>(Pi*(0,3+2*0,015+2*0)*37,4)</t>
  </si>
  <si>
    <t>(Pi*(0,4+2*0,015+2*0)*20,2)</t>
  </si>
  <si>
    <t>-1440427321</t>
  </si>
  <si>
    <t>751-3</t>
  </si>
  <si>
    <t>VZT - Zařízení 3</t>
  </si>
  <si>
    <t>751133032</t>
  </si>
  <si>
    <t>Mtž vent diag ntl střešního základního odvod i přívod D do 200 mm</t>
  </si>
  <si>
    <t>-1127901180</t>
  </si>
  <si>
    <t>Montáž ventilátoru diagonálního nízkotlakého střešního základního odvod i přívod, průměru přes 100 do 200 mm</t>
  </si>
  <si>
    <t>3.01</t>
  </si>
  <si>
    <t>Střešní ventilátor na kruhové potrubí 180mm, 750m3/h (70Pa)</t>
  </si>
  <si>
    <t>604044964</t>
  </si>
  <si>
    <t>viz. technický list VZT č.9</t>
  </si>
  <si>
    <t>3.01.02</t>
  </si>
  <si>
    <t>tlumič hluku soklový</t>
  </si>
  <si>
    <t>36281701</t>
  </si>
  <si>
    <t>3.01.03</t>
  </si>
  <si>
    <t>adaptér pro připojení klapky</t>
  </si>
  <si>
    <t>974618109</t>
  </si>
  <si>
    <t>3.01.04</t>
  </si>
  <si>
    <t>pružná spojka</t>
  </si>
  <si>
    <t>-355404360</t>
  </si>
  <si>
    <t>3.01.05</t>
  </si>
  <si>
    <t>volná příruba</t>
  </si>
  <si>
    <t>-2051802211</t>
  </si>
  <si>
    <t>185133</t>
  </si>
  <si>
    <t>zpětná klapka samotížná</t>
  </si>
  <si>
    <t>434968072</t>
  </si>
  <si>
    <t>1915341493</t>
  </si>
  <si>
    <t>-1571700621</t>
  </si>
  <si>
    <t>3.02</t>
  </si>
  <si>
    <t>Vyústka nastavitelná 425x85mm pro kruhové potrubí - odtah</t>
  </si>
  <si>
    <t>-1498770156</t>
  </si>
  <si>
    <t>Vyústka nastavitelná 425x85mm pro kruhové potrubí
s regulací R1
viz. technický list VZT č.7</t>
  </si>
  <si>
    <t>751-4</t>
  </si>
  <si>
    <t>VZT - Zařízení 4</t>
  </si>
  <si>
    <t>-494578083</t>
  </si>
  <si>
    <t>4.01</t>
  </si>
  <si>
    <t>Střešní ventilátor na kruhové potrubí 180mm, 400m3/h (120Pa)</t>
  </si>
  <si>
    <t>1730922114</t>
  </si>
  <si>
    <t>viz. technický list VZT č.10</t>
  </si>
  <si>
    <t>4.01.02</t>
  </si>
  <si>
    <t>482334202</t>
  </si>
  <si>
    <t>4.01.03</t>
  </si>
  <si>
    <t>-1205343981</t>
  </si>
  <si>
    <t>4.01.04</t>
  </si>
  <si>
    <t>1159035277</t>
  </si>
  <si>
    <t>4.01.05</t>
  </si>
  <si>
    <t>580494750</t>
  </si>
  <si>
    <t>1811516699</t>
  </si>
  <si>
    <t>2063881361</t>
  </si>
  <si>
    <t>1128686454</t>
  </si>
  <si>
    <t>4.02</t>
  </si>
  <si>
    <t>Vyústka nastavitelná 725x85mm pro kruhové potrubí - odtah</t>
  </si>
  <si>
    <t>930993517</t>
  </si>
  <si>
    <t>Vyústka nastavitelná 725x85mm pro kruhové potrubí
viz. technický list VZT č.7</t>
  </si>
  <si>
    <t>751-5</t>
  </si>
  <si>
    <t>VZT - Zařízení 5</t>
  </si>
  <si>
    <t>751133013v</t>
  </si>
  <si>
    <t>Mtž vent diag ntl potrubního D do 300 mm</t>
  </si>
  <si>
    <t>181397280</t>
  </si>
  <si>
    <t>Montáž ventilátoru diagonálního nízkotlakého potrubního nevýbušného, průměru přes 200 do 300 mm</t>
  </si>
  <si>
    <t>5.01</t>
  </si>
  <si>
    <t xml:space="preserve">1000/250  IP44 potrubní ventilátor</t>
  </si>
  <si>
    <t>-500061657</t>
  </si>
  <si>
    <t xml:space="preserve">1000/250  IP44 potrubní ventilátor
1000m3/h (150Pa)
viz. technický list VZT č.11</t>
  </si>
  <si>
    <t>751514680</t>
  </si>
  <si>
    <t>Mtž škrtící klapky do plech potrubí kruhové bez příruby D do 300 mm</t>
  </si>
  <si>
    <t>1866865137</t>
  </si>
  <si>
    <t>Montáž škrtící klapky nebo zpětné klapky do plechového potrubí kruhové bez příruby, průměru přes 200 do 300 mm</t>
  </si>
  <si>
    <t>5.02</t>
  </si>
  <si>
    <t>zpětná klapka D250mm</t>
  </si>
  <si>
    <t>1548896254</t>
  </si>
  <si>
    <t>viz. technický list VZT č.12</t>
  </si>
  <si>
    <t>751398052</t>
  </si>
  <si>
    <t>Mtž protidešťové žaluzie potrubí do 0,300 m2</t>
  </si>
  <si>
    <t>1362701522</t>
  </si>
  <si>
    <t>Montáž ostatních zařízení protidešťové žaluzie nebo žaluziové klapky na čtyřhranné potrubí, průřezu přes 0,150 do 0,300 m2</t>
  </si>
  <si>
    <t>5.03</t>
  </si>
  <si>
    <t>protidešťová žaluzie 400x400mm - pozink</t>
  </si>
  <si>
    <t>-1310804981</t>
  </si>
  <si>
    <t>barevné provedení - RAL dle požadavku
viz. technický list VZT č.13</t>
  </si>
  <si>
    <t>1445566074</t>
  </si>
  <si>
    <t>1690201566</t>
  </si>
  <si>
    <t>-1916098284</t>
  </si>
  <si>
    <t>5.04</t>
  </si>
  <si>
    <t>774814148</t>
  </si>
  <si>
    <t>Vyústka nastavitelná 725x85mm pro kruhové potrubí
s regulací R1
viz. technický list VZT č.7</t>
  </si>
  <si>
    <t>751-6</t>
  </si>
  <si>
    <t>VZT - Zařízení 6</t>
  </si>
  <si>
    <t>751122051</t>
  </si>
  <si>
    <t>Mtž vent rad ntl podhledového základního D do 100 mm</t>
  </si>
  <si>
    <t>1090621048</t>
  </si>
  <si>
    <t>Montáž ventilátoru radiálního nízkotlakého podhledového základního, průměru do 100 mm</t>
  </si>
  <si>
    <t>6.01</t>
  </si>
  <si>
    <t>250 N T IP44 malý radiální ventilátor</t>
  </si>
  <si>
    <t>911180435</t>
  </si>
  <si>
    <t>250 N T IP44 malý radiální ventilátor 200m3/h (250Pa)
viz. technický list VZT č.14</t>
  </si>
  <si>
    <t>751514678</t>
  </si>
  <si>
    <t>Mtž škrtící klapky do plech potrubí kruhové bez příruby D do 100 mm</t>
  </si>
  <si>
    <t>1096350034</t>
  </si>
  <si>
    <t>Montáž škrtící klapky nebo zpětné klapky do plechového potrubí kruhové bez příruby, průměru do 100 mm</t>
  </si>
  <si>
    <t>6.02</t>
  </si>
  <si>
    <t>zpětná klapka D100mm</t>
  </si>
  <si>
    <t>1042056642</t>
  </si>
  <si>
    <t>6.04m</t>
  </si>
  <si>
    <t>Mtž protidešťové žaluzie potrubí do 0,150 m2</t>
  </si>
  <si>
    <t>1591165541</t>
  </si>
  <si>
    <t>Montáž ostatních zařízení protidešťové žaluzie nebo žaluziové klapky na čtyřhranné potrubí, průřezu do 0,150 m2</t>
  </si>
  <si>
    <t>6.03</t>
  </si>
  <si>
    <t xml:space="preserve">protidešť.žaluzie 160x160mm, pozink </t>
  </si>
  <si>
    <t>1054548935</t>
  </si>
  <si>
    <t>protidešť.žaluzie 200x200mm, pozink včetně komaxitu dle požadavku
viz. technický list VZT č.13</t>
  </si>
  <si>
    <t>6.03.02</t>
  </si>
  <si>
    <t>přechod průměr 100mm - čtyřhranné 160x160mm</t>
  </si>
  <si>
    <t>387623048</t>
  </si>
  <si>
    <t>1381563395</t>
  </si>
  <si>
    <t>581681946</t>
  </si>
  <si>
    <t>vp_iz_0021</t>
  </si>
  <si>
    <t>Tepelná izolace z minerální vlny, tl.40mm, ochrana AL. folie</t>
  </si>
  <si>
    <t>-85268586</t>
  </si>
  <si>
    <t>Tepelná a protihluková izolace tl.40mm ALS - desky z kamenné vlny (minerální plsti) pojená organickou pryskyřicí, hydrofobizovaná v celém objemu, objemová hmotnost 60kg/m3.</t>
  </si>
  <si>
    <t>(Pi*(0,1+2*0,015+2*0)*2)</t>
  </si>
  <si>
    <t>751-7</t>
  </si>
  <si>
    <t>VZT - Zařízení 7</t>
  </si>
  <si>
    <t>751122293</t>
  </si>
  <si>
    <t>Mtž vent rad ntl střešního základního D do 300 mm</t>
  </si>
  <si>
    <t>1373836598</t>
  </si>
  <si>
    <t>Montáž ventilátoru radiálního nízkotlakého střešního základního, průměru přes 200 do 300 mm</t>
  </si>
  <si>
    <t>186737</t>
  </si>
  <si>
    <t>Střešní ventilátor na kruhové potrubí 250mm, 1000m3/h (200Pa)</t>
  </si>
  <si>
    <t>-1533665531</t>
  </si>
  <si>
    <t>viz. technický list VZT č.15</t>
  </si>
  <si>
    <t>7.01.02</t>
  </si>
  <si>
    <t>-1740067550</t>
  </si>
  <si>
    <t>185182</t>
  </si>
  <si>
    <t>-466744217</t>
  </si>
  <si>
    <t>185134</t>
  </si>
  <si>
    <t>933907250</t>
  </si>
  <si>
    <t>889333</t>
  </si>
  <si>
    <t>sací dýza, galvanizovaná ocel</t>
  </si>
  <si>
    <t>-1530210058</t>
  </si>
  <si>
    <t>751-8</t>
  </si>
  <si>
    <t>VZT - Zařízení 8</t>
  </si>
  <si>
    <t>751133012</t>
  </si>
  <si>
    <t xml:space="preserve">Mtž vent diag ntl potrubního  D do 200 mm</t>
  </si>
  <si>
    <t>1720015387</t>
  </si>
  <si>
    <t>Montáž ventilátoru diagonálního nízkotlakého potrubního, průměru přes 100 do 200 mm</t>
  </si>
  <si>
    <t>8.01</t>
  </si>
  <si>
    <t>500/160 IP44 potrubní ventilátor</t>
  </si>
  <si>
    <t>1426299254</t>
  </si>
  <si>
    <t xml:space="preserve">500/160  IP44 potrubní ventilátor
450m3/h (150Pa)</t>
  </si>
  <si>
    <t>8.01.02</t>
  </si>
  <si>
    <t xml:space="preserve">Pružná spojka pro pružné připojení ventilátoru na  potrubí</t>
  </si>
  <si>
    <t>-988573</t>
  </si>
  <si>
    <t>751514679</t>
  </si>
  <si>
    <t>Mtž škrtící klapky do plech potrubí kruhové bez příruby D do 200 mm</t>
  </si>
  <si>
    <t>-1736564127</t>
  </si>
  <si>
    <t>Montáž škrtící klapky nebo zpětné klapky do plechového potrubí kruhové bez příruby, průměru přes 100 do 200 mm</t>
  </si>
  <si>
    <t>8.02</t>
  </si>
  <si>
    <t>160 zpětná klapka</t>
  </si>
  <si>
    <t>-660412372</t>
  </si>
  <si>
    <t>1696832777</t>
  </si>
  <si>
    <t>8.03</t>
  </si>
  <si>
    <t>-1098440547</t>
  </si>
  <si>
    <t>751514776</t>
  </si>
  <si>
    <t>Mtž protidešťové stříšky plech potrubí kruhové bez příruby D do 200 mm</t>
  </si>
  <si>
    <t>232134802</t>
  </si>
  <si>
    <t>Montáž protidešťové stříšky nebo výfukové hlavice do plechového potrubí kruhové bez příruby, průměru přes 100 do 200 mm</t>
  </si>
  <si>
    <t>8.04</t>
  </si>
  <si>
    <t>výfuková hlavice na kruhové potrubí 160mm - pozink.</t>
  </si>
  <si>
    <t>-1187914486</t>
  </si>
  <si>
    <t>751510042.1</t>
  </si>
  <si>
    <t>207588330</t>
  </si>
  <si>
    <t>1,3*(5+10+5)</t>
  </si>
  <si>
    <t>898888237</t>
  </si>
  <si>
    <t>631izol_001</t>
  </si>
  <si>
    <t xml:space="preserve">Tepelná izolace tl.15mm ALS -  z pěnového polyetylenu laminované hliníkovou fólií, samolepící</t>
  </si>
  <si>
    <t>1404804309</t>
  </si>
  <si>
    <t>(Pi*(0,16+2*0,015+2*0)*26)</t>
  </si>
  <si>
    <t>vp_ost001</t>
  </si>
  <si>
    <t>1165302384</t>
  </si>
  <si>
    <t>Stavební výpomoce</t>
  </si>
  <si>
    <t>vp_ost002</t>
  </si>
  <si>
    <t>Vypracování protokolů o funkčních zkouškách + zaškolení obsluhy</t>
  </si>
  <si>
    <t>448420509</t>
  </si>
  <si>
    <t>vp_ost003</t>
  </si>
  <si>
    <t>Zaregulování zařízení vzduchotechniky</t>
  </si>
  <si>
    <t>-629760147</t>
  </si>
  <si>
    <t>Zaregulování zařízení vzduchotzechniky</t>
  </si>
  <si>
    <t>vp_ost005</t>
  </si>
  <si>
    <t>Protokol o měření hlučnosti z provozu VZT zařízení</t>
  </si>
  <si>
    <t>-315619090</t>
  </si>
  <si>
    <t>vp_ost006</t>
  </si>
  <si>
    <t>Vypracování provozních předpisů pro VZT zařízení</t>
  </si>
  <si>
    <t>-692513571</t>
  </si>
  <si>
    <t>Kotvící, spojovací, těsnící a závěsný materiál</t>
  </si>
  <si>
    <t>162592730</t>
  </si>
  <si>
    <t>S01_b2 - Zařízení klimatizace</t>
  </si>
  <si>
    <t xml:space="preserve">    751-1 - Klimatizace - CH1</t>
  </si>
  <si>
    <t xml:space="preserve">    751-2 - CHL - Zařízení 2 - Server</t>
  </si>
  <si>
    <t>Klimatizace - CH1</t>
  </si>
  <si>
    <t>751721123</t>
  </si>
  <si>
    <t>Montáž klimatizační jednotky venkovní s trojfázovým napájením (do 10 vnitřních jednotek)</t>
  </si>
  <si>
    <t>978115516</t>
  </si>
  <si>
    <t>Montáž klimatizační jednotky venkovní trojfázové napájení do 10 vnitřních jednotek</t>
  </si>
  <si>
    <t>CH1.1</t>
  </si>
  <si>
    <t>Venkovní kondenzacní jednotka Qch/Qt = 12,1 / 13,6 kW</t>
  </si>
  <si>
    <t>-779619135</t>
  </si>
  <si>
    <t xml:space="preserve">ZARÍZENÍ CHL.1.1
VRF systém inverter, R410A, 3X400V
Venkovní kondenzacní jednotka
Qch/Qt = 12,1 / 13,6 kW
</t>
  </si>
  <si>
    <t>751791123</t>
  </si>
  <si>
    <t>Montáž dvojice měděného potrubí předizolovaného 10-16 (3/8" x 5/8")</t>
  </si>
  <si>
    <t>2007778657</t>
  </si>
  <si>
    <t>Montáž napojovacího potrubí měděného předizolované dvojice, D mm (") 10-16 (3/8"-5/8")</t>
  </si>
  <si>
    <t>1,3*(10+2+6)</t>
  </si>
  <si>
    <t>429CH.5.8</t>
  </si>
  <si>
    <t>Rozvody Cu pro systém VRF</t>
  </si>
  <si>
    <t>-65917968</t>
  </si>
  <si>
    <t>Rozvody Cu vč. konzol, lávek, tepelné izolace a komunikačního karelu.
Ve venkovním prostředí tepelná izolace potrubí s UV ochranou.</t>
  </si>
  <si>
    <t>751791122</t>
  </si>
  <si>
    <t>Montáž dvojice měděného potrubí předizolovaného 6-12 (1/4" x 1/2")</t>
  </si>
  <si>
    <t>-1701969556</t>
  </si>
  <si>
    <t>Montáž napojovacího potrubí měděného předizolované dvojice, D mm (") 6-12 (1/4"-1/2")</t>
  </si>
  <si>
    <t>1,3*(3+3+3+3)</t>
  </si>
  <si>
    <t>395782926</t>
  </si>
  <si>
    <t>751711134</t>
  </si>
  <si>
    <t>Montáž klimatizační jednotky vnitřní kazetové pro objem místnosti 90 m3</t>
  </si>
  <si>
    <t>633628212</t>
  </si>
  <si>
    <t>Montáž klimatizační jednotky vnitřní kazetové pro objem místnosti přes 65 do 90 m3</t>
  </si>
  <si>
    <t>CH1.2</t>
  </si>
  <si>
    <t>Vnitřní kazetová jednotka vč. čerpadla kondenzátu (Qch=3,6 kW)</t>
  </si>
  <si>
    <t>796098391</t>
  </si>
  <si>
    <t>CH1.02.02</t>
  </si>
  <si>
    <t>Dekorační kryt</t>
  </si>
  <si>
    <t>-198578784</t>
  </si>
  <si>
    <t>CH1.02.03</t>
  </si>
  <si>
    <t>Drátový dotykový ovladač</t>
  </si>
  <si>
    <t>142956996</t>
  </si>
  <si>
    <t>CH1.02.04</t>
  </si>
  <si>
    <t>Rozdělovací potrubí</t>
  </si>
  <si>
    <t>1113409568</t>
  </si>
  <si>
    <t>CH1.02.05</t>
  </si>
  <si>
    <t>Chladivo R410A</t>
  </si>
  <si>
    <t>1219186578</t>
  </si>
  <si>
    <t>CH.02.06</t>
  </si>
  <si>
    <t>VRF-OŽIVENÍ + ZAŠKOLENÍ OBSLUHY</t>
  </si>
  <si>
    <t>-848149408</t>
  </si>
  <si>
    <t>VRF-OŽIVENÍ SYSTÉMU OPRÁVNĚNOU OSOBOU + ZAŠKOLENÍ OBSLUHY</t>
  </si>
  <si>
    <t>vp_pr_001</t>
  </si>
  <si>
    <t>Prostup střešní konstrukcí vč. ochrany proti zatékání UV ochrana</t>
  </si>
  <si>
    <t>-1411429129</t>
  </si>
  <si>
    <t xml:space="preserve">kompletní vystrojení prostupu střechou vč. opravy střechy
- chránička na prostupu střešní konstrukcí
- tepelná izolace chráničky -  tl. 20mm
- ochrana proti zatékání nad střešní konstrukcí 3*koleno 45°C</t>
  </si>
  <si>
    <t>CHL - Zařízení 2 - Server</t>
  </si>
  <si>
    <t>751721111</t>
  </si>
  <si>
    <t>Montáž klimatizační jednotky venkovní s jednofázovým napájením (do 2 vnitřních jednotek)</t>
  </si>
  <si>
    <t>-1165047714</t>
  </si>
  <si>
    <t>Montáž klimatizační jednotky venkovní jednofázové napájení do 2 vnitřních jednotek</t>
  </si>
  <si>
    <t>CH2.1</t>
  </si>
  <si>
    <t>Venkovní kondenzační jednotka typu split - Qchl/Qt = 8/8,8kW</t>
  </si>
  <si>
    <t>810604946</t>
  </si>
  <si>
    <t>751711114</t>
  </si>
  <si>
    <t>Montáž klimatizační jednotky vnitřní nástěnné o výkonu 9 kW</t>
  </si>
  <si>
    <t>1393723010</t>
  </si>
  <si>
    <t>Montáž klimatizační jednotky vnitřní nástěnné o výkonu (pro objem místnosti) přes 6,5 do 9 kW (přes 65 do 90 m3)</t>
  </si>
  <si>
    <t>CH2.2</t>
  </si>
  <si>
    <t xml:space="preserve">Vnitřní nástěnná jednotka vč. infra ovladače </t>
  </si>
  <si>
    <t>1424759368</t>
  </si>
  <si>
    <t>CH2.2.02</t>
  </si>
  <si>
    <t>Komunikační kabel pro střídavý a záložní provoz</t>
  </si>
  <si>
    <t>306635932</t>
  </si>
  <si>
    <t>CH2.2.03</t>
  </si>
  <si>
    <t>Dotykový drátový ovladač + komunikační deska</t>
  </si>
  <si>
    <t>1126316581</t>
  </si>
  <si>
    <t>2112165285</t>
  </si>
  <si>
    <t>1,3*(20+10+19+10)</t>
  </si>
  <si>
    <t>429CH-s</t>
  </si>
  <si>
    <t>Rozvody Cu, vč. konzol, lávek, tepelné izolace a komunikačního kabelu</t>
  </si>
  <si>
    <t>791912787</t>
  </si>
  <si>
    <t>vp_pr_001.1</t>
  </si>
  <si>
    <t>-10792012</t>
  </si>
  <si>
    <t>kompletní vystrojení prostupu střechou
- chránička na prostupu střešní konstrukcí
- tepelná izolace chráničky - Mirelon tl. 20mm
- ochrana proti zatékání nad střešní konstrukcí 3*koleno 45°C</t>
  </si>
  <si>
    <t>vp_ch010-s</t>
  </si>
  <si>
    <t>D+M Úprava na zimní provoz/1 ks - pro teploty nižší než -10°C</t>
  </si>
  <si>
    <t>sada</t>
  </si>
  <si>
    <t>-900566462</t>
  </si>
  <si>
    <t>Zimní úprava pod -10°C do 20 kW</t>
  </si>
  <si>
    <t>998751101_v</t>
  </si>
  <si>
    <t>Přesun hmot tonážní pro chlazení v objektech v do 12 m</t>
  </si>
  <si>
    <t>538662340</t>
  </si>
  <si>
    <t>Přesun hmot pro vzduchotechniku stanovený z hmotnosti přesunovaného materiálu vodorovná dopravní vzdálenost do 100 m v objektech výšky do 12 m</t>
  </si>
  <si>
    <t>-1600411510</t>
  </si>
  <si>
    <t>1058027809</t>
  </si>
  <si>
    <t>Drobný spojovací, těsnící a závěsný materiál</t>
  </si>
  <si>
    <t>-1415816346</t>
  </si>
  <si>
    <t>Drobný spojovací, těsnící a závěsný materiál (závitové tyče M8, hmoždinky, příchytky, matice, těsnící pásky, rychloupínací spony, závěsy, profily L,U)</t>
  </si>
  <si>
    <t>S01_c - Zařízení zdravotně technických instalací, plynová zařízení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</si>
  <si>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D1.0 Technická zpráva (společná pro část D1.1, D1.2, D1.4) 1.4.3.1 Půdorys základů – ZTI 1.4.3.2 Půdorys 1.PP – ZTI 1.4.3.3 Půdorys 1.NP – ZTI 1.4.3.4 Podélný profil ležaté splaškové kanalizace 1.4.3.5 Podélný profil ležaté dešťové kanalizace TECHNICKÉ LISTY</t>
  </si>
  <si>
    <t xml:space="preserve">    8 - Trubní vedení</t>
  </si>
  <si>
    <t xml:space="preserve">    721 - Zdravotechnika - vnitřní kanalizace</t>
  </si>
  <si>
    <t xml:space="preserve">    722 - Zdravotechnika - vnitřní vodovod</t>
  </si>
  <si>
    <t xml:space="preserve">    723 - Zdravotechnika - vnitřní plynovod</t>
  </si>
  <si>
    <t xml:space="preserve">    726 - Zdravotechnika - předstěnové instalace</t>
  </si>
  <si>
    <t>132101201</t>
  </si>
  <si>
    <t>Hloubení rýh š do 2000 mm v hornině tř. 1 a 2 objemu do 100 m3</t>
  </si>
  <si>
    <t>-418846320</t>
  </si>
  <si>
    <t>Hloubení zapažených i nezapažených rýh šířky přes 600 do 2 000 mm s urovnáním dna do předepsaného profilu a spádu v horninách tř. 1 a 2 do 100 m3</t>
  </si>
  <si>
    <t>SPLAŠKOVÁ KANALIZACE</t>
  </si>
  <si>
    <t>0,75*((1,02+1,01)/2+0.1)*0,6</t>
  </si>
  <si>
    <t>(4.4-0.75)*((1.29+1.22)/2+0.1)*0.6</t>
  </si>
  <si>
    <t>(17.65-4.4)*((0.53+1.03)/2+0.1)*0.1</t>
  </si>
  <si>
    <t>(30.15-17.65)*((0.53+0.22)/2+0.1)*0.1</t>
  </si>
  <si>
    <t>8.5*((0.3+0.42)/2)*0.6</t>
  </si>
  <si>
    <t>3.5*((0.3+0.50)/2)*0.6</t>
  </si>
  <si>
    <t>1*((0.3+0.55)/2)*0.6</t>
  </si>
  <si>
    <t>2.5*((0.3+0.56)/2)*0.6</t>
  </si>
  <si>
    <t>1*((0.3+0.58)/2)*0.6</t>
  </si>
  <si>
    <t>8.5*((0.45+0.61)/2)*0.6</t>
  </si>
  <si>
    <t>3.5*((0.3+0.53)/2)*0.6</t>
  </si>
  <si>
    <t>2.5*((0.3+0.53)/2)*0.6</t>
  </si>
  <si>
    <t>5*((0.3+0.53)/2)*0.6</t>
  </si>
  <si>
    <t>8.5*((0.3+0.86)/2)*0.6</t>
  </si>
  <si>
    <t>1.5*((0.3+0.7)/2)*0.6</t>
  </si>
  <si>
    <t>7.0*((0.3+0.88)/2)*0.6</t>
  </si>
  <si>
    <t>7.0*((0.3+0.7)/2)*0.6</t>
  </si>
  <si>
    <t>3.5*((0.3+0.59)/2)*0.6</t>
  </si>
  <si>
    <t>2.5*((0.3+0.59)/2)*0.6</t>
  </si>
  <si>
    <t>DEŠŤOVÁ KANALIZACE</t>
  </si>
  <si>
    <t>1.7*((0.86+0.81)/2)*0.6</t>
  </si>
  <si>
    <t>(5.4-1.7)*((1.04+0.94)/2)*0.6</t>
  </si>
  <si>
    <t>(10.55-5.4)*((0.74+0.52)/2)*0.6</t>
  </si>
  <si>
    <t>(30.35-10.55)*((0.52+0.12)/2)*0.6</t>
  </si>
  <si>
    <t>2*((0.27+0.31)/2)*0.6</t>
  </si>
  <si>
    <t>2*((0.3+0.44)/2)*0.6</t>
  </si>
  <si>
    <t>8*((0.3+0.52)/2)*0.6</t>
  </si>
  <si>
    <t>4*((0.3+0.34)/2)*0.6</t>
  </si>
  <si>
    <t>4*((0.54+0.58)/2)*0.6</t>
  </si>
  <si>
    <t>2*((0.3+0.32)/2)*0.6</t>
  </si>
  <si>
    <t>4*((0.52+0.56)/2)*0.6</t>
  </si>
  <si>
    <t>7*((0.3+0.44)/2)*0.6</t>
  </si>
  <si>
    <t>4*((0.64+0.68)/2)*0.6</t>
  </si>
  <si>
    <t>47,46*0,05 'Přepočtené koeficientem množství</t>
  </si>
  <si>
    <t>132201201</t>
  </si>
  <si>
    <t>Hloubení rýh š do 2000 mm v hornině tř. 3 objemu do 100 m3</t>
  </si>
  <si>
    <t>-1032932136</t>
  </si>
  <si>
    <t>Hloubení zapažených i nezapažených rýh šířky přes 600 do 2 000 mm s urovnáním dna do předepsaného profilu a spádu v hornině tř. 3 do 100 m3</t>
  </si>
  <si>
    <t>47,46*0,4 'Přepočtené koeficientem množství</t>
  </si>
  <si>
    <t>132301201</t>
  </si>
  <si>
    <t>Hloubení rýh š do 2000 mm v hornině tř. 4 objemu do 100 m3</t>
  </si>
  <si>
    <t>-917918999</t>
  </si>
  <si>
    <t>Hloubení zapažených i nezapažených rýh šířky přes 600 do 2 000 mm s urovnáním dna do předepsaného profilu a spádu v hornině tř. 4 do 100 m3</t>
  </si>
  <si>
    <t>47,46*0,45 'Přepočtené koeficientem množství</t>
  </si>
  <si>
    <t>138401201</t>
  </si>
  <si>
    <t>Dolamování hloubených vykopávek rýh ve vrstvě tl do 500 mm v hornině tř. 5</t>
  </si>
  <si>
    <t>842361835</t>
  </si>
  <si>
    <t>Dolamování zapažených nebo nezapažených hloubených vykopávek v horninách tř. 5 až 7 s použitím pneumatického nářadí s příp. nutným přemístěním výkopku ve výkopišti, bez naložení rýh, ve vrstvě tl. do 500 mm v hornině tř. 5</t>
  </si>
  <si>
    <t>47,46*0,075 'Přepočtené koeficientem množství</t>
  </si>
  <si>
    <t>138501201</t>
  </si>
  <si>
    <t>Dolamování hloubených vykopávek rýh ve vrstvě tl do 500 mm v hornině tř. 6</t>
  </si>
  <si>
    <t>-871192756</t>
  </si>
  <si>
    <t>Dolamování zapažených nebo nezapažených hloubených vykopávek v horninách tř. 5 až 7 s použitím pneumatického nářadí s příp. nutným přemístěním výkopku ve výkopišti, bez naložení rýh, ve vrstvě tl. do 500 mm v hornině tř. 6</t>
  </si>
  <si>
    <t>47,46*0,025 'Přepočtené koeficientem množství</t>
  </si>
  <si>
    <t>1880728815</t>
  </si>
  <si>
    <t>2,373+18,984+21,357</t>
  </si>
  <si>
    <t>-933015136</t>
  </si>
  <si>
    <t>3,56+1,187</t>
  </si>
  <si>
    <t>2110949272</t>
  </si>
  <si>
    <t>167101151</t>
  </si>
  <si>
    <t>Nakládání výkopku z hornin tř. 5 až 7 do 100 m3</t>
  </si>
  <si>
    <t>1619615565</t>
  </si>
  <si>
    <t>Nakládání, skládání a překládání neulehlého výkopku nebo sypaniny nakládání, množství do 100 m3, z hornin tř. 5 až 7</t>
  </si>
  <si>
    <t>1610625711</t>
  </si>
  <si>
    <t>Uložení sypaniny poplatek za uložení sypaniny na skládce ( skládkovné )
Stavba doloží množství zeminy a cenu za uložení zeminy na skládce platným ceníkem skládky a vážnými lístky.</t>
  </si>
  <si>
    <t>42,714+4,747</t>
  </si>
  <si>
    <t>47,461*2,1 'Přepočtené koeficientem množství</t>
  </si>
  <si>
    <t>175111101</t>
  </si>
  <si>
    <t>Obsypání potrubí ručně sypaninou bez prohození, uloženou do 3 m</t>
  </si>
  <si>
    <t>62627264</t>
  </si>
  <si>
    <t>Obsypání potrubí ručně sypaninou z vhodných hornin tř. 1 až 4 nebo materiálem připraveným podél výkopu ve vzdálenosti do 3 m od jeho kraje, pro jakoukoliv hloubku výkopu a míru zhutnění bez prohození sypaniny</t>
  </si>
  <si>
    <t>54,5*(0.2+0.11)*0.6</t>
  </si>
  <si>
    <t>44.5*(0.2+0.125)*0.6</t>
  </si>
  <si>
    <t>59*(0.2+0.16)*0.6</t>
  </si>
  <si>
    <t>62.5*(0.2+0.2)*0.6</t>
  </si>
  <si>
    <t>46,559*0,5 'Přepočtené koeficientem množství</t>
  </si>
  <si>
    <t>175151101</t>
  </si>
  <si>
    <t>Obsypání potrubí strojně sypaninou bez prohození, uloženou do 3 m</t>
  </si>
  <si>
    <t>744143693</t>
  </si>
  <si>
    <t>Obsypání potrubí strojně sypaninou z vhodných hornin tř. 1 až 4 nebo materiálem připraveným podél výkopu ve vzdálenosti do 3 m od jeho kraje, pro jakoukoliv hloubku výkopu a míru zhutnění bez prohození sypaniny</t>
  </si>
  <si>
    <t>583373020</t>
  </si>
  <si>
    <t>štěrkopísek frakce 0-16</t>
  </si>
  <si>
    <t>1836688201</t>
  </si>
  <si>
    <t>46,559*1,89 'Přepočtené koeficientem množství</t>
  </si>
  <si>
    <t>451311521</t>
  </si>
  <si>
    <t>Podklad pro dlažbu z betonu prostého mrazuvzdorného tř. C 25/30 vrstva tl nad 100 do 150 mm</t>
  </si>
  <si>
    <t>-1353641555</t>
  </si>
  <si>
    <t>Podklad z prostého betonu pod dlažbu pro prostředí s mrazovými cykly, ve vrstvě tl. přes 100 do 150 mm</t>
  </si>
  <si>
    <t>4*1</t>
  </si>
  <si>
    <t>451573111</t>
  </si>
  <si>
    <t>Lože pod potrubí otevřený výkop ze štěrkopísku</t>
  </si>
  <si>
    <t>531464806</t>
  </si>
  <si>
    <t>Lože pod potrubí, stoky a drobné objekty v otevřeném výkopu z písku a štěrkopísku do 63 mm</t>
  </si>
  <si>
    <t>(54,5+44.5+59+62.5)*0.1*0.6</t>
  </si>
  <si>
    <t>1072448751</t>
  </si>
  <si>
    <t>13,23*1,89 'Přepočtené koeficientem množství</t>
  </si>
  <si>
    <t>452311151</t>
  </si>
  <si>
    <t>Podkladní desky z betonu prostého tř. C 20/25 otevřený výkop</t>
  </si>
  <si>
    <t>119258515</t>
  </si>
  <si>
    <t>Podkladní a zajišťovací konstrukce z betonu prostého v otevřeném výkopu desky pod potrubí, stoky a drobné objekty z betonu tř. C 20/25</t>
  </si>
  <si>
    <t>6,3*0,15*0,43</t>
  </si>
  <si>
    <t>452351101</t>
  </si>
  <si>
    <t>Bednění podkladních desek nebo bloků nebo sedlového lože otevřený výkop</t>
  </si>
  <si>
    <t>2082443375</t>
  </si>
  <si>
    <t>Bednění podkladních a zajišťovacích konstrukcí v otevřeném výkopu desek nebo sedlových loží pod potrubí, stoky a drobné objekty</t>
  </si>
  <si>
    <t>(6,3*0,15*2)+(0,15*0,43*2)</t>
  </si>
  <si>
    <t>465513127</t>
  </si>
  <si>
    <t>Dlažba z lomového kamene na cementovou maltu s vyspárováním tl 200 mm</t>
  </si>
  <si>
    <t>-1263612762</t>
  </si>
  <si>
    <t>Dlažba z lomového kamene lomařsky upraveného na cementovou maltu, s vyspárováním cementovou maltou, tl. kamene 200 mm</t>
  </si>
  <si>
    <t>Trubní vedení</t>
  </si>
  <si>
    <t>871265211</t>
  </si>
  <si>
    <t>Kanalizační potrubí z tvrdého PVC-systém KG tuhost třídy SN4 DN100</t>
  </si>
  <si>
    <t>1891861000</t>
  </si>
  <si>
    <t>Kanalizační potrubí z tvrdého PVC [KG systém] v otevřeném výkopu ve sklonu do 20 %, tuhost třídy SN 4 DN 100</t>
  </si>
  <si>
    <t>10+4+3+3+5.5+5.5+4+1+1+3.5+2+4.5+1.5+4+2</t>
  </si>
  <si>
    <t>54,5*1,1 'Přepočtené koeficientem množství</t>
  </si>
  <si>
    <t>871275211</t>
  </si>
  <si>
    <t>Kanalizační potrubí z tvrdého PVC-systém KG tuhost třídy SN4 DN125</t>
  </si>
  <si>
    <t>1859603631</t>
  </si>
  <si>
    <t>Kanalizační potrubí z tvrdého PVC [KG systém] v otevřeném výkopu ve sklonu do 20 %, tuhost třídy SN 4 DN 125</t>
  </si>
  <si>
    <t>4.5+8+3+9+2.5+7.5+2+8</t>
  </si>
  <si>
    <t>44,5*1,1 'Přepočtené koeficientem množství</t>
  </si>
  <si>
    <t>871315221</t>
  </si>
  <si>
    <t>Kanalizační potrubí z tvrdého PVC-systém KG tuhost třídy SN8 DN150</t>
  </si>
  <si>
    <t>363694486</t>
  </si>
  <si>
    <t>Kanalizační potrubí z tvrdého PVC [KG systém] v otevřeném výkopu ve sklonu do 20 %, tuhost třídy SN 8 DN 150</t>
  </si>
  <si>
    <t>19+9+17+12+2</t>
  </si>
  <si>
    <t>59*1,1 'Přepočtené koeficientem množství</t>
  </si>
  <si>
    <t>871355221</t>
  </si>
  <si>
    <t>Kanalizační potrubí z tvrdého PVC-systém KG tuhost třídy SN8 DN200</t>
  </si>
  <si>
    <t>-1563731898</t>
  </si>
  <si>
    <t>Kanalizační potrubí z tvrdého PVC [KG systém] v otevřeném výkopu ve sklonu do 20 %, tuhost třídy SN 8 DN 200</t>
  </si>
  <si>
    <t>18+11.5+11+14+8</t>
  </si>
  <si>
    <t>62,5*1,1 'Přepočtené koeficientem množství</t>
  </si>
  <si>
    <t>935113211</t>
  </si>
  <si>
    <t>Osazení odvodňovacího betonového žlabu s krycím roštem šířky do 200 mm</t>
  </si>
  <si>
    <t>-928537161</t>
  </si>
  <si>
    <t>Osazení odvodňovacího žlabu s krycím roštem betonového šířky do 200 mm</t>
  </si>
  <si>
    <t>592270000</t>
  </si>
  <si>
    <t>žlab odvodňovací bez spádu dna, polymerbeton 130 x 130 mm - délka 1,0 m</t>
  </si>
  <si>
    <t>1268594574</t>
  </si>
  <si>
    <t>592270220</t>
  </si>
  <si>
    <t>rošt můstkový odvodňovací grafitová tvárná litina 50 x 12,7cm x průřez vtoku 493 cm2/m, tř.zatíž.C25 cm vč. aretace pro můstk. rošt</t>
  </si>
  <si>
    <t>1583942813</t>
  </si>
  <si>
    <t>592270250</t>
  </si>
  <si>
    <t xml:space="preserve">vpust žlabová krátký tvar odvodňovací H=355mm těsný odtok DN100  50 x 13 x 35,5 cm</t>
  </si>
  <si>
    <t>-1126459192</t>
  </si>
  <si>
    <t xml:space="preserve">vpust žlabová krátký tvar odvodňovací H=355mm těsný odtok DN100  50 x 13 x 35,5 cm
</t>
  </si>
  <si>
    <t>592270270</t>
  </si>
  <si>
    <t>čelo plné na začátek a konec odvodňovacího žlabu polymerický beton všechny stavební výšky</t>
  </si>
  <si>
    <t>1028547764</t>
  </si>
  <si>
    <t>59227027R</t>
  </si>
  <si>
    <t>systémový pachový uzávěr pro žlab, třídílný</t>
  </si>
  <si>
    <t>-1237408545</t>
  </si>
  <si>
    <t>998276101</t>
  </si>
  <si>
    <t>Přesun hmot pro trubní vedení z trub z plastických hmot otevřený výkop</t>
  </si>
  <si>
    <t>-521435835</t>
  </si>
  <si>
    <t>Přesun hmot pro trubní vedení hloubené z trub z plastických hmot nebo sklolaminátových pro vodovody nebo kanalizace v otevřeném výkopu dopravní vzdálenost do 15 m</t>
  </si>
  <si>
    <t>713463211</t>
  </si>
  <si>
    <t>Montáž izolace tepelné potrubí potrubními pouzdry s Al fólií staženými Al páskou 1x D do 50 mm</t>
  </si>
  <si>
    <t>575595820</t>
  </si>
  <si>
    <t>Montáž izolace tepelné potrubí a ohybů tvarovkami nebo deskami potrubními pouzdry s povrchovou úpravou hliníkovou fólií (izolační materiál ve specifikaci) přelepenými samolepící hliníkovou páskou potrubí D do 50 mm jednovrstvá</t>
  </si>
  <si>
    <t>45+42+4+14+75,5+28+22+16</t>
  </si>
  <si>
    <t>63143901R</t>
  </si>
  <si>
    <t>Izolační potrubní pouzdro z kamenné vlny s Al fólií DN 22 mm, tl. 20 mm (λ = 0,033 W.m-1.K-1 při 10°C)</t>
  </si>
  <si>
    <t>-1019223347</t>
  </si>
  <si>
    <t>45+75,5</t>
  </si>
  <si>
    <t>120,5*1,1 'Přepočtené koeficientem množství</t>
  </si>
  <si>
    <t>63143911R</t>
  </si>
  <si>
    <t>Izolační potrubní pouzdro z kamenné vlny s Al fólií DN 28 mm, tl. 20 mm (λ = 0,033 W.m-1.K-1 při 10°C)</t>
  </si>
  <si>
    <t>-1585705424</t>
  </si>
  <si>
    <t>42*1,1 'Přepočtené koeficientem množství</t>
  </si>
  <si>
    <t>63143912R</t>
  </si>
  <si>
    <t>Izolační potrubní pouzdro z kamenné vlny s Al fólií DN 35 mm, tl. 20 mm (λ = 0,033 W.m-1.K-1 při 10°C)</t>
  </si>
  <si>
    <t>33374760</t>
  </si>
  <si>
    <t>4*1,1 'Přepočtené koeficientem množství</t>
  </si>
  <si>
    <t>63143913R</t>
  </si>
  <si>
    <t>Izolační potrubní pouzdro z kamenné vlny s Al fólií DN 42 mm, tl. 20 mm (λ = 0,033 W.m-1.K-1 při 10°C)</t>
  </si>
  <si>
    <t>254107672</t>
  </si>
  <si>
    <t>14*1,1 'Přepočtené koeficientem množství</t>
  </si>
  <si>
    <t>63143902R</t>
  </si>
  <si>
    <t xml:space="preserve">Izolační potrubní pouzdro z kamenné vlny s Al fólií DN 28 mm, tl. 30 mm  (λ = 0,033 W.m-1.K-1 při 10°C)</t>
  </si>
  <si>
    <t>-1375001722</t>
  </si>
  <si>
    <t>28*1,1 'Přepočtené koeficientem množství</t>
  </si>
  <si>
    <t>63143903R</t>
  </si>
  <si>
    <t xml:space="preserve">Izolační potrubní pouzdro z kamenné vlny s Al fólií DN 35 mm, tl. 40 mm  (λ = 0,033 W.m-1.K-1 při 10°C)</t>
  </si>
  <si>
    <t>-986988052</t>
  </si>
  <si>
    <t>22*1,1 'Přepočtené koeficientem množství</t>
  </si>
  <si>
    <t>63143904R</t>
  </si>
  <si>
    <t xml:space="preserve">Izolační potrubní pouzdro z kamenné vlny s Al fólií DN 42 mm, tl. 40 mm  (λ = 0,033 W.m-1.K-1 při 10°C)</t>
  </si>
  <si>
    <t>284063800</t>
  </si>
  <si>
    <t>16*1,1 'Přepočtené koeficientem množství</t>
  </si>
  <si>
    <t>1780422872</t>
  </si>
  <si>
    <t>8,5+9+2</t>
  </si>
  <si>
    <t>63143914R</t>
  </si>
  <si>
    <t>Izolační potrubní pouzdro z kamenné vlny s Al fólií DN 54 mm, tl. 20 mm (λ = 0,033 W.m-1.K-1 při 10°C)</t>
  </si>
  <si>
    <t>385935422</t>
  </si>
  <si>
    <t>9*1,1 'Přepočtené koeficientem množství</t>
  </si>
  <si>
    <t>63143915R</t>
  </si>
  <si>
    <t>Izolační potrubní pouzdro z kamenné vlny s Al fólií DN 64 mm, tl. 20 mm (λ = 0,033 W.m-1.K-1 při 10°C)</t>
  </si>
  <si>
    <t>-1638430817</t>
  </si>
  <si>
    <t>2*1,1 'Přepočtené koeficientem množství</t>
  </si>
  <si>
    <t>63143907R</t>
  </si>
  <si>
    <t xml:space="preserve">Izolační potrubní pouzdro z kamenné vlny s Al fólií DN 76 mm, tl. 30 mm  (λ = 0,033 W.m-1.K-1 při 10°C)</t>
  </si>
  <si>
    <t>852188089</t>
  </si>
  <si>
    <t>8.5</t>
  </si>
  <si>
    <t>8,5*1,1 'Přepočtené koeficientem množství</t>
  </si>
  <si>
    <t>-1508168777</t>
  </si>
  <si>
    <t>47.5+139.5</t>
  </si>
  <si>
    <t>63143908R</t>
  </si>
  <si>
    <t xml:space="preserve">Izolační potrubní pouzdro z kamenné vlny s Al fólií DN 114 mm, tl. 30 mm  (λ = 0,033 W.m-1.K-1 při 10°C)</t>
  </si>
  <si>
    <t>1932455169</t>
  </si>
  <si>
    <t>13,5+20.5+3+10.5</t>
  </si>
  <si>
    <t>47,5*1,1 'Přepočtené koeficientem množství</t>
  </si>
  <si>
    <t>63143909R</t>
  </si>
  <si>
    <t xml:space="preserve">Izolační potrubní pouzdro z kamenné vlny s Al fólií DN 133 mm, tl. 30 mm  (λ = 0,033 W.m-1.K-1 při 10°C)</t>
  </si>
  <si>
    <t>910205655</t>
  </si>
  <si>
    <t>101+23.5+15</t>
  </si>
  <si>
    <t>139,5*1,1 'Přepočtené koeficientem množství</t>
  </si>
  <si>
    <t>713463214</t>
  </si>
  <si>
    <t>Montáž izolace tepelné potrubí potrubními pouzdry s Al fólií staženými Al páskou 1x D přes 150 mm</t>
  </si>
  <si>
    <t>1434475968</t>
  </si>
  <si>
    <t>Montáž izolace tepelné potrubí a ohybů tvarovkami nebo deskami potrubními pouzdry s povrchovou úpravou hliníkovou fólií (izolační materiál ve specifikaci) přelepenými samolepící hliníkovou páskou potrubí D přes 150 mm jednovrstvá</t>
  </si>
  <si>
    <t>63143910R</t>
  </si>
  <si>
    <t xml:space="preserve">Izolační potrubní pouzdro z kamenné vlny s Al fólií DN 169 mm, tl. 40 mm  (λ = 0,033 W.m-1.K-1 při 10°C)</t>
  </si>
  <si>
    <t>-1581706162</t>
  </si>
  <si>
    <t>36+5</t>
  </si>
  <si>
    <t>41*1,1 'Přepočtené koeficientem množství</t>
  </si>
  <si>
    <t>721</t>
  </si>
  <si>
    <t>Zdravotechnika - vnitřní kanalizace</t>
  </si>
  <si>
    <t>721174025</t>
  </si>
  <si>
    <t>Potrubí kanalizační z PP odpadní systém HT DN 100</t>
  </si>
  <si>
    <t>-2121429055</t>
  </si>
  <si>
    <t>1NP</t>
  </si>
  <si>
    <t>1PP</t>
  </si>
  <si>
    <t>1+1</t>
  </si>
  <si>
    <t>721174041</t>
  </si>
  <si>
    <t>Potrubí kanalizační z PP připojovací systém HT DN 32</t>
  </si>
  <si>
    <t>-1874903114</t>
  </si>
  <si>
    <t>Potrubí z plastových trub polypropylenové [HT systém] připojovací DN 32</t>
  </si>
  <si>
    <t>5.5+17+4.5+1</t>
  </si>
  <si>
    <t>721174042</t>
  </si>
  <si>
    <t>Potrubí kanalizační z PP připojovací systém HT DN 40</t>
  </si>
  <si>
    <t>-1176410088</t>
  </si>
  <si>
    <t>Potrubí z plastových trub polypropylenové [HT systém] připojovací DN 40</t>
  </si>
  <si>
    <t>2+1+1+4+1+1</t>
  </si>
  <si>
    <t>12*1,1 'Přepočtené koeficientem množství</t>
  </si>
  <si>
    <t>721174043</t>
  </si>
  <si>
    <t>Potrubí kanalizační z PP připojovací systém HT DN 50</t>
  </si>
  <si>
    <t>1983915524</t>
  </si>
  <si>
    <t>Potrubí z plastových trub polypropylenové [HT systém] připojovací DN 50</t>
  </si>
  <si>
    <t>1+1+1.5+0.5+0.5</t>
  </si>
  <si>
    <t>1+3*0.5+1*4+0.5*2+1+1.5+1+1.5+1+1</t>
  </si>
  <si>
    <t>19*1,1 'Přepočtené koeficientem množství</t>
  </si>
  <si>
    <t>721174045</t>
  </si>
  <si>
    <t>Potrubí kanalizační z PP připojovací systém HT DN 100</t>
  </si>
  <si>
    <t>50033169</t>
  </si>
  <si>
    <t>Potrubí z plastových trub polypropylenové [HT systém] připojovací DN 100</t>
  </si>
  <si>
    <t>1.5+1+0.5</t>
  </si>
  <si>
    <t>1+1.5+1</t>
  </si>
  <si>
    <t>6,5*1,1 'Přepočtené koeficientem množství</t>
  </si>
  <si>
    <t>721174055</t>
  </si>
  <si>
    <t>Potrubí kanalizační z PP dešťové systém HT DN 100</t>
  </si>
  <si>
    <t>1012941941</t>
  </si>
  <si>
    <t>Potrubí z plastových trub polypropylenové [HT systém] dešťové DN 100</t>
  </si>
  <si>
    <t>STŘECHA</t>
  </si>
  <si>
    <t>9+1.5</t>
  </si>
  <si>
    <t>10,5*1,1 'Přepočtené koeficientem množství</t>
  </si>
  <si>
    <t>721174056</t>
  </si>
  <si>
    <t>Potrubí kanalizační z PP dešťové systém HT DN 125</t>
  </si>
  <si>
    <t>1075489327</t>
  </si>
  <si>
    <t>Potrubí z plastových trub polypropylenové [HT systém] dešťové DN 125</t>
  </si>
  <si>
    <t>5+9+1</t>
  </si>
  <si>
    <t>15*1,1 'Přepočtené koeficientem množství</t>
  </si>
  <si>
    <t>721174057</t>
  </si>
  <si>
    <t>Potrubí kanalizační z PP dešťové systém HT DN 150</t>
  </si>
  <si>
    <t>2099932953</t>
  </si>
  <si>
    <t>Potrubí z plastových trub polypropylenové [HT systém] dešťové DN 150</t>
  </si>
  <si>
    <t>5*1,1 'Přepočtené koeficientem množství</t>
  </si>
  <si>
    <t>721175103</t>
  </si>
  <si>
    <t>Potrubí kanalizační z PP připojovací zvuk tlumící vícevrstvé systém d50x2,0 mm</t>
  </si>
  <si>
    <t>254257923</t>
  </si>
  <si>
    <t>- viz. technický list ZTI č.29</t>
  </si>
  <si>
    <t>0.5+1.5+0.5</t>
  </si>
  <si>
    <t>1PP - POD STROPEM</t>
  </si>
  <si>
    <t>2.5</t>
  </si>
  <si>
    <t>721175111</t>
  </si>
  <si>
    <t>Potrubí kanalizační z PP odpadní zvuk tlumící vícevrstvé systém d75x2,6 mm</t>
  </si>
  <si>
    <t>758298182</t>
  </si>
  <si>
    <t>2+1.5+1+2.5+1.5</t>
  </si>
  <si>
    <t>721175112</t>
  </si>
  <si>
    <t>Potrubí kanalizační z PP odpadní zvuk tlumící vícevrstvé systém d110x3,4 mm</t>
  </si>
  <si>
    <t>-1978772886</t>
  </si>
  <si>
    <t>1+1+1</t>
  </si>
  <si>
    <t>1PP - KCE</t>
  </si>
  <si>
    <t>5+4.5</t>
  </si>
  <si>
    <t>14,5*1,1 'Přepočtené koeficientem množství</t>
  </si>
  <si>
    <t>721175113</t>
  </si>
  <si>
    <t>Potrubí kanalizační z PP odpadní zvuk tlumící vícevrstvé systém d125x3,9 mm</t>
  </si>
  <si>
    <t>-1403509522</t>
  </si>
  <si>
    <t>4+8.5+11</t>
  </si>
  <si>
    <t>27,5*1,1 'Přepočtené koeficientem množství</t>
  </si>
  <si>
    <t>721175132</t>
  </si>
  <si>
    <t xml:space="preserve">Potrubí kanalizační z PP dešťové zvuk tlumící vícevrstvé systém  d110x3,4 mm</t>
  </si>
  <si>
    <t>1613554488</t>
  </si>
  <si>
    <t>2,5+5+7.5</t>
  </si>
  <si>
    <t>1+4.5</t>
  </si>
  <si>
    <t>20,5*1,1 'Přepočtené koeficientem množství</t>
  </si>
  <si>
    <t>721175133</t>
  </si>
  <si>
    <t xml:space="preserve">Potrubí kanalizační z PP dešťové zvuk tlumící vícevrstvé systém  d125x3,9 mm</t>
  </si>
  <si>
    <t>-1080987191</t>
  </si>
  <si>
    <t>3.5+3+4.5+2.5+3+5+3.5+5+8+5+4.5+4+5+7</t>
  </si>
  <si>
    <t>4.5+5+1+4.5+4+4.5+4.5+5+4.5</t>
  </si>
  <si>
    <t>101*1,1 'Přepočtené koeficientem množství</t>
  </si>
  <si>
    <t>721175134</t>
  </si>
  <si>
    <t>Potrubí kanalizační z PP dešťové zvuk tlumící vícevrstvé systém d160x4,9 mm</t>
  </si>
  <si>
    <t>356517350</t>
  </si>
  <si>
    <t>5+5+9</t>
  </si>
  <si>
    <t>5+7+5</t>
  </si>
  <si>
    <t>36*1,1 'Přepočtené koeficientem množství</t>
  </si>
  <si>
    <t>721175142</t>
  </si>
  <si>
    <t>Potrubí kanalizační z PP větrací zvuk tlumící vícevrstvé systém d110x3,4 mm</t>
  </si>
  <si>
    <t>-649984076</t>
  </si>
  <si>
    <t>4+4+5.5</t>
  </si>
  <si>
    <t>13,5*1,1 'Přepočtené koeficientem množství</t>
  </si>
  <si>
    <t>72117514R</t>
  </si>
  <si>
    <t>Výtokový díl s ochran. mřížkou DN200, 1,0m /D+M/</t>
  </si>
  <si>
    <t>-1529324908</t>
  </si>
  <si>
    <t>- viz. technický list ZTI č.32</t>
  </si>
  <si>
    <t>721194104</t>
  </si>
  <si>
    <t>Vyvedení a upevnění odpadních výpustek DN 40</t>
  </si>
  <si>
    <t>-1881290506</t>
  </si>
  <si>
    <t>Vyměření přípojek na potrubí vyvedení a upevnění odpadních výpustek DN 40</t>
  </si>
  <si>
    <t>1NP+1PP</t>
  </si>
  <si>
    <t>6+10</t>
  </si>
  <si>
    <t>721194105</t>
  </si>
  <si>
    <t>Vyvedení a upevnění odpadních výpustek DN 50</t>
  </si>
  <si>
    <t>-1171590050</t>
  </si>
  <si>
    <t>Vyměření přípojek na potrubí vyvedení a upevnění odpadních výpustek DN 50</t>
  </si>
  <si>
    <t>5+9</t>
  </si>
  <si>
    <t>721194109</t>
  </si>
  <si>
    <t>Vyvedení a upevnění odpadních výpustek DN 100</t>
  </si>
  <si>
    <t>-853973255</t>
  </si>
  <si>
    <t>Vyměření přípojek na potrubí vyvedení a upevnění odpadních výpustek DN 100</t>
  </si>
  <si>
    <t>4+8</t>
  </si>
  <si>
    <t>72121142R</t>
  </si>
  <si>
    <t>Vpusť podlahová se svislým odtokem DN 50</t>
  </si>
  <si>
    <t>2097666693</t>
  </si>
  <si>
    <t xml:space="preserve">Podlahová vpust DN50 se svislým odtokem, izolačním límcem a zápachovým uzávěrem se zachováním funkce při vyschnutí, výškově nastavitelným nástavcem 10-80mm, nerezovým rámečkem KLICK-KLACK 121x 121mm a vtokovou mřížkou z nerezové oceli 115 x 115mm včetně stavebního ochranného krytu rámečku. Stavební ochranný kryt izolační příruby je v balení.  - viz. příloha č. 09</t>
  </si>
  <si>
    <t>721211422</t>
  </si>
  <si>
    <t>Vpusť podlahová se svislým odtokem DN 100</t>
  </si>
  <si>
    <t>966293283</t>
  </si>
  <si>
    <t>Podlahová vpust DN110 se svislým odtokem, pevným izolačním límcem, sifonovou vložkou, s plastovým výškově stavitelným nástavcem s rámečkem 20 - 70mm / 147 x 147mm, mřížkou z nerezové oceli 138x138mm a sítkem na nečistoty. Stavební kryt v balení. Max. průtok 1,8 l/s - viz. technický list ZTI č.10</t>
  </si>
  <si>
    <t>721219114</t>
  </si>
  <si>
    <t>Montáž odtokového sprchového žlabu délky do 1000 mm</t>
  </si>
  <si>
    <t>-627525760</t>
  </si>
  <si>
    <t>Odtokové sprchové žlaby montáž odtokových sprchových žlabů ostatních typů délky do 1000 mm</t>
  </si>
  <si>
    <t>2+4*1</t>
  </si>
  <si>
    <t>55233203R</t>
  </si>
  <si>
    <t>Odvodňovací žlab s vodní zápachovou uzávěrkou + rošt z nerez oceli; délky 1,60 m (pisoárové stání v 1NP)</t>
  </si>
  <si>
    <t>1520629620</t>
  </si>
  <si>
    <t xml:space="preserve"> -  viz. technický list ZTI č.24</t>
  </si>
  <si>
    <t>55233204R</t>
  </si>
  <si>
    <t>Odvodňovací žlab s vodní zápachovou uzávěrkou + rošt z nerez oceli; délky 0,80 m (sprchové kouty v 1PP)</t>
  </si>
  <si>
    <t>-1161996827</t>
  </si>
  <si>
    <t xml:space="preserve">- viz. technický list ZTI č. 05 </t>
  </si>
  <si>
    <t>72122651R</t>
  </si>
  <si>
    <t>Kalich pro úkapi DN32 se zápachovou uzávěrou a přídavnou mechanickou uzávěrkou - kulička pro suchý stav /D+M/</t>
  </si>
  <si>
    <t>1514976151</t>
  </si>
  <si>
    <t>- viz. technický list ZTI č.12</t>
  </si>
  <si>
    <t>72122653R</t>
  </si>
  <si>
    <t>Vtok 6/4“ s fixační objímkou + kondenzační sifon DN40 /D+M/</t>
  </si>
  <si>
    <t>1342285911</t>
  </si>
  <si>
    <t>- viz. technický list ZTI č. 12</t>
  </si>
  <si>
    <t>72122652R</t>
  </si>
  <si>
    <t>Podomítková vodní zápachová uzávěrka pro odvod kondenzátu s přídavnou mechanickou uzávěrkou, pro klimatizační jednotky DN32 mm - 100x100 mm /D+M/</t>
  </si>
  <si>
    <t>2008508728</t>
  </si>
  <si>
    <t>- viz. technický list ZTI č. 13</t>
  </si>
  <si>
    <t>3+2</t>
  </si>
  <si>
    <t>72122654R</t>
  </si>
  <si>
    <t xml:space="preserve">Zápachový uzávěr DN40 se svislou přípojkou DN32 k odvodu kondenzátu se svislým napojením zásuvné trubice, s doplňkovým mechanickým zápachovým uzávěrem (kulička) , s čistícím otvorem a zátkou, určena např ke klimatizačním jednotkám  /D+M/</t>
  </si>
  <si>
    <t>-1017226131</t>
  </si>
  <si>
    <t>72123321R</t>
  </si>
  <si>
    <t>Střešní svislý vtok DN100 s EI ohřevem /D+M/</t>
  </si>
  <si>
    <t>-61751110</t>
  </si>
  <si>
    <t xml:space="preserve">Střešní svislý vtok DN100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
</t>
  </si>
  <si>
    <t>72123322R</t>
  </si>
  <si>
    <t xml:space="preserve">Střešní svislý vtok DN125 s EI ohřevem  /D+M/</t>
  </si>
  <si>
    <t>-538868020</t>
  </si>
  <si>
    <t>Střešní svislý vtok DN125 s EI ohřevem
- integrovaná PVC manžeta (hydroizolační fólie na bázi PVC)
- provedení: svislá vpust (svislý vtok), tepelně izolovaná - dvoustěnná
- samoregulační vyhřívání: 230 V s připojovacím kabelem
- součástí balení je ochranný koš
- viz. technický list ZTI č.27</t>
  </si>
  <si>
    <t>72123331R</t>
  </si>
  <si>
    <t xml:space="preserve">Vodorovný střešní vtok DN110 s EI ohřevem  /D+M/</t>
  </si>
  <si>
    <t>-1232686376</t>
  </si>
  <si>
    <t xml:space="preserve">Vodorovný střešní vtok DN110 s EI ohřevem
- integrovaná PVC manžeta (hydroizolační fólie na bázi PVC)
- provedení: vodorovná vpust (vodorovný vtok)
- samoregulační vyhřívání: 230 V s připojovacím kabelem
- součástí balení je ochranný koš
- viz. technický list ZTI č.27
</t>
  </si>
  <si>
    <t>72123342R</t>
  </si>
  <si>
    <t>Střešní svislý vtok DN125 /D+M/</t>
  </si>
  <si>
    <t>326114042</t>
  </si>
  <si>
    <t xml:space="preserve">Střešní svislý vtok DN125 s EI ohřevem
- integrovaná PVC manžeta (hydroizolační fólie na bázi PVC)
- provedení: svislá vpust (svislý vtok), tepelně izolovaná - dvoustěnná
- vyhřívání: ne
- součástí balení je ochranný koš
- viz. technický list ZTI č.27
</t>
  </si>
  <si>
    <t>72123352R</t>
  </si>
  <si>
    <t>Vodorovný střešní vtok DN125 /D+M/</t>
  </si>
  <si>
    <t>-482562041</t>
  </si>
  <si>
    <t xml:space="preserve">Vodorovný střešní vtok DN125 /D+M/
- integrovaná PVC manžeta (hydroizolační fólie na bázi PVC)
- provedení: vodorovná vpust (vodorovný vtok)
- vyhřívání: ne
- součástí balení je ochranný koš
- viz. technický list ZTI č.27
</t>
  </si>
  <si>
    <t>72123361R</t>
  </si>
  <si>
    <t xml:space="preserve">Nástavec střešní vpusti s EI ohřevem (tloušťka izolace 40 - 500 mm)  /D+M/</t>
  </si>
  <si>
    <t>948349186</t>
  </si>
  <si>
    <t>Nástavec střešní vpusti s EI ohřevem (tloušťka izolace 40 - 500 mm)
- integrovaná PVC manžeta (hydroizolační fólie na bázi PVC)
- provedení: nástavec pro svislé i vodorovné střešní vpusti (střešní vtoky) DN 70, 100 a 125 bez ochranného koše
- vyhřívané nástavce samoregulační vyhřívání: 230 V s připojovacím kabelem
- součástí balení je těsnící kroužek
- viz. technický list ZTI č.27</t>
  </si>
  <si>
    <t>72123362R</t>
  </si>
  <si>
    <t xml:space="preserve">Nástavec střešní vpusti (tloušťka izolace 40 - 500 mm)  /D+M/</t>
  </si>
  <si>
    <t>-180881156</t>
  </si>
  <si>
    <t xml:space="preserve">Nástavec střešní vpusti (tloušťka izolace 40 - 500 mm)
- integrovaná PVC manžeta (hydroizolační fólie na bázi PVC)
- provedení: nástavec pro svislé i vodorovné střešní vpusti (střešní vtoky) DN 70, 100 a 125 bez ochranného koše
- součástí balení je těsnící kroužek
- viz. technický list ZTI č.27
</t>
  </si>
  <si>
    <t>72123363R</t>
  </si>
  <si>
    <t>Vnitřní termostat k ovládání vyhřívaných střešních vpustí (střešních vtoků) s venkovním teplotním čidlem</t>
  </si>
  <si>
    <t>-992138539</t>
  </si>
  <si>
    <t xml:space="preserve">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 části EI - bude dodáno jako systémový prvek od výrobce střešních vtoků </t>
  </si>
  <si>
    <t>721273153</t>
  </si>
  <si>
    <t>Hlavice ventilační polypropylen PP DN 110 + nástavec</t>
  </si>
  <si>
    <t>-1380718277</t>
  </si>
  <si>
    <t>Ventilační hlavice z polypropylenu (PP) DN 110 - integrovaná PVC manžeta (hydroizolační fólie na bázi PVC) + nástavec 
- viz. technický list č.14</t>
  </si>
  <si>
    <t>72127356R</t>
  </si>
  <si>
    <t>Poklop "do dlažby" 300/300 mm na čistící místo /D+M/</t>
  </si>
  <si>
    <t>1515769174</t>
  </si>
  <si>
    <t>- viz. technický list ZTI č.15</t>
  </si>
  <si>
    <t>72127360R</t>
  </si>
  <si>
    <t xml:space="preserve">Systémový prostup potrubí DN50 hydroizolací z asfaltových pásů (atest proti pronikání radonu) /D+M/ </t>
  </si>
  <si>
    <t>-1263069067</t>
  </si>
  <si>
    <t>72127361R</t>
  </si>
  <si>
    <t xml:space="preserve">Systémový prostup potrubí DN75 hydroizolací z asfaltových pásů (atest proti pronikání radonu) /D+M/ </t>
  </si>
  <si>
    <t>320710342</t>
  </si>
  <si>
    <t>72127362R</t>
  </si>
  <si>
    <t xml:space="preserve">Systémový prostup potrubí DN100 hydroizolací z asfaltových pásů  (atest proti pronikání radonu) /D+M/ </t>
  </si>
  <si>
    <t>-1734036357</t>
  </si>
  <si>
    <t>72127363R</t>
  </si>
  <si>
    <t xml:space="preserve">Systémový prostup potrubí DN125 hydroizolací z asfaltových pásů (atest proti pronikání radonu) /D+M/ </t>
  </si>
  <si>
    <t>446100783</t>
  </si>
  <si>
    <t>72127364R</t>
  </si>
  <si>
    <t xml:space="preserve">Systémový prostup potrubí DN150 hydroizolací z asfaltových pásů (atest proti pronikání radonu) /D+M/ </t>
  </si>
  <si>
    <t>-1887676211</t>
  </si>
  <si>
    <t>72127370R</t>
  </si>
  <si>
    <t>Stavební přípomoce pro vnitřní kanalizaci</t>
  </si>
  <si>
    <t>-1770809016</t>
  </si>
  <si>
    <t>721290111</t>
  </si>
  <si>
    <t>Zkouška těsnosti potrubí kanalizace vodou do DN 125</t>
  </si>
  <si>
    <t>341849390</t>
  </si>
  <si>
    <t>Zkouška těsnosti kanalizace v objektech vodou do DN 125</t>
  </si>
  <si>
    <t>54,5+44,5</t>
  </si>
  <si>
    <t>4+28+12+19+6.5+10.5+15+5+8.5+14.5+27.5+20.5+101+13.5</t>
  </si>
  <si>
    <t>721290112</t>
  </si>
  <si>
    <t>Zkouška těsnosti potrubí kanalizace vodou do DN 200</t>
  </si>
  <si>
    <t>-1223114343</t>
  </si>
  <si>
    <t>Zkouška těsnosti kanalizace v objektech vodou DN 150 nebo DN 200</t>
  </si>
  <si>
    <t>59+62.5</t>
  </si>
  <si>
    <t>5+36</t>
  </si>
  <si>
    <t>998721102</t>
  </si>
  <si>
    <t>Přesun hmot tonážní pro vnitřní kanalizace v objektech v do 12 m</t>
  </si>
  <si>
    <t>-494299082</t>
  </si>
  <si>
    <t>Přesun hmot pro vnitřní kanalizace stanovený z hmotnosti přesunovaného materiálu vodorovná dopravní vzdálenost do 50 m v objektech výšky přes 6 do 12 m</t>
  </si>
  <si>
    <t>722</t>
  </si>
  <si>
    <t>Zdravotechnika - vnitřní vodovod</t>
  </si>
  <si>
    <t>722130233</t>
  </si>
  <si>
    <t>Potrubí vodovodní ocelové závitové pozinkované svařované běžné DN 25</t>
  </si>
  <si>
    <t>-1407052090</t>
  </si>
  <si>
    <t>Potrubí z ocelových trubek pozinkovaných závitových svařovaných běžných DN 25</t>
  </si>
  <si>
    <t>722130234</t>
  </si>
  <si>
    <t>Potrubí vodovodní ocelové závitové pozinkované svařované běžné DN 32</t>
  </si>
  <si>
    <t>-2059570116</t>
  </si>
  <si>
    <t>Potrubí z ocelových trubek pozinkovaných závitových svařovaných běžných DN 32</t>
  </si>
  <si>
    <t>4+3+2.5+1</t>
  </si>
  <si>
    <t>12,5*1,1 'Přepočtené koeficientem množství</t>
  </si>
  <si>
    <t>722130236</t>
  </si>
  <si>
    <t>Potrubí vodovodní ocelové závitové pozinkované svařované běžné DN 50</t>
  </si>
  <si>
    <t>-1724750178</t>
  </si>
  <si>
    <t>Potrubí z ocelových trubek pozinkovaných závitových svařovaných běžných DN 50</t>
  </si>
  <si>
    <t>8+3+2</t>
  </si>
  <si>
    <t>13*1,1 'Přepočtené koeficientem množství</t>
  </si>
  <si>
    <t>722176113</t>
  </si>
  <si>
    <t>Montáž potrubí plastové spojované svary polyfuzně do D 25 mm</t>
  </si>
  <si>
    <t>-1505549254</t>
  </si>
  <si>
    <t>Montáž potrubí z plastových trub svařovaných polyfuzně D přes 20 do 25 mm</t>
  </si>
  <si>
    <t>243.0+82.5</t>
  </si>
  <si>
    <t>28615100R</t>
  </si>
  <si>
    <t>trubka tlaková PPR řada PN22, SDR9, 20 x 2,3 mm</t>
  </si>
  <si>
    <t>85014166</t>
  </si>
  <si>
    <t>STUDENÁ VODA</t>
  </si>
  <si>
    <t>VOLNĚ VEDENÉ</t>
  </si>
  <si>
    <t>7+1.5+1+6.5+0.5*2+5+1.5+4+3+3+1+2.5+2.5+0.5+5</t>
  </si>
  <si>
    <t>V KONSTRUKCI</t>
  </si>
  <si>
    <t>1+1+2+2.5+3+1+0.5+4+1+2</t>
  </si>
  <si>
    <t>2.5+1+2.5*2+2.5+3+2.5+1+3.5+2+2.5+3*2+3+2.5+1+1+3+3+2.5+1.5</t>
  </si>
  <si>
    <t>TEPLÁ A CIKULACE VODY</t>
  </si>
  <si>
    <t>1+7*2+1.5+11+5+5+1.5+4+3+3+1+8+2.5+2+8+5</t>
  </si>
  <si>
    <t>1+8+1+2+2.5+4+1+2</t>
  </si>
  <si>
    <t>2.5+1+2.5+0.5+3.5+1+2.5+3*2+3+1.5+3+3+2.5+1.5</t>
  </si>
  <si>
    <t>243*1,1 'Přepočtené koeficientem množství</t>
  </si>
  <si>
    <t>286151050</t>
  </si>
  <si>
    <t>trubka tlaková PPR řada PN22, SDR9, 25 x 2,8 mm</t>
  </si>
  <si>
    <t>-1781776818</t>
  </si>
  <si>
    <t>10+12+7.5+2.5+2+2+1+2+3</t>
  </si>
  <si>
    <t>2.5+2.5</t>
  </si>
  <si>
    <t>11+9+2+1+2+3</t>
  </si>
  <si>
    <t>82,5*1,1 'Přepočtené koeficientem množství</t>
  </si>
  <si>
    <t>722176114</t>
  </si>
  <si>
    <t>Montáž potrubí plastové spojované svary polyfuzně do D 32 mm</t>
  </si>
  <si>
    <t>-2000379075</t>
  </si>
  <si>
    <t>Montáž potrubí z plastových trub svařovaných polyfuzně D přes 25 do 32 mm</t>
  </si>
  <si>
    <t>28615109R</t>
  </si>
  <si>
    <t>trubka tlaková PPR řada PN22, SDR9, 32 x 3,6 mm</t>
  </si>
  <si>
    <t>1385632471</t>
  </si>
  <si>
    <t>5+5+4+4+4</t>
  </si>
  <si>
    <t>26*1,1 'Přepočtené koeficientem množství</t>
  </si>
  <si>
    <t>722176115</t>
  </si>
  <si>
    <t>Montáž potrubí plastové spojované svary polyfuzně do D 40 mm</t>
  </si>
  <si>
    <t>-616166037</t>
  </si>
  <si>
    <t>Montáž potrubí z plastových trub svařovaných polyfuzně D přes 32 do 40 mm</t>
  </si>
  <si>
    <t>28615111R</t>
  </si>
  <si>
    <t>trubka tlaková PPR řada PN22, SDR9, 40 x 4,5 mm</t>
  </si>
  <si>
    <t>-232874409</t>
  </si>
  <si>
    <t>7+7</t>
  </si>
  <si>
    <t>9+4+3</t>
  </si>
  <si>
    <t>30*1,1 'Přepočtené koeficientem množství</t>
  </si>
  <si>
    <t>722176116</t>
  </si>
  <si>
    <t>Montáž potrubí plastové spojované svary polyfuzně do D 50 mm</t>
  </si>
  <si>
    <t>-1578455549</t>
  </si>
  <si>
    <t>Montáž potrubí z plastových trub svařovaných polyfuzně D přes 40 do 50 mm</t>
  </si>
  <si>
    <t>28615143R</t>
  </si>
  <si>
    <t>trubka tlaková PPR řada PN22, SDR9, 50 x 5,6 mm</t>
  </si>
  <si>
    <t>-552053304</t>
  </si>
  <si>
    <t>5+4</t>
  </si>
  <si>
    <t>722176117</t>
  </si>
  <si>
    <t>Montáž potrubí plastové spojované svary polyfuzně do D 63 mm</t>
  </si>
  <si>
    <t>-2117495582</t>
  </si>
  <si>
    <t>Montáž potrubí z plastových trub svařovaných polyfuzně D přes 50 do 63 mm</t>
  </si>
  <si>
    <t>28615145R</t>
  </si>
  <si>
    <t>trubka tlaková PPR řada PN22, SDR9, 63 x 7,1 mm</t>
  </si>
  <si>
    <t>1634359855</t>
  </si>
  <si>
    <t>722181231</t>
  </si>
  <si>
    <t>Ochrana vodovodního potrubí přilepenými tepelně izolačními trubicemi z PE tl do 15 mm DN do 22 mm</t>
  </si>
  <si>
    <t>1727700756</t>
  </si>
  <si>
    <t>Ochrana potrubí tepelně izolačními trubicemi z pěnového polyetylenu PE přilepenými v příčných a podélných spojích, tloušťky izolace přes 10 do 15 mm, vnitřního průměru izolace DN do 22 mm</t>
  </si>
  <si>
    <t>67+55,5</t>
  </si>
  <si>
    <t>722181232</t>
  </si>
  <si>
    <t>Ochrana vodovodního potrubí přilepenými tepelně izolačními trubicemi z PE tl do 15 mm DN do 42 mm</t>
  </si>
  <si>
    <t>805898530</t>
  </si>
  <si>
    <t>Ochrana potrubí tepelně izolačními trubicemi z pěnového polyetylenu PE přilepenými v příčných a podélných spojích, tloušťky izolace přes 10 do 15 mm, vnitřního průměru izolace DN přes 22 do 42 mm</t>
  </si>
  <si>
    <t>7,5+5</t>
  </si>
  <si>
    <t>722190401</t>
  </si>
  <si>
    <t>Vyvedení a upevnění výpustku do DN 25</t>
  </si>
  <si>
    <t>1223982008</t>
  </si>
  <si>
    <t>Zřízení přípojek na potrubí vyvedení a upevnění výpustek do DN 25</t>
  </si>
  <si>
    <t>1NP + 1PP</t>
  </si>
  <si>
    <t>6+5</t>
  </si>
  <si>
    <t>722220111</t>
  </si>
  <si>
    <t>Nástěnka pro výtokový ventil G 1/2 s jedním závitem</t>
  </si>
  <si>
    <t>2085957932</t>
  </si>
  <si>
    <t>Armatury s jedním závitem nástěnky pro výtokový ventil G 1/2</t>
  </si>
  <si>
    <t>7*2+3</t>
  </si>
  <si>
    <t>7*2+8</t>
  </si>
  <si>
    <t>722220121</t>
  </si>
  <si>
    <t>Nástěnka pro baterii G 1/2 s jedním závitem</t>
  </si>
  <si>
    <t>pár</t>
  </si>
  <si>
    <t>-999214627</t>
  </si>
  <si>
    <t>Armatury s jedním závitem nástěnky pro baterii G 1/2</t>
  </si>
  <si>
    <t>1+9</t>
  </si>
  <si>
    <t>722221134</t>
  </si>
  <si>
    <t>Ventil výtokový G 1/2 s jedním závitem</t>
  </si>
  <si>
    <t>905914007</t>
  </si>
  <si>
    <t xml:space="preserve">Armatury s jedním závitem ventily výtokové G 1/2 -  viz. technický list č. 07</t>
  </si>
  <si>
    <t>6+1</t>
  </si>
  <si>
    <t>722224115</t>
  </si>
  <si>
    <t>Kohout plnicí nebo vypouštěcí G 1/2 PN 10 s jedním závitem</t>
  </si>
  <si>
    <t>598266848</t>
  </si>
  <si>
    <t xml:space="preserve">Armatury s jedním závitem kohouty plnicí a vypouštěcí PN 10 G 1/2  -  viz. technický list ZTI č.23</t>
  </si>
  <si>
    <t>722224116</t>
  </si>
  <si>
    <t>Kohout plnicí nebo vypouštěcí G 3/4 PN 10 s jedním závitem</t>
  </si>
  <si>
    <t>1283967834</t>
  </si>
  <si>
    <t xml:space="preserve">Armatury s jedním závitem kohouty plnicí a vypouštěcí PN 10 G 3/4  -  viz. technický list ZTI č.23</t>
  </si>
  <si>
    <t>722229102</t>
  </si>
  <si>
    <t>Montáž vodovodních armatur s jedním závitem G 3/4 ostatní typ</t>
  </si>
  <si>
    <t>1815507800</t>
  </si>
  <si>
    <t>Armatury s jedním závitem montáž vodovodních armatur s jedním závitem ostatních typů G 3/4</t>
  </si>
  <si>
    <t>1+2</t>
  </si>
  <si>
    <t>551288VD8</t>
  </si>
  <si>
    <t>Tlakoměr deformační 0 - 1,0 MPa</t>
  </si>
  <si>
    <t>-704423294</t>
  </si>
  <si>
    <t>551288VD9</t>
  </si>
  <si>
    <t>Teploměr 0 - 120° C</t>
  </si>
  <si>
    <t>-264046732</t>
  </si>
  <si>
    <t>Teploměr 0 - 100° C</t>
  </si>
  <si>
    <t>722231072</t>
  </si>
  <si>
    <t>Ventil zpětný G 1/2 PN 10 do 110°C se dvěma závity</t>
  </si>
  <si>
    <t>-119655745</t>
  </si>
  <si>
    <t xml:space="preserve">Armatury se dvěma závity ventily zpětné mosazné PN 10 do 110 st.C G 1/2 -  viz. technický list ZTI č.20</t>
  </si>
  <si>
    <t>722231074</t>
  </si>
  <si>
    <t>Ventil zpětný G 1 PN 10 do 110°C se dvěma závity</t>
  </si>
  <si>
    <t>653068881</t>
  </si>
  <si>
    <t xml:space="preserve">Armatury se dvěma závity ventily zpětné mosazné PN 10 do 110 st.C G 1 -  viz. technický list ZTI č.20</t>
  </si>
  <si>
    <t>722231075</t>
  </si>
  <si>
    <t>Ventil zpětný G 5/4 PN 10 do 110°C se dvěma závity</t>
  </si>
  <si>
    <t>1163818421</t>
  </si>
  <si>
    <t xml:space="preserve">Armatury se dvěma závity ventily zpětné mosazné PN 10 do 110 st.C G 5/4  -  viz. technický list ZTI č.20</t>
  </si>
  <si>
    <t>722231077</t>
  </si>
  <si>
    <t>Ventil zpětný G 2 PN 10 do 110°C se dvěma závity</t>
  </si>
  <si>
    <t>-1987591026</t>
  </si>
  <si>
    <t xml:space="preserve">Armatury se dvěma závity ventily zpětné mosazné PN 10 do 110 st.C G 2  -  viz. technický list ZTI č.20</t>
  </si>
  <si>
    <t>722231087</t>
  </si>
  <si>
    <t xml:space="preserve">Ventil zpětný G 2 PN 16 do 90°C (třída tekutiny 2 dle EN1717, ochranná jednotka EA) </t>
  </si>
  <si>
    <t>-1375039575</t>
  </si>
  <si>
    <t xml:space="preserve">Armatury se dvěma závity ventily zpětné mosazné PN 16 do 90 st.C [EA] vnitřní závit G 2  -  viz. technický list ZTI č.20</t>
  </si>
  <si>
    <t>722231142</t>
  </si>
  <si>
    <t>Ventil závitový pojistný rohový G 3/4</t>
  </si>
  <si>
    <t>1761923561</t>
  </si>
  <si>
    <t>Armatury se dvěma závity ventily pojistné rohové G 3/4 - viz. technický list ZTI č.17</t>
  </si>
  <si>
    <t>722232043</t>
  </si>
  <si>
    <t>-979703038</t>
  </si>
  <si>
    <t xml:space="preserve">Armatury se dvěma závity kulové kohouty PN 42 do 185  st.C přímé vnitřní závit G 1/2 -  viz. technický list ZTI č.19</t>
  </si>
  <si>
    <t>722232044</t>
  </si>
  <si>
    <t>1631582796</t>
  </si>
  <si>
    <t xml:space="preserve">Armatury se dvěma závity kulové kohouty PN 42 do 185  st.C přímé vnitřní závit [R 250 D Giacomini] G 3/4  -  viz. technický list ZTI č.19</t>
  </si>
  <si>
    <t>722232045</t>
  </si>
  <si>
    <t>667335187</t>
  </si>
  <si>
    <t xml:space="preserve">Armatury se dvěma závity kulové kohouty PN 42 do 185  st.C přímé vnitřní závit G 1  -  viz. technický list ZTI č.19</t>
  </si>
  <si>
    <t>722232046</t>
  </si>
  <si>
    <t>Kohout kulový přímý G 5/4 PN 42 do 185°C vnitřní závit</t>
  </si>
  <si>
    <t>-53892381</t>
  </si>
  <si>
    <t xml:space="preserve">Armatury se dvěma závity kulové kohouty PN 42 do 185  st.C přímé vnitřní závit G 5/4  -  viz. technický list ZTI č.19</t>
  </si>
  <si>
    <t>722232047</t>
  </si>
  <si>
    <t>Kohout kulový přímý G 6/4 PN 42 do 185°C vnitřní závit</t>
  </si>
  <si>
    <t>-1808274871</t>
  </si>
  <si>
    <t xml:space="preserve">Armatury se dvěma závity kulové kohouty PN 42 do 185  st.C přímé vnitřní závit G 6/4  -  viz. technický list ZTI č.19</t>
  </si>
  <si>
    <t>722232048</t>
  </si>
  <si>
    <t>-947345459</t>
  </si>
  <si>
    <t xml:space="preserve">Armatury se dvěma závity kulové kohouty PN 42 do 185  st.C přímé vnitřní závit G 2  -  viz. technický list ZTI č.19</t>
  </si>
  <si>
    <t>722232066</t>
  </si>
  <si>
    <t>Kohout kulový přímý G 2 PN 42 do 185°C vnitřní závit s vypouštěním</t>
  </si>
  <si>
    <t>-1903738819</t>
  </si>
  <si>
    <t xml:space="preserve">Armatury se dvěma závity kulové kohouty PN 42 do 185  st.C přímé vnitřní závit s vypouštěním G 2</t>
  </si>
  <si>
    <t>72223211R</t>
  </si>
  <si>
    <t>Systémový pozinkovaný žlab (děrovaný) šířky 500 mm, výšky 100 mm /D+M/ vč. systémových tvarovek a kotvících závěsů do stropní kce</t>
  </si>
  <si>
    <t>-1485163650</t>
  </si>
  <si>
    <t xml:space="preserve"> -  viz. technický list ZTI č.25</t>
  </si>
  <si>
    <t>10+16+22</t>
  </si>
  <si>
    <t>722234265</t>
  </si>
  <si>
    <t>Filtr mosazný G 1 PN 16 do 120°C s 2x vnitřním závitem</t>
  </si>
  <si>
    <t>-1761364921</t>
  </si>
  <si>
    <t xml:space="preserve">Armatury se dvěma závity filtry mosazný PN 16 do 120  st.C G 1</t>
  </si>
  <si>
    <t>722239101</t>
  </si>
  <si>
    <t>Montáž armatur vodovodních se dvěma závity G 1/2</t>
  </si>
  <si>
    <t>1217814158</t>
  </si>
  <si>
    <t>Armatury se dvěma závity montáž vodovodních armatur se dvěma závity ostatních typů G 1/2</t>
  </si>
  <si>
    <t>55129492R</t>
  </si>
  <si>
    <t>Vyvažovací ventil DN15</t>
  </si>
  <si>
    <t>2106739817</t>
  </si>
  <si>
    <t xml:space="preserve"> -  viz. technický list ZTI č.22</t>
  </si>
  <si>
    <t>722239102</t>
  </si>
  <si>
    <t>Montáž armatur vodovodních se dvěma závity G 3/4</t>
  </si>
  <si>
    <t>1216533937</t>
  </si>
  <si>
    <t>Armatury se dvěma závity montáž vodovodních armatur se dvěma závity ostatních typů G 3/4</t>
  </si>
  <si>
    <t>55129493R</t>
  </si>
  <si>
    <t>Vyvažovací ventil DN20</t>
  </si>
  <si>
    <t>-754454466</t>
  </si>
  <si>
    <t>722239103</t>
  </si>
  <si>
    <t>Montáž armatur vodovodních se dvěma závity G 1</t>
  </si>
  <si>
    <t>-623616110</t>
  </si>
  <si>
    <t>Armatury se dvěma závity montáž vodovodních armatur se dvěma závity ostatních typů G 1</t>
  </si>
  <si>
    <t>55129494R</t>
  </si>
  <si>
    <t>Vyvažovací ventil DN25</t>
  </si>
  <si>
    <t>696590944</t>
  </si>
  <si>
    <t>722239106</t>
  </si>
  <si>
    <t>Montáž armatur vodovodních se dvěma závity G 2</t>
  </si>
  <si>
    <t>-1869588531</t>
  </si>
  <si>
    <t>Armatury se dvěma závity montáž vodovodních armatur se dvěma závity ostatních typů G 2</t>
  </si>
  <si>
    <t>55129490R</t>
  </si>
  <si>
    <t xml:space="preserve">Filtr se zpětným proplachem 2" </t>
  </si>
  <si>
    <t>-130133687</t>
  </si>
  <si>
    <t>- viz. technický list ZTI č.16</t>
  </si>
  <si>
    <t>55129491R</t>
  </si>
  <si>
    <t xml:space="preserve">Automat. jednotka zpětného proplachu filtru </t>
  </si>
  <si>
    <t>-1496230381</t>
  </si>
  <si>
    <t>Automatická jednotka pro zpětný proplach filtru, 230 V, 50/60 Hz, 10 W, IP 55, s konektorem - viz. technický list ZTI č.16</t>
  </si>
  <si>
    <t>72225001R</t>
  </si>
  <si>
    <t>Tlaková expanzní nádoba PN10 / 70st. C, objemu 12 litrů + průtočná prmatura 3/4" /D+M/</t>
  </si>
  <si>
    <t>1917307981</t>
  </si>
  <si>
    <t>72225002R</t>
  </si>
  <si>
    <t>Termostatický směšovací ventil s integrovanými zpětnými klapkami DN32 (průtok 140 l/min.) /D+M/</t>
  </si>
  <si>
    <t>-317192088</t>
  </si>
  <si>
    <t xml:space="preserve"> viz. technický list ZTI č.18</t>
  </si>
  <si>
    <t>72225003R</t>
  </si>
  <si>
    <t>Cirkulační čepadlo cirkulace T.V. s řídící jednotkou</t>
  </si>
  <si>
    <t>-958041170</t>
  </si>
  <si>
    <t xml:space="preserve"> -  viz. technický list ZTI č.21</t>
  </si>
  <si>
    <t>72225004R</t>
  </si>
  <si>
    <t>Vyvážení cirkulačního okruhu TUV</t>
  </si>
  <si>
    <t>-1306802241</t>
  </si>
  <si>
    <t>722250133</t>
  </si>
  <si>
    <t>Hydrantový systém s tvarově stálou hadicí D 25 x 30 m celoplechový</t>
  </si>
  <si>
    <t>-1447765124</t>
  </si>
  <si>
    <t>Požární příslušenství a armatury hydrantový systém s tvarově stálou hadicí celoplechový D 25 x 30 m</t>
  </si>
  <si>
    <t>722262301</t>
  </si>
  <si>
    <t>Vodoměr závitový vícevtokový mokroběžný do 40 °C G 3/4 x 105 mm Qn 2,5 m3/s vertikální</t>
  </si>
  <si>
    <t>-455880462</t>
  </si>
  <si>
    <t>Vodoměry pro vodu do 40 st.C závitové vertikální vícevtokové mokroběžné G 3/4 x 105 mm Qn 2,5</t>
  </si>
  <si>
    <t>722290226</t>
  </si>
  <si>
    <t>Zkouška těsnosti vodovodního potrubí závitového do DN 50</t>
  </si>
  <si>
    <t>1051749848</t>
  </si>
  <si>
    <t>Zkoušky, proplach a desinfekce vodovodního potrubí zkoušky těsnosti vodovodního potrubí závitového do DN 50</t>
  </si>
  <si>
    <t>2+12,5+13+325,5+26+30+9+2</t>
  </si>
  <si>
    <t>722290234</t>
  </si>
  <si>
    <t>Proplach a dezinfekce vodovodního potrubí do DN 80</t>
  </si>
  <si>
    <t>1053499893</t>
  </si>
  <si>
    <t>Zkoušky, proplach a desinfekce vodovodního potrubí proplach a desinfekce vodovodního potrubí do DN 80</t>
  </si>
  <si>
    <t>722239VD1</t>
  </si>
  <si>
    <t>Upevňovací a kotvící prvky vodovodního potrubí</t>
  </si>
  <si>
    <t>1019509719</t>
  </si>
  <si>
    <t>Upevňovací a kotvící prvky vodovodního potrubí :
PPR d20 - 120,5 m (180 ks závěsů)
PPR d25 - 70 m (90 ks závěsů)
PPR d32 - 26 m (30 ks závěsů)
PPR d40 - 30 m (35 ks závěsů)
PPR d50 - 9 m (9 ks závěsů) 
PPR d63 - 2 m (3 ks závěsů)
- viz. technický list ZTI č.31</t>
  </si>
  <si>
    <t>72229900R</t>
  </si>
  <si>
    <t>Informační nálepka - popis uzavíracích armatur /D+M/</t>
  </si>
  <si>
    <t>-697577798</t>
  </si>
  <si>
    <t>72229901R</t>
  </si>
  <si>
    <t>Stavební přípomoce pro vnitřní vodovod</t>
  </si>
  <si>
    <t>1697713288</t>
  </si>
  <si>
    <t>72229902R</t>
  </si>
  <si>
    <t>Výstupní revize instalovaných zařízení (hydrantové systémy, .... )</t>
  </si>
  <si>
    <t>567367280</t>
  </si>
  <si>
    <t>Výstupní revize instalovaných zařízení (hydrantové systémy, .... ) vč. protokolů</t>
  </si>
  <si>
    <t>998722102</t>
  </si>
  <si>
    <t>Přesun hmot tonážní pro vnitřní vodovod v objektech v do 12 m</t>
  </si>
  <si>
    <t>-992174870</t>
  </si>
  <si>
    <t>Přesun hmot pro vnitřní vodovod stanovený z hmotnosti přesunovaného materiálu vodorovná dopravní vzdálenost do 50 m v objektech výšky přes 6 do 12 m</t>
  </si>
  <si>
    <t>723</t>
  </si>
  <si>
    <t>Zdravotechnika - vnitřní plynovod</t>
  </si>
  <si>
    <t>723150303</t>
  </si>
  <si>
    <t>Potrubí ocelové hladké černé bezešvé spojované svařováním tvářené za tepla D 28x2,6 mm</t>
  </si>
  <si>
    <t>1695111538</t>
  </si>
  <si>
    <t>Potrubí z ocelových trubek hladkých černých spojovaných svařováním tvářených za tepla D 28/2,6</t>
  </si>
  <si>
    <t>723150306</t>
  </si>
  <si>
    <t>Potrubí ocelové hladké černé bezešvé spojované svařováním tvářené za tepla D 44,5x3,2 mm</t>
  </si>
  <si>
    <t>-1092107718</t>
  </si>
  <si>
    <t>Potrubí z ocelových trubek hladkých černých spojovaných svařováním tvářených za tepla D 44,5/3,2</t>
  </si>
  <si>
    <t>723150312</t>
  </si>
  <si>
    <t>Potrubí ocelové hladké černé bezešvé spojované svařováním tvářené za tepla D 57x3,2 mm</t>
  </si>
  <si>
    <t>-975000522</t>
  </si>
  <si>
    <t>Potrubí z ocelových trubek hladkých černých spojovaných svařováním tvářených za tepla D 57/3,2</t>
  </si>
  <si>
    <t>723150369</t>
  </si>
  <si>
    <t>Chránička D 89x3,6 mm</t>
  </si>
  <si>
    <t>-211053466</t>
  </si>
  <si>
    <t>Potrubí z ocelových trubek hladkých chráničky D 89/3,6</t>
  </si>
  <si>
    <t>0.3*2+0.5+0.5</t>
  </si>
  <si>
    <t>723160204</t>
  </si>
  <si>
    <t>Přípojka k plynoměru spojované na závit bez ochozu G 1</t>
  </si>
  <si>
    <t>-614179671</t>
  </si>
  <si>
    <t>Přípojky k plynoměrům spojované na závit bez ochozu G 1</t>
  </si>
  <si>
    <t>723160334</t>
  </si>
  <si>
    <t>Rozpěrka přípojek plynoměru G 1</t>
  </si>
  <si>
    <t>-1941599441</t>
  </si>
  <si>
    <t>Přípojky k plynoměrům rozpěrky přípojek G 1</t>
  </si>
  <si>
    <t>723190202</t>
  </si>
  <si>
    <t>Přípojka plynovodní ocelová závitová černá bezešvá spojovaná na závit běžná DN 15</t>
  </si>
  <si>
    <t>-1481948183</t>
  </si>
  <si>
    <t>Přípojky plynovodní ke strojům a zařízením z trubek ocelových závitových černých spojovaných na závit, bezešvých, běžných DN 15</t>
  </si>
  <si>
    <t>72319020R</t>
  </si>
  <si>
    <t>manometr 0 - 6 kPa</t>
  </si>
  <si>
    <t>-130465680</t>
  </si>
  <si>
    <t>723231162</t>
  </si>
  <si>
    <t>Kohout kulový přímý G 1/2 PN 42 do 185°C plnoprůtokový s koulí DADO vnitřní závit těžká řada</t>
  </si>
  <si>
    <t>1716585000</t>
  </si>
  <si>
    <t>Armatury se dvěma závity kohouty kulové PN 42 do 185 st.C plnoprůtokové [s koulí „DADO“] vnitřní závit těžká řada G 1/2</t>
  </si>
  <si>
    <t>723231164</t>
  </si>
  <si>
    <t>Kohout kulový přímý G 1 PN 42 do 185°C plnoprůtokový s koulí DADO vnitřní závit těžká řada</t>
  </si>
  <si>
    <t>-1489776080</t>
  </si>
  <si>
    <t>Armatury se dvěma závity kohouty kulové PN 42 do 185 st.C plnoprůtokové [s koulí „DADO“] vnitřní závit těžká řada G 1</t>
  </si>
  <si>
    <t>72323116R</t>
  </si>
  <si>
    <t xml:space="preserve">Elektromagnetický ventil 6/4" </t>
  </si>
  <si>
    <t>1432187072</t>
  </si>
  <si>
    <t xml:space="preserve">Elektromagnetický ventil přímý, bez proudu uzavřen, pro plynná paliva, DN40 - 6/4", přímo ovládaný, nízkotlak  -  viz. technický list ZTI č.26 f</t>
  </si>
  <si>
    <t>230170012</t>
  </si>
  <si>
    <t>Tlakové zkoušky těsnosti potrubí - zkouška DN do 80</t>
  </si>
  <si>
    <t>612136117</t>
  </si>
  <si>
    <t>Zkouška těsnosti potrubí DN přes 40 do 80</t>
  </si>
  <si>
    <t>1+1+42+1.5*2</t>
  </si>
  <si>
    <t>580506322</t>
  </si>
  <si>
    <t>Odvzdušnění plynovodu DN do 80 dl do 100 m</t>
  </si>
  <si>
    <t>úsek</t>
  </si>
  <si>
    <t>1700365945</t>
  </si>
  <si>
    <t>Opakovaná tlaková zkouška plynovodu odvzdušnění plynovodu DN do 80, délky přes 20 do 100 m</t>
  </si>
  <si>
    <t>7232313VD</t>
  </si>
  <si>
    <t>Zednické přípomoce pro vnitřní rozvod plynu</t>
  </si>
  <si>
    <t>-1397338308</t>
  </si>
  <si>
    <t>723239103</t>
  </si>
  <si>
    <t>Montáž armatur plynovodních se dvěma závity G 1 ostatní typ</t>
  </si>
  <si>
    <t>-286999283</t>
  </si>
  <si>
    <t>Armatury se dvěma závity montáž armatur se dvěma závity ostatních typů G 1</t>
  </si>
  <si>
    <t>388222720</t>
  </si>
  <si>
    <t>plynoměr membránový nízkotlaký se šroubením G6, PN 0,05 MPa, rozteč 250</t>
  </si>
  <si>
    <t>-597259791</t>
  </si>
  <si>
    <t>plynoměr membránový nízkotlaký se šroubením Qmax 10 m3/h, PN 0,05 MPa, rozteč 250</t>
  </si>
  <si>
    <t>998723102</t>
  </si>
  <si>
    <t>Přesun hmot tonážní pro vnitřní plynovod v objektech v do 12 m</t>
  </si>
  <si>
    <t>-1959313212</t>
  </si>
  <si>
    <t>Přesun hmot pro vnitřní plynovod stanovený z hmotnosti přesunovaného materiálu vodorovná dopravní vzdálenost do 50 m v objektech výšky přes 6 do 12 m</t>
  </si>
  <si>
    <t>725111232</t>
  </si>
  <si>
    <t>Splachovač nádržkový keramický s armaturou spodní napouštění</t>
  </si>
  <si>
    <t>1077095508</t>
  </si>
  <si>
    <t xml:space="preserve">Zařízení záchodů splachovače nádržkové keramické s armaturou spodní napouštění  - viz. technický list č. 06</t>
  </si>
  <si>
    <t>1NP+1PP (VL)</t>
  </si>
  <si>
    <t>725112022</t>
  </si>
  <si>
    <t>Klozet keramický závěsný na nosné stěny s hlubokým splachováním odpad vodorovný</t>
  </si>
  <si>
    <t>1273917962</t>
  </si>
  <si>
    <t>Zařízení záchodů klozety keramické závěsné na nosné stěny s hlubokým splachováním odpad vodorovný vč. sedátka s poklopem
- viz. technický list ZTI č. 02</t>
  </si>
  <si>
    <t>3+3</t>
  </si>
  <si>
    <t>725121529</t>
  </si>
  <si>
    <t>Pisoárový záchodek automatický s teplotním spínačem</t>
  </si>
  <si>
    <t>-554375459</t>
  </si>
  <si>
    <t xml:space="preserve">Pisoárové záchodky keramické automatické s teplotním snímačem  - viz. technický list č. 08</t>
  </si>
  <si>
    <t>2+1</t>
  </si>
  <si>
    <t>72512152R</t>
  </si>
  <si>
    <t>napájecí zdroj pisoárů až pro 3 zařízení - 230V, 50 Hz /D+M/</t>
  </si>
  <si>
    <t>-495303606</t>
  </si>
  <si>
    <t xml:space="preserve"> - viz. technický list č. 08</t>
  </si>
  <si>
    <t>725211602</t>
  </si>
  <si>
    <t>Umyvadlo keramické připevněné na stěnu šrouby bílé bez krytu na sifon 550 mm</t>
  </si>
  <si>
    <t>-1213801604</t>
  </si>
  <si>
    <t xml:space="preserve">Umyvadla keramická bez výtokových armatur se zápachovou uzávěrkou připevněná na stěnu šrouby bílá bez sloupu nebo krytu na sifon 550 mm - viz. technický list ZTI č. 01 </t>
  </si>
  <si>
    <t>7+8</t>
  </si>
  <si>
    <t>725219104</t>
  </si>
  <si>
    <t>Montáž umyvadla nerezového</t>
  </si>
  <si>
    <t>1173526170</t>
  </si>
  <si>
    <t>Umyvadla montáž umyvadel ostatních typů nerezových</t>
  </si>
  <si>
    <t>552311900</t>
  </si>
  <si>
    <t>umyvadlo nerezové 560/420 mm bez baterie s konzolami s otvorem pro baterii vč. sifonu</t>
  </si>
  <si>
    <t>1556275916</t>
  </si>
  <si>
    <t xml:space="preserve">- viz. technický list ZTI č. 01 </t>
  </si>
  <si>
    <t>725319111</t>
  </si>
  <si>
    <t>Montáž dřezu ostatních typů</t>
  </si>
  <si>
    <t>2026283596</t>
  </si>
  <si>
    <t>Dřezy bez výtokových armatur montáž dřezů ostatních typů</t>
  </si>
  <si>
    <t>55231370R</t>
  </si>
  <si>
    <t>Nerezový dřez na nohách 2,2/0,8/0,85 m - kotvit na hmoždinky do zdi</t>
  </si>
  <si>
    <t>2134114196</t>
  </si>
  <si>
    <t>Mycí stůl s jedním dřezem - celonerezové provedení, prac. deska se zvýšeným
zadním lemem o 40 mm, základní výška 850 mm, výšková stavitelnost ± 15 mm - nohy (JEKL 40x40) jsou umístěny 20 mm od hrany stolu, lisovaný dřez 2000 x 600 mm hloubky 400 mm, dodávka vč. sifonu, růžice a přepadové trubky
- viz. technický list ZTI č. 04</t>
  </si>
  <si>
    <t>725331111</t>
  </si>
  <si>
    <t>Výlevka bez výtokových armatur keramická se sklopnou plastovou mřížkou 425 mm</t>
  </si>
  <si>
    <t>1577207668</t>
  </si>
  <si>
    <t>Výlevky bez výtokových armatur a splachovací nádrže keramické se sklopnou plastovou mřížkou 425 mm - viz. technický list ZTI č. 06</t>
  </si>
  <si>
    <t>725539304</t>
  </si>
  <si>
    <t>Montáž ohřívačů zásobníkových stacionárních tlakových do 300 litrů</t>
  </si>
  <si>
    <t>2058404891</t>
  </si>
  <si>
    <t>Elektrické ohřívače zásobníkové montáž tlakových ohřívačů stacionárních přes 250 do 300 l</t>
  </si>
  <si>
    <t>54132282R</t>
  </si>
  <si>
    <t>ohřívač vody stacionární objemu 320 litrů</t>
  </si>
  <si>
    <t>-6497820</t>
  </si>
  <si>
    <t>- viz. technický list ZTI č.30</t>
  </si>
  <si>
    <t>725813111</t>
  </si>
  <si>
    <t>Ventil rohový vč. připojovací trubičky nebo flexi hadičky G 1/2</t>
  </si>
  <si>
    <t>-2034782473</t>
  </si>
  <si>
    <t>(1+2+15)*2+3+2</t>
  </si>
  <si>
    <t>725821316</t>
  </si>
  <si>
    <t>Baterie dřezové nástěnné pákové s otáčivým plochým ústím a délkou ramínka 300 mm</t>
  </si>
  <si>
    <t>-922948161</t>
  </si>
  <si>
    <t>Baterie dřezové nástěnné pákové s otáčivým plochým ústím a délkou ramínka 300 mm - viz. technický list č. 06</t>
  </si>
  <si>
    <t>725821331</t>
  </si>
  <si>
    <t>Baterie dřezové stojánkové klasické s otáčivým kulatým ústím a délkou ramínka 200 mm</t>
  </si>
  <si>
    <t>1905888533</t>
  </si>
  <si>
    <t xml:space="preserve">Baterie dřezové stojánkové klasické s otáčivým ústím a délkou ramínka 200 mm pro nerezové umyvadlo - viz. technický list ZTI č. 03 </t>
  </si>
  <si>
    <t>725822611</t>
  </si>
  <si>
    <t>Baterie umyvadlové stojánkové pákové bez výpusti</t>
  </si>
  <si>
    <t>-607332821</t>
  </si>
  <si>
    <t>Baterie umyvadlové stojánkové pákové bez výpusti - viz. technický list ZTI č. 01</t>
  </si>
  <si>
    <t>7+8+2</t>
  </si>
  <si>
    <t>725831311</t>
  </si>
  <si>
    <t>Baterie vanová nástěnná páková bez příslušenství</t>
  </si>
  <si>
    <t>1744915424</t>
  </si>
  <si>
    <t>Baterie vanové nástěnné pákové bez příslušenství - viz. technický list ZTI č. 04</t>
  </si>
  <si>
    <t>725841322</t>
  </si>
  <si>
    <t>Baterie sprchové nástěnné klasické vč. sprchového kompletu</t>
  </si>
  <si>
    <t>1723354518</t>
  </si>
  <si>
    <t>Baterie sprchové nástěnné klasické vč. sprchového kompletu - viz. technický list č. 05</t>
  </si>
  <si>
    <t>725851305</t>
  </si>
  <si>
    <t>Ventil odpadní dřezový bez přepadu G 6/4</t>
  </si>
  <si>
    <t>769085191</t>
  </si>
  <si>
    <t xml:space="preserve">Ventily odpadní pro zařizovací předměty dřezové bez přepadu G 6/4 </t>
  </si>
  <si>
    <t>725862103</t>
  </si>
  <si>
    <t>Zápachová uzávěrka pro dřezy DN 40/50</t>
  </si>
  <si>
    <t>-1869220191</t>
  </si>
  <si>
    <t xml:space="preserve">Zápachové uzávěrky zařizovacích předmětů pro dřezy DN 40/50 - viz. technický list ZTI č. 04 </t>
  </si>
  <si>
    <t>725862113</t>
  </si>
  <si>
    <t>Zápachová uzávěrka pro dřezy s přípojkou pro pračku nebo myčku DN 40/50</t>
  </si>
  <si>
    <t>972256442</t>
  </si>
  <si>
    <t xml:space="preserve">Zápachové uzávěrky zařizovacích předmětů pro dřezy s přípojkou pro pračku nebo myčku DN 40/50 - viz. technický list ZTI č. 03 </t>
  </si>
  <si>
    <t>725980122</t>
  </si>
  <si>
    <t>Dvířka 15/20 nerezová</t>
  </si>
  <si>
    <t>-1945019173</t>
  </si>
  <si>
    <t>Dvířka 15/20</t>
  </si>
  <si>
    <t>998725102</t>
  </si>
  <si>
    <t>Přesun hmot tonážní pro zařizovací předměty v objektech v do 12 m</t>
  </si>
  <si>
    <t>2059073186</t>
  </si>
  <si>
    <t>Přesun hmot pro zařizovací předměty stanovený z hmotnosti přesunovaného materiálu vodorovná dopravní vzdálenost do 50 m v objektech výšky přes 6 do 12 m</t>
  </si>
  <si>
    <t>726</t>
  </si>
  <si>
    <t>Zdravotechnika - předstěnové instalace</t>
  </si>
  <si>
    <t>726111031</t>
  </si>
  <si>
    <t>Instalační předstěna - klozet s ovládáním zepředu v 1080 mm závěsný do masivní zděné kce</t>
  </si>
  <si>
    <t>970585653</t>
  </si>
  <si>
    <t>Předstěnové instalační systémy pro zazdění do masivních zděných konstrukcí pro závěsné klozety ovládání zepředu, stavební výška 1080 mm, vč. ovládacího tlačítka - viz. technický list ZTI č. 02</t>
  </si>
  <si>
    <t>783614651</t>
  </si>
  <si>
    <t>Základní antikorozní jednonásobný syntetický potrubí DN do 50 mm</t>
  </si>
  <si>
    <t>42208993</t>
  </si>
  <si>
    <t>Základní antikorozní nátěr armatur a kovových potrubí jednonásobný potrubí do DN 50 mm syntetický standardní</t>
  </si>
  <si>
    <t>783615551</t>
  </si>
  <si>
    <t>Mezinátěr jednonásobný syntetický nátěr potrubí DN do 50 mm</t>
  </si>
  <si>
    <t>1358958205</t>
  </si>
  <si>
    <t>Mezinátěr armatur a kovových potrubí potrubí do DN 50 mm syntetický standardní</t>
  </si>
  <si>
    <t>783617601</t>
  </si>
  <si>
    <t>Krycí jednonásobný syntetický nátěr potrubí DN do 50 mm</t>
  </si>
  <si>
    <t>729629988</t>
  </si>
  <si>
    <t>Krycí nátěr (email) armatur a kovových potrubí potrubí do DN 50 mm jednonásobný syntetický standardní</t>
  </si>
  <si>
    <t>S01_d1 -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</si>
  <si>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1.4.4.1 Půdorys 1.PP – osvětlení 1.4.4.2 Půdorys 1.PP – zásuvkové a silové rozvody 1.4.4.3 Půdorys 1.NP – osvětlení 1.4.4.4 Půdorys 1.NP – zásuvkové a silové rozvody 1.4.4.5 Půdorys základů – zemnění 1.4.4.6 Půdorys střechy – bleskosvod 1.4.4.7 Rozvaděč RH 1.4.4.8 Rozvaděč RP 1.4.4.9 Rozvaděč R-PC 1.4.4.10 Rozvaděč RT TECHNICKÉ LISTY</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</si>
  <si>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</si>
  <si>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</si>
  <si>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</si>
  <si>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</si>
  <si>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</si>
  <si>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</si>
  <si>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</si>
  <si>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M - Práce a dodávky M</t>
  </si>
  <si>
    <t xml:space="preserve">    21-M - Elektromontáže</t>
  </si>
  <si>
    <t>740</t>
  </si>
  <si>
    <t>Elektromontáže - zkoušky a revize</t>
  </si>
  <si>
    <t>740991300</t>
  </si>
  <si>
    <t>Celková prohlídka elektrického rozvodu a zařízení (REVIZE)</t>
  </si>
  <si>
    <t>748582980</t>
  </si>
  <si>
    <t>Zkoušky a prohlídky elektrických rozvodů a zařízení celková prohlídka a vyhotovení revizní zprávy</t>
  </si>
  <si>
    <t>742</t>
  </si>
  <si>
    <t>Elektromontáže - rozvodný systém</t>
  </si>
  <si>
    <t>742111100</t>
  </si>
  <si>
    <t>Montáž rozvodnice oceloplechová nebo plastová běžná do 20 kg</t>
  </si>
  <si>
    <t>1580815335</t>
  </si>
  <si>
    <t>357180000R2</t>
  </si>
  <si>
    <t>Rozvodnice oceloplechová pod omítku 3/36</t>
  </si>
  <si>
    <t>822563871</t>
  </si>
  <si>
    <t>Rozvodnice oceloplechová pod omítku 3 řady/36 modulů
včetně
- Přístrojové lišty
- Svorkovnice
- viz. technický list č.21</t>
  </si>
  <si>
    <t>742111300</t>
  </si>
  <si>
    <t>Montáž rozvodnice oceloplechová nebo plastová běžná do 100 kg</t>
  </si>
  <si>
    <t>-169265519</t>
  </si>
  <si>
    <t>Montáž rozvodnic oceloplechových nebo plastových bez zapojení vodičů běžných, hmotnosti do 100 kg</t>
  </si>
  <si>
    <t>375180VD6</t>
  </si>
  <si>
    <t>Rozvaděč oceloplechový skříňový RH 800x400x1600</t>
  </si>
  <si>
    <t>1374271218</t>
  </si>
  <si>
    <t>Rozvaděč oceloplechový skříňový RH 800x400x1600
- Skříň s krycí deskou
- Rám s dveřmi
- Přístrojové lišty
- Svorkovnice
- Montážní návod
Dodávka bude tvořit funkční celek!
- viz. technický list č.21</t>
  </si>
  <si>
    <t>375180VD7</t>
  </si>
  <si>
    <t>Rozvaděč oceloplechový skříňový RP 800x300x1600</t>
  </si>
  <si>
    <t>-434192677</t>
  </si>
  <si>
    <t>Rozvaděč oceloplechový skříňový RH 800x300x1600
- Skříň s krycí deskou
- Rám s dveřmi
- Přístrojové lišty
- Svorkovnice
- Montážní návod
Dodávka bude tvořit funkční celek!
- viz. technický list č.21</t>
  </si>
  <si>
    <t>PKR4</t>
  </si>
  <si>
    <t>Montážní a instalační materiál pro rozvaděče</t>
  </si>
  <si>
    <t>-680369792</t>
  </si>
  <si>
    <t>Montážní a instalační materiál pro rozvaděče
- propojovací vodiče, montážní lišty a žlaby, popisné štítky, atd.)</t>
  </si>
  <si>
    <t>PKR5</t>
  </si>
  <si>
    <t>Kabelové průchodky pro rozvaděče</t>
  </si>
  <si>
    <t>-1829623797</t>
  </si>
  <si>
    <t>743</t>
  </si>
  <si>
    <t>Elektromontáže - hrubá montáž</t>
  </si>
  <si>
    <t>743112116</t>
  </si>
  <si>
    <t>Montáž trubka plastová ohebná D 29 mm uložená pevně</t>
  </si>
  <si>
    <t>340990106</t>
  </si>
  <si>
    <t>Montáž trubek elektroinstalačních s nasunutím nebo našroubováním do krabic plastových ohebných, typ 14.., 23.., FFKuL, uložených pevně, D 29 mm</t>
  </si>
  <si>
    <t>345710740</t>
  </si>
  <si>
    <t>trubka elektroinstalační ohebná z PVC (EN) 2332</t>
  </si>
  <si>
    <t>1798072319</t>
  </si>
  <si>
    <t xml:space="preserve">materiál úložný elektroinstalační trubky elektroinstalační ohebné PVC, EN 1121 125N typ         počet m ve svazku 2332    50
- viz. technický list č.03</t>
  </si>
  <si>
    <t>10+20+25+25+20+50+10+50+50+30+90+50+50+180+10+170+40+60+60+50+50</t>
  </si>
  <si>
    <t>743112213</t>
  </si>
  <si>
    <t>Montáž trubka plastová ohebná D 16 mm uložená volně</t>
  </si>
  <si>
    <t>-1166310232</t>
  </si>
  <si>
    <t>Montáž trubek elektroinstalačních s nasunutím nebo našroubováním do krabic plastových ohebných, typ 14.., 23.., FFKuL, uložených volně, D 16 mm</t>
  </si>
  <si>
    <t>345711520</t>
  </si>
  <si>
    <t>trubka elektroinstalační ohebná z PH 1416/1</t>
  </si>
  <si>
    <t>-61922763</t>
  </si>
  <si>
    <t xml:space="preserve">materiál úložný elektroinstalační trubky elektroinstalační ohebné, 320N , PVC typ           počet m ve svazku 1416/1  100
- viz. technický list č.03</t>
  </si>
  <si>
    <t>150+150</t>
  </si>
  <si>
    <t>743112215</t>
  </si>
  <si>
    <t>Montáž trubka plastová ohebná D 23 mm uložená volně</t>
  </si>
  <si>
    <t>1302239834</t>
  </si>
  <si>
    <t>Montáž trubek elektroinstalačních s nasunutím nebo našroubováním do krabic plastových ohebných, typ 14.., 23.., FFKuL, uložených volně, D 23 mm</t>
  </si>
  <si>
    <t>345711540</t>
  </si>
  <si>
    <t>trubka elektroinstalační ohebná z PH 1423/1</t>
  </si>
  <si>
    <t>225542088</t>
  </si>
  <si>
    <t>trubka elektroinstalační ohebná z PH 1423/1
- viz. technický list č.03</t>
  </si>
  <si>
    <t>743131114</t>
  </si>
  <si>
    <t>Montáž trubka ochranná do krabic plastová tuhá D do 50 mm uložená pevně</t>
  </si>
  <si>
    <t>-349780389</t>
  </si>
  <si>
    <t>Montáž trubek ochranných s nasunutím nebo našroubováním do krabic plastových tuhých, uložených pevně, vnitřního D do 50 mm</t>
  </si>
  <si>
    <t>345713510</t>
  </si>
  <si>
    <t>trubka elektroinstalační ohebná, HDPE+LDPE 09050</t>
  </si>
  <si>
    <t>-1495555114</t>
  </si>
  <si>
    <t>trubka elektroinstalační ohebná dvouplášťová korugovaná D 41/50 mm, HDPE+LDPE
- viz. technický list č.03</t>
  </si>
  <si>
    <t>50+50</t>
  </si>
  <si>
    <t>743131115</t>
  </si>
  <si>
    <t>Montáž trubka ochranná do krabic plastová tuhá D do 63 mm uložená pevně</t>
  </si>
  <si>
    <t>-379037656</t>
  </si>
  <si>
    <t>Montáž trubek ochranných s nasunutím nebo našroubováním do krabic plastových tuhých, uložených pevně, vnitřního D do 63 mm</t>
  </si>
  <si>
    <t>345713520</t>
  </si>
  <si>
    <t>trubka elektroinstalační ohebná, HDPE+LDPE 09063</t>
  </si>
  <si>
    <t>2047199911</t>
  </si>
  <si>
    <t>trubka elektroinstalační ohebná dvouplášťová korugovaná D 52/63 mm, HDPE+LDPE
- viz. technický list č.03</t>
  </si>
  <si>
    <t>50+100</t>
  </si>
  <si>
    <t>743131212</t>
  </si>
  <si>
    <t>Montáž trubka ochranná do krabic plastová tuhá D do 32 mm uložená volně</t>
  </si>
  <si>
    <t>1351471633</t>
  </si>
  <si>
    <t>Montáž trubek ochranných s nasunutím nebo našroubováním do krabic plastových tuhých, uložených volně, vnitřního D do 32 mm</t>
  </si>
  <si>
    <t>345710940</t>
  </si>
  <si>
    <t>trubka elektroinstalační tuhá z PVC L 3 m 1532</t>
  </si>
  <si>
    <t>438571356</t>
  </si>
  <si>
    <t xml:space="preserve">materiál úložný elektroinstalační trubky elektroinstalační tuhé z PVC, EN 500 86 - 2241 nízké mechanické namáhání (320N) 1532  délka trubky 3 m
- viz. technický list č.03</t>
  </si>
  <si>
    <t>743131213</t>
  </si>
  <si>
    <t>Montáž trubka ochranná do krabic plastová tuhá D do 40 mm uložená volně</t>
  </si>
  <si>
    <t>-505046977</t>
  </si>
  <si>
    <t>Montáž trubek ochranných s nasunutím nebo našroubováním do krabic plastových tuhých, uložených volně, vnitřního D do 40 mm</t>
  </si>
  <si>
    <t>345710950</t>
  </si>
  <si>
    <t>trubka elektroinstalační tuhá z PVC L 3 m 1540</t>
  </si>
  <si>
    <t>543413847</t>
  </si>
  <si>
    <t xml:space="preserve">materiál úložný elektroinstalační trubky elektroinstalační tuhé z PVC, EN 500 86 - 2241 nízké mechanické namáhání (320N) 1540  délka trubky 3 m
- viz. technický list č.03</t>
  </si>
  <si>
    <t>743412111</t>
  </si>
  <si>
    <t>Montáž krabice přístrojová zapuštěná plast kruh KP,KU68/2-1901</t>
  </si>
  <si>
    <t>-540709391</t>
  </si>
  <si>
    <t>345715110</t>
  </si>
  <si>
    <t>krabice přístrojová instalační KP 68/2</t>
  </si>
  <si>
    <t>-161214169</t>
  </si>
  <si>
    <t>krabice přístrojová instalační KP 68/2
- viz. technický list č.03</t>
  </si>
  <si>
    <t>10+8+4+1+2+1+6+10+1+8+10+10+7+35+20+10+4+2+1+13+34+43</t>
  </si>
  <si>
    <t>743414111</t>
  </si>
  <si>
    <t>Montáž rozvodka zapuštěná plastová kruhová typ KU68/2-1903, KR97</t>
  </si>
  <si>
    <t>868742074</t>
  </si>
  <si>
    <t>345715630</t>
  </si>
  <si>
    <t>rozvodka krabicová z PH KR 97/5</t>
  </si>
  <si>
    <t>1608521676</t>
  </si>
  <si>
    <t>rozvodka krabicová z PH KR 97/5
- viz. technický list č.03</t>
  </si>
  <si>
    <t>7+10+10+7+10+9+4+1+2+1+6+10+1+52+40</t>
  </si>
  <si>
    <t>74355212R</t>
  </si>
  <si>
    <t>Montáž žlab kovový drátěného, šířky do 250 mm bez víka</t>
  </si>
  <si>
    <t>-778770757</t>
  </si>
  <si>
    <t>Montáž žlabů bez stojiny a výložníků kovových, typ Mars, ZPA s podpěrkami a příslušenstvím bez víka, šířky do 500 mm</t>
  </si>
  <si>
    <t>45+75</t>
  </si>
  <si>
    <t>34575494R4</t>
  </si>
  <si>
    <t>žlab kabelový drátěnný 3m/ks 100x35 komplet včetně spojovacích a kotvících prvků</t>
  </si>
  <si>
    <t>-907639487</t>
  </si>
  <si>
    <t>- viz. technický list č.02</t>
  </si>
  <si>
    <t>15+10+10+5+5</t>
  </si>
  <si>
    <t>34575494R6</t>
  </si>
  <si>
    <t>žlab kabelový drátěnný 3m/ks 250x35 komplet včetně spojovacích a kotvících prvků</t>
  </si>
  <si>
    <t>1689978147</t>
  </si>
  <si>
    <t>25+50</t>
  </si>
  <si>
    <t>743552311</t>
  </si>
  <si>
    <t>Montáž žlab šířky do 170 mm s víkem</t>
  </si>
  <si>
    <t>-810229865</t>
  </si>
  <si>
    <t>Montáž žlabů bez stojiny a výložníků kovových s víkem, šířky do 170 mm</t>
  </si>
  <si>
    <t>34575571R1</t>
  </si>
  <si>
    <t>Parapetní kanál 53/160 včetně veškerých doplňků</t>
  </si>
  <si>
    <t>34758017</t>
  </si>
  <si>
    <t>55+15</t>
  </si>
  <si>
    <t>345715120</t>
  </si>
  <si>
    <t>krabice přístrojová instalační do parapetního žlabu</t>
  </si>
  <si>
    <t>1439941437</t>
  </si>
  <si>
    <t xml:space="preserve">materiál úložný elektroinstalační krabice přístrojové instalační z plastické hmoty KP 67x67 500 V,  71x71x42mm
- viz. technický list č.02</t>
  </si>
  <si>
    <t>45+14+12+4</t>
  </si>
  <si>
    <t>743622320</t>
  </si>
  <si>
    <t>Montáž svorka hromosvodná na potrubí</t>
  </si>
  <si>
    <t>1457723164</t>
  </si>
  <si>
    <t>354419980</t>
  </si>
  <si>
    <t xml:space="preserve">svorka na potrubí ST 02  3/4"   - 27mm   FeZn</t>
  </si>
  <si>
    <t>-391161265</t>
  </si>
  <si>
    <t xml:space="preserve">svorka na potrubí ST 02  3/4"   - 27mm   FeZn
- viz. technický list č.23</t>
  </si>
  <si>
    <t>7436223R5</t>
  </si>
  <si>
    <t>Montáž napájecího zdroje automatického splachovače pisoáru</t>
  </si>
  <si>
    <t>-317130064</t>
  </si>
  <si>
    <t>551456320R</t>
  </si>
  <si>
    <t>napájecí zdroj automatického splachovače, 230V</t>
  </si>
  <si>
    <t>380206989</t>
  </si>
  <si>
    <t>74362930R8</t>
  </si>
  <si>
    <t>Montáž ekvipotencionální svorkovnice</t>
  </si>
  <si>
    <t>-336968587</t>
  </si>
  <si>
    <t>35442110R2</t>
  </si>
  <si>
    <t>uzemňovací ekvipotencionální svorkovnice</t>
  </si>
  <si>
    <t>-95060187</t>
  </si>
  <si>
    <t>744</t>
  </si>
  <si>
    <t>Elektromontáže - rozvody vodičů měděných</t>
  </si>
  <si>
    <t>744211111</t>
  </si>
  <si>
    <t>Montáž vodič Cu izolovaný sk.1 do 1 kV žíla 0,35 až 6 mm2 do stěny</t>
  </si>
  <si>
    <t>-674066994</t>
  </si>
  <si>
    <t>860+60</t>
  </si>
  <si>
    <t>341408420</t>
  </si>
  <si>
    <t>vodič izolovaný s Cu jádrem H07V-R 4 mm2</t>
  </si>
  <si>
    <t>664373624</t>
  </si>
  <si>
    <t xml:space="preserve">vodiče izolované s měděným jádrem silové vodiče do 1 kV pro pevné uložení, izolace PVC CY, H07 V-R, pro 450/750 V jádro lanové Cu číslo   bázová cena mm2         kg/m       Kč/m 4           0,039    8,38
- viz. technický list č.01</t>
  </si>
  <si>
    <t>50+370+120+70+220+30</t>
  </si>
  <si>
    <t>341408440</t>
  </si>
  <si>
    <t>vodič izolovaný s Cu jádrem H07V-R 6 mm2</t>
  </si>
  <si>
    <t>-253181971</t>
  </si>
  <si>
    <t>vodiče izolované s měděným jádrem silové vodiče do 1 kV pro pevné uložení, izolace PVC CY, H07 V-R, pro 450/750 V jádro lanové H07V-R 6,0
- viz. technický list č.01</t>
  </si>
  <si>
    <t>744211112</t>
  </si>
  <si>
    <t>Montáž vodič Cu izolovaný sk.1 do 1 kV žíla 10 až 16 mm2 do stěny</t>
  </si>
  <si>
    <t>-1492524784</t>
  </si>
  <si>
    <t>Montáž izolovaných vodičů měděných bez ukončení, uložených pod omítku do 1 kV stěn sk. 1 - CMA, CY, CYA, CYY, H05V, H07V, průřezu žíly 10 až 16 mm2</t>
  </si>
  <si>
    <t>341408280</t>
  </si>
  <si>
    <t>vodič silový s Cu jádrem CY H07 V-R 16 mm2</t>
  </si>
  <si>
    <t>1295274527</t>
  </si>
  <si>
    <t xml:space="preserve">vodiče izolované s měděným jádrem silové vodiče do 1 kV pro pevné uložení, izolace PVC CY, H07 V-R, pro 450/750 V jádro lanové Cu číslo   bázová cena mm2         kg/m       Kč/m 16           0,157    30,78
- viz. technický list č.01</t>
  </si>
  <si>
    <t>30+30</t>
  </si>
  <si>
    <t>744221211</t>
  </si>
  <si>
    <t>Montáž vodič Cu izolovaný sk.1 do 1 kV žíla 0,35-35 mm2 zatažený</t>
  </si>
  <si>
    <t>-340023392</t>
  </si>
  <si>
    <t>341408230</t>
  </si>
  <si>
    <t>vodič silový s Cu jádrem CY H07 V-U 1,50 mm2 pro zatažení</t>
  </si>
  <si>
    <t>2125303260</t>
  </si>
  <si>
    <t>vodič silový s Cu jádrem CY H07 V-U 1,50 mm2 pro zatažení
- viz. technický list č.01</t>
  </si>
  <si>
    <t>1000+300+350</t>
  </si>
  <si>
    <t>744412220</t>
  </si>
  <si>
    <t>Montáž kabel Cu sk.2 do 1 kV do 0,20 kg pod omítku stropu</t>
  </si>
  <si>
    <t>567149783</t>
  </si>
  <si>
    <t>300+2435</t>
  </si>
  <si>
    <t>341110050</t>
  </si>
  <si>
    <t>kabel silový s Cu jádrem CYKY 2x1,5 mm2</t>
  </si>
  <si>
    <t>1817715114</t>
  </si>
  <si>
    <t>kabel silový s Cu jádrem CYKY 2x1,5 mm2
- viz. technický list č.01</t>
  </si>
  <si>
    <t>80+50+50+70+50</t>
  </si>
  <si>
    <t>341110300</t>
  </si>
  <si>
    <t>kabel silový s Cu jádrem CYKY 3x1,5 mm2</t>
  </si>
  <si>
    <t>485541479</t>
  </si>
  <si>
    <t>kabel silový s Cu jádrem CYKY 3x1,5 mm2
- viz. technický list č.01</t>
  </si>
  <si>
    <t>440+310+110+30+40+470+720+175+20+120</t>
  </si>
  <si>
    <t>744412230</t>
  </si>
  <si>
    <t>Montáž kabel Cu sk.2 do 1 kV do 0,40 kg pod omítku stropu</t>
  </si>
  <si>
    <t>-1338181426</t>
  </si>
  <si>
    <t>3355+10+450+460</t>
  </si>
  <si>
    <t>341110360</t>
  </si>
  <si>
    <t>kabel silový s Cu jádrem CYKY 3x2,5 mm2</t>
  </si>
  <si>
    <t>2112306451</t>
  </si>
  <si>
    <t>kabel silový s Cu jádrem CYKY 3x2,5 mm2
- viz. technický list č.01</t>
  </si>
  <si>
    <t>150+220+660+220+50+90+300+210+150+325+40+320+450+120+50</t>
  </si>
  <si>
    <t>341110420</t>
  </si>
  <si>
    <t>kabel silový s Cu jádrem CYKY 3x4 mm2</t>
  </si>
  <si>
    <t>-12424345</t>
  </si>
  <si>
    <t xml:space="preserve">kabely silové s měděným jádrem pro jmenovité napětí 750 V CYKY   TP-KK-134/01 průřez   Cu číslo  bázová cena mm2       kg/m      Kč/m 3 x 4       0,118      30,39
- viz. technický list č.01</t>
  </si>
  <si>
    <t>341110900</t>
  </si>
  <si>
    <t>kabel silový s Cu jádrem CYKY 5x1,5 mm2</t>
  </si>
  <si>
    <t>1376626666</t>
  </si>
  <si>
    <t>kabel silový s Cu jádrem CYKY 5x1,5 mm2
- viz. technický list č.01</t>
  </si>
  <si>
    <t>100+110+240</t>
  </si>
  <si>
    <t>341110940</t>
  </si>
  <si>
    <t>kabel silový s Cu jádrem CYKY 5x2,5 mm2</t>
  </si>
  <si>
    <t>-770225966</t>
  </si>
  <si>
    <t>kabel silový s Cu jádrem CYKY 5x2,5 mm2
- viz. technický list č.01</t>
  </si>
  <si>
    <t>240+120+10+90</t>
  </si>
  <si>
    <t>744412240</t>
  </si>
  <si>
    <t>Montáž kabel Cu sk.2 do 1 kV do 0,63 kg pod omítku stropu</t>
  </si>
  <si>
    <t>-1728584233</t>
  </si>
  <si>
    <t>Montáž kabelů měděných do 1 kV bez ukončení, uložených pod omítku stropů sk. 2 - CYBY, CYKY, CYMY, NYM, počtu a průřezu žil 4x6 mm2, 5x4 až 6 mm2, 7x4 mm2</t>
  </si>
  <si>
    <t>160+60</t>
  </si>
  <si>
    <t>341110980</t>
  </si>
  <si>
    <t>kabel silový s Cu jádrem CYKY 5x4 mm2</t>
  </si>
  <si>
    <t>568865609</t>
  </si>
  <si>
    <t>kabel silový s Cu jádrem CYKY 5x4 mm2
- viz. technický list č.01</t>
  </si>
  <si>
    <t>120+40</t>
  </si>
  <si>
    <t>341111000</t>
  </si>
  <si>
    <t>kabel silový s Cu jádrem CYKY 5x6 mm2</t>
  </si>
  <si>
    <t>-937707263</t>
  </si>
  <si>
    <t>kabel silový s Cu jádrem CYKY 5x6 mm2
- viz. technický list č.01</t>
  </si>
  <si>
    <t>744412250</t>
  </si>
  <si>
    <t>Montáž kabel Cu sk.2 do 1 kV do 1,00 kg pod omítku stropu</t>
  </si>
  <si>
    <t>-1629381188</t>
  </si>
  <si>
    <t>Montáž kabelů měděných do 1 kV bez ukončení, uložených pod omítku stropů sk. 2 - CYBY, CYKY, CYMY, NYM, počtu a průřezu žil 4x10 mm2</t>
  </si>
  <si>
    <t>100+60</t>
  </si>
  <si>
    <t>34111076R</t>
  </si>
  <si>
    <t>kabel silový s Cu jádrem CYKY 5x10 mm2</t>
  </si>
  <si>
    <t>2044762746</t>
  </si>
  <si>
    <t>kabel silový s Cu jádrem CYKY 5x10 mm2
- viz. technický list č.01</t>
  </si>
  <si>
    <t>34111080R</t>
  </si>
  <si>
    <t>kabel silový s Cu jádrem CYKY 5x16 mm2</t>
  </si>
  <si>
    <t>-1494804196</t>
  </si>
  <si>
    <t>kabel silový s Cu jádrem CYKY 5x16 mm2
- viz. technický list č.01</t>
  </si>
  <si>
    <t>30+30+40</t>
  </si>
  <si>
    <t>744435200</t>
  </si>
  <si>
    <t>Montáž kabel Cu sk.5 do 1 kV do 0,63 kg uložený volně</t>
  </si>
  <si>
    <t>313115768</t>
  </si>
  <si>
    <t>Montáž kabelů měděných do l kV bez ukončení, uložených volně sk. 5 - CHKE-R, CXFE-R, CXKE-R, počtu a průřezu žil 2x6 mm2, 3x4 až 6 mm2, 4x2,5 až 6 mm2, 5x1,5 až 4 mm2, 7x1,5 až 2,5 mm2</t>
  </si>
  <si>
    <t>VD K11</t>
  </si>
  <si>
    <t>Kabel silový 1-CSKH-V180 P30 3x1,5RE</t>
  </si>
  <si>
    <t>-691144549</t>
  </si>
  <si>
    <t>- viz. technický list č.01</t>
  </si>
  <si>
    <t>744733110</t>
  </si>
  <si>
    <t>Montáž kabel Cu sdělovací sk.21 1-30x2,1-50x3x0,5 mm volně</t>
  </si>
  <si>
    <t>-1844832457</t>
  </si>
  <si>
    <t>Montáž kabelů měděných návěstních, ovládacích nebo sdělovacích bez ukončení uložených volně sk. 21 - BYFY, SYKFY, SYKY, počtu a průřezu žil 1 až 30 x2x0,5 mm, 1 až 50 x3x0,5 mm</t>
  </si>
  <si>
    <t>341210050</t>
  </si>
  <si>
    <t>kabel sdělovací s Cu jádrem SYKY 2x2x0,5 mm</t>
  </si>
  <si>
    <t>-825131075</t>
  </si>
  <si>
    <t>(2*15)+(2*40)+50</t>
  </si>
  <si>
    <t>744741110</t>
  </si>
  <si>
    <t>Montáž kabel Cu sdělovací sk.1 - JYTY, NCEY 2-19x1 mm umístěný pevně</t>
  </si>
  <si>
    <t>1832895678</t>
  </si>
  <si>
    <t>Montáž kabelů měděných návěstních, ovládacích nebo sdělovacích bez ukončení uložených pevně sk. 1 - JYTY, NCEY, počtu a průřezu žil 2 až 19 x1 mm</t>
  </si>
  <si>
    <t>341215560</t>
  </si>
  <si>
    <t>kabel sdělovací JYTY Al laminovanou fólií 7x1 mm</t>
  </si>
  <si>
    <t>-1159526112</t>
  </si>
  <si>
    <t xml:space="preserve">kabely sdělovací s měděným jádrem pro řídící a automatizační systém JYTY Al laminovanou fólii průměr       Cu číslo   bázová cena mm           kg/m         Kč/m 7 x 1      0,055     19,80
- viz. technický list č.01</t>
  </si>
  <si>
    <t>10+10+10+10+4*5</t>
  </si>
  <si>
    <t>PK.1</t>
  </si>
  <si>
    <t>Montáž protipožárních prostupů kabelů, včetně štítku a revize</t>
  </si>
  <si>
    <t>-708261100</t>
  </si>
  <si>
    <t>VD31</t>
  </si>
  <si>
    <t>Protipožární prostupy kabely komplet, štítky, revize</t>
  </si>
  <si>
    <t>1900922710</t>
  </si>
  <si>
    <t>- viz. technický list č.04</t>
  </si>
  <si>
    <t>746</t>
  </si>
  <si>
    <t>Elektromontáže - soubory pro vodiče</t>
  </si>
  <si>
    <t>746413110</t>
  </si>
  <si>
    <t>Ukončení kabelů 2x1,5 až 4 mm2 smršťovací záklopkou nebo páskem bez letování</t>
  </si>
  <si>
    <t>2060207022</t>
  </si>
  <si>
    <t>Ukončení kabelů smršťovací záklopkou nebo páskou se zapojením bez letování, počtu a průřezu žil 2x1,5 až 4 mm2</t>
  </si>
  <si>
    <t>(3+4)*2</t>
  </si>
  <si>
    <t>746413150</t>
  </si>
  <si>
    <t>Ukončení kabelů 3x1,5 až 4 mm2 smršťovací záklopkou nebo páskem bez letování</t>
  </si>
  <si>
    <t>1143331717</t>
  </si>
  <si>
    <t>(40+15+5+10)*2</t>
  </si>
  <si>
    <t>746413560</t>
  </si>
  <si>
    <t>Ukončení kabelů 5x1,5 až 4 mm2 smršťovací záklopkou nebo páskem bez letování</t>
  </si>
  <si>
    <t>-319319397</t>
  </si>
  <si>
    <t>16*2</t>
  </si>
  <si>
    <t>746413570</t>
  </si>
  <si>
    <t>Ukončení kabelů 5x6 mm2 smršťovací záklopkou nebo páskem bez letování</t>
  </si>
  <si>
    <t>-1764322092</t>
  </si>
  <si>
    <t>Ukončení kabelů smršťovací záklopkou nebo páskou se zapojením bez letování, počtu a průřezu žil 5x6 mm2</t>
  </si>
  <si>
    <t>4*2</t>
  </si>
  <si>
    <t>746413590</t>
  </si>
  <si>
    <t>Ukončení kabelů 5x16 mm2 smršťovací záklopkou nebo páskem bez letování</t>
  </si>
  <si>
    <t>836836732</t>
  </si>
  <si>
    <t>Ukončení kabelů smršťovací záklopkou nebo páskou se zapojením bez letování, počtu a průřezu žil 5x16 mm2</t>
  </si>
  <si>
    <t>747</t>
  </si>
  <si>
    <t>Elektromontáže - kompletace rozvodů</t>
  </si>
  <si>
    <t>34536490</t>
  </si>
  <si>
    <t xml:space="preserve">kryt spínače jednopáčkový jednoduchý pro spínače řazení 1,2,6,7,1/0 </t>
  </si>
  <si>
    <t>1370623147</t>
  </si>
  <si>
    <t>- viz. technický list č.05</t>
  </si>
  <si>
    <t>23+24+20+1</t>
  </si>
  <si>
    <t>345364901</t>
  </si>
  <si>
    <t>kryt spínače dělený</t>
  </si>
  <si>
    <t>1202606010</t>
  </si>
  <si>
    <t>34536700</t>
  </si>
  <si>
    <t xml:space="preserve">rámeček pro spínače a zásuvky  jednonásobný</t>
  </si>
  <si>
    <t>696092966</t>
  </si>
  <si>
    <t>6+6+1+2+1+6+1+6+7+18</t>
  </si>
  <si>
    <t>34536705</t>
  </si>
  <si>
    <t>rámeček pro spínače a zásuvky dvojnásobný, vodorovný</t>
  </si>
  <si>
    <t>257489230</t>
  </si>
  <si>
    <t>1+2+4+1+1+2+1+1+1+6</t>
  </si>
  <si>
    <t>34536711R</t>
  </si>
  <si>
    <t>rámeček pro spínače a zásuvky trojnásobný, vodorovný</t>
  </si>
  <si>
    <t>-1161769370</t>
  </si>
  <si>
    <t>12+10</t>
  </si>
  <si>
    <t>34536711</t>
  </si>
  <si>
    <t>rámeček pro spínače a zásuvky čtyřnásobný, vodorovný</t>
  </si>
  <si>
    <t>-790017395</t>
  </si>
  <si>
    <t>2+1+1+6</t>
  </si>
  <si>
    <t>210010282R2</t>
  </si>
  <si>
    <t>Montáž krabic podlahových</t>
  </si>
  <si>
    <t>-2137501985</t>
  </si>
  <si>
    <t>15+25</t>
  </si>
  <si>
    <t>PK31</t>
  </si>
  <si>
    <t>Kompletní sestava podlahové krabice - 6 modulů</t>
  </si>
  <si>
    <t>341663121</t>
  </si>
  <si>
    <t>Kompletní sestava podlahové krabice - 6 modulů, víko podl. rámu, včetně přístrojových vložek, nosičů, atd.
- viz. technický list č.06</t>
  </si>
  <si>
    <t>13+2</t>
  </si>
  <si>
    <t>PK32</t>
  </si>
  <si>
    <t>Podlahová krabice obdélníková IP44, 172x86x47mm, 2x230V, nerez</t>
  </si>
  <si>
    <t>-2030518179</t>
  </si>
  <si>
    <t>- viz. technický list č.06</t>
  </si>
  <si>
    <t>5*5</t>
  </si>
  <si>
    <t>VD12</t>
  </si>
  <si>
    <t>Zásuvka 230V-16A - kostka do podlahové krabice</t>
  </si>
  <si>
    <t>-758602345</t>
  </si>
  <si>
    <t>(22*2)+6+26</t>
  </si>
  <si>
    <t>VD13</t>
  </si>
  <si>
    <t xml:space="preserve">Zásuvka 230V-16A kostka do podlahové krabice  s přepěťovou ochranou</t>
  </si>
  <si>
    <t>1339175635</t>
  </si>
  <si>
    <t>2+13</t>
  </si>
  <si>
    <t>747112111.1Vo</t>
  </si>
  <si>
    <t>Montáž stmívač osvětlení pod omítku, 10-80W</t>
  </si>
  <si>
    <t>-273751230</t>
  </si>
  <si>
    <t>Montáž stmívač osvětlení pod omítku, 10-80W, regulace intenzity osvětlení, žárovka/LED</t>
  </si>
  <si>
    <t>34535516R1L</t>
  </si>
  <si>
    <t>stmívač osvětlení pod omítku, 10-80W</t>
  </si>
  <si>
    <t>1322948746</t>
  </si>
  <si>
    <t>stmívač osvětlení pod omítku, 10-80W, regulace intenzity osvětlení, žárovka/LED
- viz. technický list č.05</t>
  </si>
  <si>
    <t>74711211R</t>
  </si>
  <si>
    <t>Montáž časové relé multifunkční pod vypínač</t>
  </si>
  <si>
    <t>661828516</t>
  </si>
  <si>
    <t>34535516R2</t>
  </si>
  <si>
    <t>Časové relé multifunkční pod vypínač</t>
  </si>
  <si>
    <t>1420353681</t>
  </si>
  <si>
    <t>Časové relé multifunkční pod vypínač do instalační krabice
- viz. technický list č.05</t>
  </si>
  <si>
    <t>4+2+1</t>
  </si>
  <si>
    <t>74711211R2</t>
  </si>
  <si>
    <t>Montáž detektoru plynu</t>
  </si>
  <si>
    <t>-1788819622</t>
  </si>
  <si>
    <t>34535516R3</t>
  </si>
  <si>
    <t>Detektoru plynu</t>
  </si>
  <si>
    <t>840009634</t>
  </si>
  <si>
    <t>- viz. technický list č.23</t>
  </si>
  <si>
    <t>747161010</t>
  </si>
  <si>
    <t>Montáž zásuvka (polo)zapuštěná bezšroubové připojení 2P+PE se zapojením vodičů</t>
  </si>
  <si>
    <t>1059363714</t>
  </si>
  <si>
    <t>57+18</t>
  </si>
  <si>
    <t>345551040</t>
  </si>
  <si>
    <t xml:space="preserve">zásuvka 1násobná 16A parapetní systém </t>
  </si>
  <si>
    <t>1390239275</t>
  </si>
  <si>
    <t>45+12</t>
  </si>
  <si>
    <t>345551070.1</t>
  </si>
  <si>
    <t>zásuvka 1násobná 16A parapetní systém s přepěťovou ochranou</t>
  </si>
  <si>
    <t>-313535477</t>
  </si>
  <si>
    <t>14+4</t>
  </si>
  <si>
    <t>747112111</t>
  </si>
  <si>
    <t>Montáž vypínač (polo)zapuštěný šroubové připojení 1 -jednopólový</t>
  </si>
  <si>
    <t>414967743</t>
  </si>
  <si>
    <t>18+2+2</t>
  </si>
  <si>
    <t>34535402</t>
  </si>
  <si>
    <t>přístroj spínače jednopólového 10A</t>
  </si>
  <si>
    <t>-734104185</t>
  </si>
  <si>
    <t>10+8</t>
  </si>
  <si>
    <t>34535402R</t>
  </si>
  <si>
    <t>přístroj spínače jednopólového 10A IP44</t>
  </si>
  <si>
    <t>-1685833197</t>
  </si>
  <si>
    <t>10.063.211R</t>
  </si>
  <si>
    <t>Spínač žaluziový</t>
  </si>
  <si>
    <t>1064043811</t>
  </si>
  <si>
    <t>Domovní spínače a zásuvky Domovní spínače a zásuvky Spínače / tlačítka žaluzií Spínač žaluziový
- viz. technický list č.05</t>
  </si>
  <si>
    <t>10.063.375</t>
  </si>
  <si>
    <t>Tělo žaluziového přepínače</t>
  </si>
  <si>
    <t>-1905863721</t>
  </si>
  <si>
    <t>Domovní spínače a zásuvky Domovní spínače a zásuvky Tlačítka Tělo žaluziového přepínače
- viz. technický list č.05</t>
  </si>
  <si>
    <t>747112221</t>
  </si>
  <si>
    <t>Montáž ovladač (polo)zapuštěný šroubové připojení 1/0 -tlačítkový zapínací</t>
  </si>
  <si>
    <t>515329490</t>
  </si>
  <si>
    <t>23+2</t>
  </si>
  <si>
    <t>345357990R2</t>
  </si>
  <si>
    <t>ovladač zapínací tlačítkový 10A velkoplošný</t>
  </si>
  <si>
    <t>-1317702982</t>
  </si>
  <si>
    <t>spínače 10 A řazení 1/0, ovladač zapínací tlačítkový velkoplošný
- viz. technický list č.05</t>
  </si>
  <si>
    <t>6+4+1+7+4+1</t>
  </si>
  <si>
    <t>345357990R</t>
  </si>
  <si>
    <t>ovladač zapínací tlačítkový 10A velkoplošný IP44</t>
  </si>
  <si>
    <t>-699987956</t>
  </si>
  <si>
    <t>spínače 10 A řazení 1/0, ovladač zapínací tlačítkový velkoplošný IP44
- viz. technický list č.05</t>
  </si>
  <si>
    <t>747112451</t>
  </si>
  <si>
    <t>Montáž zapuštěný přepínač nn 5-seriový šroubové připojení</t>
  </si>
  <si>
    <t>1863284427</t>
  </si>
  <si>
    <t>34535404</t>
  </si>
  <si>
    <t>přístroj přepínače sériového 10A</t>
  </si>
  <si>
    <t>1791361805</t>
  </si>
  <si>
    <t>9+10</t>
  </si>
  <si>
    <t>34535404R</t>
  </si>
  <si>
    <t>přístroj přepínače sériového 10A IP44</t>
  </si>
  <si>
    <t>1940484416</t>
  </si>
  <si>
    <t>747112461</t>
  </si>
  <si>
    <t>Montáž přepínač (polo)zapuštěný šroubové připojení 6 -střídavý</t>
  </si>
  <si>
    <t>-439530105</t>
  </si>
  <si>
    <t>Montáž spínačů jedno nebo dvoupólových polozapuštěných nebo zapuštěných se zapojením vodičů šroubové připojení přepínačů, řazení 6-střídavých</t>
  </si>
  <si>
    <t>34535408R1</t>
  </si>
  <si>
    <t>přístroj přepínače střídavého 10A</t>
  </si>
  <si>
    <t>-1479347798</t>
  </si>
  <si>
    <t>spínače 10 A přístroj spínače přístroj přepínače střídavého, řazení 6
- viz. technický list č.05</t>
  </si>
  <si>
    <t>34535408R2</t>
  </si>
  <si>
    <t>přístroj přepínače střídavého 10A IP44</t>
  </si>
  <si>
    <t>-1861712903</t>
  </si>
  <si>
    <t>spínače 10 A přístroj spínače přístroj přepínače střídavého, řazení 6, IP44
- viz. technický list č.05</t>
  </si>
  <si>
    <t>2+4+10</t>
  </si>
  <si>
    <t>747112471</t>
  </si>
  <si>
    <t>Montáž přepínač (polo)zapuštěný šroubové připojení 7 -křížový</t>
  </si>
  <si>
    <t>1724270227</t>
  </si>
  <si>
    <t>Montáž spínačů jedno nebo dvoupólových polozapuštěných nebo zapuštěných se zapojením vodičů šroubové připojení přepínačů, řazení 7-křížových</t>
  </si>
  <si>
    <t>345354070</t>
  </si>
  <si>
    <t>přístroj přepínače křížového 10A</t>
  </si>
  <si>
    <t>183375998</t>
  </si>
  <si>
    <t>spínače 10 A přístroj spínače 3558 přístroj přepínače křížového, řazení 7, 7So
- viz. technický list č.05</t>
  </si>
  <si>
    <t>747131200</t>
  </si>
  <si>
    <t>Montáž spínač soumrakový se zapojením vodičů</t>
  </si>
  <si>
    <t>1557598172</t>
  </si>
  <si>
    <t>Montáž spínačů speciálních se zapojením vodičů soumrakových</t>
  </si>
  <si>
    <t>VD13R0</t>
  </si>
  <si>
    <t>Soumrakový spínač do rozvaděče</t>
  </si>
  <si>
    <t>-381835066</t>
  </si>
  <si>
    <t>VD13R1</t>
  </si>
  <si>
    <t>Soumrakový senzor na fasádu objektu</t>
  </si>
  <si>
    <t>-399559038</t>
  </si>
  <si>
    <t>74713120R2</t>
  </si>
  <si>
    <t>Montáž spínacích hodin do rozvaděče</t>
  </si>
  <si>
    <t>-1772562942</t>
  </si>
  <si>
    <t>358898300</t>
  </si>
  <si>
    <t>hodiny spínací 16-001-A230 týdenní 1 kanál</t>
  </si>
  <si>
    <t>-272430689</t>
  </si>
  <si>
    <t>přístroje elektrické se specifickým určením ostatní hodiny spínací, 16-001-A230 týdenní 1 kanál</t>
  </si>
  <si>
    <t>747161020</t>
  </si>
  <si>
    <t>Montáž zásuvka (polo)zapuštěná bezšroubové připojení 2P+PE dvojí zapojení - průběžná</t>
  </si>
  <si>
    <t>-1992592276</t>
  </si>
  <si>
    <t>69+18</t>
  </si>
  <si>
    <t>345511020</t>
  </si>
  <si>
    <t>spodek zásuvky 10A jednonásobný</t>
  </si>
  <si>
    <t>1767663624</t>
  </si>
  <si>
    <t>9+6+3+11+3+1+1+7+3+3+7+4+6+3+2</t>
  </si>
  <si>
    <t>345551070</t>
  </si>
  <si>
    <t>zásuvka 1násobná 16A s přepěťovou ochranou</t>
  </si>
  <si>
    <t>644616729</t>
  </si>
  <si>
    <t>13+4+1</t>
  </si>
  <si>
    <t>747161350</t>
  </si>
  <si>
    <t>Montáž zásuvka nástěnná šroubové připojení 3P+N+PE se zapojením vodičů</t>
  </si>
  <si>
    <t>-1467153068</t>
  </si>
  <si>
    <t>358112591R</t>
  </si>
  <si>
    <t>Zásuvka průmyslová zapuštěná 16A,400V - 5P</t>
  </si>
  <si>
    <t>594089342</t>
  </si>
  <si>
    <t>747161513</t>
  </si>
  <si>
    <t>Montáž zásuvka chráněná v krabici šroubové připojení 2P+PE prostředí základní, vlhké</t>
  </si>
  <si>
    <t>-1741346372</t>
  </si>
  <si>
    <t>345514851</t>
  </si>
  <si>
    <t>Zásuvka jednonásobná IP 44, s ochranným kolíkem, s víčkem</t>
  </si>
  <si>
    <t>-1212426585</t>
  </si>
  <si>
    <t>6+8+4+2+4+8</t>
  </si>
  <si>
    <t>747172128</t>
  </si>
  <si>
    <t>Montáž vidlic průmyslových nástěnných 63 A 3P+N+PE</t>
  </si>
  <si>
    <t>-2126596216</t>
  </si>
  <si>
    <t>Montáž vidlic průmyslových se zapojením vodičů nástěnných, provedení 3P+N+PE 63 A</t>
  </si>
  <si>
    <t>35811586R</t>
  </si>
  <si>
    <t>vidlice nástěnná IP67, 63A 400 V 5pólová</t>
  </si>
  <si>
    <t>-1850914319</t>
  </si>
  <si>
    <t>74717212R</t>
  </si>
  <si>
    <t>Montáž zemnění antistatické podlahy</t>
  </si>
  <si>
    <t>-983991262</t>
  </si>
  <si>
    <t>196202000</t>
  </si>
  <si>
    <t xml:space="preserve">pásek měděný samolepící  KB-938-L bal. 16,5 m</t>
  </si>
  <si>
    <t>-1715632821</t>
  </si>
  <si>
    <t>747231150</t>
  </si>
  <si>
    <t>Montáž jistič jednopólový nn do 25 A ve skříni</t>
  </si>
  <si>
    <t>898266724</t>
  </si>
  <si>
    <t>6+34+4+68+1+11</t>
  </si>
  <si>
    <t>358221070</t>
  </si>
  <si>
    <t>jistič 1pólový-charakteristika B LPN (LSN) 6B/1</t>
  </si>
  <si>
    <t>-1480082752</t>
  </si>
  <si>
    <t>jističe do 630 A JISTIČE DO 63A 1pólové - charakteristika B LPN (LSN)-6B-1</t>
  </si>
  <si>
    <t>358221090</t>
  </si>
  <si>
    <t>jistič 1pólový-charakteristika B LPN (LSN) 10B/1</t>
  </si>
  <si>
    <t>1018117122</t>
  </si>
  <si>
    <t>2+12+16+2+2</t>
  </si>
  <si>
    <t>358221570</t>
  </si>
  <si>
    <t>jistič 1pólový-charakteristika C LPN (LSN) 10C/1</t>
  </si>
  <si>
    <t>-699176347</t>
  </si>
  <si>
    <t>jističe do 630 A JISTIČE DO 63A 1pólové - charakteristika C LPN (LSN)-10C-1</t>
  </si>
  <si>
    <t>358221110</t>
  </si>
  <si>
    <t>jistič 1pólový-charakteristika B LPN (LSN) 16B/1</t>
  </si>
  <si>
    <t>-1793683702</t>
  </si>
  <si>
    <t>jističe do 630 A JISTIČE DO 63A 1pólové - charakteristika B LPN (LSN)-16B-1</t>
  </si>
  <si>
    <t>39+7+19+2+1</t>
  </si>
  <si>
    <t>358221120</t>
  </si>
  <si>
    <t>jistič 1pólový-charakteristika B LPN (LSN) 20B/1</t>
  </si>
  <si>
    <t>1271609210</t>
  </si>
  <si>
    <t>jistič 1pólový-charakteristika B 20A</t>
  </si>
  <si>
    <t>358221590</t>
  </si>
  <si>
    <t>jistič 1pólový-charakteristika C LPN (LSN) 16C/1</t>
  </si>
  <si>
    <t>-523044981</t>
  </si>
  <si>
    <t>jističe do 630 A JISTIČE DO 63A 1pólové - charakteristika C LPN (LSN)-16C-1</t>
  </si>
  <si>
    <t>7+3+1</t>
  </si>
  <si>
    <t>747233150</t>
  </si>
  <si>
    <t>Montáž jistič třípólový nn do 25 A ve skříni</t>
  </si>
  <si>
    <t>-1494273239</t>
  </si>
  <si>
    <t>6+5+5+8</t>
  </si>
  <si>
    <t>358224010</t>
  </si>
  <si>
    <t>jistič 3pólový-charakteristika B LPN (LSN) 16B/3</t>
  </si>
  <si>
    <t>19315062</t>
  </si>
  <si>
    <t>4+2</t>
  </si>
  <si>
    <t>358224020</t>
  </si>
  <si>
    <t>jistič 3pólový-charakteristika B LPN (LSN) 20B/3</t>
  </si>
  <si>
    <t>771579342</t>
  </si>
  <si>
    <t>jistič 3pólový-charakteristika B 20A</t>
  </si>
  <si>
    <t>2+3</t>
  </si>
  <si>
    <t>358224030</t>
  </si>
  <si>
    <t>jistič 3pólový-charakteristika B LPN (LSN) 25B/3</t>
  </si>
  <si>
    <t>1786668592</t>
  </si>
  <si>
    <t>jističe do 630 A JISTIČE DO 63A 3pólové - charakteristika B LPN (LSN)-25B-3</t>
  </si>
  <si>
    <t>358224240</t>
  </si>
  <si>
    <t>jistič 3pólový-charakteristika C LPN (LSN) 16C/3</t>
  </si>
  <si>
    <t>-286631187</t>
  </si>
  <si>
    <t>jističe do 630 A JISTIČE DO 63A 3pólové - charakteristika C LPN (LSN)-16C-3</t>
  </si>
  <si>
    <t>4+1+3</t>
  </si>
  <si>
    <t>747233250</t>
  </si>
  <si>
    <t>Montáž jistič třípólový nn do 63 A ve skříni</t>
  </si>
  <si>
    <t>-971045944</t>
  </si>
  <si>
    <t>1+1+3+1</t>
  </si>
  <si>
    <t>358224040</t>
  </si>
  <si>
    <t>jistič 3pólový-charakteristika B LPN (LSN) 32B/3</t>
  </si>
  <si>
    <t>1154417697</t>
  </si>
  <si>
    <t>jistič 3pólový-charakteristika B 32A</t>
  </si>
  <si>
    <t>358224050</t>
  </si>
  <si>
    <t>jistič 3pólový-charakteristika B LPN (LSN) 40B/3</t>
  </si>
  <si>
    <t>-597479319</t>
  </si>
  <si>
    <t>jistič 3pólový-charakteristika B 40A</t>
  </si>
  <si>
    <t>358224060</t>
  </si>
  <si>
    <t>jistič 3pólový-charakteristika B LPN (LSN) 50B/3</t>
  </si>
  <si>
    <t>-1643586648</t>
  </si>
  <si>
    <t>jistič 3pólový-charakteristika B 50A</t>
  </si>
  <si>
    <t>358117601R</t>
  </si>
  <si>
    <t>Vypínač do rozvaděče 3 pólový 63A</t>
  </si>
  <si>
    <t>1185286448</t>
  </si>
  <si>
    <t>Vypínač do rozvadéče 3 pólový 63A</t>
  </si>
  <si>
    <t>747233330</t>
  </si>
  <si>
    <t>Montáž jističů třípólových nn do 125 A ve skříni</t>
  </si>
  <si>
    <t>471788590</t>
  </si>
  <si>
    <t>Montáž jističů se zapojením vodičů třípólových nn do 125 A ve skříni</t>
  </si>
  <si>
    <t>358226080</t>
  </si>
  <si>
    <t>jistič 3-pól. D - distribuční, Ir = 80-100 A, třmen. svorky pro 2,5-95 mm²</t>
  </si>
  <si>
    <t>-94206504</t>
  </si>
  <si>
    <t>747241013</t>
  </si>
  <si>
    <t>Montáž proudových chráničů čtyřpólových nn do 25 A ve skříni</t>
  </si>
  <si>
    <t>-350060241</t>
  </si>
  <si>
    <t>Montáž proudových chráničů se zapojením vodičů čtyřpólových nn do 25 A ve skříni</t>
  </si>
  <si>
    <t>358892060</t>
  </si>
  <si>
    <t>chránič proudový 4pólový 25/4/030</t>
  </si>
  <si>
    <t>-1428897928</t>
  </si>
  <si>
    <t>747241023</t>
  </si>
  <si>
    <t>Montáž proudových chráničů čtyřpólových nn do 80 A ve skříni</t>
  </si>
  <si>
    <t>-445282837</t>
  </si>
  <si>
    <t>Montáž proudových chráničů se zapojením vodičů čtyřpólových nn do 80 A ve skříni</t>
  </si>
  <si>
    <t>358892120</t>
  </si>
  <si>
    <t>chránič proudový 4pólový 40/4/030</t>
  </si>
  <si>
    <t>747844694</t>
  </si>
  <si>
    <t xml:space="preserve">přístroje elektrické se specifickým určením ostatní chrániče proudové standardní 4 pólové  In 25 A, Ue 230/400 V a.c., Idn 30 mA, 4-pól, Inc 6 kA, 40-4p/0.03</t>
  </si>
  <si>
    <t>1+6+3+1</t>
  </si>
  <si>
    <t>747251101.1</t>
  </si>
  <si>
    <t>Montáž svodiče bleskových proudů nn 1+2.stupeň</t>
  </si>
  <si>
    <t>-2140519386</t>
  </si>
  <si>
    <t>358895050.1</t>
  </si>
  <si>
    <t xml:space="preserve">přepěťová ochrana  - společný 1.+ 2. stupeň</t>
  </si>
  <si>
    <t>-1881311491</t>
  </si>
  <si>
    <t>747251131</t>
  </si>
  <si>
    <t>Montáž svodiče přepětí nn 3.stupeň jednopólových jednodílných na DIN lištu</t>
  </si>
  <si>
    <t>2065747668</t>
  </si>
  <si>
    <t>Montáž přepěťových ochran nn se zapojením vodičů svodiče přepětí – 3. stupeň jednopólových na DIN lištu jednodílných</t>
  </si>
  <si>
    <t>358895400</t>
  </si>
  <si>
    <t>svodič přepětí SVD-253-1N-MZS odnímatelné provedení, 230 V, signalizace, na DIN lištu</t>
  </si>
  <si>
    <t>-19211254</t>
  </si>
  <si>
    <t>přístroje elektrické se specifickým určením ostatní ochrany přepěťové svodiče bleskových proudů 3. stupeň Typ 3 odnímatelné provedení se signalizací-komplet Un=230 V, na DIN lištu SVD-253-1N-MZS</t>
  </si>
  <si>
    <t>747312132</t>
  </si>
  <si>
    <t>Montáž stykač střídavý vestavný čtyřpólový do 25 A</t>
  </si>
  <si>
    <t>1507652448</t>
  </si>
  <si>
    <t>35821490R1</t>
  </si>
  <si>
    <t>RSI-20-20-A230 Instalační stykač</t>
  </si>
  <si>
    <t>-470600264</t>
  </si>
  <si>
    <t>358214901</t>
  </si>
  <si>
    <t>RSI-25-40-A230 Instalační stykač</t>
  </si>
  <si>
    <t>-1363609937</t>
  </si>
  <si>
    <t>74731213R</t>
  </si>
  <si>
    <t>Montáž regulátoru (termostatu) systému vyhřívání střešních vpustí</t>
  </si>
  <si>
    <t>-531639309</t>
  </si>
  <si>
    <t>Montáž regulátoru (termostatu) systému vyhřívání střešních vpustí
včetně venkovního teplotního čidla</t>
  </si>
  <si>
    <t>748</t>
  </si>
  <si>
    <t>Elektromontáže - osvětlovací zařízení a svítidla</t>
  </si>
  <si>
    <t>748123125</t>
  </si>
  <si>
    <t>Montáž svítidlo LED bytové přisazené stropní reflektorové bez čidla</t>
  </si>
  <si>
    <t>2141878564</t>
  </si>
  <si>
    <t>Montáž svítidel LED se zapojením vodičů bytových nebo společenských místností přisazených stropních reflektorových bez pohybového čidla</t>
  </si>
  <si>
    <t>8+23</t>
  </si>
  <si>
    <t>SV N3</t>
  </si>
  <si>
    <t>Svítidlo N3 nouzové - přisazené, LED, nouzový modul 3hod, včetně předepsaných zdrojů IP65</t>
  </si>
  <si>
    <t>-1986178771</t>
  </si>
  <si>
    <t>Svítidlo N3 nouzové - přisazené, LED, nouzový modul 3hod, včetně předepsaných zdrojů IP65
- viz. technický list č.20</t>
  </si>
  <si>
    <t>SV NP1</t>
  </si>
  <si>
    <t>Svítidlo NP1 - nouzové 3 hod, přisazené, 5W, s piktogramem včetně předepsaných zdrojů</t>
  </si>
  <si>
    <t>-231223201</t>
  </si>
  <si>
    <t>Svítidlo NP1 - nouzové 3 hod, přisazené, 5W, s piktogramem včetně předepsaných zdrojů
- viz. technický list č.18</t>
  </si>
  <si>
    <t>8+1+12+1+1</t>
  </si>
  <si>
    <t>748123141</t>
  </si>
  <si>
    <t>Montáž svítidlo LED bytové vestavné podhledové bodové</t>
  </si>
  <si>
    <t>-1281596803</t>
  </si>
  <si>
    <t>Montáž svítidel LED se zapojením vodičů bytových nebo společenských místností vestavných podhledových bodových</t>
  </si>
  <si>
    <t>74+13</t>
  </si>
  <si>
    <t>SV C1</t>
  </si>
  <si>
    <t xml:space="preserve">Svítidlo C1 kruhové, vestavné typu downlight,  LED 2000lm, 24,6W, IP44 včetně předepsaných zdrojů</t>
  </si>
  <si>
    <t>1648736848</t>
  </si>
  <si>
    <t xml:space="preserve">Svítidlo C1 kruhové, vestavné typu downlight,  LED 2000lm, 24,6W, IP44 včetně předepsaných zdrojů
- včetně elektronického předřadníku
- viz. technický list č.07</t>
  </si>
  <si>
    <t>6+4+6+6+3+12+6+10+7+7+3+4</t>
  </si>
  <si>
    <t>SV N2r</t>
  </si>
  <si>
    <t>Svítidlo N2r nouzové - vestavné, LED, nouzový modul 3hod, včetně předepsaných zdrojů</t>
  </si>
  <si>
    <t>1258908926</t>
  </si>
  <si>
    <t>Svítidlo N2r nouzové route - vestavné, LED, nouzový modul 3hod, včetně předepsaných zdrojů
- viz. technický list č.19</t>
  </si>
  <si>
    <t>9+3+1</t>
  </si>
  <si>
    <t>748123143</t>
  </si>
  <si>
    <t>Montáž svítidlo LED bytové vestavné podhledové čtvercové do 0,36 m2</t>
  </si>
  <si>
    <t>-1712912469</t>
  </si>
  <si>
    <t>Montáž svítidel LED se zapojením vodičů bytových nebo společenských místností vestavných podhledových čtvercových nebo obdélníkových, obsahu přes 0,09 do 0,36 m2</t>
  </si>
  <si>
    <t>87+15+8</t>
  </si>
  <si>
    <t>SV D1</t>
  </si>
  <si>
    <t>Svítidlo D1 - vestavné, čtvercové, LED 3248lm, 34,4W, IP20 včetně předepsaných zdrojů</t>
  </si>
  <si>
    <t>-1934225635</t>
  </si>
  <si>
    <t>Svítidlo D1 - vestavné, čtvercové, LED 3248lm, 34,4W, IP20 včetně předepsaných zdrojů
- včetně elektronického předřadníku
- viz. technický list č.08</t>
  </si>
  <si>
    <t>9+4+6+2+4+25+15+6+12+4</t>
  </si>
  <si>
    <t>SV D2</t>
  </si>
  <si>
    <t>Svítidlo D2 - vestavné, čtvercové, LED 3200lm, 32W, IP44 včetně předepsaných zdrojů</t>
  </si>
  <si>
    <t>1911212599</t>
  </si>
  <si>
    <t>Svítidlo D2 - vestavné, čtvercové, LED 3200lm, 32W, IP44 včetně předepsaných zdrojů
- včetně elektronického předřadníku
- viz. technický list č.09</t>
  </si>
  <si>
    <t>15+4</t>
  </si>
  <si>
    <t>SV D3</t>
  </si>
  <si>
    <t>Svítidlo D3 - přisazené, čtvercové, LED 3200lm, 32W, IP44 včetně předepsaných zdrojů</t>
  </si>
  <si>
    <t>1838306592</t>
  </si>
  <si>
    <t>Svítidlo D3 - přisazené, čtvercové, LED 3200lm, 32W, IP44 včetně předepsaných zdrojů
- včetně elektronického předřadníku
- viz. technický list č.10</t>
  </si>
  <si>
    <t>2+2</t>
  </si>
  <si>
    <t>748123211</t>
  </si>
  <si>
    <t>Montáž svítidlo LED průmyslové závěsné lampa</t>
  </si>
  <si>
    <t>-38924399</t>
  </si>
  <si>
    <t>Montáž svítidel LED se zapojením vodičů průmyslových závěsných lamp</t>
  </si>
  <si>
    <t>31+3+10</t>
  </si>
  <si>
    <t>SV E1</t>
  </si>
  <si>
    <t>Svítidlo E1 - průmyslové, přisazené, LED 34W, IP65 včetně předepsaných zdrojů</t>
  </si>
  <si>
    <t>-2107986899</t>
  </si>
  <si>
    <t>Svítidlo E1 - průmyslové, přisazené, LED 34W, IP65 včetně předepsaných zdrojů
- včetně elektronického předřadníku
- viz. technický list č.11</t>
  </si>
  <si>
    <t>7+6+3+15</t>
  </si>
  <si>
    <t>SV E2</t>
  </si>
  <si>
    <t>Svítidlo E2 - průmyslové, přisazené, LED 53W, IP65 včetně předepsaných zdrojů</t>
  </si>
  <si>
    <t>-1903913967</t>
  </si>
  <si>
    <t>Svítidlo E2 - průmyslové, přisazené, LED 53W, IP65 včetně předepsaných zdrojů
- včetně elektronického předřadníku
- viz. technický list č.12</t>
  </si>
  <si>
    <t>SV G</t>
  </si>
  <si>
    <t>Svítidlo G - průmyslové, závěsné, LED 98W, 12600lm, IP65, včetně předepsaných zdrojů</t>
  </si>
  <si>
    <t>-2017239193</t>
  </si>
  <si>
    <t>Svítidlo G - průmyslové, závěsné, LED 98W, 12600lm, IP65, včetně předepsaných zdrojů
- včetně elektronického předřadníku
- viz. technický list č.14</t>
  </si>
  <si>
    <t>748123115</t>
  </si>
  <si>
    <t>Montáž svítidlo LED bytové přisazené nástěnné reflektorové bez čidla</t>
  </si>
  <si>
    <t>2097734226</t>
  </si>
  <si>
    <t>Montáž svítidel LED se zapojením vodičů bytových nebo společenských místností přisazených nástěnných reflektorových bez pohybového čidla</t>
  </si>
  <si>
    <t>SV F1</t>
  </si>
  <si>
    <t>Svítidlo F1 - nástěnné, zdroj zářivka 26W, 1103lm, IP44, včetně předepsaných zdrojů</t>
  </si>
  <si>
    <t>1597554753</t>
  </si>
  <si>
    <t>Svítidlo F1 - nástěnné, zdroj zářivka 26W, 1103lm, IP44, včetně předepsaných zdrojů
- včetně elektronického předřadníku
- viz. technický list č.13</t>
  </si>
  <si>
    <t>2+2+3</t>
  </si>
  <si>
    <t>748145100</t>
  </si>
  <si>
    <t xml:space="preserve">Montáž světlomet  vnitřní nebo vnější</t>
  </si>
  <si>
    <t>-624421224</t>
  </si>
  <si>
    <t>Montáž svítidel halogenových se zapojením vodičů světlometů vnitřních nebo vnějších</t>
  </si>
  <si>
    <t>5+3+3</t>
  </si>
  <si>
    <t>SV H1</t>
  </si>
  <si>
    <t>Svítidlo H1 -venkovní, nástěnné, zdroj 70W, IP64, pohybový senzor, včetně předepsaných zdrojů</t>
  </si>
  <si>
    <t>-1223161488</t>
  </si>
  <si>
    <t>Svítidlo H1 -venkovní, nástěnné, zdroj 70W, IP64, pohybový senzor, včetně předepsaných zdrojů
- včetně elektronického předřadníku
- viz. technický list č.15</t>
  </si>
  <si>
    <t>SV H2</t>
  </si>
  <si>
    <t>Svítidlo H2 -venkovní, nástěnné, LED 45W, IP66, včetně předepsaných zdrojů</t>
  </si>
  <si>
    <t>2098233095</t>
  </si>
  <si>
    <t>Svítidlo H2 -venkovní, nástěnné, LED 45W, IP66, včetně předepsaných zdrojů
- včetně elektronického předřadníku
- viz. technický list č.16</t>
  </si>
  <si>
    <t>SV ST</t>
  </si>
  <si>
    <t>Svítidlo ST -venkovní světelné návěstidlo pro překážkové značení</t>
  </si>
  <si>
    <t>-909171128</t>
  </si>
  <si>
    <t>- viz. technický list č. 25</t>
  </si>
  <si>
    <t>SV123</t>
  </si>
  <si>
    <t>Systém zavěšení svítidel, lanka, řetízky apod.</t>
  </si>
  <si>
    <t>1517219846</t>
  </si>
  <si>
    <t>Práce a dodávky M</t>
  </si>
  <si>
    <t>21-M</t>
  </si>
  <si>
    <t>Elektromontáže</t>
  </si>
  <si>
    <t>016</t>
  </si>
  <si>
    <t>Zednické přípomoce (frézování drážek, prostupy apod.)</t>
  </si>
  <si>
    <t>-108489435</t>
  </si>
  <si>
    <t>748992300</t>
  </si>
  <si>
    <t>Měření intenzity osvětlení</t>
  </si>
  <si>
    <t>-521292444</t>
  </si>
  <si>
    <t>9720540R</t>
  </si>
  <si>
    <t>Montáž systémového prostupu hydroizolací - sdružené kabelové vedení</t>
  </si>
  <si>
    <t>-5799763</t>
  </si>
  <si>
    <t>Montáž pažnice s vnitřním průměrem DN150 mm a těsnící vložky typ M DN150 mm</t>
  </si>
  <si>
    <t>PR2</t>
  </si>
  <si>
    <t>Systémový hydroizolační prostup sdruženého kabelového vedení</t>
  </si>
  <si>
    <t>1017112754</t>
  </si>
  <si>
    <t>S01_d2 - Bleskosvod</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</si>
  <si>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1.4.4.5 Půdorys základů – zemnění 1.4.4.6 Půdorys střechy – bleskosvod TECHNICKÉ LISTY</t>
  </si>
  <si>
    <t>740991200</t>
  </si>
  <si>
    <t>Celková prohlídka elektrického rozvodu (REVIZE)</t>
  </si>
  <si>
    <t>678474149</t>
  </si>
  <si>
    <t xml:space="preserve">Zkoušky a prohlídky elektrických rozvodů a zařízení celková prohlídka a vyhotovení revizní zprávy </t>
  </si>
  <si>
    <t>743612111</t>
  </si>
  <si>
    <t>Montáž vodič uzemňovací FeZn pásek průřezu do 120 mm2v městské zástavbě v zemi</t>
  </si>
  <si>
    <t>2103366646</t>
  </si>
  <si>
    <t>Montáž uzemňovacího vedení s upevněním, propojením a připojením pomocí svorek v zemi s izolací spojů vodičů FeZn pásku průřezu do 120 mm2 v městské zástavbě</t>
  </si>
  <si>
    <t>354420620</t>
  </si>
  <si>
    <t>páska zemnící 30 x 4 mm FeZn</t>
  </si>
  <si>
    <t>-573862923</t>
  </si>
  <si>
    <t>součásti pro hromosvody a uzemňování zemniče pásky zemnící pás 30 x 4 mm FeZn</t>
  </si>
  <si>
    <t>(150+40+30+30+20+30)*1,05</t>
  </si>
  <si>
    <t>743621110</t>
  </si>
  <si>
    <t>Montáž drát nebo lano hromosvodné svodové D do 10 mm s podpěrou</t>
  </si>
  <si>
    <t>59733299</t>
  </si>
  <si>
    <t>370+50+50</t>
  </si>
  <si>
    <t>354410770</t>
  </si>
  <si>
    <t>drát průměr 8 mm AlMgSi</t>
  </si>
  <si>
    <t>493623299</t>
  </si>
  <si>
    <t xml:space="preserve">součásti pro hromosvody a uzemňování vodiče  svodů dráty AlMgSi drát průměr 8 mm AlMgSi  1 kg=7,4m</t>
  </si>
  <si>
    <t>0,135*(50+370)</t>
  </si>
  <si>
    <t>354410730</t>
  </si>
  <si>
    <t>drát průměr 10 mm FeZn</t>
  </si>
  <si>
    <t>-7668019</t>
  </si>
  <si>
    <t>0,62*50</t>
  </si>
  <si>
    <t>354414150R</t>
  </si>
  <si>
    <t>podpěra vedení PV 1b 20 FeZn do zdiva 200 mm</t>
  </si>
  <si>
    <t>-553196137</t>
  </si>
  <si>
    <t>součásti pro hromosvody a uzemňování podpěry vedení FeZn PV 1b 20 do zdiva 200 mm</t>
  </si>
  <si>
    <t>6*10+3*12</t>
  </si>
  <si>
    <t>354415400</t>
  </si>
  <si>
    <t>podpěra vedení PV21 FeZn na ploché střechy 100 mm</t>
  </si>
  <si>
    <t>1253563559</t>
  </si>
  <si>
    <t xml:space="preserve">součásti pro hromosvody a uzemňování podpěry vedení FeZn PV 21a na ploché střechy     100 mm</t>
  </si>
  <si>
    <t>7+7+9+8+5+4+5</t>
  </si>
  <si>
    <t>743622100</t>
  </si>
  <si>
    <t>Montáž svorka hromosvodná typ SS, SR 03 se 2 šrouby</t>
  </si>
  <si>
    <t>-272700069</t>
  </si>
  <si>
    <t>160+20+190</t>
  </si>
  <si>
    <t>354418850</t>
  </si>
  <si>
    <t>svorka spojovací SS pro lano D8-10 mm</t>
  </si>
  <si>
    <t>198705343</t>
  </si>
  <si>
    <t>15*6+18+36+16+10</t>
  </si>
  <si>
    <t>354418950</t>
  </si>
  <si>
    <t>svorka připojovací SP1 k připojení kovových částí</t>
  </si>
  <si>
    <t>-1369041296</t>
  </si>
  <si>
    <t>6+14</t>
  </si>
  <si>
    <t>354420110</t>
  </si>
  <si>
    <t>svorka SU a univerzální s 1 příložkou</t>
  </si>
  <si>
    <t>-1265592188</t>
  </si>
  <si>
    <t>součásti pro hromosvody a uzemňování svorky Cu SU a univerzální s 1 příložkou - uchycení na oplechování atiky</t>
  </si>
  <si>
    <t>18+18+9+18+9+4+18+8+30+12+12+16+18</t>
  </si>
  <si>
    <t>354419960</t>
  </si>
  <si>
    <t xml:space="preserve">svorka odbočovací a spojovací SR 3a pro spojování kruhových a páskových vodičů    FeZn</t>
  </si>
  <si>
    <t>1216621821</t>
  </si>
  <si>
    <t xml:space="preserve">součásti pro hromosvody a uzemňování svorky FeZn odbočovací a spojovací, ČSN  35 7636 SR 3a pro spoje kruh. a páskových  vodičů</t>
  </si>
  <si>
    <t>9+2</t>
  </si>
  <si>
    <t>354419860</t>
  </si>
  <si>
    <t xml:space="preserve">svorka odbočovací a spojovací SR 2a pro pásek 30x4 mm    FeZn</t>
  </si>
  <si>
    <t>1863813198</t>
  </si>
  <si>
    <t>743622200</t>
  </si>
  <si>
    <t>Montáž svorka hromosvodná typ ST, SJ, SK, SZ, SR01, 02 se 3 šrouby</t>
  </si>
  <si>
    <t>-1253328950</t>
  </si>
  <si>
    <t>9+4</t>
  </si>
  <si>
    <t>354420340</t>
  </si>
  <si>
    <t xml:space="preserve">svorka uzemnění  SZa nerez zkušební</t>
  </si>
  <si>
    <t>-981929564</t>
  </si>
  <si>
    <t>svorka uzemnění nerez zkušební, 81 mm</t>
  </si>
  <si>
    <t>354418600</t>
  </si>
  <si>
    <t>svorka SJ 1 k jímací tyči-4 šrouby</t>
  </si>
  <si>
    <t>619016847</t>
  </si>
  <si>
    <t>součásti pro hromosvody a uzemňování svorky FeZn SJ 1 k jímací tyči-4 šrouby</t>
  </si>
  <si>
    <t>743624110</t>
  </si>
  <si>
    <t>Montáž vedení hromosvodné-úhelník nebo trubka s držáky do zdiva</t>
  </si>
  <si>
    <t>-312318191</t>
  </si>
  <si>
    <t>Montáž hromosvodného vedení ochranných prvků úhelníků nebo trubek s držáky do zdiva</t>
  </si>
  <si>
    <t>354418310</t>
  </si>
  <si>
    <t>úhelník ochranný OU 2.0 na ochranu svodu 2 m</t>
  </si>
  <si>
    <t>712686703</t>
  </si>
  <si>
    <t xml:space="preserve">součásti pro hromosvody a uzemňování úhelníky  ochranné OU 2.0 na ochranu svodu  2 m    FeZn</t>
  </si>
  <si>
    <t>354418360</t>
  </si>
  <si>
    <t>držák ochranného úhelníku do zdiva DOU FeZn</t>
  </si>
  <si>
    <t>1780692328</t>
  </si>
  <si>
    <t xml:space="preserve">součásti pro hromosvody a uzemňování držáky ochranných úhelníků DOU  držák ochran. úhelníku do zdiva FeZn</t>
  </si>
  <si>
    <t>9*2</t>
  </si>
  <si>
    <t>743624300</t>
  </si>
  <si>
    <t>Montáž vedení hromosvodné-tvarování prvku</t>
  </si>
  <si>
    <t>-381454595</t>
  </si>
  <si>
    <t>9-2</t>
  </si>
  <si>
    <t>743629300</t>
  </si>
  <si>
    <t>Montáž vedení hromosvodné-štítek k označení svodu</t>
  </si>
  <si>
    <t>429635242</t>
  </si>
  <si>
    <t>Montáž hromosvodného vedení doplňků štítků k označení svodů</t>
  </si>
  <si>
    <t>354421100</t>
  </si>
  <si>
    <t xml:space="preserve">štítek plastový č. 31 -  čísla svodů</t>
  </si>
  <si>
    <t>1494399889</t>
  </si>
  <si>
    <t xml:space="preserve">součásti pro hromosvody a uzemňování štítek plastový čísla svodů -  č. 31</t>
  </si>
  <si>
    <t>743631500</t>
  </si>
  <si>
    <t>Montáž jímacích tyčí délky do 3 m, na stojan</t>
  </si>
  <si>
    <t>-185380553</t>
  </si>
  <si>
    <t>354411240</t>
  </si>
  <si>
    <t>tyč jímací s rovným koncem JR 3,0 nerez</t>
  </si>
  <si>
    <t>-402308961</t>
  </si>
  <si>
    <t>tyč jímací s rovným koncem 3000 mm nerez</t>
  </si>
  <si>
    <t>354411220</t>
  </si>
  <si>
    <t>tyč jímací s rovným koncem JR 1,5 nerez</t>
  </si>
  <si>
    <t>1156495250</t>
  </si>
  <si>
    <t>tyč jímací s rovným koncem 1500 mm nerez</t>
  </si>
  <si>
    <t>10.593.930</t>
  </si>
  <si>
    <t>Stojan SJ pro jímací tyč</t>
  </si>
  <si>
    <t>19349611</t>
  </si>
  <si>
    <t>Ochrana před bleskem a přepětím Ochrana před bleskem a přepětím Základny pro jímače hromosvodu Stojan SJ pro jímací tyč</t>
  </si>
  <si>
    <t>1887845910</t>
  </si>
  <si>
    <t>1938348737</t>
  </si>
  <si>
    <t>74362930R1</t>
  </si>
  <si>
    <t>Svařované spoje</t>
  </si>
  <si>
    <t>-1804353658</t>
  </si>
  <si>
    <t>74362930R2</t>
  </si>
  <si>
    <t>Ochranný nátěr spojů</t>
  </si>
  <si>
    <t>87904373</t>
  </si>
  <si>
    <t>S01_e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</si>
  <si>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 1.4.5.1 Půdorys 1.PP – SLP 1.4.5.2 Půdorys 1.NP – SLP 1.4.5.3 Schéma TECHNICKÉ LISTY</t>
  </si>
  <si>
    <t xml:space="preserve">    2108 - AV - systém</t>
  </si>
  <si>
    <t xml:space="preserve">    743V - SKS </t>
  </si>
  <si>
    <t xml:space="preserve">    748V - STA - digitální a satelnitní příjem</t>
  </si>
  <si>
    <t xml:space="preserve">    750V - CCTV systém</t>
  </si>
  <si>
    <t xml:space="preserve">    751V - ACS přístupový systém </t>
  </si>
  <si>
    <t xml:space="preserve">    759V - CHRÁNIČKY - systém</t>
  </si>
  <si>
    <t>2108</t>
  </si>
  <si>
    <t>AV - systém</t>
  </si>
  <si>
    <t>21010021V</t>
  </si>
  <si>
    <t>Montáž - zásuvka audio</t>
  </si>
  <si>
    <t>-1773115156</t>
  </si>
  <si>
    <t>VD21010022V</t>
  </si>
  <si>
    <t>Zásuvka audio stěnová - Repro</t>
  </si>
  <si>
    <t>-617905510</t>
  </si>
  <si>
    <t>-viz.technický list č.1</t>
  </si>
  <si>
    <t>(8*1)+1+1</t>
  </si>
  <si>
    <t>VD21010022VVGA</t>
  </si>
  <si>
    <t>Zásuvka audio stěnová - VGA</t>
  </si>
  <si>
    <t>685992321</t>
  </si>
  <si>
    <t xml:space="preserve">-viz.technický list č.1
</t>
  </si>
  <si>
    <t>8*1</t>
  </si>
  <si>
    <t>VD21010022VHDMI</t>
  </si>
  <si>
    <t>Zásuvka audio stěnová - HDMI</t>
  </si>
  <si>
    <t>894905129</t>
  </si>
  <si>
    <t>21080010V</t>
  </si>
  <si>
    <t>Montáž audio kabelu</t>
  </si>
  <si>
    <t>-2144782677</t>
  </si>
  <si>
    <t>VD21080011V</t>
  </si>
  <si>
    <t xml:space="preserve">Kabel  pro audiosystémy SCY 2x2,5 mm2</t>
  </si>
  <si>
    <t>1007714802</t>
  </si>
  <si>
    <t>-viz.technický list č.20</t>
  </si>
  <si>
    <t>30+30+35+65+25+30+25+150+20</t>
  </si>
  <si>
    <t>21010048V</t>
  </si>
  <si>
    <t>Montáž datového kabelu (VGA, HDMI, AV, ...)</t>
  </si>
  <si>
    <t>-420178590</t>
  </si>
  <si>
    <t>99+99</t>
  </si>
  <si>
    <t>VD21010049V</t>
  </si>
  <si>
    <t>HDMI kabel, včetně konektorů</t>
  </si>
  <si>
    <t>-1593367674</t>
  </si>
  <si>
    <t>12+12+12+12</t>
  </si>
  <si>
    <t>12+12+12+15</t>
  </si>
  <si>
    <t>VD21010050V</t>
  </si>
  <si>
    <t>VGA kabel, včetně konektroů</t>
  </si>
  <si>
    <t>1915080755</t>
  </si>
  <si>
    <t>21080013V</t>
  </si>
  <si>
    <t>Revize systému</t>
  </si>
  <si>
    <t>203969810</t>
  </si>
  <si>
    <t>743V</t>
  </si>
  <si>
    <t xml:space="preserve">SKS </t>
  </si>
  <si>
    <t>743612111V</t>
  </si>
  <si>
    <t>Montáž - datová zásuvka 2RJ45 - cat.6</t>
  </si>
  <si>
    <t>-434361240</t>
  </si>
  <si>
    <t>VD3745124V</t>
  </si>
  <si>
    <t>Zásuvka SKS data 2RJ45 - cat.6</t>
  </si>
  <si>
    <t>1101055844</t>
  </si>
  <si>
    <t>26+29</t>
  </si>
  <si>
    <t>743652111V</t>
  </si>
  <si>
    <t>Montáž - datová zásuvka RJ45 - cat.6</t>
  </si>
  <si>
    <t>-1607377834</t>
  </si>
  <si>
    <t>VD3745127V</t>
  </si>
  <si>
    <t>Zásuvka SKS data RJ45 - cat.6</t>
  </si>
  <si>
    <t>-2145427398</t>
  </si>
  <si>
    <t>4+4</t>
  </si>
  <si>
    <t>799759294V</t>
  </si>
  <si>
    <t>Montáž UTP sdělovacího kabelu cat. 6</t>
  </si>
  <si>
    <t>-773052144</t>
  </si>
  <si>
    <t>VD327814113V</t>
  </si>
  <si>
    <t>UTP sdělovací datový kabel, cat. 6</t>
  </si>
  <si>
    <t>-89748832</t>
  </si>
  <si>
    <t>50+680+250+210+230+50+66+45+30</t>
  </si>
  <si>
    <t>30+150+30+200+200+330+50</t>
  </si>
  <si>
    <t>825622V</t>
  </si>
  <si>
    <t>Montáž konektor RJ45 včetně proměření</t>
  </si>
  <si>
    <t>-1036747820</t>
  </si>
  <si>
    <t>345123679VD</t>
  </si>
  <si>
    <t>konektor RJ45 včetně proměření</t>
  </si>
  <si>
    <t>2139555088</t>
  </si>
  <si>
    <t>(59+62+6+4+5+6)*2</t>
  </si>
  <si>
    <t>799753297V</t>
  </si>
  <si>
    <t>Montáž instalační krabice - průtahová</t>
  </si>
  <si>
    <t>440758798</t>
  </si>
  <si>
    <t>VD37785416V</t>
  </si>
  <si>
    <t>Instalační krabice - průtahová</t>
  </si>
  <si>
    <t>-200943894</t>
  </si>
  <si>
    <t>799753345V</t>
  </si>
  <si>
    <t xml:space="preserve">Montáž víčko pro instalační krabici </t>
  </si>
  <si>
    <t>269203721</t>
  </si>
  <si>
    <t>VD37787777V</t>
  </si>
  <si>
    <t xml:space="preserve">Víčko pro instalační krabici </t>
  </si>
  <si>
    <t>-1364256771</t>
  </si>
  <si>
    <t>799753292V</t>
  </si>
  <si>
    <t>875573338</t>
  </si>
  <si>
    <t>748V</t>
  </si>
  <si>
    <t>STA - digitální a satelnitní příjem</t>
  </si>
  <si>
    <t>7446128156V</t>
  </si>
  <si>
    <t>Montáž - stožár</t>
  </si>
  <si>
    <t>1575287378</t>
  </si>
  <si>
    <t>3544399218V</t>
  </si>
  <si>
    <t xml:space="preserve">Stožár 1.5m </t>
  </si>
  <si>
    <t>1608005880</t>
  </si>
  <si>
    <t>750V</t>
  </si>
  <si>
    <t>CCTV systém</t>
  </si>
  <si>
    <t>7446128314V</t>
  </si>
  <si>
    <t>-1350923976</t>
  </si>
  <si>
    <t>7446128315V</t>
  </si>
  <si>
    <t>Montáž - FTP kabel, cat. 5e pro CCTV</t>
  </si>
  <si>
    <t>1372338509</t>
  </si>
  <si>
    <t>35443992122V</t>
  </si>
  <si>
    <t>FTP kabel, cat. 5e pro CCTV</t>
  </si>
  <si>
    <t>293387477</t>
  </si>
  <si>
    <t>40+30+20+30+50+50</t>
  </si>
  <si>
    <t>2064074127</t>
  </si>
  <si>
    <t>197147834</t>
  </si>
  <si>
    <t>2*6</t>
  </si>
  <si>
    <t>514931242</t>
  </si>
  <si>
    <t>2044086814</t>
  </si>
  <si>
    <t>7+3</t>
  </si>
  <si>
    <t>-1278958182</t>
  </si>
  <si>
    <t>1452431279</t>
  </si>
  <si>
    <t>751V</t>
  </si>
  <si>
    <t xml:space="preserve">ACS přístupový systém </t>
  </si>
  <si>
    <t>7446128323V</t>
  </si>
  <si>
    <t xml:space="preserve">Montáž - Řídící jednotka </t>
  </si>
  <si>
    <t>277679068</t>
  </si>
  <si>
    <t>35443992120V</t>
  </si>
  <si>
    <t>Řídící jednotka přístupového systému</t>
  </si>
  <si>
    <t>-1309883608</t>
  </si>
  <si>
    <t>7446128333V</t>
  </si>
  <si>
    <t xml:space="preserve">Montáž - Čtečka karet </t>
  </si>
  <si>
    <t>1170131323</t>
  </si>
  <si>
    <t>35443992228V</t>
  </si>
  <si>
    <t>Čtečka karet - bezkontaktní + komunikační prvek</t>
  </si>
  <si>
    <t>387267992</t>
  </si>
  <si>
    <t>35443992217V</t>
  </si>
  <si>
    <t>Záložní zdroj pro ACS</t>
  </si>
  <si>
    <t>-519489601</t>
  </si>
  <si>
    <t>7446128377V</t>
  </si>
  <si>
    <t>1015747019</t>
  </si>
  <si>
    <t>-876570947</t>
  </si>
  <si>
    <t>1370175254</t>
  </si>
  <si>
    <t>8+2</t>
  </si>
  <si>
    <t>799759294V1</t>
  </si>
  <si>
    <t>Montáž UTP sdělovacího kabelu cat. 5e Licna</t>
  </si>
  <si>
    <t>-1563310937</t>
  </si>
  <si>
    <t>60+30+20</t>
  </si>
  <si>
    <t>VD32781472V</t>
  </si>
  <si>
    <t>UTP sdělovací datový kabel, cat. 5e Licna</t>
  </si>
  <si>
    <t>-1455879195</t>
  </si>
  <si>
    <t>799759294V2</t>
  </si>
  <si>
    <t>Montáž kabelu CYH 2x1mm2</t>
  </si>
  <si>
    <t>-617848805</t>
  </si>
  <si>
    <t>Montáž UTP sdělovacího kabelu cat. 5e Licina</t>
  </si>
  <si>
    <t>VD32781472V2</t>
  </si>
  <si>
    <t>Kabel CYH 2x1mm2</t>
  </si>
  <si>
    <t>1901437176</t>
  </si>
  <si>
    <t>759V</t>
  </si>
  <si>
    <t>CHRÁNIČKY - systém</t>
  </si>
  <si>
    <t>210010132V</t>
  </si>
  <si>
    <t>Montáž trubek ochranných plastových ohebných D do 32 mm uložených pevně</t>
  </si>
  <si>
    <t>1994887852</t>
  </si>
  <si>
    <t>34571036VD</t>
  </si>
  <si>
    <t>Chránička ohebná PVC 25mm</t>
  </si>
  <si>
    <t>-3130539</t>
  </si>
  <si>
    <t>20+15+15+20+30</t>
  </si>
  <si>
    <t>345710365VD</t>
  </si>
  <si>
    <t>Chránička ohebná PVC 32mm</t>
  </si>
  <si>
    <t>1429637716</t>
  </si>
  <si>
    <t>20+10+10+5+10+420+25</t>
  </si>
  <si>
    <t>210010142V</t>
  </si>
  <si>
    <t>Montáž trubek ochranných plastových tuhých/ohebných D do 110 mm uložených pevně</t>
  </si>
  <si>
    <t>-1549843299</t>
  </si>
  <si>
    <t>34571036104VD</t>
  </si>
  <si>
    <t>Chránička ohebná PVC 110mm</t>
  </si>
  <si>
    <t>-870675476</t>
  </si>
  <si>
    <t>210010888V</t>
  </si>
  <si>
    <t>Montáž trubek ochranných plastových tuhých/ohebných do 50mm</t>
  </si>
  <si>
    <t>-489055935</t>
  </si>
  <si>
    <t>3457103656VD</t>
  </si>
  <si>
    <t>Chránička ohebná PVC 40mm</t>
  </si>
  <si>
    <t>182644943</t>
  </si>
  <si>
    <t>20+10+10+5+10+35</t>
  </si>
  <si>
    <t>3457103657VD</t>
  </si>
  <si>
    <t>Chránička ohebná PVC 50mm</t>
  </si>
  <si>
    <t>1818386691</t>
  </si>
  <si>
    <t>016.1</t>
  </si>
  <si>
    <t>Zednické přípomoce (frézování drážek, prostupy, zapravení drážek, dizdívky, úpravy povrchů, apod.)</t>
  </si>
  <si>
    <t>h</t>
  </si>
  <si>
    <t>-890954571</t>
  </si>
  <si>
    <t>Montáž a dodávka protipožárních prostupů kabelů, včetně štítku a revize</t>
  </si>
  <si>
    <t>488380532</t>
  </si>
  <si>
    <t>IO-01 - Manipulační plochy pro výcvik</t>
  </si>
  <si>
    <t>I01_1 -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</si>
  <si>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D2.01_01 Technická zpráva D2.01_02 Situace manipulačních výcvikových ploch</t>
  </si>
  <si>
    <t>119001204</t>
  </si>
  <si>
    <t>Úprava zemin vápnem nebo směsnými hydraulickými pojivy tl vrstvy 500 mm</t>
  </si>
  <si>
    <t>-1317418589</t>
  </si>
  <si>
    <t>Úprava zemin vápnem nebo směsnými hydraulickými pojivy za účelem zlepšení mechanických vlastností, tl. vrstvy po zhutnění 500 mm</t>
  </si>
  <si>
    <t>S1</t>
  </si>
  <si>
    <t>160*1,1</t>
  </si>
  <si>
    <t>S2</t>
  </si>
  <si>
    <t>585910710</t>
  </si>
  <si>
    <t xml:space="preserve">pojivo hydraulické pro stabilizaci zemin  </t>
  </si>
  <si>
    <t>-616109360</t>
  </si>
  <si>
    <t xml:space="preserve">pojivo  hydraulické pro stabilizaci zeminy  </t>
  </si>
  <si>
    <t>50kg/1m2</t>
  </si>
  <si>
    <t>160*1,1*2*0,050</t>
  </si>
  <si>
    <t>17,6*0,05</t>
  </si>
  <si>
    <t>-2094941961</t>
  </si>
  <si>
    <t>320*0,2</t>
  </si>
  <si>
    <t>131101101</t>
  </si>
  <si>
    <t>Hloubení jam nezapažených v hornině tř. 1 a 2 objemu do 100 m3</t>
  </si>
  <si>
    <t>863489902</t>
  </si>
  <si>
    <t>Hloubení nezapažených jam a zářezů s urovnáním dna do předepsaného profilu a spádu v horninách tř. 1 a 2 do 100 m3</t>
  </si>
  <si>
    <t>navážky plocha x délka</t>
  </si>
  <si>
    <t>32,7*0,3</t>
  </si>
  <si>
    <t>79,5*0,18</t>
  </si>
  <si>
    <t>-2109331213</t>
  </si>
  <si>
    <t>160*0,45*1,1</t>
  </si>
  <si>
    <t>131201102</t>
  </si>
  <si>
    <t>Hloubení jam nezapažených v hornině tř. 3 objemu do 1000 m3</t>
  </si>
  <si>
    <t>-2032541102</t>
  </si>
  <si>
    <t>Hloubení nezapažených jam a zářezů s urovnáním dna do předepsaného profilu a spádu v hornině tř. 3 přes 100 do 1 000 m3</t>
  </si>
  <si>
    <t>160*0,63*1,1</t>
  </si>
  <si>
    <t>918795971</t>
  </si>
  <si>
    <t>24,12</t>
  </si>
  <si>
    <t>79,2</t>
  </si>
  <si>
    <t>110,88</t>
  </si>
  <si>
    <t>Poplatek za uložení odpadu ze sypaniny na skládce (skládkovné) "Stavba doloží množství odpadu uložených na skládku vážnými lístky"</t>
  </si>
  <si>
    <t>-732510884</t>
  </si>
  <si>
    <t>278,2*2,1</t>
  </si>
  <si>
    <t>-24,12*2,1</t>
  </si>
  <si>
    <t>Poplatek za uložení odpadu z navážky na skládce (skládkovné) "Stavba doloží množství odpadu uložených na skládku vážnými lístky"</t>
  </si>
  <si>
    <t>1308001770</t>
  </si>
  <si>
    <t>Uložení sypaniny poplatek za uložení navážky na skládce (skládkovné)</t>
  </si>
  <si>
    <t>24,12*2,1</t>
  </si>
  <si>
    <t>1407492749</t>
  </si>
  <si>
    <t>190001</t>
  </si>
  <si>
    <t>Zkouška únosnosti podloží</t>
  </si>
  <si>
    <t>-341203362</t>
  </si>
  <si>
    <t>564861111</t>
  </si>
  <si>
    <t>Podklad ze štěrkodrtě ŠD tl 200 mm</t>
  </si>
  <si>
    <t>328837264</t>
  </si>
  <si>
    <t>Podklad ze štěrkodrti ŠD s rozprostřením a zhutněním, po zhutnění tl. 200 mm</t>
  </si>
  <si>
    <t>564851111</t>
  </si>
  <si>
    <t>Podklad ze štěrkodrtě ŠD tl 150 mm</t>
  </si>
  <si>
    <t>-2081414826</t>
  </si>
  <si>
    <t>Podklad ze štěrkodrti ŠD s rozprostřením a zhutněním, po zhutnění tl. 150 mm</t>
  </si>
  <si>
    <t>573111114</t>
  </si>
  <si>
    <t>Postřik živičný infiltrační s posypem z asfaltu množství 2 kg/m2</t>
  </si>
  <si>
    <t>-435226370</t>
  </si>
  <si>
    <t>Postřik infiltrační PI z asfaltu silničního s posypem kamenivem, v množství 2,00 kg/m2</t>
  </si>
  <si>
    <t>565145121</t>
  </si>
  <si>
    <t>Asfaltový beton vrstva podkladní ACP 16 (obalované kamenivo OKS) tl 60 mm š přes 3 m</t>
  </si>
  <si>
    <t>213376163</t>
  </si>
  <si>
    <t>Asfaltový beton vrstva podkladní ACP 16 (obalované kamenivo střednězrnné - OKS) s rozprostřením a zhutněním v pruhu šířky přes 3 m, po zhutnění tl. 60 mm</t>
  </si>
  <si>
    <t>573211108</t>
  </si>
  <si>
    <t>Postřik živičný spojovací z asfaltu v množství 0,40 kg/m2</t>
  </si>
  <si>
    <t>1031884316</t>
  </si>
  <si>
    <t>Postřik spojovací PS bez posypu kamenivem z asfaltu silničního, v množství 0,40 kg/m2</t>
  </si>
  <si>
    <t>577134121</t>
  </si>
  <si>
    <t>Asfaltový beton vrstva obrusná ACO 11 (ABS) tř. I tl 40 mm š přes 3 m z nemodifikovaného asfaltu</t>
  </si>
  <si>
    <t>-2070337468</t>
  </si>
  <si>
    <t>Asfaltový beton vrstva obrusná ACO 11 (ABS) s rozprostřením a se zhutněním z nemodifikovaného asfaltu v pruhu šířky přes 3 m tř. I, po zhutnění tl. 40 mm</t>
  </si>
  <si>
    <t>564231111</t>
  </si>
  <si>
    <t>Podklad nebo podsyp ze štěrkopísku ŠP tl 100 mm</t>
  </si>
  <si>
    <t>-693597777</t>
  </si>
  <si>
    <t>Podklad nebo podsyp ze štěrkopísku ŠP s rozprostřením, vlhčením a zhutněním, po zhutnění tl. 100 mm</t>
  </si>
  <si>
    <t>564761111</t>
  </si>
  <si>
    <t>Podklad z kameniva hrubého drceného vel. 32-63 mm tl 200 mm</t>
  </si>
  <si>
    <t>1468351481</t>
  </si>
  <si>
    <t>Podklad nebo kryt z kameniva hrubého drceného vel. 32-63 mm s rozprostřením a zhutněním, po zhutnění tl. 200 mm</t>
  </si>
  <si>
    <t>564732111</t>
  </si>
  <si>
    <t>Podklad z vibrovaného štěrku VŠ tl 100 mm</t>
  </si>
  <si>
    <t>-1663725311</t>
  </si>
  <si>
    <t>Podklad nebo kryt z vibrovaného štěrku VŠ s rozprostřením, vlhčením a zhutněním, po zhutnění tl. 100 mm</t>
  </si>
  <si>
    <t>-356094738</t>
  </si>
  <si>
    <t>564801111</t>
  </si>
  <si>
    <t>Podklad ze štěrkodrtě ŠD tl 30 mm</t>
  </si>
  <si>
    <t>-1414211756</t>
  </si>
  <si>
    <t>Podklad ze štěrkodrti ŠD s rozprostřením a zhutněním, po zhutnění tl. 30 mm</t>
  </si>
  <si>
    <t>596412312</t>
  </si>
  <si>
    <t>Kladení dlažby z vegetačních tvárnic pozemních komunikací tl 100 mm do 300 m2</t>
  </si>
  <si>
    <t>1609278504</t>
  </si>
  <si>
    <t>Kladení dlažby z betonových vegetačních dlaždic pozemních komunikací s ložem z kameniva těženého nebo drceného tl. do 50 mm, s vyplněním spár a vegetačních otvorů, s hutněním vibrováním tl. 100 mm, bez rozlišení skupiny, pro plochy do 300 m2</t>
  </si>
  <si>
    <t>592281150</t>
  </si>
  <si>
    <t>tvárnice betonová zatravňovací 10, 60x40x10 cm</t>
  </si>
  <si>
    <t>352950236</t>
  </si>
  <si>
    <t>160*1,02</t>
  </si>
  <si>
    <t>599141111</t>
  </si>
  <si>
    <t>Vyplnění spár živičnou zálivkou</t>
  </si>
  <si>
    <t>1909345538</t>
  </si>
  <si>
    <t>915491211</t>
  </si>
  <si>
    <t>Osazení vodícího proužku z betonových desek do betonového lože tl do 100 mm š proužku 250 mm vč.betonového lože</t>
  </si>
  <si>
    <t>-1781663974</t>
  </si>
  <si>
    <t>Osazení vodicího proužku z betonových prefabrikovaných desek tl. do 120 mm do lože z cementové malty tl. 20 mm, s vyplněním a zatřením spár cementovou maltou s podkladní vrstvou z betonu prostého tř. C 12/15 tl. 50 až 100 mm šířka proužku 250 mm</t>
  </si>
  <si>
    <t>592185840</t>
  </si>
  <si>
    <t>přídlažba 50x25x8 cm</t>
  </si>
  <si>
    <t>1207591628</t>
  </si>
  <si>
    <t>20*2*1,02</t>
  </si>
  <si>
    <t>916131213</t>
  </si>
  <si>
    <t>Osazení silničního obrubníku betonového stojatého s boční opěrou do lože z betonu prostého</t>
  </si>
  <si>
    <t>1084427799</t>
  </si>
  <si>
    <t>Osazení silničního obrubníku betonového se zřízením lože, s vyplněním a zatřením spár cementovou maltou stojatého s boční opěrou z betonu prostého tř. C 12/15, do lože z betonu prostého téže značky</t>
  </si>
  <si>
    <t>592172100</t>
  </si>
  <si>
    <t>obrubník betonový šedý 100 x 5 x 25 cm</t>
  </si>
  <si>
    <t>-1221789015</t>
  </si>
  <si>
    <t>45*1,02</t>
  </si>
  <si>
    <t>916991121</t>
  </si>
  <si>
    <t>Lože pod obrubníky, krajníky nebo obruby z dlažebních kostek z betonu prostého</t>
  </si>
  <si>
    <t>536171198</t>
  </si>
  <si>
    <t>Lože pod obrubníky, krajníky nebo obruby z dlažebních kostek z betonu prostého tř. C 16/20</t>
  </si>
  <si>
    <t>45*0,4*0,3</t>
  </si>
  <si>
    <t>919731123</t>
  </si>
  <si>
    <t>Zarovnání styčné plochy podkladu nebo krytu živičného tl do 200 mm</t>
  </si>
  <si>
    <t>-799690761</t>
  </si>
  <si>
    <t>Zarovnání styčné plochy podkladu nebo krytu podél vybourané části komunikace nebo zpevněné plochy živičné tl. přes 100 do 200 mm</t>
  </si>
  <si>
    <t>998223011</t>
  </si>
  <si>
    <t>Přesun hmot pro pozemní komunikace s krytem dlážděným</t>
  </si>
  <si>
    <t>973253884</t>
  </si>
  <si>
    <t>Přesun hmot pro pozemní komunikace s krytem dlážděným dopravní vzdálenost do 200 m jakékoliv délky objektu</t>
  </si>
  <si>
    <t>412,045</t>
  </si>
  <si>
    <t>-154,426</t>
  </si>
  <si>
    <t>998225111</t>
  </si>
  <si>
    <t>Přesun hmot pro pozemní komunikace s krytem z kamene, monolitickým betonovým nebo živičným</t>
  </si>
  <si>
    <t>-1010202802</t>
  </si>
  <si>
    <t>Přesun hmot pro komunikace s krytem z kameniva, monolitickým betonovým nebo živičným dopravní vzdálenost do 200 m jakékoliv délky objektu</t>
  </si>
  <si>
    <t>66,528</t>
  </si>
  <si>
    <t>44,790</t>
  </si>
  <si>
    <t>1,123</t>
  </si>
  <si>
    <t>25,322</t>
  </si>
  <si>
    <t>0,066</t>
  </si>
  <si>
    <t>16,597</t>
  </si>
  <si>
    <t>IO-02 - Opěrné stěny</t>
  </si>
  <si>
    <t>I02_1 -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</si>
  <si>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D2.02_01 Technická zpráva D2.02_02 Půdorys opěrných stěn D2.02_03 Rozvinutý pohled na opěrnou stěnu D2.02_04 Příčné řezy a schémata vyztužení</t>
  </si>
  <si>
    <t>683949288</t>
  </si>
  <si>
    <t>1,1*0,5*1,6</t>
  </si>
  <si>
    <t>svahové tvárnice</t>
  </si>
  <si>
    <t>(3,5+9,5)*0,6*0,9</t>
  </si>
  <si>
    <t>-105946827</t>
  </si>
  <si>
    <t>schodiště - rameno</t>
  </si>
  <si>
    <t>5*1,2*0,2</t>
  </si>
  <si>
    <t>1,1*0,6*1,1</t>
  </si>
  <si>
    <t>práh pro lezeckou stěnu</t>
  </si>
  <si>
    <t>8,5*0,75*0,8</t>
  </si>
  <si>
    <t>153211002</t>
  </si>
  <si>
    <t xml:space="preserve">Zřízení stříkaného betonu tl do 100 mm  </t>
  </si>
  <si>
    <t>-1485523072</t>
  </si>
  <si>
    <t>Zřízení stříkaného betonu průměrné tloušťky přes 50 do 100 mm</t>
  </si>
  <si>
    <t>37,5/0,1</t>
  </si>
  <si>
    <t>589329360</t>
  </si>
  <si>
    <t>směs pro beton třída C25-30 XF1 frakce do 16 mm</t>
  </si>
  <si>
    <t>-625481709</t>
  </si>
  <si>
    <t>směs pro beton třída C25-30 XF1, frakce do 16 mm</t>
  </si>
  <si>
    <t>153273122</t>
  </si>
  <si>
    <t>Výztuž stříkaného betonu ze svařovaných sítí dvouvrstvá D drátu 6 mm skalních a poloskalních ploch</t>
  </si>
  <si>
    <t>-1883909583</t>
  </si>
  <si>
    <t>Výztuž stříkaného betonu ze svařovaných sítí skalních a poloskalních ploch dvouvrstvých, průměru drátu přes 4 do 6 mm</t>
  </si>
  <si>
    <t>375*1,35</t>
  </si>
  <si>
    <t>153311111</t>
  </si>
  <si>
    <t>Zřízení armování svahů, násypů a opěrných stěn vrstvou z geomříže tkané sklonu do 1:2</t>
  </si>
  <si>
    <t>-1773342475</t>
  </si>
  <si>
    <t>Zřízení armování strmých svahů, násypů nebo opěrných stěn vrstvou z geomříže tkané, ve sklonu do 1:2</t>
  </si>
  <si>
    <t>(3,5+9,5)*5*2</t>
  </si>
  <si>
    <t>6932106701</t>
  </si>
  <si>
    <t>geomříže 65 kN/m vč.kotvení</t>
  </si>
  <si>
    <t>1766147056</t>
  </si>
  <si>
    <t>geomříže 65 kN/m</t>
  </si>
  <si>
    <t>130*1,15</t>
  </si>
  <si>
    <t>149,5*1,15 'Přepočtené koeficientem množství</t>
  </si>
  <si>
    <t>1483816787</t>
  </si>
  <si>
    <t>212,7*2</t>
  </si>
  <si>
    <t>187866697</t>
  </si>
  <si>
    <t>7,9</t>
  </si>
  <si>
    <t>7,026</t>
  </si>
  <si>
    <t>3,14*0,315*0,315*(120+619,5)</t>
  </si>
  <si>
    <t>zpětné využití zeminy</t>
  </si>
  <si>
    <t>-212,70</t>
  </si>
  <si>
    <t>-1356207928</t>
  </si>
  <si>
    <t>naložení zeminy pro násypy</t>
  </si>
  <si>
    <t>(163,95+52-3,25)*2-7,9-7,026</t>
  </si>
  <si>
    <t>naložení zeminy na skládku</t>
  </si>
  <si>
    <t>32,629</t>
  </si>
  <si>
    <t>-874536429</t>
  </si>
  <si>
    <t>1146593020</t>
  </si>
  <si>
    <t>Uložení sypaniny poplatek za uložení sypaniny na skládce (skládkovné).
"Stavba doloží množství odpadu uloženého na skládce vážnými lístky"</t>
  </si>
  <si>
    <t>32,629*2,1</t>
  </si>
  <si>
    <t>Obsypání objektu nad přilehlým sypaninou bez prohození, uloženou do 3 m</t>
  </si>
  <si>
    <t>-555222956</t>
  </si>
  <si>
    <t>1,5*71,5</t>
  </si>
  <si>
    <t>0,6*25</t>
  </si>
  <si>
    <t>0,6*27</t>
  </si>
  <si>
    <t>3*8,5</t>
  </si>
  <si>
    <t>svahové tvárnice - geomříže</t>
  </si>
  <si>
    <t>(3,5+9,5)*5*0,8</t>
  </si>
  <si>
    <t>-(3,5+9,5)*0,5*0,5</t>
  </si>
  <si>
    <t>182911131</t>
  </si>
  <si>
    <t>Vyplňení zpevňovacích prefabrikátů na svahu přes 1:2 do 1:1</t>
  </si>
  <si>
    <t>1891095780</t>
  </si>
  <si>
    <t>(3,5+9,5)*1,2</t>
  </si>
  <si>
    <t>583373440</t>
  </si>
  <si>
    <t xml:space="preserve">štěrkopísek  frakce 0-32</t>
  </si>
  <si>
    <t>-170550520</t>
  </si>
  <si>
    <t>štěrkopísek frakce 0-32</t>
  </si>
  <si>
    <t>15,6*0,3*2</t>
  </si>
  <si>
    <t>211531111</t>
  </si>
  <si>
    <t>Výplň odvodňovacích žeber nebo trativodů kamenivem hrubým drceným frakce 16 až 32 mm</t>
  </si>
  <si>
    <t>-1017341245</t>
  </si>
  <si>
    <t>Výplň kamenivem do rýh odvodňovacích žeber nebo trativodů bez zhutnění, s úpravou povrchu výplně kamenivem hrubým drceným frakce 16 až 32 mm</t>
  </si>
  <si>
    <t>(3,5+9,5)*0,5*0,5</t>
  </si>
  <si>
    <t>211971110</t>
  </si>
  <si>
    <t>Zřízení opláštění žeber nebo trativodů geotextilií v rýze nebo zářezu sklonu do 1:2</t>
  </si>
  <si>
    <t>1166119222</t>
  </si>
  <si>
    <t>Zřízení opláštění výplně z geotextilie odvodňovacích žeber nebo trativodů v rýze nebo zářezu se stěnami šikmými o sklonu do 1:2</t>
  </si>
  <si>
    <t>(3,5+9,5)*2</t>
  </si>
  <si>
    <t>odvodnění rubu opěrné stěny</t>
  </si>
  <si>
    <t>vodorovné</t>
  </si>
  <si>
    <t>(27+17)*1</t>
  </si>
  <si>
    <t>svislé</t>
  </si>
  <si>
    <t>(4*16)*1</t>
  </si>
  <si>
    <t>693111690</t>
  </si>
  <si>
    <t xml:space="preserve">textilie 200 g/m2 </t>
  </si>
  <si>
    <t>1475455205</t>
  </si>
  <si>
    <t>134*1,1</t>
  </si>
  <si>
    <t>212755213</t>
  </si>
  <si>
    <t>Trativody z drenážních trubek plastových flexibilních D 80 mm bez lože</t>
  </si>
  <si>
    <t>-211286555</t>
  </si>
  <si>
    <t>Trativody bez lože z drenážních trubek plastových flexibilních D 80 mm</t>
  </si>
  <si>
    <t>3,5+9,5</t>
  </si>
  <si>
    <t>27+17</t>
  </si>
  <si>
    <t>4*16</t>
  </si>
  <si>
    <t>226112114</t>
  </si>
  <si>
    <t>Vrty velkoprofilové svislé nezapažené D do 650 mm hl do 5 m hor. IV</t>
  </si>
  <si>
    <t>-1764481223</t>
  </si>
  <si>
    <t>Velkoprofilové vrty náběrovým vrtáním svislé nezapažené průměru přes 550 do 650 mm, v hl od 0 do 5 m v hornině tř. IV</t>
  </si>
  <si>
    <t>P01-P14</t>
  </si>
  <si>
    <t>3*14</t>
  </si>
  <si>
    <t>P15-P17</t>
  </si>
  <si>
    <t>3,5*3</t>
  </si>
  <si>
    <t>P18-P20</t>
  </si>
  <si>
    <t>4*3</t>
  </si>
  <si>
    <t>P21-P22</t>
  </si>
  <si>
    <t>4,5*2</t>
  </si>
  <si>
    <t>P94</t>
  </si>
  <si>
    <t>4,5</t>
  </si>
  <si>
    <t>ŽB stěna</t>
  </si>
  <si>
    <t>5*6</t>
  </si>
  <si>
    <t>navýšení vrtání z jiné výškové úrovně</t>
  </si>
  <si>
    <t>-120*0,30</t>
  </si>
  <si>
    <t>226112115</t>
  </si>
  <si>
    <t>Vrty velkoprofilové svislé nezapažené D do 650 mm hl do 5 m hor. V</t>
  </si>
  <si>
    <t>1650178044</t>
  </si>
  <si>
    <t>Velkoprofilové vrty náběrovým vrtáním svislé nezapažené průměru přes 550 do 650 mm, v hl od 0 do 5 m v hornině tř. V</t>
  </si>
  <si>
    <t>120*0,20</t>
  </si>
  <si>
    <t>226112116</t>
  </si>
  <si>
    <t>Vrty velkoprofilové svislé nezapažené D do 650 mm hl do 5 m hor. VI</t>
  </si>
  <si>
    <t>687198022</t>
  </si>
  <si>
    <t>Velkoprofilové vrty náběrovým vrtáním svislé nezapažené průměru přes 550 do 650 mm, v hl od 0 do 5 m v hornině tř. VI</t>
  </si>
  <si>
    <t>120*0,10</t>
  </si>
  <si>
    <t>-1577063242</t>
  </si>
  <si>
    <t>P23</t>
  </si>
  <si>
    <t>5,5</t>
  </si>
  <si>
    <t>P24-P39</t>
  </si>
  <si>
    <t>6,5*16</t>
  </si>
  <si>
    <t>P40-P46</t>
  </si>
  <si>
    <t>7*7</t>
  </si>
  <si>
    <t>P47-P55</t>
  </si>
  <si>
    <t>7,5*9</t>
  </si>
  <si>
    <t>P56-P80</t>
  </si>
  <si>
    <t>8*25</t>
  </si>
  <si>
    <t>P81-P89</t>
  </si>
  <si>
    <t>9,5*9</t>
  </si>
  <si>
    <t>P90</t>
  </si>
  <si>
    <t>8,5</t>
  </si>
  <si>
    <t>P91</t>
  </si>
  <si>
    <t>7,5</t>
  </si>
  <si>
    <t>P92</t>
  </si>
  <si>
    <t>6,5</t>
  </si>
  <si>
    <t>P93</t>
  </si>
  <si>
    <t>-619,5*0,3</t>
  </si>
  <si>
    <t>-131960486</t>
  </si>
  <si>
    <t>619,5*0,20</t>
  </si>
  <si>
    <t>-1421577669</t>
  </si>
  <si>
    <t>619,5*0,10</t>
  </si>
  <si>
    <t>1551598819</t>
  </si>
  <si>
    <t>-1273989565</t>
  </si>
  <si>
    <t>1222966705</t>
  </si>
  <si>
    <t>Podsyp pod základové konstrukce se zhutněním z hrubého kameniva frakce 16 až 32 mm</t>
  </si>
  <si>
    <t>511561517</t>
  </si>
  <si>
    <t>Podsyp pod základové konstrukce se zhutněním a urovnáním povrchu z kameniva hrubého, frakce 16 - 32 mm</t>
  </si>
  <si>
    <t>5*1,3*0,3</t>
  </si>
  <si>
    <t>274322611</t>
  </si>
  <si>
    <t>Základové pasy ze ŽB se zvýšenými nároky na prostředí tř. C 30/37 XF</t>
  </si>
  <si>
    <t>1580338129</t>
  </si>
  <si>
    <t>Základy z betonu železového (bez výztuže) pasy z betonu se zvýšenými nároky na prostředí tř. C 30/37</t>
  </si>
  <si>
    <t>základ schodiště</t>
  </si>
  <si>
    <t>0,880</t>
  </si>
  <si>
    <t>práh lezecká stěna</t>
  </si>
  <si>
    <t>5,1</t>
  </si>
  <si>
    <t>274351215</t>
  </si>
  <si>
    <t>Zřízení bednění stěn základových pasů</t>
  </si>
  <si>
    <t>-1393923536</t>
  </si>
  <si>
    <t>Bednění základových stěn pasů svislé nebo šikmé (odkloněné), půdorysně přímé nebo zalomené ve volných nebo zapažených jámách, rýhách, šachtách, včetně případných vzpěr zřízení</t>
  </si>
  <si>
    <t>(1,1+0,5)*2*1*2</t>
  </si>
  <si>
    <t>(8,5+0,75)*2*0,8</t>
  </si>
  <si>
    <t>274351216</t>
  </si>
  <si>
    <t>Odstranění bednění stěn základových pasů</t>
  </si>
  <si>
    <t>-597368000</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</si>
  <si>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</si>
  <si>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</si>
  <si>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</si>
  <si>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-355400238</t>
  </si>
  <si>
    <t>Výztuž základů pasů z betonářské oceli 10 505 (R) nebo BSt 500</t>
  </si>
  <si>
    <t>0,123</t>
  </si>
  <si>
    <t>0,459</t>
  </si>
  <si>
    <t>279322511</t>
  </si>
  <si>
    <t>Základová zeď ze ŽB odolného proti agresivnímu prostředí tř. C 25/30 bez výztuže XF</t>
  </si>
  <si>
    <t>-921052556</t>
  </si>
  <si>
    <t>Základové zdi z betonu železového (bez výztuže) odolný proti agresivnímu prostředí tř. C 25/30</t>
  </si>
  <si>
    <t>lezecká stěna</t>
  </si>
  <si>
    <t>279356031</t>
  </si>
  <si>
    <t>Bednění základových stěn zaoblených zřízení</t>
  </si>
  <si>
    <t>676515034</t>
  </si>
  <si>
    <t>Bednění základů z betonu prostého nebo železového desek pro plochy zaoblené zřízení</t>
  </si>
  <si>
    <t>(30/0,5)*2*1,15</t>
  </si>
  <si>
    <t>2793560311</t>
  </si>
  <si>
    <t>Bednění základových stěn zaoblených zřízení - příplatek za pohledový beton</t>
  </si>
  <si>
    <t>-252779828</t>
  </si>
  <si>
    <t>279356032</t>
  </si>
  <si>
    <t>Bednění základových stěn zaoblených odstranění</t>
  </si>
  <si>
    <t>626331410</t>
  </si>
  <si>
    <t>Bednění základů z betonu prostého nebo železového desek pro plochy zaoblené odstranění</t>
  </si>
  <si>
    <t>279361821</t>
  </si>
  <si>
    <t>Výztuž základových zdí nosných betonářskou ocelí 10 505</t>
  </si>
  <si>
    <t>902677489</t>
  </si>
  <si>
    <t>Výztuž základových zdí nosných svislých nebo odkloněných od svislice, rovinných nebo oblých, deskových nebo žebrových, včetně výztuže jejich žeber z betonářské oceli 10 505 (R) nebo BSt 500</t>
  </si>
  <si>
    <t>2,7</t>
  </si>
  <si>
    <t>311101211</t>
  </si>
  <si>
    <t>Vytvoření prostupů do 0,02 m2 ve zdech nosných osazením vložek z trub, dílců, tvarovek</t>
  </si>
  <si>
    <t>-495325215</t>
  </si>
  <si>
    <t>Vytvoření prostupů nebo suchých kanálků v betonových zdech nosných z monolitického betonu a železobetonu vodorovných, šikmých, obloukových, zalomených, svislých vložkami z trub, prefabrikovaných dílců, dutinových tvarovek, apod., bez jejich dodání do 0,02 m2 trvale osazenými na sraz, včetně polohového zajištění v bednění při betonáži, vnější průřezové plochy</t>
  </si>
  <si>
    <t>stěna v odvodňovacím kanále</t>
  </si>
  <si>
    <t>286157220R</t>
  </si>
  <si>
    <t>trubka PP HT, délka 5 m, DN 50 vč. krácení a montáže</t>
  </si>
  <si>
    <t>-1625226153</t>
  </si>
  <si>
    <t>317321017</t>
  </si>
  <si>
    <t>Římsy opěrných zdí a valů ze ŽB tř. C 25/30 X0</t>
  </si>
  <si>
    <t>1304749139</t>
  </si>
  <si>
    <t>Římsy opěrných zdí a valů z betonu železového tř. C 25/30</t>
  </si>
  <si>
    <t>římsy</t>
  </si>
  <si>
    <t>8,51</t>
  </si>
  <si>
    <t>5,36</t>
  </si>
  <si>
    <t>zastropení kanálu</t>
  </si>
  <si>
    <t>45,14</t>
  </si>
  <si>
    <t>3173210171</t>
  </si>
  <si>
    <t xml:space="preserve">Příplatek k betonové směsi za třídu XF </t>
  </si>
  <si>
    <t>-1638463890</t>
  </si>
  <si>
    <t>317353111</t>
  </si>
  <si>
    <t>Bednění říms opěrných zdí a valů přímých, zalomených nebo zakřivených zřízení</t>
  </si>
  <si>
    <t>-253706616</t>
  </si>
  <si>
    <t>Bednění říms opěrných zdí a valů jakéhokoliv tvaru přímých, zalomených nebo jinak zakřivených zřízení</t>
  </si>
  <si>
    <t>27*(0,35+0,9+0,35)</t>
  </si>
  <si>
    <t>17*(0,35+0,9+0,35)</t>
  </si>
  <si>
    <t>56*(0,4+2,1+0,4)</t>
  </si>
  <si>
    <t>317353112</t>
  </si>
  <si>
    <t>Bednění říms opěrných zdí a valů přímých, zalomených nebo zakřivených odstranění</t>
  </si>
  <si>
    <t>-1122699669</t>
  </si>
  <si>
    <t>Bednění říms opěrných zdí a valů jakéhokoliv tvaru přímých, zalomených nebo jinak zakřivených odstranění</t>
  </si>
  <si>
    <t>411354173</t>
  </si>
  <si>
    <t>Zřízení podpěrné konstrukce stropů v do 4 m pro zatížení do 12 kPa</t>
  </si>
  <si>
    <t>1080882298</t>
  </si>
  <si>
    <t>Podpěrná konstrukce stropů výšky do 4 m se zesílením dna bednění na výměru m2 půdorysu pro zatížení betonovou směsí a výztuží přes 5 do 12 kPa zřízení</t>
  </si>
  <si>
    <t>27*0,9</t>
  </si>
  <si>
    <t>17*0,9</t>
  </si>
  <si>
    <t>56*2,1</t>
  </si>
  <si>
    <t>411354174</t>
  </si>
  <si>
    <t>Odstranění podpěrné konstrukce stropů v do 4 m pro zatížení do 12 kPa</t>
  </si>
  <si>
    <t>-1076530766</t>
  </si>
  <si>
    <t>Podpěrná konstrukce stropů výšky do 4 m se zesílením dna bednění na výměru m2 půdorysu pro zatížení betonovou směsí a výztuží přes 5 do 12 kPa odstranění</t>
  </si>
  <si>
    <t>317361016</t>
  </si>
  <si>
    <t>Výztuž říms opěrných zdí a valů z betonářské oceli 10 505</t>
  </si>
  <si>
    <t>-2106171756</t>
  </si>
  <si>
    <t>Výztuž říms opěrných zdí a valů z oceli 10 505 (R) nebo BSt 500</t>
  </si>
  <si>
    <t>0,425</t>
  </si>
  <si>
    <t>0,268</t>
  </si>
  <si>
    <t>8,124</t>
  </si>
  <si>
    <t>3173610161</t>
  </si>
  <si>
    <t xml:space="preserve">M+D distanční podložky pro výztuž říms opěrných zdí a valů </t>
  </si>
  <si>
    <t>-1505256039</t>
  </si>
  <si>
    <t>327111141</t>
  </si>
  <si>
    <t>Zpevněný svah betonových svahovek výšky do 2 m šířky do 440 mm - přírodní</t>
  </si>
  <si>
    <t>-871648817</t>
  </si>
  <si>
    <t>Betonové svahovky vyplněné zeminou zpevněný svah výšky do 2 m tloušťka stěny do 440 mm přírodní</t>
  </si>
  <si>
    <t>327323129</t>
  </si>
  <si>
    <t>Opěrné zdi a valy ze ŽB tř. C 20/25 XC</t>
  </si>
  <si>
    <t>-1440231687</t>
  </si>
  <si>
    <t>Opěrné zdi a valy z betonu železového bez zvláštních nároků na vliv prostředí tř. C 20/25</t>
  </si>
  <si>
    <t>opěrná stěna osa A</t>
  </si>
  <si>
    <t>0,840</t>
  </si>
  <si>
    <t>327324127</t>
  </si>
  <si>
    <t>Opěrné zdi a valy ze ŽB odolného proti agresivnímu prostředí tř. C 25/30 XF</t>
  </si>
  <si>
    <t>114489797</t>
  </si>
  <si>
    <t>Opěrné zdi a valy z betonu železového odolný proti agresivnímu prostředí tř. C 25/30</t>
  </si>
  <si>
    <t>0,720</t>
  </si>
  <si>
    <t>327351211</t>
  </si>
  <si>
    <t>Bednění opěrných zdí a valů svislých i skloněných zřízení</t>
  </si>
  <si>
    <t>-801402931</t>
  </si>
  <si>
    <t>Bednění opěrných zdí a valů svislých i skloněných, výšky do 20 m zřízení</t>
  </si>
  <si>
    <t>(2+0,4)*2*1,05</t>
  </si>
  <si>
    <t>(2+0,3)*2*1,2</t>
  </si>
  <si>
    <t>327351221</t>
  </si>
  <si>
    <t>Bednění opěrných zdí a valů svislých i skloněných odstranění</t>
  </si>
  <si>
    <t>-1512096648</t>
  </si>
  <si>
    <t>Bednění opěrných zdí a valů svislých i skloněných, výšky do 20 m odstranění</t>
  </si>
  <si>
    <t>327361006</t>
  </si>
  <si>
    <t>Výztuž opěrných zdí a valů z betonářské oceli 10 505</t>
  </si>
  <si>
    <t>-1334748791</t>
  </si>
  <si>
    <t>Výztuž opěrných zdí a valů průměru, z oceli 10 505 (R) nebo BSt 500</t>
  </si>
  <si>
    <t>0,059</t>
  </si>
  <si>
    <t>0,050</t>
  </si>
  <si>
    <t>3273610061</t>
  </si>
  <si>
    <t xml:space="preserve">M+D distanční podložky pro výztuž opěrných zdí a valů </t>
  </si>
  <si>
    <t>719601197</t>
  </si>
  <si>
    <t>341351105</t>
  </si>
  <si>
    <t>Zřízení bednění oboustranného stěn nosných</t>
  </si>
  <si>
    <t>1955021117</t>
  </si>
  <si>
    <t>Bednění stěn a příček nosných včetně vzpěr nebo jiného zajištění svislé nebo šikmé (odkloněné), půdorysně přímé nebo zalomené oboustranné za každou stranu - zřízení</t>
  </si>
  <si>
    <t>rozvaděč</t>
  </si>
  <si>
    <t>(0,5+0,6)*2*0,3</t>
  </si>
  <si>
    <t>drážka pro plynovod</t>
  </si>
  <si>
    <t>(3+0,2)*2*0,2</t>
  </si>
  <si>
    <t>341351106</t>
  </si>
  <si>
    <t>Odstranění bednění oboustranného stěn nosných</t>
  </si>
  <si>
    <t>1396218432</t>
  </si>
  <si>
    <t>Bednění stěn a příček nosných včetně vzpěr nebo jiného zajištění svislé nebo šikmé (odkloněné), půdorysně přímé nebo zalomené oboustranné za každou stranu - odstranění</t>
  </si>
  <si>
    <t>430321616</t>
  </si>
  <si>
    <t>Schodišťová konstrukce a rampa ze ŽB tř. C 30/37</t>
  </si>
  <si>
    <t>-1223055461</t>
  </si>
  <si>
    <t>Schodišťové konstrukce a rampy z betonu železového (bez výztuže) stupně, schodnice, ramena, podesty s nosníky tř. C 30/37</t>
  </si>
  <si>
    <t>1,1</t>
  </si>
  <si>
    <t>0,25</t>
  </si>
  <si>
    <t>0,44</t>
  </si>
  <si>
    <t>4303216161</t>
  </si>
  <si>
    <t>Příplatek k betonové směsi za třídu XF</t>
  </si>
  <si>
    <t>1979335608</t>
  </si>
  <si>
    <t>430361821</t>
  </si>
  <si>
    <t>Výztuž schodišťové konstrukce a rampy betonářskou ocelí 10 505</t>
  </si>
  <si>
    <t>-1324372536</t>
  </si>
  <si>
    <t>Výztuž schodišťových konstrukcí a ramp stupňů, schodnic, ramen, podest s nosníky z betonářské oceli 10 505 (R) nebo BSt 500</t>
  </si>
  <si>
    <t>0,154</t>
  </si>
  <si>
    <t>0,035</t>
  </si>
  <si>
    <t>0,088</t>
  </si>
  <si>
    <t>4303618211</t>
  </si>
  <si>
    <t xml:space="preserve">M+D distanční podložky výztuž schodišťové konstrukce a rampy </t>
  </si>
  <si>
    <t>-2071848106</t>
  </si>
  <si>
    <t>431351121</t>
  </si>
  <si>
    <t>Zřízení bednění podest schodišť a ramp přímočarých v do 4 m</t>
  </si>
  <si>
    <t>-1188894243</t>
  </si>
  <si>
    <t>Bednění podest, podstupňových desek a ramp včetně podpěrné konstrukce výšky do 4 m půdorysně přímočarých zřízení</t>
  </si>
  <si>
    <t>(5+1,1)*2*0,2</t>
  </si>
  <si>
    <t>(1,1+0,9)*2*0,25</t>
  </si>
  <si>
    <t>(0,3+0,2)*22</t>
  </si>
  <si>
    <t>431351122</t>
  </si>
  <si>
    <t>Odstranění bednění podest schodišť a ramp přímočarých v do 4 m</t>
  </si>
  <si>
    <t>-1805734430</t>
  </si>
  <si>
    <t>Bednění podest, podstupňových desek a ramp včetně podpěrné konstrukce výšky do 4 m půdorysně přímočarých odstranění</t>
  </si>
  <si>
    <t>877265221</t>
  </si>
  <si>
    <t>Montáž tvarovek z tvrdého PVC nebo z polypropylenu dvouosé do DN 100</t>
  </si>
  <si>
    <t>-170881628</t>
  </si>
  <si>
    <t xml:space="preserve">Montáž tvarovek na kanalizačním potrubí z trub z plastu z tvrdého PVC nebo z polypropylenu  v otevřeném výkopu dvouosých do DN 100</t>
  </si>
  <si>
    <t>napojení drenáží</t>
  </si>
  <si>
    <t>2861122201</t>
  </si>
  <si>
    <t>T spojka drenážní trubky</t>
  </si>
  <si>
    <t>1935559973</t>
  </si>
  <si>
    <t>953241512</t>
  </si>
  <si>
    <t>Osazení smykových dilatačních trnů pro vysoká zatížení únosnost nerezových</t>
  </si>
  <si>
    <t>-1662957888</t>
  </si>
  <si>
    <t>Osazení smykových trnů do dilatačních spár pro vysoká zatížení z nerezové oceli s pouzdrem z nerezové oceli, min. únosnost pro spáru 40 mm 50,1 kN [SLD 50]</t>
  </si>
  <si>
    <t>8kusů á 1 pole</t>
  </si>
  <si>
    <t>8*9</t>
  </si>
  <si>
    <t>548793110</t>
  </si>
  <si>
    <t>trn dilatační nerezový pro vysoká zatížení</t>
  </si>
  <si>
    <t>992808515</t>
  </si>
  <si>
    <t>953943121</t>
  </si>
  <si>
    <t>Osazování výrobků do 1 kg/kus do betonu bez jejich dodání s zacementováním</t>
  </si>
  <si>
    <t>146283849</t>
  </si>
  <si>
    <t>Osazování drobných kovových předmětů výrobků ostatních jinde neuvedených do betonu se zajištěním polohy k bednění či k výztuži před zabetonováním hmotnosti do 1 kg/kus</t>
  </si>
  <si>
    <t>uchycení sítí 6x2 kusů /pilotu</t>
  </si>
  <si>
    <t>6*2*94</t>
  </si>
  <si>
    <t>130210130</t>
  </si>
  <si>
    <t>tyč ocelová žebírková, výztuž do betonu, zn.oceli BSt 500S, v tyčích, D 12 mm</t>
  </si>
  <si>
    <t>1350723292</t>
  </si>
  <si>
    <t>0,5*0,0009*6*2*94</t>
  </si>
  <si>
    <t>0,508*0,1</t>
  </si>
  <si>
    <t>953943123</t>
  </si>
  <si>
    <t>Osazování výrobků do 15 kg/kus do betonu bez jejich dodání s zacementováním (výztuž prut pr.20mm je započítána v římse)</t>
  </si>
  <si>
    <t>-1860325055</t>
  </si>
  <si>
    <t>Osazování drobných kovových předmětů výrobků ostatních jinde neuvedených do betonu se zajištěním polohy k bednění či k výztuži před zabetonováním hmotnosti přes 5 do 15 kg/kus</t>
  </si>
  <si>
    <t>uchycení výztuže pro římsu 8kusů/pilotu</t>
  </si>
  <si>
    <t>1*8*94</t>
  </si>
  <si>
    <t>977131116</t>
  </si>
  <si>
    <t>Vrty příklepovými vrtáky D do 20 mm do cihelného zdiva nebo prostého betonu</t>
  </si>
  <si>
    <t>592093522</t>
  </si>
  <si>
    <t>Vrty příklepovými vrtáky do cihelného zdiva nebo prostého betonu průměru přes 16 do 20 mm</t>
  </si>
  <si>
    <t>0,22*6*2*94</t>
  </si>
  <si>
    <t>122558445</t>
  </si>
  <si>
    <t>Potrubí kanalizační z PP systém HT DN 50</t>
  </si>
  <si>
    <t>-1937223641</t>
  </si>
  <si>
    <t>Oplechování rovné římsy, ostatních prvků mechanicky kotvené z nerez s upraveným povrchem do rš 330 mm (tl. plechu 0,8 mm)</t>
  </si>
  <si>
    <t>-222970468</t>
  </si>
  <si>
    <t>drážka v opěrc e</t>
  </si>
  <si>
    <t>998764101</t>
  </si>
  <si>
    <t>Přesun hmot tonážní pro konstrukce klempířské v objektech v do 6 m</t>
  </si>
  <si>
    <t>1468037116</t>
  </si>
  <si>
    <t>Přesun hmot pro konstrukce klempířské stanovený z hmotnosti přesunovaného materiálu vodorovná dopravní vzdálenost do 50 m v objektech výšky do 6 m</t>
  </si>
  <si>
    <t>767001</t>
  </si>
  <si>
    <t>M+D ocelového schodiště 01, úprava žárový Pz</t>
  </si>
  <si>
    <t>972660196</t>
  </si>
  <si>
    <t>767002</t>
  </si>
  <si>
    <t>M+D ocelového schodiště 02, úprava žárový Pz</t>
  </si>
  <si>
    <t>863118102</t>
  </si>
  <si>
    <t>M+D ocelového zábradlí na opěrných stěnách vč.kotvení, úprava žárový Pz</t>
  </si>
  <si>
    <t>-30460156</t>
  </si>
  <si>
    <t>767004</t>
  </si>
  <si>
    <t>M+D ocelového podepření ŽB schodiště, úprava žárový Pz</t>
  </si>
  <si>
    <t>617377033</t>
  </si>
  <si>
    <t>Pol14</t>
  </si>
  <si>
    <t>Dod.+ mtž. rozpěrné ocelové pouzdro M10</t>
  </si>
  <si>
    <t>ks.</t>
  </si>
  <si>
    <t>-1648156958</t>
  </si>
  <si>
    <t>Pol15</t>
  </si>
  <si>
    <t>Dod.+ mtž. vratné jistící body - řetěz</t>
  </si>
  <si>
    <t>1188428395</t>
  </si>
  <si>
    <t>Pol17</t>
  </si>
  <si>
    <t>Dod.+ mtž. postupové jistící body - planžeta</t>
  </si>
  <si>
    <t>2097982099</t>
  </si>
  <si>
    <t>Pol18</t>
  </si>
  <si>
    <t xml:space="preserve">Dod.+ mtž. expres set  do postupových jistících bodů</t>
  </si>
  <si>
    <t>-975621724</t>
  </si>
  <si>
    <t>998767101</t>
  </si>
  <si>
    <t>Přesun hmot tonážní pro zámečnické konstrukce v objektech v do 6 m</t>
  </si>
  <si>
    <t>1105356815</t>
  </si>
  <si>
    <t>Přesun hmot pro zámečnické konstrukce stanovený z hmotnosti přesunovaného materiálu vodorovná dopravní vzdálenost do 50 m v objektech výšky do 6 m</t>
  </si>
  <si>
    <t>IO-03 - Přípojka dešťové kanalizace a rozšíření areálové kanalizace</t>
  </si>
  <si>
    <t>I03_1 - Přípojka dešťové kanalizace a rozšíření areálové kanalizace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</si>
  <si>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D2.03.03 Podélný profil splaškové kanalizace D2.03.04 Podélný profil dešťové kanalizace D2.03.05 Vzorový řez uložení kanalizačního potrubí D2.03.06 Revizní a kanalizační šachta D2.03.07 Vsakovací objekt D2.03.08 Čerpací šachta D2.03.09 Vzorový řez uložení odvodňovacího žlabu TECHNICKÉ LISTY</t>
  </si>
  <si>
    <t xml:space="preserve">    997 - Přesun sutě</t>
  </si>
  <si>
    <t>Čerpání vody na dopravní výšku do 10 m průměrný přítok do 500 l/min</t>
  </si>
  <si>
    <t>1144832323</t>
  </si>
  <si>
    <t>Čerpání vody na dopravní výšku do 10 m s uvažovaným průměrným přítokem do 500 l/min;
Doby čerpání vody, budou zaneseny ve stavebním deníku - bude fakturováno dle doložené skutečnosti</t>
  </si>
  <si>
    <t>119001401</t>
  </si>
  <si>
    <t>Dočasné zajištění potrubí ocelového nebo litinového DN do 200</t>
  </si>
  <si>
    <t>-1464275863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</si>
  <si>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</si>
  <si>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131101201</t>
  </si>
  <si>
    <t>Hloubení jam zapažených v hornině tř. 1 a 2 objemu do 100 m3</t>
  </si>
  <si>
    <t>-483712970</t>
  </si>
  <si>
    <t>Hloubení zapažených jam a zářezů s urovnáním dna do předepsaného profilu a spádu v horninách tř. 1 a 2 do 100 m3</t>
  </si>
  <si>
    <t>9,6*6,0*2,4</t>
  </si>
  <si>
    <t>138,24*0,7 'Přepočtené koeficientem množství</t>
  </si>
  <si>
    <t>131201201</t>
  </si>
  <si>
    <t>Hloubení jam zapažených v hornině tř. 3 objemu do 100 m3</t>
  </si>
  <si>
    <t>715706444</t>
  </si>
  <si>
    <t>Hloubení zapažených jam a zářezů s urovnáním dna do předepsaného profilu a spádu v hornině tř. 3 do 100 m3</t>
  </si>
  <si>
    <t>138,24*0,1 'Přepočtené koeficientem množství</t>
  </si>
  <si>
    <t>131301201</t>
  </si>
  <si>
    <t>Hloubení jam zapažených v hornině tř. 4 objemu do 100 m3</t>
  </si>
  <si>
    <t>-627235339</t>
  </si>
  <si>
    <t>Hloubení zapažených jam a zářezů s urovnáním dna do předepsaného profilu a spádu v hornině tř. 4 do 100 m3</t>
  </si>
  <si>
    <t>131401201</t>
  </si>
  <si>
    <t>Hloubení jam zapažených v hornině tř. 5 objemu do 100 m3</t>
  </si>
  <si>
    <t>-1155118876</t>
  </si>
  <si>
    <t>Hloubení zapažených jam a zářezů s urovnáním dna do předepsaného profilu a spádu v hornině tř. 5 do 100 m3</t>
  </si>
  <si>
    <t>138,24*0,05 'Přepočtené koeficientem množství</t>
  </si>
  <si>
    <t>131501201</t>
  </si>
  <si>
    <t>Hloubení jam zapažených v hornině tř. 6 objemu do 100 m3</t>
  </si>
  <si>
    <t>-1268243642</t>
  </si>
  <si>
    <t>Hloubení zapažených jam a zářezů s urovnáním dna do předepsaného profilu a spádu v hornině tř. 6 do 100 m3</t>
  </si>
  <si>
    <t>132101202</t>
  </si>
  <si>
    <t>Hloubení rýh š do 2000 mm v hornině tř. 1 a 2 objemu do 1000 m3</t>
  </si>
  <si>
    <t>61908178</t>
  </si>
  <si>
    <t>Hloubení zapažených i nezapažených rýh šířky přes 600 do 2 000 mm s urovnáním dna do předepsaného profilu a spádu v horninách tř. 1 a 2 přes 100 do 1 000 m3</t>
  </si>
  <si>
    <t>PŘÍP. DEŠŤOVÉ KANALIZACE</t>
  </si>
  <si>
    <t>((2,46+2,24)/2*5,5)*0,9+((2,24+2,57)/2*7,1)*0,9+((2,57+2,17)/2*3,5)*0,9</t>
  </si>
  <si>
    <t>Areál. dešťová kanalizace</t>
  </si>
  <si>
    <t>((1,50+1,10)/2*25)*0,8 + ((1,10+0,90)/2*8)*0,8 + 1,1*1,05*0,8 + 13*0,6*0,7+7*1,3*0,8+2*0,8*1,2 + 1,5*1,5*2,0</t>
  </si>
  <si>
    <t>2,5*2,5*1,35+1,2*1,2*1,35</t>
  </si>
  <si>
    <t>19,5*1,0*0,4 + 15*0,8*0,2</t>
  </si>
  <si>
    <t>Areál. splašková kanalizace</t>
  </si>
  <si>
    <t>((2,17+1,20)/2*37)*0,8 + 4*3,65*1,2+6*0,85*0,8+((1,46+1,20)/2*18,6)*0,8 + 30*1,0*0,8</t>
  </si>
  <si>
    <t>2,5*2,5*(2,55+1,30+1,40)+3,0*3,0*2,86</t>
  </si>
  <si>
    <t>281,351*0,6 'Přepočtené koeficientem množství</t>
  </si>
  <si>
    <t>132112202</t>
  </si>
  <si>
    <t>Hloubení rýh š přes 600 do 2000 mm ručním nebo pneum nářadím v nesoudržných horninách tř. 1 a 2</t>
  </si>
  <si>
    <t>281045191</t>
  </si>
  <si>
    <t>Hloubení zapažených i nezapažených rýh šířky přes 600 do 2 000 mm ručním nebo pneumatickým nářadím s urovnáním dna do předepsaného profilu a spádu v horninách tř. 1 a 2 nesoudržných</t>
  </si>
  <si>
    <t>4*0,9*2,45+4*0,8*1,4</t>
  </si>
  <si>
    <t>13,3*0,6 'Přepočtené koeficientem množství</t>
  </si>
  <si>
    <t>-1954800914</t>
  </si>
  <si>
    <t>281,351*0,1 'Přepočtené koeficientem množství</t>
  </si>
  <si>
    <t>132212202</t>
  </si>
  <si>
    <t>Hloubení rýh š přes 600 do 2000 mm ručním nebo pneum nářadím v nesoudržných horninách tř. 3</t>
  </si>
  <si>
    <t>-11472925</t>
  </si>
  <si>
    <t>Hloubení zapažených i nezapažených rýh šířky přes 600 do 2 000 mm ručním nebo pneumatickým nářadím s urovnáním dna do předepsaného profilu a spádu v horninách tř. 3 nesoudržných</t>
  </si>
  <si>
    <t>13,3*0,1 'Přepočtené koeficientem množství</t>
  </si>
  <si>
    <t>-206982443</t>
  </si>
  <si>
    <t>132312202</t>
  </si>
  <si>
    <t>Hloubení rýh š přes 600 do 2000 mm ručním nebo pneum nářadím v nesoudržných horninách tř. 4</t>
  </si>
  <si>
    <t>1619636581</t>
  </si>
  <si>
    <t>Hloubení zapažených i nezapažených rýh šířky přes 600 do 2 000 mm ručním nebo pneumatickým nářadím s urovnáním dna do předepsaného profilu a spádu v horninách tř. 4 nesoudržných</t>
  </si>
  <si>
    <t>132401201</t>
  </si>
  <si>
    <t>Hloubení rýh š do 2000 mm v hornině tř. 5</t>
  </si>
  <si>
    <t>-1372909752</t>
  </si>
  <si>
    <t>Hloubení zapažených i nezapažených rýh šířky přes 600 do 2 000 mm s urovnáním dna do předepsaného profilu a spádu s použitím trhavin v hornině tř. 5 pro jakékoliv množství</t>
  </si>
  <si>
    <t>132412202</t>
  </si>
  <si>
    <t>Hloubení rýh š přes 600 do 2000 mm ručním nebo pneum nářadím v nesoudržných horninách tř. 5</t>
  </si>
  <si>
    <t>1475837333</t>
  </si>
  <si>
    <t>Hloubení zapažených i nezapažených rýh šířky přes 600 do 2 000 mm ručním nebo pneumatickým nářadím s urovnáním dna do předepsaného profilu a spádu v horninách tř. 5 nesoudržných</t>
  </si>
  <si>
    <t>13,3*0,2 'Přepočtené koeficientem množství</t>
  </si>
  <si>
    <t>132501201</t>
  </si>
  <si>
    <t>Hloubení rýh š do 2000 mm v hornině tř. 6</t>
  </si>
  <si>
    <t>-1091533885</t>
  </si>
  <si>
    <t>Hloubení zapažených i nezapažených rýh šířky přes 600 do 2 000 mm s urovnáním dna do předepsaného profilu a spádu s použitím trhavin v hornině 6 pro jakékoliv množství</t>
  </si>
  <si>
    <t>138401101</t>
  </si>
  <si>
    <t>Dolamování hloubených vykopávek jam ve vrstvě tl do 1000 mm v hornině tř. 5</t>
  </si>
  <si>
    <t>-1253844653</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</si>
  <si>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</si>
  <si>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1402007598</t>
  </si>
  <si>
    <t>138501101</t>
  </si>
  <si>
    <t>Dolamování hloubených vykopávek jam ve vrstvě tl do 1000 mm v hornině tř. 6</t>
  </si>
  <si>
    <t>1274867019</t>
  </si>
  <si>
    <t>Dolamování zapažených nebo nezapažených hloubených vykopávek v horninách tř. 5 až 7 s použitím pneumatického nářadí s příp. nutným přemístěním výkopku ve výkopišti, bez naložení jam nebo zářezů, ve vrstvě tl. do 1 000 mm v hornině tř. 6</t>
  </si>
  <si>
    <t>-1489254075</t>
  </si>
  <si>
    <t>151101101</t>
  </si>
  <si>
    <t>Zřízení příložného pažení a rozepření stěn rýh hl do 2 m</t>
  </si>
  <si>
    <t>292320727</t>
  </si>
  <si>
    <t>Zřízení pažení a rozepření stěn rýh pro podzemní vedení pro všechny šířky rýhy příložné pro jakoukoliv mezerovitost, hloubky do 2 m</t>
  </si>
  <si>
    <t xml:space="preserve">((1,50+1,30)/2*13)*2 </t>
  </si>
  <si>
    <t>2,5*1,35*2</t>
  </si>
  <si>
    <t>((2,0+1,30)/2*22)*2 + ((1,46+1,30)/2*13)*2</t>
  </si>
  <si>
    <t xml:space="preserve">2,5*(1,30+1,40)*2 </t>
  </si>
  <si>
    <t>151101102</t>
  </si>
  <si>
    <t>Zřízení příložného pažení a rozepření stěn rýh hl do 4 m</t>
  </si>
  <si>
    <t>550889315</t>
  </si>
  <si>
    <t>Zřízení pažení a rozepření stěn rýh pro podzemní vedení pro všechny šířky rýhy příložné pro jakoukoliv mezerovitost, hloubky do 4 m</t>
  </si>
  <si>
    <t xml:space="preserve">9,6*6*2,4 </t>
  </si>
  <si>
    <t xml:space="preserve">2,15*8*2 + 4*3,65*2 </t>
  </si>
  <si>
    <t>2,5*2,55*2 + 3,0*2,86*3</t>
  </si>
  <si>
    <t>151101111</t>
  </si>
  <si>
    <t>Odstranění příložného pažení a rozepření stěn rýh hl do 2 m</t>
  </si>
  <si>
    <t>-492360608</t>
  </si>
  <si>
    <t>Odstranění pažení a rozepření stěn rýh pro podzemní vedení s uložením materiálu na vzdálenost do 3 m od kraje výkopu příložné, hloubky do 2 m</t>
  </si>
  <si>
    <t>151101112</t>
  </si>
  <si>
    <t>Odstranění příložného pažení a rozepření stěn rýh hl do 4 m</t>
  </si>
  <si>
    <t>1802436997</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</si>
  <si>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</si>
  <si>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</si>
  <si>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</si>
  <si>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-1270649208</t>
  </si>
  <si>
    <t>Svislé přemístění výkopku bez naložení do dopravní nádoby avšak s vyprázdněním dopravní nádoby na hromadu nebo do dopravního prostředku z horniny tř. 1 až 4, při hloubce výkopu přes 1 do 2,5 m</t>
  </si>
  <si>
    <t>96,768+13,824+13,824 + 168,811+28,135+28,135</t>
  </si>
  <si>
    <t>161101151</t>
  </si>
  <si>
    <t>Svislé přemístění výkopku z horniny tř. 5 až 7 hl výkopu do 2,5 m</t>
  </si>
  <si>
    <t>1582053139</t>
  </si>
  <si>
    <t>Svislé přemístění výkopku bez naložení do dopravní nádoby avšak s vyprázdněním dopravní nádoby na hromadu nebo do dopravního prostředku z horniny tř. 5 až 7, při hloubce výkopu přes 1 do 2,5 m</t>
  </si>
  <si>
    <t>6,912+6,912 + 28,135+28,135 - 53,243</t>
  </si>
  <si>
    <t>161101152</t>
  </si>
  <si>
    <t>Svislé přemístění výkopku z horniny tř. 5 až 7 hl výkopu do 4 m</t>
  </si>
  <si>
    <t>1373800436</t>
  </si>
  <si>
    <t>Svislé přemístění výkopku bez naložení do dopravní nádoby avšak s vyprázdněním dopravní nádoby na hromadu nebo do dopravního prostředku z horniny tř. 5 až 7, při hloubce výkopu přes 2,5 do 4 m</t>
  </si>
  <si>
    <t xml:space="preserve">2,57*5*0,9 </t>
  </si>
  <si>
    <t>2,5*2,5*2,55 + 3,0*3,0*2,86</t>
  </si>
  <si>
    <t>161101501</t>
  </si>
  <si>
    <t>Svislé přemístění výkopku nošením svisle do v 3 m v hornině tř. 1 až 4</t>
  </si>
  <si>
    <t>976801348</t>
  </si>
  <si>
    <t>Svislé přemístění výkopku nošením bez naložení, avšak s vyprázdněním nádoby na hromady nebo do dopravního prostředku, na každých, třeba i započatých 3 m výšky z horniny tř. 1 až 4</t>
  </si>
  <si>
    <t>7,98+1,33+1,33</t>
  </si>
  <si>
    <t>161101551</t>
  </si>
  <si>
    <t>Svislé přemístění výkopku nošením svisle do v 3 m v hornině tř. 5 až 7</t>
  </si>
  <si>
    <t>-2012030260</t>
  </si>
  <si>
    <t>Svislé přemístění výkopku nošením bez naložení, avšak s vyprázdněním nádoby na hromady nebo do dopravního prostředku, na každých, třeba i započatých 3 m výšky z horniny tř. 5 až 7</t>
  </si>
  <si>
    <t>-1714092194</t>
  </si>
  <si>
    <t>239,082/2*2</t>
  </si>
  <si>
    <t>672538843</t>
  </si>
  <si>
    <t>17,975+8,868+2,396+101,61 - 72,754</t>
  </si>
  <si>
    <t>(PI*0,62*0,62*(2,22+1,0+2,0)) + (PI*0,89*0,89*3,0) + 8,4*4,8*1,22</t>
  </si>
  <si>
    <t>-2098661720</t>
  </si>
  <si>
    <t>16,851+53,243+2,66</t>
  </si>
  <si>
    <t>-641335898</t>
  </si>
  <si>
    <t>239,082/2</t>
  </si>
  <si>
    <t>171201101</t>
  </si>
  <si>
    <t>Uložení sypaniny do násypů nezhutněných</t>
  </si>
  <si>
    <t>40815761</t>
  </si>
  <si>
    <t>Uložení sypaniny do násypů s rozprostřením sypaniny ve vrstvách a s hrubým urovnáním nezhutněných z jakýchkoliv hornin</t>
  </si>
  <si>
    <t>-1830265345</t>
  </si>
  <si>
    <t>Uložení sypaniny poplatek za uložení sypaniny na skládce (skládkovné) - Stavba doloží množství odpadu uloženého na skládce platnými vážnými lístky</t>
  </si>
  <si>
    <t>193,809*2,1 'Přepočtené koeficientem množství</t>
  </si>
  <si>
    <t>174101101</t>
  </si>
  <si>
    <t>Zásyp jam, šachet rýh nebo kolem objektů sypaninou se zhutněním</t>
  </si>
  <si>
    <t>-869040182</t>
  </si>
  <si>
    <t>Zásyp sypaninou z jakékoliv horniny s uložením výkopku ve vrstvách se zhutněním jam, šachet, rýh nebo kolem objektů v těchto vykopávkách</t>
  </si>
  <si>
    <t>349,497+16,851+53,243+10,64+2,66 - 193,809</t>
  </si>
  <si>
    <t>431463090</t>
  </si>
  <si>
    <t>(13+11+51+105+10)*0,8*0,4</t>
  </si>
  <si>
    <t>6,0*10,0*1,5 - (4,8*8,4*1,22)</t>
  </si>
  <si>
    <t>-1796331333</t>
  </si>
  <si>
    <t>60,8*1,89 'Přepočtené koeficientem množství</t>
  </si>
  <si>
    <t>583336740</t>
  </si>
  <si>
    <t>kamenivo těžené hrubé frakce 16-32</t>
  </si>
  <si>
    <t>-367343874</t>
  </si>
  <si>
    <t>40,81*1,89 'Přepočtené koeficientem množství</t>
  </si>
  <si>
    <t>359901211</t>
  </si>
  <si>
    <t>Monitoring stoky jakékoli výšky na nové kanalizaci</t>
  </si>
  <si>
    <t>-1291769789</t>
  </si>
  <si>
    <t>Monitoring stok (kamerový systém) jakékoli výšky nová kanalizace</t>
  </si>
  <si>
    <t>13+11+51+105</t>
  </si>
  <si>
    <t>382413116</t>
  </si>
  <si>
    <t>Osazení jímky z PP na obetonování pro usazení do terénu</t>
  </si>
  <si>
    <t>-1839664658</t>
  </si>
  <si>
    <t>Osazení plastové jímky z polypropylenu PP na obetonování vč. provedení výplně mezipláště</t>
  </si>
  <si>
    <t>56230017R</t>
  </si>
  <si>
    <t>Čerpací šachta - celoplastová dvouplášťová šachta, určená k obetonování, vnitř. průměr 1440 mm, výšky 3,0 m</t>
  </si>
  <si>
    <t>-167225211</t>
  </si>
  <si>
    <t xml:space="preserve">Čerpací šachta - celoplastová dvouplášťová šachta s armovací výztuží, určená k obetonování, vnitř. průměr 1440 mm, výšky 3,0 m, vč. poklopu 800x600 mm tř. D400, 2 ks čerpadel pro splaškové vody, nerez žebřík, el. rozvaděče a příslušenství, vč. výplně mezipláště betonem tř. C20/25 
</t>
  </si>
  <si>
    <t>132240469</t>
  </si>
  <si>
    <t>(13+11+51+105+10)*0,8*0,1</t>
  </si>
  <si>
    <t>2,5*2,5*3*0,1 + 3*3*0,1</t>
  </si>
  <si>
    <t xml:space="preserve">5,8*9,4*0,1 </t>
  </si>
  <si>
    <t>-1346043319</t>
  </si>
  <si>
    <t>17,975*1,9 'Přepočtené koeficientem množství</t>
  </si>
  <si>
    <t>-1272757755</t>
  </si>
  <si>
    <t>5,452*1,9 'Přepočtené koeficientem množství</t>
  </si>
  <si>
    <t>45157399R</t>
  </si>
  <si>
    <t xml:space="preserve">Vsakovací jímka 1,0 m3 (1,0*1,0*1,0 m) vyplněná štěrkem fr. 32-63 mm v geotextilii 300 g/m2 </t>
  </si>
  <si>
    <t>1297328983</t>
  </si>
  <si>
    <t>452112121</t>
  </si>
  <si>
    <t>Osazení betonových prstenců nebo rámů v do 200 mm</t>
  </si>
  <si>
    <t>-1985533295</t>
  </si>
  <si>
    <t>Osazení betonových dílců prstenců nebo rámů pod poklopy a mříže, výšky přes 100 do 200 mm</t>
  </si>
  <si>
    <t>592241750</t>
  </si>
  <si>
    <t xml:space="preserve">prstenec betonový vyrovnávací  625/60/120 62,5x6x12 cm</t>
  </si>
  <si>
    <t>983885563</t>
  </si>
  <si>
    <t>prstenec betonový vyrovnávací 62,5x6x12 cm</t>
  </si>
  <si>
    <t>592241760</t>
  </si>
  <si>
    <t xml:space="preserve">prstenec betonový vyrovnávací  625/80/120 62,5x8x12 cm</t>
  </si>
  <si>
    <t>-2133582424</t>
  </si>
  <si>
    <t>prstenec betonový vyrovnávací 62,5x8x12 cm</t>
  </si>
  <si>
    <t>592241770</t>
  </si>
  <si>
    <t xml:space="preserve">prstenec betonový vyrovnávací  625/100/120 62,5x10x12 cm</t>
  </si>
  <si>
    <t>1163159840</t>
  </si>
  <si>
    <t>prstenec betonový vyrovnávací 62,5x10x12 cm</t>
  </si>
  <si>
    <t>516905955</t>
  </si>
  <si>
    <t xml:space="preserve">26*0,8*0,1 </t>
  </si>
  <si>
    <t xml:space="preserve">57*0,45*0,15 + 14*0,6*0,35 </t>
  </si>
  <si>
    <t>452321151</t>
  </si>
  <si>
    <t>Podkladní desky ze ŽB tř. C 20/25 otevřený výkop</t>
  </si>
  <si>
    <t>-1589291767</t>
  </si>
  <si>
    <t>Podkladní a zajišťovací konstrukce z betonu železového v otevřeném výkopu desky pod potrubí, stoky a drobné objekty z betonu tř. C 20/25</t>
  </si>
  <si>
    <t>1,8*1,8*0,15*3 + 2,5*2,5*0,15</t>
  </si>
  <si>
    <t>1107954459</t>
  </si>
  <si>
    <t>1,8*4*0,15*3+2,5*4*0,15</t>
  </si>
  <si>
    <t>452368211</t>
  </si>
  <si>
    <t>Výztuž podkladních desek nebo bloků nebo pražců otevřený výkop ze svařovaných sítí Kari</t>
  </si>
  <si>
    <t>-1132353817</t>
  </si>
  <si>
    <t>Výztuž podkladních desek, bloků nebo pražců v otevřeném výkopu ze svařovaných sítí typu Kari</t>
  </si>
  <si>
    <t>1,8*1,8*2*3*0,008 + 2,5*2,5*2*0,008</t>
  </si>
  <si>
    <t>817354111</t>
  </si>
  <si>
    <t>Montáž betonových útesů s hrdlem DN 200 - napojení do stávající kanalizační šachty</t>
  </si>
  <si>
    <t>145794515</t>
  </si>
  <si>
    <t>Montáž betonových útesů s hrdlem na potrubí betonovém a železobetonovém DN 200</t>
  </si>
  <si>
    <t>871224201</t>
  </si>
  <si>
    <t xml:space="preserve">Montáž kanalizačního potrubí z PE SDR11 otevřený výkop sklon do 20 %  svařovaných na tupo D 63x5,8mm</t>
  </si>
  <si>
    <t>-130462089</t>
  </si>
  <si>
    <t>Montáž kanalizačního potrubí z plastů z polyetylenu PE 100 svařovaných na tupo v otevřeném výkopu ve sklonu do 20 % SDR 11/PN16 D 63 x 5,8 mm</t>
  </si>
  <si>
    <t>286136840</t>
  </si>
  <si>
    <t>potrubí kanalizační tlakové PE100 SDR 11 63 x 5,8 mm</t>
  </si>
  <si>
    <t>746088489</t>
  </si>
  <si>
    <t>939243200</t>
  </si>
  <si>
    <t>-1903267751</t>
  </si>
  <si>
    <t>-1527779449</t>
  </si>
  <si>
    <t>-1688222844</t>
  </si>
  <si>
    <t>877265211</t>
  </si>
  <si>
    <t>Montáž tvarovek z tvrdého PVC-systém KG nebo z polypropylenu-systém KG jednoosé DN 100</t>
  </si>
  <si>
    <t>-343795775</t>
  </si>
  <si>
    <t>Montáž tvarovek na kanalizačním potrubí z trub z plastu z tvrdého PVC [systém KG] nebo z polypropylenu v otevřeném výkopu jednoosých DN 100</t>
  </si>
  <si>
    <t>286113510</t>
  </si>
  <si>
    <t>koleno kanalizace plastové KGB 110x45°</t>
  </si>
  <si>
    <t>-384244872</t>
  </si>
  <si>
    <t>koleno kanalizace plastové KG 110x45°</t>
  </si>
  <si>
    <t>286113530</t>
  </si>
  <si>
    <t>koleno kanalizace plastové KGB 110x87°</t>
  </si>
  <si>
    <t>786462715</t>
  </si>
  <si>
    <t>koleno kanalizace plastové KG 110x87°</t>
  </si>
  <si>
    <t>286115640</t>
  </si>
  <si>
    <t>objímka převlečná kanalizace plastové KGU DN 100</t>
  </si>
  <si>
    <t>-1506509198</t>
  </si>
  <si>
    <t>objímka převlečná kanalizace plastové KG DN 100</t>
  </si>
  <si>
    <t>877275221</t>
  </si>
  <si>
    <t>Montáž tvarovek z tvrdého PVC-systém KG nebo z polypropylenu-systém KG dvouosé DN 125</t>
  </si>
  <si>
    <t>-1915088273</t>
  </si>
  <si>
    <t>Montáž tvarovek na kanalizačním potrubí z trub z plastu z tvrdého PVC [systém KG] nebo z polypropylenu v otevřeném výkopu dvouosých DN 125</t>
  </si>
  <si>
    <t>286113890</t>
  </si>
  <si>
    <t>odbočka kanalizační plastová s hrdlem KGEA-125/110/45°</t>
  </si>
  <si>
    <t>-32672878</t>
  </si>
  <si>
    <t>odbočka kanalizační plastová s hrdlem KG 125/110/45°</t>
  </si>
  <si>
    <t>877315211</t>
  </si>
  <si>
    <t>Montáž tvarovek z tvrdého PVC-systém KG nebo z polypropylenu-systém KG jednoosé DN 150</t>
  </si>
  <si>
    <t>-1992570081</t>
  </si>
  <si>
    <t>Montáž tvarovek na kanalizačním potrubí z trub z plastu z tvrdého PVC [systém KG] nebo z polypropylenu v otevřeném výkopu jednoosých DN 150</t>
  </si>
  <si>
    <t>286113600</t>
  </si>
  <si>
    <t>koleno kanalizace plastové KGB 150x30°</t>
  </si>
  <si>
    <t>785336819</t>
  </si>
  <si>
    <t>koleno kanalizace plastové KG 150x30°</t>
  </si>
  <si>
    <t>286113590</t>
  </si>
  <si>
    <t>koleno kanalizace plastové KGB 150x15°</t>
  </si>
  <si>
    <t>1907715372</t>
  </si>
  <si>
    <t>koleno kanalizace plastové KG 150x15°</t>
  </si>
  <si>
    <t>286113610</t>
  </si>
  <si>
    <t>koleno kanalizace plastové KGB 150x45°</t>
  </si>
  <si>
    <t>-1243802873</t>
  </si>
  <si>
    <t>koleno kanalizace plastové KG 150x45°</t>
  </si>
  <si>
    <t>286115680</t>
  </si>
  <si>
    <t>objímka převlečná kanalizace plastové KGU DN 150</t>
  </si>
  <si>
    <t>-620867199</t>
  </si>
  <si>
    <t>objímka převlečná kanalizace plastové KG DN 150</t>
  </si>
  <si>
    <t>877315221</t>
  </si>
  <si>
    <t>Montáž tvarovek z tvrdého PVC-systém KG nebo z polypropylenu-systém KG dvouosé DN 150</t>
  </si>
  <si>
    <t>-1695757619</t>
  </si>
  <si>
    <t>Montáž tvarovek na kanalizačním potrubí z trub z plastu z tvrdého PVC [systém KG] nebo z polypropylenu v otevřeném výkopu dvouosých DN 150</t>
  </si>
  <si>
    <t>286113920</t>
  </si>
  <si>
    <t>odbočka kanalizační plastová s hrdlem KGEA-150/150/45°</t>
  </si>
  <si>
    <t>-310456383</t>
  </si>
  <si>
    <t>odbočka kanalizační plastová s hrdlem KG 150/150/45°</t>
  </si>
  <si>
    <t>877355211</t>
  </si>
  <si>
    <t>Montáž tvarovek z tvrdého PVC-systém KG nebo z polypropylenu-systém KG jednoosé DN 200</t>
  </si>
  <si>
    <t>191410180</t>
  </si>
  <si>
    <t>Montáž tvarovek na kanalizačním potrubí z trub z plastu z tvrdého PVC [systém KG] nebo z polypropylenu v otevřeném výkopu jednoosých DN 200</t>
  </si>
  <si>
    <t>286113640</t>
  </si>
  <si>
    <t>koleno kanalizace plastové KGB 200x15°</t>
  </si>
  <si>
    <t>-53288638</t>
  </si>
  <si>
    <t>koleno kanalizace plastové KG 200x15°</t>
  </si>
  <si>
    <t>286113680</t>
  </si>
  <si>
    <t>koleno kanalizace plastové KGB 200x87°</t>
  </si>
  <si>
    <t>1918854131</t>
  </si>
  <si>
    <t>koleno kanalizace plastové KG 200x87°</t>
  </si>
  <si>
    <t>286115080</t>
  </si>
  <si>
    <t>redukce kanalizace plastová KGR 200/160</t>
  </si>
  <si>
    <t>1518967752</t>
  </si>
  <si>
    <t>redukce kanalizace plastová KG 200/160</t>
  </si>
  <si>
    <t>286115700</t>
  </si>
  <si>
    <t>objímka převlečná kanalizace plastové KGU DN 200</t>
  </si>
  <si>
    <t>-1873166870</t>
  </si>
  <si>
    <t>objímka převlečná kanalizace plastové KG DN 200</t>
  </si>
  <si>
    <t>877355221</t>
  </si>
  <si>
    <t>Montáž tvarovek z tvrdého PVC-systém KG nebo z polypropylenu-systém KG dvouosé DN 200</t>
  </si>
  <si>
    <t>1276307087</t>
  </si>
  <si>
    <t>Montáž tvarovek na kanalizačním potrubí z trub z plastu z tvrdého PVC [systém KG] nebo z polypropylenu v otevřeném výkopu dvouosých DN 200</t>
  </si>
  <si>
    <t>286113930</t>
  </si>
  <si>
    <t>odbočka kanalizační plastová s hrdlem KGEA-200/100/45°</t>
  </si>
  <si>
    <t>-814672116</t>
  </si>
  <si>
    <t>odbočka kanalizační plastová s hrdlem KG 200/100/45°</t>
  </si>
  <si>
    <t>286113950</t>
  </si>
  <si>
    <t>odbočka kanalizační plastová s hrdlem KGEA-200/150/45°</t>
  </si>
  <si>
    <t>-1913075655</t>
  </si>
  <si>
    <t>odbočka kanalizační plastová s hrdlem KG 200/150/45°</t>
  </si>
  <si>
    <t>892241111</t>
  </si>
  <si>
    <t>Tlaková zkouška vodou potrubí do 80</t>
  </si>
  <si>
    <t>-757113525</t>
  </si>
  <si>
    <t>Tlakové zkoušky vodou na potrubí DN do 80</t>
  </si>
  <si>
    <t>892312121</t>
  </si>
  <si>
    <t>Tlaková zkouška vzduchem potrubí DN 150 těsnícím vakem ucpávkovým</t>
  </si>
  <si>
    <t>-1673897971</t>
  </si>
  <si>
    <t>Tlakové zkoušky vzduchem těsnícími vaky ucpávkovými DN 150</t>
  </si>
  <si>
    <t>892352121</t>
  </si>
  <si>
    <t>Tlaková zkouška vzduchem potrubí DN 200 těsnícím vakem ucpávkovým</t>
  </si>
  <si>
    <t>404237477</t>
  </si>
  <si>
    <t>Tlakové zkoušky vzduchem těsnícími vaky ucpávkovými DN 200</t>
  </si>
  <si>
    <t>877275211</t>
  </si>
  <si>
    <t>Montáž tvarovek z tvrdého PVC-systém KG nebo z polypropylenu-systém KG jednoosé DN 125</t>
  </si>
  <si>
    <t>353450313</t>
  </si>
  <si>
    <t>Montáž tvarovek na kanalizačním potrubí z trub z plastu z tvrdého PVC nebo z polypropylenu v otevřeném výkopu jednoosých DN 125</t>
  </si>
  <si>
    <t>286113560</t>
  </si>
  <si>
    <t>koleno kanalizace plastové KGB 125x45°</t>
  </si>
  <si>
    <t>241295274</t>
  </si>
  <si>
    <t>koleno kanalizace plastové KG 125x45°</t>
  </si>
  <si>
    <t>286115020</t>
  </si>
  <si>
    <t>redukce kanalizace plastová KGR 125/110</t>
  </si>
  <si>
    <t>-846746153</t>
  </si>
  <si>
    <t>redukce kanalizace plastová KG 125/110</t>
  </si>
  <si>
    <t>894411111</t>
  </si>
  <si>
    <t>Zřízení šachet kanalizačních z betonových dílců na potrubí DN do 200 dno beton tř. C 25/30</t>
  </si>
  <si>
    <t>1522147704</t>
  </si>
  <si>
    <t>Zřízení šachet kanalizačních z betonových dílců výšky vstupu do 1,50 m s obložením dna betonem tř. C 25/30, na potrubí DN do 200</t>
  </si>
  <si>
    <t>592243810</t>
  </si>
  <si>
    <t>skruž betonová šachtová 1000/1000 SP D 100x100x12 cm</t>
  </si>
  <si>
    <t>-2103793181</t>
  </si>
  <si>
    <t>skruž betonová šachtová se stupadly 100 x 100 x 12 cm</t>
  </si>
  <si>
    <t>592243820</t>
  </si>
  <si>
    <t>skruž betonová šachtová 1000/500 SP D 100x50x12 cm</t>
  </si>
  <si>
    <t>-738202898</t>
  </si>
  <si>
    <t xml:space="preserve">skruž betonová šachtová se stupadly 100 x  50 x 12 cm</t>
  </si>
  <si>
    <t>592243830</t>
  </si>
  <si>
    <t>skruž betonová šachtová 1000/250 SP D 100x25x12 cm</t>
  </si>
  <si>
    <t>-392522802</t>
  </si>
  <si>
    <t xml:space="preserve">skruž betonová šachtová se stupadly 100 x  25 x 12 cm</t>
  </si>
  <si>
    <t>592243850</t>
  </si>
  <si>
    <t xml:space="preserve">skruž betonová přechodová  1000-625/600/120 SP K D 100-62,5x67x12 cm</t>
  </si>
  <si>
    <t>1174758922</t>
  </si>
  <si>
    <t>skruž betonová přechodová, stupadlo oplastované 100-62,5x67x12 cm</t>
  </si>
  <si>
    <t>59224191R</t>
  </si>
  <si>
    <t xml:space="preserve">přechodová deska  625 / 200 / 120 / T</t>
  </si>
  <si>
    <t>-782814538</t>
  </si>
  <si>
    <t>592241830</t>
  </si>
  <si>
    <t xml:space="preserve">dno betonové šachtové kulaté  100/75 D130x15 cm</t>
  </si>
  <si>
    <t>-1212619510</t>
  </si>
  <si>
    <t>dno betonové šachtové kulaté D130x15 cm</t>
  </si>
  <si>
    <t>894812202</t>
  </si>
  <si>
    <t>Revizní a čistící šachta z PP šachtové dno DN 425/150 průtočné 30°,60°,90°</t>
  </si>
  <si>
    <t>-163410158</t>
  </si>
  <si>
    <t>Revizní a čistící šachta z polypropylenu PP pro hladké trouby [např. systém KG] DN 425 šachtové dno (DN šachty / DN trubního vedení) DN 425/150 průtočné 30 st.,60 st.,90 st.</t>
  </si>
  <si>
    <t>894812206</t>
  </si>
  <si>
    <t>Revizní a čistící šachta z PP šachtové dno DN 425/200 průtočné 30°,60°,90°</t>
  </si>
  <si>
    <t>-441254391</t>
  </si>
  <si>
    <t>Revizní a čistící šachta z polypropylenu PP pro hladké trouby [např. systém KG] DN 425 šachtové dno (DN šachty / DN trubního vedení) DN 425/200 průtočné 30 st.,60 st.,90 st.</t>
  </si>
  <si>
    <t>894812231</t>
  </si>
  <si>
    <t>Revizní a čistící šachta z PP DN 425 šachtová roura korugovaná bez hrdla světlé hloubky 1500 mm</t>
  </si>
  <si>
    <t>1641450509</t>
  </si>
  <si>
    <t>Revizní a čistící šachta z polypropylenu PP pro hladké trouby [např. systém KG] DN 425 roura šachtová korugovaná bez hrdla, světlé hloubky 1500 mm</t>
  </si>
  <si>
    <t>894812241</t>
  </si>
  <si>
    <t>Revizní a čistící šachta z PP DN 425 šachtová roura teleskopická světlé hloubky 375 mm</t>
  </si>
  <si>
    <t>-907082420</t>
  </si>
  <si>
    <t>Revizní a čistící šachta z polypropylenu PP pro hladké trouby [např. systém KG] DN 425 roura šachtová korugovaná teleskopická (včetně těsnění) 375 mm</t>
  </si>
  <si>
    <t>894812249</t>
  </si>
  <si>
    <t>Příplatek k rourám revizní a čistící šachty z PP DN 425 za uříznutí šachtové roury</t>
  </si>
  <si>
    <t>2079065657</t>
  </si>
  <si>
    <t>Revizní a čistící šachta z polypropylenu PP pro hladké trouby [např. systém KG] DN 425 roura šachtová korugovaná Příplatek k cenám 2231 - 2242 za uříznutí šachtové roury</t>
  </si>
  <si>
    <t>894812262</t>
  </si>
  <si>
    <t xml:space="preserve">Revizní a čistící šachta z PP DN 425 poklop litinový plný do teleskopické trubky pro zatížení  40 t</t>
  </si>
  <si>
    <t>-1139159517</t>
  </si>
  <si>
    <t>Revizní a čistící šachta z polypropylenu PP pro hladké trouby [např. systém KG] DN 425 poklop litinový (pro zatížení) plný do teleskopické trubky (40 t)</t>
  </si>
  <si>
    <t>89481237R</t>
  </si>
  <si>
    <t>Revizní škrtící šachta z PP DN 500 se škrtícím zařízením, vč. dna, roury, lit. poklopu - viz. technický list ZTI č. 28</t>
  </si>
  <si>
    <t>126854483</t>
  </si>
  <si>
    <t>Revizní škrtící šachta z PP DN 500 se škrtícím zařízením, vč. dna, roury, lit. poklopu</t>
  </si>
  <si>
    <t>895941111</t>
  </si>
  <si>
    <t>Zřízení vpusti kanalizační uliční z betonových dílců normální</t>
  </si>
  <si>
    <t>1574775746</t>
  </si>
  <si>
    <t>592238520</t>
  </si>
  <si>
    <t xml:space="preserve">dno betonové pro uliční vpusť s kalovou prohlubní  45x30x5 cm</t>
  </si>
  <si>
    <t>961895575</t>
  </si>
  <si>
    <t>dno betonové pro uliční vpusť s kalovou prohlubní 45x30x5 cm</t>
  </si>
  <si>
    <t>592238540</t>
  </si>
  <si>
    <t xml:space="preserve">skruž betonová pro uliční vpusť s výtokovým otvorem PVC  450/350/3a, 45x35x5 cm</t>
  </si>
  <si>
    <t>2014763754</t>
  </si>
  <si>
    <t>skruž betonová pro uliční vpusť s výtokovým otvorem PVC, 45x35x5 cm</t>
  </si>
  <si>
    <t>592238570</t>
  </si>
  <si>
    <t xml:space="preserve">skruž betonová pro uliční vpusť horní  450/295/5b, 45x29,5x5 cm</t>
  </si>
  <si>
    <t>-2070679960</t>
  </si>
  <si>
    <t>skruž betonová pro uliční vpusť horní 45 x 29,5 x 5 cm</t>
  </si>
  <si>
    <t>592238760</t>
  </si>
  <si>
    <t>rám zabetonovaný DIN 19583-9 500/500 mm</t>
  </si>
  <si>
    <t>148837988</t>
  </si>
  <si>
    <t>rám zabetonovaný pro uliční vpusti 500/500 mm</t>
  </si>
  <si>
    <t>592238780</t>
  </si>
  <si>
    <t>mříž M1 D400 DIN 19583-13, 500/500 mm</t>
  </si>
  <si>
    <t>-729244760</t>
  </si>
  <si>
    <t>mříž vtoková pro uliční vpusti 500/500 mm</t>
  </si>
  <si>
    <t>895971124</t>
  </si>
  <si>
    <t>Zasakovací box z polypropylenu PP bez revize pro vsakování dvouřadová galerie objemu do 50 m3</t>
  </si>
  <si>
    <t>2092357816</t>
  </si>
  <si>
    <t>Zasakovací boxy z polypropylenu PP bez možnosti revize a čištění pro vsakování deštových vod v dvouřadové galerii o celkovém objemu přes 20 m3 do 50 m3 (min. užitný objem 43,3 l/s)</t>
  </si>
  <si>
    <t>899103111</t>
  </si>
  <si>
    <t>Osazení poklopů litinových nebo ocelových včetně rámů hmotnosti nad 100 do 150 kg</t>
  </si>
  <si>
    <t>-619083012</t>
  </si>
  <si>
    <t>Osazení poklopů litinových a ocelových včetně rámů hmotnosti jednotlivě přes 100 do 150 kg</t>
  </si>
  <si>
    <t>552410140</t>
  </si>
  <si>
    <t>poklop šachtový třída D 400, kruhový rám 785, vstup 600 mm, bez ventilace</t>
  </si>
  <si>
    <t>2131222578</t>
  </si>
  <si>
    <t>899203211</t>
  </si>
  <si>
    <t>Demontáž mříží litinových včetně rámů hmotnosti přes 100 do 150 kg</t>
  </si>
  <si>
    <t>-475852692</t>
  </si>
  <si>
    <t>Demontáž mříží litinových včetně rámů, hmotnosti jednotlivě přes 100 do 150 Kg</t>
  </si>
  <si>
    <t>89920328R</t>
  </si>
  <si>
    <t>Oprava stávající kanalizační šachty (Š11)</t>
  </si>
  <si>
    <t>590076745</t>
  </si>
  <si>
    <t>Oprava stávající kanalizační šachty (Š11) - úprava dna, vyspravení a utěsnění prostupu napojované kanalizace, zatření spár stěn šachty, atd.</t>
  </si>
  <si>
    <t>89920329R</t>
  </si>
  <si>
    <t>Vybourání uliční vpustě</t>
  </si>
  <si>
    <t>-1190634371</t>
  </si>
  <si>
    <t>Vybourání uliční vpustě z prefabrikovaných dílů</t>
  </si>
  <si>
    <t>899623161</t>
  </si>
  <si>
    <t>Obetonování potrubí nebo zdiva stok betonem prostým tř. C 20/25 v otevřeném výkopu</t>
  </si>
  <si>
    <t>1890108506</t>
  </si>
  <si>
    <t>Obetonování potrubí nebo zdiva stok betonem prostým v otevřeném výkopu, beton tř. C 20/25</t>
  </si>
  <si>
    <t>26*0,8*0,35 - PI*0,1*0,1*26</t>
  </si>
  <si>
    <t>721211431</t>
  </si>
  <si>
    <t>Vtok terasový s vodorovným stavitelným odtokem DN 50/75 se suchou klapkou - viz. technický list ZTI č. 11</t>
  </si>
  <si>
    <t>-775017852</t>
  </si>
  <si>
    <t>Podlahové vpusti terasové (balkonové) vtoky s vodorovným stavitelným odtokem DN 50/75 se suchou klapkou</t>
  </si>
  <si>
    <t>-579424847</t>
  </si>
  <si>
    <t>59227001R</t>
  </si>
  <si>
    <t>žlab odvodňovací š. 100 , polymerbeton dl. 1,0 m</t>
  </si>
  <si>
    <t>714687625</t>
  </si>
  <si>
    <t>žlab odvodňovací š. 100 , polymerbeton dl. 1,0 m, vč. vpusti žlabové, čelních stěn a pachového uzávěru</t>
  </si>
  <si>
    <t>59227002R</t>
  </si>
  <si>
    <t>žlab odvodňovací š. 100 , polymerbeton dl. 23,0 m</t>
  </si>
  <si>
    <t>-1325618262</t>
  </si>
  <si>
    <t>žlab odvodňovací š. 100 , polymerbeton dl. 23,0 m, vč. vpusti žlabové, čelních stěn a pachového uzávěru</t>
  </si>
  <si>
    <t>59227003R</t>
  </si>
  <si>
    <t>žlab odvodňovací š. 100 , polymerbeton dl. 33,0 m</t>
  </si>
  <si>
    <t>462380898</t>
  </si>
  <si>
    <t>žlab odvodňovací š. 100 , polymerbeton dl. 33,0 m, vč. odtoku, čelních stěn a pachového uzávěru</t>
  </si>
  <si>
    <t>59227004R</t>
  </si>
  <si>
    <t>žlab odvodňovací š. 100 , polymerbeton monoblokové konstrukce, dl. 14,0 m</t>
  </si>
  <si>
    <t>-1925857993</t>
  </si>
  <si>
    <t xml:space="preserve">žlab odvodňovací š. 100 , polymerbeton monoblokové konstrukce, dl. 14,0 m, vč. 2 ks vpustí a čelních stěn </t>
  </si>
  <si>
    <t>935114121</t>
  </si>
  <si>
    <t>Štěrbinový odvodňovací betonový žlab 450x500 mm bez vnitřního spádu se základem</t>
  </si>
  <si>
    <t>-1731333973</t>
  </si>
  <si>
    <t>Štěrbinový odvodňovací betonový žlab se základem z betonu prostého a s obetonováním rozměru 450x500 mm bez obrubníku bez vnitřního spádu</t>
  </si>
  <si>
    <t>997</t>
  </si>
  <si>
    <t>Přesun sutě</t>
  </si>
  <si>
    <t>997013501</t>
  </si>
  <si>
    <t>Odvoz suti a vybouraných hmot na skládku nebo meziskládku do 1 km se složením</t>
  </si>
  <si>
    <t>183721530</t>
  </si>
  <si>
    <t>Odvoz suti a vybouraných hmot na skládku nebo meziskládku se složením, na vzdálenost do 1 km</t>
  </si>
  <si>
    <t>(80,245+72,754)*0,3</t>
  </si>
  <si>
    <t>997013509</t>
  </si>
  <si>
    <t>Příplatek k odvozu suti a vybouraných hmot na skládku ZKD 1 km přes 1 km</t>
  </si>
  <si>
    <t>1520764070</t>
  </si>
  <si>
    <t>Odvoz suti a vybouraných hmot na skládku nebo meziskládku se složením, na vzdálenost Příplatek k ceně za každý další i započatý 1 km přes 1 km</t>
  </si>
  <si>
    <t>45,9*8 'Přepočtené koeficientem množství</t>
  </si>
  <si>
    <t>997013831</t>
  </si>
  <si>
    <t>Poplatek za uložení stavebního směsného odpadu na skládce (skládkovné)</t>
  </si>
  <si>
    <t>-1659177008</t>
  </si>
  <si>
    <t>Poplatek za uložení stavebního odpadu na skládce (skládkovné) směsného - Stavba doloží množství odpadu uloženého na skládce platnými vážnými lístky</t>
  </si>
  <si>
    <t>1903765651</t>
  </si>
  <si>
    <t>41,367+32,685+0,56</t>
  </si>
  <si>
    <t>IO-04 - Rozšíření areálového vodovodu</t>
  </si>
  <si>
    <t>I04_1 - Rozšíření areálového vodovodu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</si>
  <si>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D2.04.03 Podélný profil areálového vodovodu  D2.04.04 Vzorový řez uložení vodovodního potrubí D2.04.05 Kladečský plán vodovodu TECHNICKÉ LISTY</t>
  </si>
  <si>
    <t>113107024</t>
  </si>
  <si>
    <t>Odstranění podkladu plochy do 15 m2 z kameniva drceného tl 400 mm při překopech inž sítí</t>
  </si>
  <si>
    <t>-1625006281</t>
  </si>
  <si>
    <t>Odstranění podkladů nebo krytů při překopech inženýrských sítí v ploše jednotlivě do 15 m2 s přemístěním hmot na skládku ve vzdálenosti do 3 m nebo s naložením na dopravní prostředek z kameniva hrubého drceného, o tl. vrstvy přes 300 do 400 mm</t>
  </si>
  <si>
    <t>113107043</t>
  </si>
  <si>
    <t>Odstranění podkladu plochy do 15 m2 živičných tl 150 mm při překopech inž sítí</t>
  </si>
  <si>
    <t>627284134</t>
  </si>
  <si>
    <t>Odstranění podkladů nebo krytů při překopech inženýrských sítí v ploše jednotlivě do 15 m2 s přemístěním hmot na skládku ve vzdálenosti do 3 m nebo s naložením na dopravní prostředek živičných, o tl. vrstvy přes 100 do 150 mm</t>
  </si>
  <si>
    <t>-1146680879</t>
  </si>
  <si>
    <t>119001421</t>
  </si>
  <si>
    <t>Dočasné zajištění kabelů a kabelových tratí ze 3 volně ložených kabelů</t>
  </si>
  <si>
    <t>-930073843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</si>
  <si>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</si>
  <si>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119002121</t>
  </si>
  <si>
    <t>Přechová lávka délky do 2 m včetně zábradlí pro zabezpečení výkopu zřízení</t>
  </si>
  <si>
    <t>1645811448</t>
  </si>
  <si>
    <t>Pomocné konstrukce při zabezpečení výkopu vodorovné pochůzné přechodová lávka do délky 2 000 mm včetně zábradlí zřízení</t>
  </si>
  <si>
    <t>119002122</t>
  </si>
  <si>
    <t>Přechodová lávka délky do 2 m včetně zábradlí pro zabezpečení výkopu odstranění</t>
  </si>
  <si>
    <t>815682496</t>
  </si>
  <si>
    <t>Pomocné konstrukce při zabezpečení výkopu vodorovné pochůzné přechodová lávka do délky 2 000 mm včetně zábradlí odstranění</t>
  </si>
  <si>
    <t>121101102</t>
  </si>
  <si>
    <t>Sejmutí ornice s přemístěním na vzdálenost do 100 m</t>
  </si>
  <si>
    <t>1426371864</t>
  </si>
  <si>
    <t>Sejmutí ornice nebo lesní půdy s vodorovným přemístěním na hromady v místě upotřebení nebo na dočasné či trvalé skládky se složením, na vzdálenost přes 50 do 100 m</t>
  </si>
  <si>
    <t>44*1,0*0,2</t>
  </si>
  <si>
    <t>132101101</t>
  </si>
  <si>
    <t>Hloubení rýh šířky do 600 mm v hornině tř. 1 a 2 objemu do 100 m3</t>
  </si>
  <si>
    <t>350751050</t>
  </si>
  <si>
    <t>Hloubení zapažených i nezapažených rýh šířky do 600 mm s urovnáním dna do předepsaného profilu a spádu v horninách tř. 1 a 2 do 100 m3</t>
  </si>
  <si>
    <t>((2,05+1,6)/2*18)*0,5 + ((2,05+1,6)/2*24)*0,5 + 4*3,55*0,5+6,5*1,20*0,5+7*1,25*0,5+7*1,45*0,5+((1,45+0,65)/2*4)*0,5+((0,65+0,25)/2*9)*0,5+1,5*1,5*1,8</t>
  </si>
  <si>
    <t>66,95*0,7 'Přepočtené koeficientem množství</t>
  </si>
  <si>
    <t>132112101</t>
  </si>
  <si>
    <t>Hloubení rýh š do 600 mm ručním nebo pneum nářadím v soudržných horninách tř. 1 a 2</t>
  </si>
  <si>
    <t>773953112</t>
  </si>
  <si>
    <t>Hloubení zapažených i nezapažených rýh šířky do 600 mm ručním nebo pneumatickým nářadím s urovnáním dna do předepsaného profilu a spádu v horninách tř. 1 a 2 soudržných</t>
  </si>
  <si>
    <t>6*0,6*1,8</t>
  </si>
  <si>
    <t>6,48*0,7 'Přepočtené koeficientem množství</t>
  </si>
  <si>
    <t>-888627544</t>
  </si>
  <si>
    <t>66,95*0,1 'Přepočtené koeficientem množství</t>
  </si>
  <si>
    <t>132212101</t>
  </si>
  <si>
    <t>Hloubení rýh š do 600 mm ručním nebo pneum nářadím v soudržných horninách tř. 3</t>
  </si>
  <si>
    <t>-940281614</t>
  </si>
  <si>
    <t>Hloubení zapažených i nezapažených rýh šířky do 600 mm ručním nebo pneumatickým nářadím s urovnáním dna do předepsaného profilu a spádu v horninách tř. 3 soudržných</t>
  </si>
  <si>
    <t>6,48*0,1 'Přepočtené koeficientem množství</t>
  </si>
  <si>
    <t>132301101</t>
  </si>
  <si>
    <t>Hloubení rýh š do 600 mm v hornině tř. 4 objemu do 100 m3</t>
  </si>
  <si>
    <t>2049798899</t>
  </si>
  <si>
    <t>Hloubení zapažených i nezapažených rýh šířky do 600 mm s urovnáním dna do předepsaného profilu a spádu v hornině tř. 4 do 100 m3</t>
  </si>
  <si>
    <t>132312101</t>
  </si>
  <si>
    <t>Hloubení rýh š do 600 mm ručním nebo pneum nářadím v soudržných horninách tř. 4</t>
  </si>
  <si>
    <t>895917721</t>
  </si>
  <si>
    <t>Hloubení zapažených i nezapažených rýh šířky do 600 mm ručním nebo pneumatickým nářadím s urovnáním dna do předepsaného profilu a spádu v horninách tř. 4 soudržných</t>
  </si>
  <si>
    <t>6,48*0,2 'Přepočtené koeficientem množství</t>
  </si>
  <si>
    <t>132401101</t>
  </si>
  <si>
    <t>Hloubení rýh š do 600 mm v hornině tř. 5</t>
  </si>
  <si>
    <t>-397125232</t>
  </si>
  <si>
    <t>Hloubení zapažených i nezapažených rýh šířky do 600 mm s urovnáním dna do předepsaného profilu a spádu v hornině tř. 5 pro jakékoliv množství</t>
  </si>
  <si>
    <t>-346656635</t>
  </si>
  <si>
    <t>94185439</t>
  </si>
  <si>
    <t>46,865+6,695+6,695</t>
  </si>
  <si>
    <t>-1349266369</t>
  </si>
  <si>
    <t>-1262297804</t>
  </si>
  <si>
    <t>4,536+0,648+1,296</t>
  </si>
  <si>
    <t>2081528281</t>
  </si>
  <si>
    <t>4,0+16,0 - 6,695</t>
  </si>
  <si>
    <t>1244059619</t>
  </si>
  <si>
    <t>1827792812</t>
  </si>
  <si>
    <t>6,695*2,1 'Přepočtené koeficientem množství</t>
  </si>
  <si>
    <t>791899455</t>
  </si>
  <si>
    <t>60,255+6,695+6,48 - 13,305-6,695</t>
  </si>
  <si>
    <t>375936777</t>
  </si>
  <si>
    <t>80*0,5*0,40</t>
  </si>
  <si>
    <t>695385895</t>
  </si>
  <si>
    <t>16*1,89 'Přepočtené koeficientem množství</t>
  </si>
  <si>
    <t>-392034907</t>
  </si>
  <si>
    <t>80*0,5*0,1</t>
  </si>
  <si>
    <t>794193513</t>
  </si>
  <si>
    <t>4*1,89 'Přepočtené koeficientem množství</t>
  </si>
  <si>
    <t>452313151</t>
  </si>
  <si>
    <t>Podkladní bloky z betonu prostého tř. C 20/25 otevřený výkop</t>
  </si>
  <si>
    <t>-602161849</t>
  </si>
  <si>
    <t>Podkladní a zajišťovací konstrukce z betonu prostého v otevřeném výkopu bloky pro potrubí z betonu tř. C 20/25</t>
  </si>
  <si>
    <t>0,5*0,5*0,25*2</t>
  </si>
  <si>
    <t>452353101</t>
  </si>
  <si>
    <t>Bednění podkladních bloků otevřený výkop, vč. odstranění</t>
  </si>
  <si>
    <t>1366900322</t>
  </si>
  <si>
    <t>Bednění podkladních a zajišťovacích konstrukcí v otevřeném výkopu bloků pro potrubí</t>
  </si>
  <si>
    <t>0,5*0,25*4*2</t>
  </si>
  <si>
    <t xml:space="preserve">Vsakovací jímka 0,6 m3 (1,0*1,0*0,6 m) vyplněná štěrkem fr. 32-63 mm v geotextilii 300 g/m2 </t>
  </si>
  <si>
    <t>-1580021754</t>
  </si>
  <si>
    <t>566901143</t>
  </si>
  <si>
    <t>Vyspravení podkladu po překopech ing sítí plochy do 15 m2 kamenivem hrubým drceným tl. 200 mm</t>
  </si>
  <si>
    <t>1380524597</t>
  </si>
  <si>
    <t>Vyspravení podkladu po překopech inženýrských sítí plochy do 15 m2 s rozprostřením a zhutněním kamenivem hrubým drceným tl. 200 mm</t>
  </si>
  <si>
    <t>572340112</t>
  </si>
  <si>
    <t>Vyspravení krytu komunikací po překopech plochy do 15 m2 asfaltovým betonem ACO (AB) tl 70 mm</t>
  </si>
  <si>
    <t>1331226628</t>
  </si>
  <si>
    <t>Vyspravení krytu komunikací po překopech inženýrských sítí plochy do 15 m2 asfaltovým betonem ACO (AB), po zhutnění tl. přes 50 do 70 mm</t>
  </si>
  <si>
    <t>871161141</t>
  </si>
  <si>
    <t>Montáž potrubí z PE100 SDR 11 otevřený výkop svařovaných na tupo D 32 x 3,0 mm</t>
  </si>
  <si>
    <t>194552649</t>
  </si>
  <si>
    <t>Montáž vodovodního potrubí z plastů v otevřeném výkopu z polyetylenu PE 100 svařovaných na tupo SDR 11/PN16 D 32 x 3,0 mm</t>
  </si>
  <si>
    <t>286131100</t>
  </si>
  <si>
    <t>potrubí vodovodní PE100 PN16 SDR11 6 m, 100 m, 32 x 3,0 mm</t>
  </si>
  <si>
    <t>-475822258</t>
  </si>
  <si>
    <t>871211141</t>
  </si>
  <si>
    <t>Montáž potrubí z PE100 SDR 11 otevřený výkop svařovaných na tupo D 63 x 5,8 mm</t>
  </si>
  <si>
    <t>-1171456449</t>
  </si>
  <si>
    <t>Montáž vodovodního potrubí z plastů v otevřeném výkopu z polyetylenu PE 100 svařovaných na tupo SDR 11/PN16 D 63 x 5,8 mm</t>
  </si>
  <si>
    <t>286131130</t>
  </si>
  <si>
    <t>potrubí vodovodní PE100 PN16 SDR11 6 m, 100 m, 63 x 5,8 mm</t>
  </si>
  <si>
    <t>-1945674290</t>
  </si>
  <si>
    <t>871321151</t>
  </si>
  <si>
    <t>Montáž potrubí z PE100 SDR 17 otevřený výkop svařovaných na tupo D 160 x 9,5 mm</t>
  </si>
  <si>
    <t>-846575632</t>
  </si>
  <si>
    <t>Montáž vodovodního potrubí z plastů v otevřeném výkopu z polyetylenu PE 100 svařovaných na tupo SDR 17/PN10 D 160 x 9,5 mm</t>
  </si>
  <si>
    <t>345713580</t>
  </si>
  <si>
    <t>trubka ohebná, HDPE+LDPE D160</t>
  </si>
  <si>
    <t>-1886516287</t>
  </si>
  <si>
    <t>trubka ohebná dvouplášťová korugovaná D 136/160 mm, HDPE+LDPE</t>
  </si>
  <si>
    <t>877211112</t>
  </si>
  <si>
    <t>Montáž elektrokolen 90° na potrubí z PE trub d 63</t>
  </si>
  <si>
    <t>-68331686</t>
  </si>
  <si>
    <t>Montáž tvarovek na vodovodním plastovém potrubí z polyetylenu PE 100 elektrotvarovek SDR 11/PN16 kolen 90 st. d 63</t>
  </si>
  <si>
    <t>286149340</t>
  </si>
  <si>
    <t>elektrokoleno 90°, PE 100, PN 16, d 63</t>
  </si>
  <si>
    <t>1586712748</t>
  </si>
  <si>
    <t>879221111</t>
  </si>
  <si>
    <t>Montáž vodovodní přípojky na potrubí DN 63</t>
  </si>
  <si>
    <t>1077617491</t>
  </si>
  <si>
    <t>Montáž napojení vodovodní přípojky v otevřeném výkopu ve sklonu přes 20 % DN 63</t>
  </si>
  <si>
    <t>891181111</t>
  </si>
  <si>
    <t>Montáž vodovodních šoupátek otevřený výkop DN 40</t>
  </si>
  <si>
    <t>-1967288146</t>
  </si>
  <si>
    <t>Montáž vodovodních armatur na potrubí šoupátek nebo klapek uzavíracích v otevřeném výkopu nebo v šachtách s osazením zemní soupravy (bez poklopů) DN 40</t>
  </si>
  <si>
    <t>42221150R</t>
  </si>
  <si>
    <t>šoupátko ISO hrdla pro PE potrubí - 1"/D32</t>
  </si>
  <si>
    <t>-1596516726</t>
  </si>
  <si>
    <t>42221159R</t>
  </si>
  <si>
    <t xml:space="preserve">Zemní souprava pro armatury domovní přípojky DN3/4" - 2" teleskopická </t>
  </si>
  <si>
    <t>-1058482134</t>
  </si>
  <si>
    <t>891211111</t>
  </si>
  <si>
    <t>Montáž vodovodních šoupátek otevřený výkop DN 50</t>
  </si>
  <si>
    <t>-1263982726</t>
  </si>
  <si>
    <t>Montáž vodovodních armatur na potrubí šoupátek nebo klapek uzavíracích v otevřeném výkopu nebo v šachtách s osazením zemní soupravy (bez poklopů) DN 50</t>
  </si>
  <si>
    <t>42221151R</t>
  </si>
  <si>
    <t>šoupátko litinové - vnější závit, ISO hrdlo pro PE potrubí - 2"/D63</t>
  </si>
  <si>
    <t>1808307937</t>
  </si>
  <si>
    <t>42221204R</t>
  </si>
  <si>
    <t xml:space="preserve">zemní teleskopická souprava, podkladová deska </t>
  </si>
  <si>
    <t>1573964028</t>
  </si>
  <si>
    <t>891269111</t>
  </si>
  <si>
    <t>Montáž navrtávacích pasů na potrubí z jakýchkoli trub DN 100</t>
  </si>
  <si>
    <t>-440336613</t>
  </si>
  <si>
    <t>Montáž vodovodních armatur na potrubí navrtávacích pasů s ventilem Jt 1 MPa, na potrubí z trub litinových, ocelových nebo plastických hmot DN 100</t>
  </si>
  <si>
    <t>422714140</t>
  </si>
  <si>
    <t>pas navrtávací z tvárné litiny DN 100, odbočka 2"</t>
  </si>
  <si>
    <t>533160738</t>
  </si>
  <si>
    <t>pas navrtávací z tvárné litiny DN 100, rozsah, odbočky 1",5/4",6/4",2"</t>
  </si>
  <si>
    <t>892233122</t>
  </si>
  <si>
    <t>Proplach a dezinfekce vodovodního potrubí DN od 40 do 70</t>
  </si>
  <si>
    <t>1045046737</t>
  </si>
  <si>
    <t>871576922</t>
  </si>
  <si>
    <t>899401112</t>
  </si>
  <si>
    <t>Osazení poklopů litinových šoupátkových</t>
  </si>
  <si>
    <t>-1707117400</t>
  </si>
  <si>
    <t>422913520</t>
  </si>
  <si>
    <t>poklop litinový šoupátkový</t>
  </si>
  <si>
    <t>-1141267033</t>
  </si>
  <si>
    <t>poklop litinový typ - šoupátkový</t>
  </si>
  <si>
    <t>899721111</t>
  </si>
  <si>
    <t>Signalizační vodič DN do 150 mm na potrubí PVC</t>
  </si>
  <si>
    <t>279598711</t>
  </si>
  <si>
    <t>Signalizační vodič na potrubí PVC DN do 150 mm</t>
  </si>
  <si>
    <t>899722114</t>
  </si>
  <si>
    <t>Krytí potrubí z plastů výstražnou fólií z PVC 40 cm</t>
  </si>
  <si>
    <t>1069485301</t>
  </si>
  <si>
    <t>Krytí potrubí z plastů výstražnou fólií z PVC šířky 40 cm</t>
  </si>
  <si>
    <t>899913123</t>
  </si>
  <si>
    <t>Uzavírací manžeta chráničky potrubí DN 50 x 150</t>
  </si>
  <si>
    <t>501266539</t>
  </si>
  <si>
    <t>Koncové uzavírací manžety chrániček DN potrubí x DN chráničky DN 50 x 150</t>
  </si>
  <si>
    <t>1616022583</t>
  </si>
  <si>
    <t xml:space="preserve">Armatury se dvěma závity kulové kohouty PN 42 do 185  st.C přímé vnitřní závit  G 2</t>
  </si>
  <si>
    <t>1150092609</t>
  </si>
  <si>
    <t xml:space="preserve">Systémový prostup potrubí DN150 hydroizolací z PVC (atest proti pronikání radonu) /D+M/ </t>
  </si>
  <si>
    <t>919735113</t>
  </si>
  <si>
    <t>Řezání stávajícího živičného krytu hl do 150 mm</t>
  </si>
  <si>
    <t>983171997</t>
  </si>
  <si>
    <t>Řezání stávajícího živičného krytu nebo podkladu hloubky přes 100 do 150 mm</t>
  </si>
  <si>
    <t>2146742122</t>
  </si>
  <si>
    <t>1353378647</t>
  </si>
  <si>
    <t>0,876*8 'Přepočtené koeficientem množství</t>
  </si>
  <si>
    <t>1383902009</t>
  </si>
  <si>
    <t>Poplatek za uložení stavebního odpadu na skládce (skládkovné) směsného</t>
  </si>
  <si>
    <t>997221845</t>
  </si>
  <si>
    <t>Poplatek za uložení odpadu z asfaltových povrchů na skládce (skládkovné)</t>
  </si>
  <si>
    <t>1109838594</t>
  </si>
  <si>
    <t>Poplatek za uložení stavebního odpadu na skládce (skládkovné) z asfaltových povrchů</t>
  </si>
  <si>
    <t>343632031</t>
  </si>
  <si>
    <t>IO-05 - Rozšíření areálového NTL plynovodu</t>
  </si>
  <si>
    <t>I05_1 - Rozšíření areálového NTL plynovodu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</si>
  <si>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D2.03.04.05.01 Technická zpráva  D2.03.04.05.02 Situace – kanalizace, vodovod, plynovod D2.05.03 Podélný profil areálového plynovodu D2.05.04 Vzorový řez uložení plynovodního potrubí D2.05.05 Schema skříně pro HUP objektu a plynoměr D2.05.06 Půdorys 1.NP objektu ZZS – napojení plynovodu TECHNICKÉ LISTY</t>
  </si>
  <si>
    <t xml:space="preserve">    23-M - Montáže potrubí</t>
  </si>
  <si>
    <t xml:space="preserve">    58-M - Revize vyhrazených technických zařízení</t>
  </si>
  <si>
    <t>874629545</t>
  </si>
  <si>
    <t>-1515868252</t>
  </si>
  <si>
    <t>-55733024</t>
  </si>
  <si>
    <t>-1025007174</t>
  </si>
  <si>
    <t>40*0,5*1,3</t>
  </si>
  <si>
    <t>-92619065</t>
  </si>
  <si>
    <t>1,5*0,6*1,3</t>
  </si>
  <si>
    <t>-11933051</t>
  </si>
  <si>
    <t>26+1,17</t>
  </si>
  <si>
    <t>1663424082</t>
  </si>
  <si>
    <t>2,0+10,0</t>
  </si>
  <si>
    <t>-764157285</t>
  </si>
  <si>
    <t>Uložení sypaniny poplatek za uložení sypaniny na skládce (skládkovné);
Stavba doloží množství odpadu uloženého na skládce platným vážnými lístky</t>
  </si>
  <si>
    <t>12*2,1 'Přepočtené koeficientem množství</t>
  </si>
  <si>
    <t>1796952230</t>
  </si>
  <si>
    <t>26,0+1,171 - 12</t>
  </si>
  <si>
    <t>521728928</t>
  </si>
  <si>
    <t>40*0,5*0,5</t>
  </si>
  <si>
    <t>168193816</t>
  </si>
  <si>
    <t>10*1,89 'Přepočtené koeficientem množství</t>
  </si>
  <si>
    <t>222645667</t>
  </si>
  <si>
    <t>40*0,5*0,1</t>
  </si>
  <si>
    <t>753034685</t>
  </si>
  <si>
    <t>2*1,89 'Přepočtené koeficientem množství</t>
  </si>
  <si>
    <t>452313161</t>
  </si>
  <si>
    <t>Podkladní bloky z betonu prostého tř. C 25/30 otevřený výkop (kotvení ochrany plynovodu proti mechanickému poškození)</t>
  </si>
  <si>
    <t>885821129</t>
  </si>
  <si>
    <t>Podkladní a zajišťovací konstrukce z betonu prostého v otevřeném výkopu bloky pro potrubí z betonu tř. C 25/30</t>
  </si>
  <si>
    <t>0,5*0,5*1,0*2</t>
  </si>
  <si>
    <t>-131827928</t>
  </si>
  <si>
    <t>0,5*1*4*2</t>
  </si>
  <si>
    <t>12747173</t>
  </si>
  <si>
    <t>144350493</t>
  </si>
  <si>
    <t>-1524933764</t>
  </si>
  <si>
    <t>4,38*8 'Přepočtené koeficientem množství</t>
  </si>
  <si>
    <t>-1649437379</t>
  </si>
  <si>
    <t>-431776221</t>
  </si>
  <si>
    <t>Poplatek za uložení stavebního odpadu na skládce (skládkovné) z asfaltových povrchů - Stavba doloží množství odpadu uloženého na skládce platnými vážnými lístky</t>
  </si>
  <si>
    <t>-1360058401</t>
  </si>
  <si>
    <t>-1532328291</t>
  </si>
  <si>
    <t>-812044959</t>
  </si>
  <si>
    <t>723231167</t>
  </si>
  <si>
    <t>Kohout kulový přímý G 2 PN 42 do 185°C plnoprůtokový s koulí DADO vnitřní závit těžká řada</t>
  </si>
  <si>
    <t>-847018170</t>
  </si>
  <si>
    <t>Armatury se dvěma závity kohouty kulové PN 42 do 185 st.C plnoprůtokové s koulí „DADO“ vnitřní závit těžká řada G 2</t>
  </si>
  <si>
    <t>72330003R</t>
  </si>
  <si>
    <t>Stavební přípomoce pro vnitřní plynovod</t>
  </si>
  <si>
    <t>1524780781</t>
  </si>
  <si>
    <t>1787694180</t>
  </si>
  <si>
    <t>783614551</t>
  </si>
  <si>
    <t>Základní jednonásobný syntetický nátěr potrubí DN do 50 mm</t>
  </si>
  <si>
    <t>-5088419</t>
  </si>
  <si>
    <t>Základní nátěr armatur a kovových potrubí jednonásobný potrubí do DN 50 mm syntetický</t>
  </si>
  <si>
    <t>783614561</t>
  </si>
  <si>
    <t>Základní jednonásobný syntetický nátěr potrubí DN do 100 mm</t>
  </si>
  <si>
    <t>-1598303039</t>
  </si>
  <si>
    <t>Základní nátěr armatur a kovových potrubí jednonásobný potrubí přes DN 50 do DN 100 mm syntetický</t>
  </si>
  <si>
    <t>783617611</t>
  </si>
  <si>
    <t>Krycí dvojnásobný syntetický nátěr potrubí DN do 50 mm</t>
  </si>
  <si>
    <t>-592535156</t>
  </si>
  <si>
    <t>Krycí nátěr (email) armatur a kovových potrubí potrubí do DN 50 mm dvojnásobný syntetický standardní</t>
  </si>
  <si>
    <t>783617621</t>
  </si>
  <si>
    <t>Krycí jednonásobný syntetický nátěr potrubí DN do 100 mm</t>
  </si>
  <si>
    <t>1735093727</t>
  </si>
  <si>
    <t>Krycí nátěr (email) armatur a kovových potrubí potrubí přes DN 50 do DN 100 mm jednonásobný syntetický standardní</t>
  </si>
  <si>
    <t>23-M</t>
  </si>
  <si>
    <t>Montáže potrubí</t>
  </si>
  <si>
    <t>230200006</t>
  </si>
  <si>
    <t>Montáž plynovodních přípojek svářením DN 50 (2")</t>
  </si>
  <si>
    <t>-1462398049</t>
  </si>
  <si>
    <t>Montáž plynovodních přípojek svářením DN 2" (50)</t>
  </si>
  <si>
    <t>140180200</t>
  </si>
  <si>
    <t xml:space="preserve">trubka ocelová bezešvá závitová jakost 11 353, 2"  (DN 50)</t>
  </si>
  <si>
    <t>-717384852</t>
  </si>
  <si>
    <t>230200412</t>
  </si>
  <si>
    <t>Vysazení odbočky na ocelovém potrubí metodou navrtání přetlak do 1,6 MPa DN do 50 mm</t>
  </si>
  <si>
    <t>-360716068</t>
  </si>
  <si>
    <t>Vysazení odbočky na ocelovém potrubí metodou navrtání provozní přetlak do 1,6 MPa DN vysazené odbočky do 50 mm</t>
  </si>
  <si>
    <t>230201017</t>
  </si>
  <si>
    <t>Montáž plynovodů D 114,3 mm, tl stěny 4,0 mm</t>
  </si>
  <si>
    <t>-387680766</t>
  </si>
  <si>
    <t>Montáž potrubí z oceli D přes 89 do 114,3, tl. stěny 4,0 mm</t>
  </si>
  <si>
    <t>140110580</t>
  </si>
  <si>
    <t>trubka ocelová bezešvá hladká jakost 11 353, 89 x 3,6 mm</t>
  </si>
  <si>
    <t>CS ÚRS 2016 01</t>
  </si>
  <si>
    <t>-1753791911</t>
  </si>
  <si>
    <t>230201018</t>
  </si>
  <si>
    <t>Montáž plynovodů D 114,3 mm, tl stěny 4,5 mm</t>
  </si>
  <si>
    <t>25256259</t>
  </si>
  <si>
    <t>Montáž potrubí z oceli D přes 89 do 114,3, tl. stěny 4,5 mm</t>
  </si>
  <si>
    <t>140110760</t>
  </si>
  <si>
    <t>trubka ocelová bezešvá hladká jakost 11 353, 108 x 4,0 mm</t>
  </si>
  <si>
    <t>-414051465</t>
  </si>
  <si>
    <t>230205042</t>
  </si>
  <si>
    <t>Montáž potrubí plastového svařované na tupo nebo elektrospojkou, D 63 mm, tl. stěny 5,8 mm</t>
  </si>
  <si>
    <t>1056409948</t>
  </si>
  <si>
    <t>Montáž potrubí PE průměru do 110 mm návin nebo tyč, svařované na tupo nebo elektrospojkou D 63, tl. stěny 5,8 mm</t>
  </si>
  <si>
    <t>286139140</t>
  </si>
  <si>
    <t>potrubí plynovodní PE 100 SDR 11,6-0,4 MPa , návin 100 m, tyče 6m, 63 x 5,8 mm</t>
  </si>
  <si>
    <t>433884842</t>
  </si>
  <si>
    <t>230205051</t>
  </si>
  <si>
    <t>Montáž potrubí plastového svařované na tupo nebo elektrospojkou, D 90 mm, tl. stěny 5,2 mm</t>
  </si>
  <si>
    <t>-1601218800</t>
  </si>
  <si>
    <t>Montáž potrubí PE průměru do 110 mm návin nebo tyč, svařované na tupo nebo elektrospojkou D 90, tl. stěny 5,2 mm</t>
  </si>
  <si>
    <t>286139640</t>
  </si>
  <si>
    <t>trubka ochranná pro plyn PEHD 90 x 3,5 mm</t>
  </si>
  <si>
    <t>1344171549</t>
  </si>
  <si>
    <t>230205055</t>
  </si>
  <si>
    <t>Montáž potrubí plastového svařované na tupo nebo elektrospojkou, D 110 mm, tl. stěny 6,3 mm</t>
  </si>
  <si>
    <t>1138647639</t>
  </si>
  <si>
    <t>Montáž potrubí PE průměru do 110 mm návin nebo tyč, svařované na tupo nebo elektrospojkou D 110, tl. stěny 6,3 mm</t>
  </si>
  <si>
    <t>286139020</t>
  </si>
  <si>
    <t>potrubí plynovodní PE 100 SDR 17,6-0,1 MPa tyče 6,12 m,návin 100 m, 110 x 6,3 mm</t>
  </si>
  <si>
    <t>651140832</t>
  </si>
  <si>
    <t>230205242</t>
  </si>
  <si>
    <t>Montáž trubního dílu PE potrubí svařovaného na tupo nebo elektrospojkou D 63 mm, tl.stěny 5,7 mm</t>
  </si>
  <si>
    <t>-1326007416</t>
  </si>
  <si>
    <t>Montáž trubních dílů PE průměru do 110 mm elektrotvarovky nebo svařované na tupo D 63, tl. stěny 5,8 mm</t>
  </si>
  <si>
    <t>28653017R</t>
  </si>
  <si>
    <t xml:space="preserve">Přechodový kus PE-HD / ocel s vnějším závitem  PE100 SDR11  D63/2"</t>
  </si>
  <si>
    <t>-138977377</t>
  </si>
  <si>
    <t>Přechodový kus PE-HD / ocel s vnějším závitem PE100 SDR11 D63/2"</t>
  </si>
  <si>
    <t>28653018R</t>
  </si>
  <si>
    <t xml:space="preserve">Přechodový kus PE-HD / ocel  PE100 SDR11  D63/50</t>
  </si>
  <si>
    <t>-355778080</t>
  </si>
  <si>
    <t xml:space="preserve">Přechodový kus PE-HD / ocel  PE100 SDR11 D63/50 - ocel. část nerozebiratelně spojená</t>
  </si>
  <si>
    <t>286530200</t>
  </si>
  <si>
    <t>elektrospojka PE typ LU, d 63 mm</t>
  </si>
  <si>
    <t>-1950409188</t>
  </si>
  <si>
    <t>elektrospojka svařovací vodovodního potrubí PE, d 63 mm</t>
  </si>
  <si>
    <t>286530550</t>
  </si>
  <si>
    <t>elektrokoleno 90 °, typ LU d 63 mm</t>
  </si>
  <si>
    <t>-1464506341</t>
  </si>
  <si>
    <t>elektrokoleno svařovací 90 ° vodovodního potrubí PE, d 63 mm</t>
  </si>
  <si>
    <t>230220006</t>
  </si>
  <si>
    <t>Montáž litinového poklopu</t>
  </si>
  <si>
    <t>835920283</t>
  </si>
  <si>
    <t>Montáž příslušenství plynovodů poklopu litinového</t>
  </si>
  <si>
    <t>28653997R</t>
  </si>
  <si>
    <t xml:space="preserve">Skříň pro HUP a plynoměr s dvířky z nerez plechu 750x750 mm na 4-hr. klíč; rozm. skříně 0,75x0,75x0,25 m </t>
  </si>
  <si>
    <t>1197756909</t>
  </si>
  <si>
    <t>Skříň pro HUP a plynoměr s dvířky z nerez plechu 750x750 mm; rozm. skříně 0,75x0,75x0,25 m; dvířka na čtyřhranný klíč s větracími otvory v horní a dolní části dvířek a nápisem "HUP"</t>
  </si>
  <si>
    <t>28653998R</t>
  </si>
  <si>
    <t xml:space="preserve">Skříň pro HUP a plynoměr s dvířky z nerez plechu 400x400 mm na 4-hr. klíč; rozm. skříně 0,40x0,40x0,20 m </t>
  </si>
  <si>
    <t>-581554541</t>
  </si>
  <si>
    <t>Skříň pro HUP a plynoměr s dvířky z nerez plechu 400x400 mm; rozm. skříně 0,75x0,75x0,25 m; dvířka na čtyřhranný klíč s větracími otvory v horní a dolní části dvířek a nápisem "PLYN"</t>
  </si>
  <si>
    <t>poklop litinový šoupátkový - nápis "PLYN"</t>
  </si>
  <si>
    <t>1981144040</t>
  </si>
  <si>
    <t>díly (sestavy) k armaturám průmyslovým poklopy litinové, GG-20 typ 504 - šoupátkový</t>
  </si>
  <si>
    <t>230220031</t>
  </si>
  <si>
    <t>Montáž čichačky na chráničku PN 38 6724</t>
  </si>
  <si>
    <t>1073167320</t>
  </si>
  <si>
    <t>Montáž příslušenství plynovodů čichačky na chráničku plynovodu</t>
  </si>
  <si>
    <t>28653VD10</t>
  </si>
  <si>
    <t>Čichačka na chráničku</t>
  </si>
  <si>
    <t>-1502009620</t>
  </si>
  <si>
    <t>D+M čichačka na chráničku</t>
  </si>
  <si>
    <t>1254993177</t>
  </si>
  <si>
    <t>899722113</t>
  </si>
  <si>
    <t>Krytí potrubí z plastů výstražnou fólií z PVC 34cm</t>
  </si>
  <si>
    <t>1299775809</t>
  </si>
  <si>
    <t>Krytí potrubí z plastů výstražnou fólií z PVC šířky 34cm</t>
  </si>
  <si>
    <t>58-M</t>
  </si>
  <si>
    <t>Revize vyhrazených technických zařízení</t>
  </si>
  <si>
    <t>230230016</t>
  </si>
  <si>
    <t>Hlavní tlaková zkouška vzduchem 0,6 MPa DN 50</t>
  </si>
  <si>
    <t>-1087015487</t>
  </si>
  <si>
    <t>IO-06 - Úprava kabelového vedení NN</t>
  </si>
  <si>
    <t>I06_1 - Úprava kabelového vedení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</si>
  <si>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D2.06.07.08.09_01 Technická zpráva D2.06.07.08.09_02 Situace IO-06, IO-07, IO-08, IO-09 D2.07_03 Vzorový řez uložení kabelu NN</t>
  </si>
  <si>
    <t xml:space="preserve">    46-M - Zemní práce při extr.mont.pracích</t>
  </si>
  <si>
    <t>46-M</t>
  </si>
  <si>
    <t>Zemní práce při extr.mont.pracích</t>
  </si>
  <si>
    <t>460150232</t>
  </si>
  <si>
    <t>Hloubení kabelových zapažených i nezapažených rýh ručně š 50 cm, hl 50 cm, v hornině tř 1 a 2</t>
  </si>
  <si>
    <t>2010426567</t>
  </si>
  <si>
    <t>Hloubení zapažených i nezapažených kabelových rýh ručně včetně urovnání dna s přemístěním výkopku do vzdálenosti 3 m od okraje jámy nebo naložením na dopravní prostředek šířky 50 cm, hloubky 50 cm, v hornině třídy 1 a 2</t>
  </si>
  <si>
    <t>460421101</t>
  </si>
  <si>
    <t>Lože kabelů z písku nebo štěrkopísku tl 10 cm nad kabel, bez zakrytí, šířky lože do 65 cm</t>
  </si>
  <si>
    <t>1980813427</t>
  </si>
  <si>
    <t>460490014</t>
  </si>
  <si>
    <t>Krytí kabelů výstražnou fólií šířky 40 cm</t>
  </si>
  <si>
    <t>242651136</t>
  </si>
  <si>
    <t>283234210</t>
  </si>
  <si>
    <t>fólie varovná PE POLYNET šíře 33 cm s potiskem</t>
  </si>
  <si>
    <t>-777901897</t>
  </si>
  <si>
    <t>460510283</t>
  </si>
  <si>
    <t>Kanály zapuštěné do terénu neasfaltované z prefabrikovaných betonových žlabů typ TK 2</t>
  </si>
  <si>
    <t>229653665</t>
  </si>
  <si>
    <t>Kabelové prostupy, kanály a multikanály kanály z prefabrikovaných betonových žlabů zapuštěné do terénu, včetně výkopu horniny, utěsnění, vyspárování a zakrytí víkem neasfaltované 23x18,5/13x13 cm [TK 2]</t>
  </si>
  <si>
    <t>128664R</t>
  </si>
  <si>
    <t>Betonový žlab + víko TK2; 0,5 m</t>
  </si>
  <si>
    <t>934696988</t>
  </si>
  <si>
    <t>Úložný materiál Žlaby Plech.,žebříky BETONOVY ZLAB+VIKO TK2 0,5M</t>
  </si>
  <si>
    <t>8*2</t>
  </si>
  <si>
    <t>460560222</t>
  </si>
  <si>
    <t>Zásyp rýh ručně šířky 50 cm, hloubky 40 cm, z horniny třídy 2</t>
  </si>
  <si>
    <t>-105878110</t>
  </si>
  <si>
    <t>Zásyp kabelových rýh ručně včetně zhutnění a uložení výkopku do vrstev a urovnání povrchu šířky 50 cm hloubky 40 cm, v hornině třídy 2</t>
  </si>
  <si>
    <t>IO-07 - Areálový rozvod NN</t>
  </si>
  <si>
    <t>I07_1 - Areálový rozvod NN</t>
  </si>
  <si>
    <t>HSV - HSV</t>
  </si>
  <si>
    <t>-587511544</t>
  </si>
  <si>
    <t>13,75-8,25</t>
  </si>
  <si>
    <t>5,5*2,1 'Přepočtené koeficientem množství</t>
  </si>
  <si>
    <t>1812773546</t>
  </si>
  <si>
    <t>11,55*8 'Přepočtené koeficientem množství</t>
  </si>
  <si>
    <t>99701383R</t>
  </si>
  <si>
    <t>Poplatek za uložení stavebního odpadu na skládce (skládkovné)</t>
  </si>
  <si>
    <t>361792893</t>
  </si>
  <si>
    <t>Poplatek za uložení stavebního odpadu na skládce (skládkovné)
Stavba doloží množství odpadu uloženého na skládku platným vážnými lístky</t>
  </si>
  <si>
    <t>Celková prohlídka elektrického rozvodu (revize)</t>
  </si>
  <si>
    <t>-1300187612</t>
  </si>
  <si>
    <t>1773109585</t>
  </si>
  <si>
    <t>trubka elektroinstalační ohebná , HDPE+LDPE 09063</t>
  </si>
  <si>
    <t>1619827369</t>
  </si>
  <si>
    <t>743131118</t>
  </si>
  <si>
    <t>Montáž trubka ochranná do krabic plastová tuhá D do 110 mm uložená pevně</t>
  </si>
  <si>
    <t>1202250125</t>
  </si>
  <si>
    <t>Montáž trubek ochranných s nasunutím nebo našroubováním do krabic plastových tuhých, uložených pevně, vnitřního D do 110 mm</t>
  </si>
  <si>
    <t>345713550</t>
  </si>
  <si>
    <t>trubka elektroinstalační ohebná, HDPE+LDPE 09110</t>
  </si>
  <si>
    <t>1394895554</t>
  </si>
  <si>
    <t>trubka elektroinstalační ohebná dvouplášťová korugovaná D 94/110 mm, HDPE+LDPE
- viz. technický list č.03</t>
  </si>
  <si>
    <t>-882473116</t>
  </si>
  <si>
    <t>1708638030</t>
  </si>
  <si>
    <t>1,05*40</t>
  </si>
  <si>
    <t>743612121</t>
  </si>
  <si>
    <t>Montáž vodič uzemňovací drát nebo lano D do 10 mm v městské zástavbě</t>
  </si>
  <si>
    <t>-283421887</t>
  </si>
  <si>
    <t>1311751500</t>
  </si>
  <si>
    <t>0,62*8</t>
  </si>
  <si>
    <t>-735609882</t>
  </si>
  <si>
    <t>1439978560</t>
  </si>
  <si>
    <t>744431100</t>
  </si>
  <si>
    <t>Montáž kabel Cu sk.1 do 1 kV do 0,40 kg uložený volně</t>
  </si>
  <si>
    <t>223889391</t>
  </si>
  <si>
    <t>70+40</t>
  </si>
  <si>
    <t>-1977564160</t>
  </si>
  <si>
    <t>-1607915029</t>
  </si>
  <si>
    <t>744431500</t>
  </si>
  <si>
    <t>Montáž kabel Cu sk.1 do 1 kV do 2,50 kg uložený volně</t>
  </si>
  <si>
    <t>-872808624</t>
  </si>
  <si>
    <t>Montáž kabelů měděných do l kV bez ukončení, uložených volně sk. 1 - CYKY, NYM, NYY, YSLY, počtu a průřezu žil 3x50 až 70 mm2, 3x35+25 mm2, 4x35 mm2, 37x2,5 mm2, 48x2,5 mm2</t>
  </si>
  <si>
    <t>34113124R</t>
  </si>
  <si>
    <t>kabel silový s Al jádrem 1-AYKY 4x70/S mm2</t>
  </si>
  <si>
    <t>32171881</t>
  </si>
  <si>
    <t>kabel silový s Al jádrem 1-AYKY 4x70/S mm2
- viz. technický list č.01</t>
  </si>
  <si>
    <t>-128834851</t>
  </si>
  <si>
    <t>-1319339514</t>
  </si>
  <si>
    <t>Ukončení kabelů smršťovací záklopkou nebo páskou se zapojením bez letování, počtu a průřezu žil 5x1,5 až 4 mm2</t>
  </si>
  <si>
    <t>746413460</t>
  </si>
  <si>
    <t>Ukončení kabelů 4x35 mm2 smršťovací záklopkou nebo páskem bez letování</t>
  </si>
  <si>
    <t>836163204</t>
  </si>
  <si>
    <t>Ukončení kabelů smršťovací záklopkou nebo páskou se zapojením bez letování, počtu a průřezu žil 4x35 mm2</t>
  </si>
  <si>
    <t>1621595555</t>
  </si>
  <si>
    <t>-1017381737</t>
  </si>
  <si>
    <t>0155</t>
  </si>
  <si>
    <t>Prohlídka a úpravy stávající elektroinstalace, demontáže a zpětné montáže</t>
  </si>
  <si>
    <t>-752545598</t>
  </si>
  <si>
    <t>1168786918</t>
  </si>
  <si>
    <t>VL7</t>
  </si>
  <si>
    <t>Práce ve stávajícím rozvaděči</t>
  </si>
  <si>
    <t>-1379874892</t>
  </si>
  <si>
    <t>460201602</t>
  </si>
  <si>
    <t>Hloubení kabelových nezapažených rýh jakýchkoli rozměrů strojně v hornině tř 1 a 2</t>
  </si>
  <si>
    <t>-599427338</t>
  </si>
  <si>
    <t>Hloubení nezapažených kabelových rýh strojně s přemístěním výkopku do vzdálenosti 3 m od okraje jámy nebo naložením na dopravní prostředek jakýchkoli rozměrů, v hornině třídy 1 a 2</t>
  </si>
  <si>
    <t>(15+40)*0.5*0.5</t>
  </si>
  <si>
    <t>-255806928</t>
  </si>
  <si>
    <t>55*2</t>
  </si>
  <si>
    <t>1382297276</t>
  </si>
  <si>
    <t>-950934437</t>
  </si>
  <si>
    <t>460561801</t>
  </si>
  <si>
    <t>Zásyp rýh nebo jam strojně bez zhutnění ve volném terénu</t>
  </si>
  <si>
    <t>818650530</t>
  </si>
  <si>
    <t>Zásyp kabelových rýh strojně bez zhutnění ve volném terénu</t>
  </si>
  <si>
    <t>55*0,5*(0.5-0.2)</t>
  </si>
  <si>
    <t>460620012</t>
  </si>
  <si>
    <t>Provizorní úprava terénu se zhutněním, v hornině tř 2</t>
  </si>
  <si>
    <t>-1465183224</t>
  </si>
  <si>
    <t>Úprava terénu provizorní úprava terénu včetně odkopání drobných nerovností a zásypu prohlubní se zhutněním, v hornině třídy 2</t>
  </si>
  <si>
    <t>55*0,5</t>
  </si>
  <si>
    <t>IO-08 - Areálový rozvod slaboproudu</t>
  </si>
  <si>
    <t>I08_1 - Areálový rozvod slaboproudu</t>
  </si>
  <si>
    <t xml:space="preserve">    2101 - SKS</t>
  </si>
  <si>
    <t>-1886811925</t>
  </si>
  <si>
    <t>80*0,5*0,50</t>
  </si>
  <si>
    <t>460421001</t>
  </si>
  <si>
    <t>441819140</t>
  </si>
  <si>
    <t>80*2</t>
  </si>
  <si>
    <t>-81566780</t>
  </si>
  <si>
    <t>-661582739</t>
  </si>
  <si>
    <t>-1973785701</t>
  </si>
  <si>
    <t>80*(0.5-0.2)*0,5</t>
  </si>
  <si>
    <t>1447934767</t>
  </si>
  <si>
    <t>80*0.5</t>
  </si>
  <si>
    <t>-1342355966</t>
  </si>
  <si>
    <t>20-12</t>
  </si>
  <si>
    <t>8*2,1 'Přepočtené koeficientem množství</t>
  </si>
  <si>
    <t>1590170200</t>
  </si>
  <si>
    <t>16,8*8 'Přepočtené koeficientem množství</t>
  </si>
  <si>
    <t>-1215046094</t>
  </si>
  <si>
    <t>Poplatek za uložení stavebního odpadu na skládce (skládkovné)
Stavba doloží množství odpadu uloženého na skládce vážnými lístky</t>
  </si>
  <si>
    <t>2101</t>
  </si>
  <si>
    <t>SKS</t>
  </si>
  <si>
    <t>21010039V</t>
  </si>
  <si>
    <t>Montáž konektor optický SC, včetně proměření</t>
  </si>
  <si>
    <t>-1504127350</t>
  </si>
  <si>
    <t>VD21010040V</t>
  </si>
  <si>
    <t>konektor optický SC, včetně proměření</t>
  </si>
  <si>
    <t>50526106</t>
  </si>
  <si>
    <t>21010044V</t>
  </si>
  <si>
    <t>Instalace optický kabel - do 24 vláken</t>
  </si>
  <si>
    <t>1962600739</t>
  </si>
  <si>
    <t>VD21010045V24</t>
  </si>
  <si>
    <t>Optický kabel 12 vláken,09/125 singlemode</t>
  </si>
  <si>
    <t>-1504419348</t>
  </si>
  <si>
    <t>799759233V</t>
  </si>
  <si>
    <t>Montáž sdělovacího kabelu SYKFY 5x2x0,5</t>
  </si>
  <si>
    <t>-192122806</t>
  </si>
  <si>
    <t>VD3278147Vq</t>
  </si>
  <si>
    <t>SYKFY 5x2x0,5</t>
  </si>
  <si>
    <t>-1140629124</t>
  </si>
  <si>
    <t>799759233V20</t>
  </si>
  <si>
    <t>Montáž sdělovacího kabelu SYKFY 10x2x0,5</t>
  </si>
  <si>
    <t>503128477</t>
  </si>
  <si>
    <t>VD3278147Vq.1</t>
  </si>
  <si>
    <t>SYKFY 10x2x0,5</t>
  </si>
  <si>
    <t>1715274685</t>
  </si>
  <si>
    <t>-1001210619</t>
  </si>
  <si>
    <t>-586688609</t>
  </si>
  <si>
    <t>45+45</t>
  </si>
  <si>
    <t>1556703231</t>
  </si>
  <si>
    <t>206293266</t>
  </si>
  <si>
    <t>21010056V</t>
  </si>
  <si>
    <t>Aplikace montážního příslušenství</t>
  </si>
  <si>
    <t>-565027853</t>
  </si>
  <si>
    <t>292070004</t>
  </si>
  <si>
    <t>-1392730752</t>
  </si>
  <si>
    <t>35443992228VI</t>
  </si>
  <si>
    <t xml:space="preserve">IP interkom 1x tlačítko, klavesnice, PoE </t>
  </si>
  <si>
    <t>-231862414</t>
  </si>
  <si>
    <t>-viz.technický list č.23</t>
  </si>
  <si>
    <t>7446128333Vi</t>
  </si>
  <si>
    <t>Montáž - IP Interkom</t>
  </si>
  <si>
    <t>-684369373</t>
  </si>
  <si>
    <t>908335222</t>
  </si>
  <si>
    <t>-1882202368</t>
  </si>
  <si>
    <t>1355239659</t>
  </si>
  <si>
    <t>-1576207502</t>
  </si>
  <si>
    <t>210010139V</t>
  </si>
  <si>
    <t>Montáž trubek ochranných plastových tuhých/ohebných D do 90 mm uložených pevně</t>
  </si>
  <si>
    <t>-989675579</t>
  </si>
  <si>
    <t>450+45</t>
  </si>
  <si>
    <t>34571036102VD</t>
  </si>
  <si>
    <t>598959250</t>
  </si>
  <si>
    <t>Chránička ohebná KOPOFLEX 40mm
-viz.technický list č.2</t>
  </si>
  <si>
    <t>34571036102VHDPE</t>
  </si>
  <si>
    <t>Chránička tvrdá PVC 40</t>
  </si>
  <si>
    <t>-2090279059</t>
  </si>
  <si>
    <t>3*150</t>
  </si>
  <si>
    <t>-556671096</t>
  </si>
  <si>
    <t>-553103414</t>
  </si>
  <si>
    <t>21110000V</t>
  </si>
  <si>
    <t>Montáž trubek ochranných plastových ohebných/tvrdých D do 32 mm uložených pevně</t>
  </si>
  <si>
    <t>-693002117</t>
  </si>
  <si>
    <t>VD21110009V</t>
  </si>
  <si>
    <t>Mikrotrubička tenkostěnná tvrdá PVC 10</t>
  </si>
  <si>
    <t>-1754577543</t>
  </si>
  <si>
    <t>1191220786</t>
  </si>
  <si>
    <t>Zednické přípomoce (frézování drážek, prostupy, zapravení drážek, dozdívky, úprava povrchu apod.)</t>
  </si>
  <si>
    <t>-296653114</t>
  </si>
  <si>
    <t>Zednické práce, frézování drážek, prostupy apod.</t>
  </si>
  <si>
    <t>IO-09 - Zrušení části neprovozovaného sdělovacího vedení</t>
  </si>
  <si>
    <t>I09_1 - Zrušení části neprovozovaného sdělovacího vedení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</si>
  <si>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t>
  </si>
  <si>
    <t>151056516</t>
  </si>
  <si>
    <t>(0.3*1*0.6)*2</t>
  </si>
  <si>
    <t>174201101</t>
  </si>
  <si>
    <t>Zásyp jam, šachet rýh nebo kolem objektů sypaninou bez zhutnění</t>
  </si>
  <si>
    <t>518901749</t>
  </si>
  <si>
    <t>Zásyp sypaninou z jakékoliv horniny s uložením výkopku ve vrstvách bez zhutnění jam, šachet, rýh nebo kolem objektů v těchto vykopávkách</t>
  </si>
  <si>
    <t>74313111R1</t>
  </si>
  <si>
    <t>Zaslepení chráničky metalického vedení</t>
  </si>
  <si>
    <t>485690379</t>
  </si>
  <si>
    <t>34571355R1</t>
  </si>
  <si>
    <t>Montážní pěna</t>
  </si>
  <si>
    <t>-968046558</t>
  </si>
  <si>
    <t>IO-10 - Zpevněné plochy (NEUZNATELNÉ NÁKLADY)</t>
  </si>
  <si>
    <t>I010_1 - Demontáž stávajícíh ploch</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</si>
  <si>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D2.10_01 Technická zpráva D2.10_02 Situace zpevněných ploch</t>
  </si>
  <si>
    <t>11310001</t>
  </si>
  <si>
    <t>Odstranění chodníku v místě realizace splaškové kanalizace</t>
  </si>
  <si>
    <t>-629927417</t>
  </si>
  <si>
    <t xml:space="preserve">Odstranění podkladu plochy do 15 m2 z kameniva drceného tl 400 mm </t>
  </si>
  <si>
    <t>1758212770</t>
  </si>
  <si>
    <t>Odstranění podkladů nebo krytů v ploše jednotlivě do 15 m2 s přemístěním hmot na skládku ve vzdálenosti do 3 m nebo s naložením na dopravní prostředek z kameniva hrubého drceného, o tl. vrstvy přes 300 do 400 mm</t>
  </si>
  <si>
    <t>15*1,1</t>
  </si>
  <si>
    <t>113107042</t>
  </si>
  <si>
    <t xml:space="preserve">Odstranění podkladu plochy do 15 m2 živičných tl 100 mm  </t>
  </si>
  <si>
    <t>-1944815268</t>
  </si>
  <si>
    <t>Odstranění podkladů nebo krytů v ploše jednotlivě do 15 m2 s přemístěním hmot na skládku ve vzdálenosti do 3 m nebo s naložením na dopravní prostředek živičných, o tl. vrstvy přes 50 do 100 mm</t>
  </si>
  <si>
    <t>S8</t>
  </si>
  <si>
    <t>113107123</t>
  </si>
  <si>
    <t>Odstranění podkladu pl do 50 m2 z kameniva drceného tl 300 mm</t>
  </si>
  <si>
    <t>-2028014765</t>
  </si>
  <si>
    <t>Odstranění podkladů nebo krytů s přemístěním hmot na skládku na vzdálenost do 3 m nebo s naložením na dopravní prostředek v ploše jednotlivě do 50 m2 z kameniva hrubého drceného, o tl. vrstvy přes 200 do 300 mm</t>
  </si>
  <si>
    <t>113107141</t>
  </si>
  <si>
    <t>Odstranění podkladu pl do 50 m2 živičných tl 50 mm</t>
  </si>
  <si>
    <t>-1633766433</t>
  </si>
  <si>
    <t>Odstranění podkladů nebo krytů s přemístěním hmot na skládku na vzdálenost do 3 m nebo s naložením na dopravní prostředek v ploše jednotlivě do 50 m2 živičných, o tl. vrstvy do 50 mm</t>
  </si>
  <si>
    <t>chodník</t>
  </si>
  <si>
    <t>113107164</t>
  </si>
  <si>
    <t>Odstranění podkladu pl přes 50 do 200 m2 z kameniva drceného tl 400 mm</t>
  </si>
  <si>
    <t>-822756860</t>
  </si>
  <si>
    <t>Odstranění podkladů nebo krytů s přemístěním hmot na skládku na vzdálenost do 20 m nebo s naložením na dopravní prostředek v ploše jednotlivě přes 50 m2 do 200 m2 z kameniva hrubého drceného, o tl. vrstvy přes 300 do 400 mm</t>
  </si>
  <si>
    <t>87*1,1</t>
  </si>
  <si>
    <t>113107182</t>
  </si>
  <si>
    <t>Odstranění podkladu pl přes 50 do 200 m2 živičných tl 100 mm</t>
  </si>
  <si>
    <t>697623892</t>
  </si>
  <si>
    <t>Odstranění podkladů nebo krytů s přemístěním hmot na skládku na vzdálenost do 20 m nebo s naložením na dopravní prostředek v ploše jednotlivě přes 50 m2 do 200 m2 živičných, o tl. vrstvy přes 50 do 100 mm</t>
  </si>
  <si>
    <t>S4</t>
  </si>
  <si>
    <t>113107224</t>
  </si>
  <si>
    <t>Odstranění podkladu pl přes 200 m2 z kameniva drceného tl 400 mm</t>
  </si>
  <si>
    <t>-1230705191</t>
  </si>
  <si>
    <t>Odstranění podkladů nebo krytů s přemístěním hmot na skládku na vzdálenost do 20 m nebo s naložením na dopravní prostředek v ploše jednotlivě přes 200 m2 z kameniva hrubého drceného, o tl. vrstvy přes 300 do 400 mm</t>
  </si>
  <si>
    <t>300*1,1</t>
  </si>
  <si>
    <t>113107242</t>
  </si>
  <si>
    <t>Odstranění podkladu pl přes 200 m2 živičných tl 100 mm</t>
  </si>
  <si>
    <t>-408799756</t>
  </si>
  <si>
    <t>Odstranění podkladů nebo krytů s přemístěním hmot na skládku na vzdálenost do 20 m nebo s naložením na dopravní prostředek v ploše jednotlivě přes 200 m2 živičných, o tl. vrstvy přes 50 do 100 mm</t>
  </si>
  <si>
    <t>S7</t>
  </si>
  <si>
    <t>113202111</t>
  </si>
  <si>
    <t>Vytrhání obrub krajníků, obrubníků, přídlažby</t>
  </si>
  <si>
    <t>-694346459</t>
  </si>
  <si>
    <t xml:space="preserve">Vytrhání obrub s vybouráním lože, s přemístěním hmot na skládku na vzdálenost do 3 m nebo s naložením na dopravní prostředek z krajníků nebo obrubníků  </t>
  </si>
  <si>
    <t>S3</t>
  </si>
  <si>
    <t>15+15</t>
  </si>
  <si>
    <t>10+30</t>
  </si>
  <si>
    <t>113204111</t>
  </si>
  <si>
    <t>Vytrhání obrub záhonových</t>
  </si>
  <si>
    <t>-1669862938</t>
  </si>
  <si>
    <t>Vytrhání obrub s vybouráním lože, s přemístěním hmot na skládku na vzdálenost do 3 m nebo s naložením na dopravní prostředek záhonových</t>
  </si>
  <si>
    <t>919735112</t>
  </si>
  <si>
    <t>Řezání stávajícího živičného krytu hl do 100 mm</t>
  </si>
  <si>
    <t>-1658154463</t>
  </si>
  <si>
    <t>Řezání stávajícího živičného krytu nebo podkladu hloubky přes 50 do 100 mm</t>
  </si>
  <si>
    <t>997221551</t>
  </si>
  <si>
    <t>Vodorovná doprava suti ze sypkých materiálů do 1 km</t>
  </si>
  <si>
    <t>487655155</t>
  </si>
  <si>
    <t>Vodorovná doprava suti bez naložení, ale se složením a s hrubým urovnáním ze sypkých materiálů, na vzdálenost do 1 km</t>
  </si>
  <si>
    <t>997221559</t>
  </si>
  <si>
    <t>Příplatek ZKD 1 km u vodorovné dopravy suti ze sypkých materiálů</t>
  </si>
  <si>
    <t>-111333561</t>
  </si>
  <si>
    <t>Vodorovná doprava suti bez naložení, ale se složením a s hrubým urovnáním Příplatek k ceně za každý další i započatý 1 km přes 1 km</t>
  </si>
  <si>
    <t>355,329*8</t>
  </si>
  <si>
    <t>Poplatek za uložení odpadu z asfaltových povrchů na skládce (skládkovné) "Stavba doloží množství odpadu uloženého na skládce vážnými lístky"</t>
  </si>
  <si>
    <t>1361031030</t>
  </si>
  <si>
    <t>2,715</t>
  </si>
  <si>
    <t>1,96</t>
  </si>
  <si>
    <t>15,747</t>
  </si>
  <si>
    <t>54,3</t>
  </si>
  <si>
    <t>997221855</t>
  </si>
  <si>
    <t xml:space="preserve">Poplatek za uložení odpadu z kameniva na skládce (skládkovné)  "Stavba doloží množství odpadu uloženého na skládce vážnými lístky"</t>
  </si>
  <si>
    <t>-1286754792</t>
  </si>
  <si>
    <t>Poplatek za uložení stavebního odpadu na skládce (skládkovné) z kameniva</t>
  </si>
  <si>
    <t>355,329</t>
  </si>
  <si>
    <t>-74,722</t>
  </si>
  <si>
    <t>I010_2 - Architektonicko-stavební řešení</t>
  </si>
  <si>
    <t>-324846214</t>
  </si>
  <si>
    <t>290*1,1</t>
  </si>
  <si>
    <t>S5</t>
  </si>
  <si>
    <t>115*1,1</t>
  </si>
  <si>
    <t>S6</t>
  </si>
  <si>
    <t>10*1,1</t>
  </si>
  <si>
    <t>240*1,1</t>
  </si>
  <si>
    <t>2094044755</t>
  </si>
  <si>
    <t>832,7*1,1*2*0,050</t>
  </si>
  <si>
    <t>91,597*0,05</t>
  </si>
  <si>
    <t>-2099734973</t>
  </si>
  <si>
    <t>S5a</t>
  </si>
  <si>
    <t>75*0,45*1,1</t>
  </si>
  <si>
    <t>S5b</t>
  </si>
  <si>
    <t>40*0,61*1,1</t>
  </si>
  <si>
    <t>10*0,25</t>
  </si>
  <si>
    <t>1632188834</t>
  </si>
  <si>
    <t>290*0,45*1,1</t>
  </si>
  <si>
    <t>-1246505483</t>
  </si>
  <si>
    <t>16,5</t>
  </si>
  <si>
    <t>-122951148</t>
  </si>
  <si>
    <t>66,465</t>
  </si>
  <si>
    <t>143,55</t>
  </si>
  <si>
    <t>-16,5</t>
  </si>
  <si>
    <t>999703703</t>
  </si>
  <si>
    <t>naložení na meziskládce</t>
  </si>
  <si>
    <t>171101105</t>
  </si>
  <si>
    <t>Uložení sypaniny z hornin soudržných do násypů zhutněných do 103 % PS</t>
  </si>
  <si>
    <t>-105494177</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</si>
  <si>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</si>
  <si>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75*0,22</t>
  </si>
  <si>
    <t>Poplatek za uložení odpadu ze sypaniny na skládce (skládkovné) "Stavba doloží množství odpadu uloženého na skldáce vážnými lístky"</t>
  </si>
  <si>
    <t>-315872264</t>
  </si>
  <si>
    <t>193,515*2,1</t>
  </si>
  <si>
    <t>-754226964</t>
  </si>
  <si>
    <t>75*1,1</t>
  </si>
  <si>
    <t>40*1,1</t>
  </si>
  <si>
    <t>8*1,1</t>
  </si>
  <si>
    <t>647048276</t>
  </si>
  <si>
    <t>1295100803</t>
  </si>
  <si>
    <t>1913367397</t>
  </si>
  <si>
    <t>-1018323220</t>
  </si>
  <si>
    <t>dočasný přejezd přes travnatou plochu při realizaci splaškové kanalizace</t>
  </si>
  <si>
    <t>-1201140295</t>
  </si>
  <si>
    <t>426039996</t>
  </si>
  <si>
    <t>-1678556304</t>
  </si>
  <si>
    <t>557716825</t>
  </si>
  <si>
    <t>185921075</t>
  </si>
  <si>
    <t>564801112</t>
  </si>
  <si>
    <t>Podklad ze štěrkodrtě ŠD tl 40 mm</t>
  </si>
  <si>
    <t>155363126</t>
  </si>
  <si>
    <t>Podklad ze štěrkodrti ŠD s rozprostřením a zhutněním, po zhutnění tl. 40 mm</t>
  </si>
  <si>
    <t>596211110</t>
  </si>
  <si>
    <t>Kladení zámkové dlažby komunikací pro pěší tl 60 mm skupiny A pl do 50 m2</t>
  </si>
  <si>
    <t>-465323882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</si>
  <si>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</si>
  <si>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596211112</t>
  </si>
  <si>
    <t>Kladení zámkové dlažby komunikací pro pěší tl 60 mm skupiny A pl do 300 m2</t>
  </si>
  <si>
    <t>-383168007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</si>
  <si>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</si>
  <si>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592452120</t>
  </si>
  <si>
    <t>dlažba zámková přírodní tl.6 cm</t>
  </si>
  <si>
    <t>1301943359</t>
  </si>
  <si>
    <t>85*0,02</t>
  </si>
  <si>
    <t>592451190</t>
  </si>
  <si>
    <t>dlažba zámková signální tl.6 cm barevná</t>
  </si>
  <si>
    <t>-1285240465</t>
  </si>
  <si>
    <t>dlažba skladebná betonová tl.6 cm barevná</t>
  </si>
  <si>
    <t>564231112</t>
  </si>
  <si>
    <t>Podklad nebo podsyp ze štěrkopísku ŠP tl 110 mm</t>
  </si>
  <si>
    <t>1952771513</t>
  </si>
  <si>
    <t>Podklad nebo podsyp ze štěrkopísku ŠP s rozprostřením, vlhčením a zhutněním, po zhutnění tl. 110 mm</t>
  </si>
  <si>
    <t>389513462</t>
  </si>
  <si>
    <t>367834679</t>
  </si>
  <si>
    <t>2086994354</t>
  </si>
  <si>
    <t>825201445</t>
  </si>
  <si>
    <t>596211210</t>
  </si>
  <si>
    <t>Kladení zámkové dlažby komunikací pro pěší tl 80 mm skupiny A pl do 50 m2</t>
  </si>
  <si>
    <t>-1814932119</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</si>
  <si>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</si>
  <si>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592452130</t>
  </si>
  <si>
    <t>dlažba zámková přírodní tl.8 cm</t>
  </si>
  <si>
    <t>-422435633</t>
  </si>
  <si>
    <t>40*1,02</t>
  </si>
  <si>
    <t>-824788288</t>
  </si>
  <si>
    <t>59990001</t>
  </si>
  <si>
    <t>Obnova chodníku v místě realizace splaškové kanalizace</t>
  </si>
  <si>
    <t>444432592</t>
  </si>
  <si>
    <t>914111111</t>
  </si>
  <si>
    <t>Montáž svislé dopravní značky do velikosti 1 m2 objímkami na sloupek nebo konzolu</t>
  </si>
  <si>
    <t>1382325341</t>
  </si>
  <si>
    <t>Montáž svislé dopravní značky základní velikosti do 1 m2 objímkami na sloupky nebo konzoly</t>
  </si>
  <si>
    <t>404455190</t>
  </si>
  <si>
    <t>značka dopravní svislá retroreflexní fólie tř. 1, FeZn-Al rám IP12a</t>
  </si>
  <si>
    <t>-1377515820</t>
  </si>
  <si>
    <t>IP12a</t>
  </si>
  <si>
    <t>404454780</t>
  </si>
  <si>
    <t>značka dopravní svislá retroreflexní fólie tř. 1, FeZn - B01</t>
  </si>
  <si>
    <t>1146099771</t>
  </si>
  <si>
    <t>B01</t>
  </si>
  <si>
    <t>404454930</t>
  </si>
  <si>
    <t>značka dopravní svislá retroreflexní fólie tř. 1, FeZn - E13</t>
  </si>
  <si>
    <t>133716748</t>
  </si>
  <si>
    <t>E13</t>
  </si>
  <si>
    <t>404455170</t>
  </si>
  <si>
    <t>značka dopravní svislá retroreflexní fólie tř. 1, FeZn - P04</t>
  </si>
  <si>
    <t>84198273</t>
  </si>
  <si>
    <t>914511112</t>
  </si>
  <si>
    <t>Montáž sloupku dopravních značek délky do 3,5 m s betonovým základem a patkou</t>
  </si>
  <si>
    <t>582786942</t>
  </si>
  <si>
    <t>Montáž sloupku dopravních značek délky do 3,5 m do hliníkové patky</t>
  </si>
  <si>
    <t>404452400</t>
  </si>
  <si>
    <t>patka hliníková HP 60</t>
  </si>
  <si>
    <t>1756650378</t>
  </si>
  <si>
    <t>patka hliníková pro sloupek D 60 mm</t>
  </si>
  <si>
    <t>404452350</t>
  </si>
  <si>
    <t>sloupek Al 60 - 350</t>
  </si>
  <si>
    <t>747973307</t>
  </si>
  <si>
    <t>404452530</t>
  </si>
  <si>
    <t>víčko plastové na sloupek 60</t>
  </si>
  <si>
    <t>474062795</t>
  </si>
  <si>
    <t>404452560</t>
  </si>
  <si>
    <t>upínací svorka na sloupek US 60</t>
  </si>
  <si>
    <t>949236141</t>
  </si>
  <si>
    <t>upínací svorka na sloupek D 60 mm</t>
  </si>
  <si>
    <t>915111111</t>
  </si>
  <si>
    <t>Vodorovné dopravní značení dělící čáry souvislé š 125 mm základní bílá barva</t>
  </si>
  <si>
    <t>-215072588</t>
  </si>
  <si>
    <t>Vodorovné dopravní značení stříkané barvou dělící čára šířky 125 mm souvislá bílá základní</t>
  </si>
  <si>
    <t>915131111</t>
  </si>
  <si>
    <t>Vodorovné dopravní značení přechody pro chodce, šipky, symboly základní bílá barva</t>
  </si>
  <si>
    <t>-432565996</t>
  </si>
  <si>
    <t>Vodorovné dopravní značení stříkané barvou přechody pro chodce, šipky, symboly bílé základní</t>
  </si>
  <si>
    <t>situace C2</t>
  </si>
  <si>
    <t>7*3,75</t>
  </si>
  <si>
    <t>-1437582559</t>
  </si>
  <si>
    <t>85+14</t>
  </si>
  <si>
    <t>2062750998</t>
  </si>
  <si>
    <t>174*2*1,02</t>
  </si>
  <si>
    <t>26632411</t>
  </si>
  <si>
    <t>592174600</t>
  </si>
  <si>
    <t>obrubník betonový 100x15x25 cm</t>
  </si>
  <si>
    <t>-55271018</t>
  </si>
  <si>
    <t>obrubník betonový vibrolisovaný 100x15x25 cm</t>
  </si>
  <si>
    <t>90*1,02</t>
  </si>
  <si>
    <t>916231213</t>
  </si>
  <si>
    <t>Osazení chodníkového obrubníku betonového stojatého s boční opěrou do lože z betonu prostého</t>
  </si>
  <si>
    <t>-875321093</t>
  </si>
  <si>
    <t>Osazení chodníkového obrubníku betonového se zřízením lože, s vyplněním a zatřením spár cementovou maltou stojatého s boční opěrou z betonu prostého tř. C 12/15, do lože z betonu prostého téže značky</t>
  </si>
  <si>
    <t>2008238662</t>
  </si>
  <si>
    <t>55*1,02</t>
  </si>
  <si>
    <t>436095776</t>
  </si>
  <si>
    <t>90*0,4*0,3</t>
  </si>
  <si>
    <t>55*0,25*0,25</t>
  </si>
  <si>
    <t>1124634451</t>
  </si>
  <si>
    <t>2113012098</t>
  </si>
  <si>
    <t>23,795</t>
  </si>
  <si>
    <t>6,803</t>
  </si>
  <si>
    <t>0,843</t>
  </si>
  <si>
    <t>6,319</t>
  </si>
  <si>
    <t>11,271</t>
  </si>
  <si>
    <t>1,46</t>
  </si>
  <si>
    <t>9,796</t>
  </si>
  <si>
    <t>16,995</t>
  </si>
  <si>
    <t>10,038</t>
  </si>
  <si>
    <t>2,474</t>
  </si>
  <si>
    <t>3,426</t>
  </si>
  <si>
    <t>7,181</t>
  </si>
  <si>
    <t>-1717233890</t>
  </si>
  <si>
    <t>966,515</t>
  </si>
  <si>
    <t>-110,439</t>
  </si>
  <si>
    <t>2062453564</t>
  </si>
  <si>
    <t>-1407763097</t>
  </si>
  <si>
    <t>IO-11 - Oplocení (NEUZNATELNÉ NÁKLADY)</t>
  </si>
  <si>
    <t>I011_1 - Demontáž oplocení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</si>
  <si>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Při zpracování PD byl proveden geologický průzkum podloží ve třech sondách, do hloubky cca 4,0 m. V případě výskytu podloží s odlišnými třídami těžitelnosti, bude fakturována skutečnost. - Stavba doloží množství odpadu uloženého na skládce platným vážnými lístky - Doby čerpání vody z výkopů na staveništi, budou zaneseny ve stavebním deníku - bude fakturováno dle doložené skutečnosti. - Tato část soupisu prací vychází dle vyhlášky 230/2012 Sb. § 7 odst.2 z následujících grafických a textových částí projektové dokumentace:  D2.11_01 Technická zpráva D2.11_02 Podezdívka oplocení D2.11_03 Situace oplocení</t>
  </si>
  <si>
    <t>961044111</t>
  </si>
  <si>
    <t>Bourání základů z betonu prostého</t>
  </si>
  <si>
    <t>1823108032</t>
  </si>
  <si>
    <t>Bourání základů z betonu prostého</t>
  </si>
  <si>
    <t>6*0,3*0,8</t>
  </si>
  <si>
    <t>962033121</t>
  </si>
  <si>
    <t>Bourání zdiva z tvárnic ztraceného bednění včetně výplně z betonu přes 1 m3</t>
  </si>
  <si>
    <t>2090192909</t>
  </si>
  <si>
    <t>Bourání zdiva nadzákladového z tvárnic ztraceného bednění včetně výplně z betonu a výztuže objemu přes 1 m3</t>
  </si>
  <si>
    <t>6*0,3*0,75</t>
  </si>
  <si>
    <t>966049831</t>
  </si>
  <si>
    <t>Rozebrání prefabrikovaných podhradových desek vč. uložení na místo určené objednavatelem</t>
  </si>
  <si>
    <t>490986421</t>
  </si>
  <si>
    <t>35/2,5</t>
  </si>
  <si>
    <t>966071711</t>
  </si>
  <si>
    <t>Bourání sloupků a vzpěr plotových ocelových do 2,5 m zabetonovaných</t>
  </si>
  <si>
    <t>-1581186860</t>
  </si>
  <si>
    <t>Bourání plotových sloupků a vzpěr ocelových trubkových nebo profilovaných výšky do 2,50 m zabetonovaných</t>
  </si>
  <si>
    <t>966071822</t>
  </si>
  <si>
    <t>Rozebrání drátěného pletiva se čtvercovými oky výšky do 2,0 m</t>
  </si>
  <si>
    <t>131070476</t>
  </si>
  <si>
    <t>Rozebrání oplocení z pletiva drátěného se čtvercovými oky, výšky přes 1,6 do 2,0 m</t>
  </si>
  <si>
    <t>oplocení s podhrabovými deskami</t>
  </si>
  <si>
    <t>plotové dílce s opěrnou zídkou</t>
  </si>
  <si>
    <t>966071822x1</t>
  </si>
  <si>
    <t>Uložení oplocení k opětovnému použití</t>
  </si>
  <si>
    <t>272949972</t>
  </si>
  <si>
    <t>997013111</t>
  </si>
  <si>
    <t>Vnitrostaveništní doprava suti a vybouraných hmot pro budovy v do 6 m s použitím mechanizace</t>
  </si>
  <si>
    <t>1481620397</t>
  </si>
  <si>
    <t>Vnitrostaveništní doprava suti a vybouraných hmot vodorovně do 50 m svisle s použitím mechanizace pro budovy a haly výšky do 6 m</t>
  </si>
  <si>
    <t>1306819060</t>
  </si>
  <si>
    <t>-952737037</t>
  </si>
  <si>
    <t>7,131*8</t>
  </si>
  <si>
    <t>997013801</t>
  </si>
  <si>
    <t>Poplatek za uložení stavebního betonového odpadu na skládce (skládkovné) ) "Stavba doloží množství odpadu uloženého na skládku vážnými lístky"</t>
  </si>
  <si>
    <t>-1671913503</t>
  </si>
  <si>
    <t>Poplatek za uložení stavebního odpadu na skládce (skládkovné) betonového</t>
  </si>
  <si>
    <t>I011_2 - Architektonicko-stavební řešení</t>
  </si>
  <si>
    <t>119001313</t>
  </si>
  <si>
    <t>Vrty pro plotové sloupky a sazenice D do 300 mm</t>
  </si>
  <si>
    <t>-1816960591</t>
  </si>
  <si>
    <t>Vrty pro plotové sloupky a sazenice průměru přes 200 do 300 mm</t>
  </si>
  <si>
    <t>O1</t>
  </si>
  <si>
    <t>0,8*10</t>
  </si>
  <si>
    <t>588776038</t>
  </si>
  <si>
    <t>základ oplocení O3</t>
  </si>
  <si>
    <t>16*0,4*1</t>
  </si>
  <si>
    <t>1831993790</t>
  </si>
  <si>
    <t>HTU pro oplocení</t>
  </si>
  <si>
    <t>(22+21+16)*2*0,5</t>
  </si>
  <si>
    <t>patka brána pro pojezd</t>
  </si>
  <si>
    <t>2,5*1*1,1</t>
  </si>
  <si>
    <t>133201101</t>
  </si>
  <si>
    <t>Hloubení šachet v hornině tř. 3 objemu do 100 m3</t>
  </si>
  <si>
    <t>1343213046</t>
  </si>
  <si>
    <t>Hloubení zapažených i nezapažených šachet s případným nutným přemístěním výkopku ve výkopišti v hornině tř. 3 do 100 m3</t>
  </si>
  <si>
    <t>patky branka</t>
  </si>
  <si>
    <t>0,5*0,5*1*2</t>
  </si>
  <si>
    <t>patky brána sloup</t>
  </si>
  <si>
    <t>1*1*1,1</t>
  </si>
  <si>
    <t>-379167427</t>
  </si>
  <si>
    <t>3,14*0,125*0,125*0,8*10</t>
  </si>
  <si>
    <t>6,4</t>
  </si>
  <si>
    <t>61,75</t>
  </si>
  <si>
    <t>1,6</t>
  </si>
  <si>
    <t>Poplatek za uložení odpadu ze sypaniny na skládce (skládkovné) "Stavba doloží množství odpadu uloženého na skládku vážnými lístky"</t>
  </si>
  <si>
    <t>-95624148</t>
  </si>
  <si>
    <t>70,143*2,1</t>
  </si>
  <si>
    <t>274313611</t>
  </si>
  <si>
    <t>Základové pásy z betonu tř. C 16/20</t>
  </si>
  <si>
    <t>-738170251</t>
  </si>
  <si>
    <t>Základy z betonu prostého pasy betonu kamenem neprokládaného tř. C 16/20</t>
  </si>
  <si>
    <t>6,4*0,1</t>
  </si>
  <si>
    <t>697708071</t>
  </si>
  <si>
    <t>pru pr.12mm dl.1,5m 2kusy á 50cm - kotvení bednících dílců O2+O3</t>
  </si>
  <si>
    <t>1,5*0,0009*2*35</t>
  </si>
  <si>
    <t>275313611</t>
  </si>
  <si>
    <t>Základové patky z betonu tř. C 16/20</t>
  </si>
  <si>
    <t>261947741</t>
  </si>
  <si>
    <t>Základy z betonu prostého patky a bloky z betonu kamenem neprokládaného tř. C 16/20</t>
  </si>
  <si>
    <t>patky oplocení O1</t>
  </si>
  <si>
    <t>4,743*0,1</t>
  </si>
  <si>
    <t>279113132</t>
  </si>
  <si>
    <t>Základová zeď tl do 200 mm z tvárnic ztraceného bednění včetně výplně z betonu tř. C 16/20</t>
  </si>
  <si>
    <t>-791280097</t>
  </si>
  <si>
    <t>Základové zdi z tvárnic ztraceného bednění včetně výplně z betonu bez zvláštních nároků na vliv prostředí (X0, XC) třídy C 16/20, tloušťky zdiva přes 150 do 200 mm</t>
  </si>
  <si>
    <t>O3</t>
  </si>
  <si>
    <t>16*0,75</t>
  </si>
  <si>
    <t>279113132A</t>
  </si>
  <si>
    <t>Příplatek za beton tř. C 25/30</t>
  </si>
  <si>
    <t>-148778561</t>
  </si>
  <si>
    <t>-427964238</t>
  </si>
  <si>
    <t>prut pr.12mm 2kusy á spára</t>
  </si>
  <si>
    <t>16*0,0009*2*3</t>
  </si>
  <si>
    <t>0,086*0,1</t>
  </si>
  <si>
    <t>348101220</t>
  </si>
  <si>
    <t>Osazení vrat a vrátek k oplocení na ocelové sloupky do 4 m2</t>
  </si>
  <si>
    <t>784442362</t>
  </si>
  <si>
    <t>Montáž vrat a vrátek k oplocení na sloupky ocelové, plochy jednotlivě přes 2 do 4 m2</t>
  </si>
  <si>
    <t>553001</t>
  </si>
  <si>
    <t>plotová vstupní brannka 100x205cm, zámek, napojení na EI ovládání</t>
  </si>
  <si>
    <t>-10036571</t>
  </si>
  <si>
    <t>348121221</t>
  </si>
  <si>
    <t>Montáž podhrabových desek délky do 3 m na ocelové plotové sloupky</t>
  </si>
  <si>
    <t>-508260170</t>
  </si>
  <si>
    <t>Montáž podhrabových desek na ocelové sloupky, délky desek přes 2 do 3 m</t>
  </si>
  <si>
    <t>592331140</t>
  </si>
  <si>
    <t>deska plotová šedá 2450x5x30 cm</t>
  </si>
  <si>
    <t>1756278424</t>
  </si>
  <si>
    <t>348171130</t>
  </si>
  <si>
    <t>Osazení oplocení z dílců kovových na ocelové sloupky do 15 st. sklonu svahu</t>
  </si>
  <si>
    <t>2002852637</t>
  </si>
  <si>
    <t>O2</t>
  </si>
  <si>
    <t>553002</t>
  </si>
  <si>
    <t>průmyslové oplocení 3D 203x250cm, úprava žárový Pz vč. poplastování, doplňky pro realizaci plotu</t>
  </si>
  <si>
    <t>-1326949276</t>
  </si>
  <si>
    <t>použití stávajícího</t>
  </si>
  <si>
    <t>-3</t>
  </si>
  <si>
    <t>553002x1</t>
  </si>
  <si>
    <t>průmyslové oplocení 3D 203x250cm, úprava žárový Pz vč. poplastování, doplňky pro realizaci plotu - použito stávající</t>
  </si>
  <si>
    <t>-587266124</t>
  </si>
  <si>
    <t>348272515</t>
  </si>
  <si>
    <t>Plotová stříška pro zeď tl 295 mm z tvarovek hladkých nebo štípaných přírodních</t>
  </si>
  <si>
    <t>-1577697610</t>
  </si>
  <si>
    <t>Ploty z tvárnic betonových plotová stříška lepená mrazuvzdorným lepidlem z tvarovek hladkých nebo štípaných, sedlového tvaru přírodních, tloušťka zdiva 295 mm</t>
  </si>
  <si>
    <t>DMTZ oplocení, uložení, zpětná montáž, obnova 4 kusů plotových sloupků</t>
  </si>
  <si>
    <t>100011025</t>
  </si>
  <si>
    <t>-1414437789</t>
  </si>
  <si>
    <t>Lože pod obrubníky, krajníky nebo obruby z dlažebních kostek z betonu prostého tř. C 12/15</t>
  </si>
  <si>
    <t>16*0,8*0,12</t>
  </si>
  <si>
    <t>935112211</t>
  </si>
  <si>
    <t>Osazení příkopového žlabu do betonu tl 100 mm z betonových tvárnic š 800 mm</t>
  </si>
  <si>
    <t>1056916098</t>
  </si>
  <si>
    <t>Osazení betonového příkopového žlabu s vyplněním a zatřením spár cementovou maltou s ložem tl. 100 mm z betonu prostého tř. C 12/15 z betonových příkopových tvárnic šířky přes 500 do 800 mm</t>
  </si>
  <si>
    <t>592277230</t>
  </si>
  <si>
    <t xml:space="preserve">žlab betonový  8 x 33 x 59/66,9</t>
  </si>
  <si>
    <t>428085778</t>
  </si>
  <si>
    <t>Tvárnice meliorační a příkopové betonové a železobetonové žlaby příkopové a příložné desky (tlxdlxš) 8 x 33 x 59/66,9</t>
  </si>
  <si>
    <t>16*3*1,02</t>
  </si>
  <si>
    <t>Osazování výrobků do 15 kg/kus do betonu bez jejich dodání</t>
  </si>
  <si>
    <t>595383520</t>
  </si>
  <si>
    <t>553004</t>
  </si>
  <si>
    <t>plotový sloupek pro oplocení 3D, úprava žárový Pz vč. poplastování, doplňky pro realizaci plotu a uchycení plotových polí</t>
  </si>
  <si>
    <t>-1195692473</t>
  </si>
  <si>
    <t>553005</t>
  </si>
  <si>
    <t>plotový sloupek pro oplocení 3D, úprava žárový Pz vč. poplastování, doplňky pro realizaci plotu a uchycení plotových polí a plotových desek</t>
  </si>
  <si>
    <t>-1211415028</t>
  </si>
  <si>
    <t>953961116</t>
  </si>
  <si>
    <t>Kotvy chemickým tmelem do hl 210 mm do betonu, ŽB nebo kamene s vyvrtáním otvoru</t>
  </si>
  <si>
    <t>1560178181</t>
  </si>
  <si>
    <t>Kotvy chemické s vyvrtáním otvoru do betonu, železobetonu nebo tvrdého kamene tmel, hloubka do 210 mm</t>
  </si>
  <si>
    <t>28*2</t>
  </si>
  <si>
    <t>311971030</t>
  </si>
  <si>
    <t>tyč závitová pozinkovaná 4.6 M12x 1000 mm vč.podložek a matek</t>
  </si>
  <si>
    <t>167903284</t>
  </si>
  <si>
    <t>tyč závitová pozinkovaná 4.6 M12x 1000 mm</t>
  </si>
  <si>
    <t>998232111</t>
  </si>
  <si>
    <t>Přesun hmot pro oplocení zděné z cihel nebo tvárnic, kovové v do 10 m</t>
  </si>
  <si>
    <t>491574549</t>
  </si>
  <si>
    <t>Přesun hmot pro oplocení se svislou nosnou konstrukcí zděnou z cihel, tvárnic, bloků, popř. kovovou nebo dřevěnou vodorovná dopravní vzdálenost do 50 m, pro oplocení výšky do 10 m</t>
  </si>
  <si>
    <t>M+D samonosná posuvná vrata 630x205cm, EI ovládání, výplň svařovaná panel s oky 5x20cm, doplňky pro montáž a uvedení do provozu, úprava žárový Pz s poplastováním</t>
  </si>
  <si>
    <t>-1891916809</t>
  </si>
  <si>
    <t xml:space="preserve">I011_3 - Areálový rozvod slaboproudu </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</si>
  <si>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D2.06.07.08.09_01 Technická zpráva D2.06.07.08.09_02 Situace IO-06, IO-07, IO-08, IO-09 D2.07_03 Vzorový řez uložení kabelu NN</t>
  </si>
  <si>
    <t>- výkopové práce provedeny v rámci napojení vjezdové brány
- kabelové vedení uloženo do stejného výkopu</t>
  </si>
  <si>
    <t>I011_4 - Areálový rozvod NN</t>
  </si>
  <si>
    <t>983740430</t>
  </si>
  <si>
    <t>Montáž trubek ochranných s nasunutím nebo našroubováním do krabic plastových tuhých, uložených pevně, vnitřního D do 63 mm
- výkopové práce provedeny v rámci napájení čerpadla přečerpávací stanice
- kabelové vedení uloženo do stejného výkopu</t>
  </si>
  <si>
    <t>trubka elektroinstalační ohebná, HDPE+LDPE KF 09063</t>
  </si>
  <si>
    <t>-862880686</t>
  </si>
  <si>
    <t>trubka elektroinstalační ohebná dvouplášťová korugovaná D 52/63 mm, HDPE+LDPE
- výkopové práce provedeny v rámci napájení čerpadla přečerpávací stanice
- kabelové vedení uloženo do stejného výkopu</t>
  </si>
  <si>
    <t>-1491020533</t>
  </si>
  <si>
    <t>799862368</t>
  </si>
  <si>
    <t>-756150284</t>
  </si>
  <si>
    <t>-551316863</t>
  </si>
  <si>
    <t>PS-01 - Lezecká stěna</t>
  </si>
  <si>
    <t>P01_1 - Lezecká stěna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</si>
  <si>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PS-01.01 Technická zpráva</t>
  </si>
  <si>
    <t>Ostatní - Ostatní</t>
  </si>
  <si>
    <t xml:space="preserve">    OST - 91 - Vnitřní lezecká stěna - překližka  79 m2</t>
  </si>
  <si>
    <t xml:space="preserve">    OST - 93 - PD</t>
  </si>
  <si>
    <t>OST - 91</t>
  </si>
  <si>
    <t xml:space="preserve">Vnitřní lezecká stěna - překližka  79 m2</t>
  </si>
  <si>
    <t>Pol1</t>
  </si>
  <si>
    <t>Dod.+ mtž. nosná konstrukce úhlované hranoly KVH</t>
  </si>
  <si>
    <t>-917937343</t>
  </si>
  <si>
    <t>Pol2</t>
  </si>
  <si>
    <t>Dod.+ mtž. nosná konstrukce ocelové profily</t>
  </si>
  <si>
    <t>464955505</t>
  </si>
  <si>
    <t>Pol3</t>
  </si>
  <si>
    <t>Dod.+ mtž. opláštění překližkou 18 mm CNC vrtané otvory</t>
  </si>
  <si>
    <t>-215271602</t>
  </si>
  <si>
    <t>Pol4</t>
  </si>
  <si>
    <t>Dod.+ mtž. ochrana hran lišta nerez</t>
  </si>
  <si>
    <t>b.m</t>
  </si>
  <si>
    <t>1242586201</t>
  </si>
  <si>
    <t>Pol5</t>
  </si>
  <si>
    <t>-1580536343</t>
  </si>
  <si>
    <t>Pol6</t>
  </si>
  <si>
    <t>-935494111</t>
  </si>
  <si>
    <t>Pol7</t>
  </si>
  <si>
    <t>-178228029</t>
  </si>
  <si>
    <t>Pol12</t>
  </si>
  <si>
    <t>Dod. překližkové struktury</t>
  </si>
  <si>
    <t>-1592850144</t>
  </si>
  <si>
    <t>OST - 93</t>
  </si>
  <si>
    <t>PD</t>
  </si>
  <si>
    <t>10001</t>
  </si>
  <si>
    <t>PD na lezeckou stěnu ( prováděcí dokumentaci se statickým posudkemí)</t>
  </si>
  <si>
    <t>2133298447</t>
  </si>
  <si>
    <t>PS-02 - Trenažer vrtulníku</t>
  </si>
  <si>
    <t>P02_1 - Trenažer vrtulníku - stavebně konstrukční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</si>
  <si>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PS-02.01 Technická zpráva PS-02.02 Půdorys trenažeru 1PP  PS-02.03 Půdorys trenažeru 1NP PS-02.04 Půdorys krovu PS-02.05 Řez A-Á, B-B´  PS-02.06 Pohledy PS-02.07 Konstrukce uchycení kabiny trenažeru PS-02.08 Tabulky PSV</t>
  </si>
  <si>
    <t xml:space="preserve">    763 - Konstrukce suché výstavby</t>
  </si>
  <si>
    <t xml:space="preserve">    765 - Krytina skládaná</t>
  </si>
  <si>
    <t xml:space="preserve">    02 - Propojovací mezikus dopravního zařízení torza vrtulníku</t>
  </si>
  <si>
    <t xml:space="preserve">    33-M - Montáže dopravních zařízení</t>
  </si>
  <si>
    <t xml:space="preserve">    01 - Ostatní</t>
  </si>
  <si>
    <t>712391587</t>
  </si>
  <si>
    <t>Provedení povlakové krytiny střech do 10° přibití pásů hřebíky</t>
  </si>
  <si>
    <t>885558319</t>
  </si>
  <si>
    <t>Provedení povlakové krytiny střech plochých do 10 st. -ostatní práce přibití pásů AIP, NAIP nebo folie hřebíky (drátěnkami)</t>
  </si>
  <si>
    <t>24,5</t>
  </si>
  <si>
    <t>272510991</t>
  </si>
  <si>
    <t>podlahovina umělá tráva vč.hřebíků</t>
  </si>
  <si>
    <t>1220190858</t>
  </si>
  <si>
    <t>24,5*1,1</t>
  </si>
  <si>
    <t>-1370462432</t>
  </si>
  <si>
    <t>762081410</t>
  </si>
  <si>
    <t>Vícestranné hoblování hraněného řeziva na staveništi</t>
  </si>
  <si>
    <t>353063324</t>
  </si>
  <si>
    <t>Práce společné pro tesařské konstrukce hoblování hraněného řeziva zabudovaného do konstrukce vícestranné hranoly</t>
  </si>
  <si>
    <t>nakloněná rovina</t>
  </si>
  <si>
    <t>10x14</t>
  </si>
  <si>
    <t>(0,1+0,14)*2*(1,6+3+4,5+6+1+1,7+2,5+3,5)</t>
  </si>
  <si>
    <t>14x14</t>
  </si>
  <si>
    <t>(0,14+0,14)*2*(2,4*2+4,5*2+1,5+1,1)</t>
  </si>
  <si>
    <t>14x16</t>
  </si>
  <si>
    <t>(0,14+0,16)*2*7</t>
  </si>
  <si>
    <t>domek</t>
  </si>
  <si>
    <t>(0,1+0,14)*2*(3,2*14+3,9+4,2+4,5+4,7+5,4*2+1,2*2+1,9*2+3+2,4+3,6*2+4,2+5,2+2,7+4,3+5,5)</t>
  </si>
  <si>
    <t>10x16</t>
  </si>
  <si>
    <t>(0,1+0,16)*2*3,8*8</t>
  </si>
  <si>
    <t>12x16</t>
  </si>
  <si>
    <t>(0,12+0,16)*2*7,2</t>
  </si>
  <si>
    <t>(0,14+0,14)*2*(4,9*5+3,8*2+1,9)</t>
  </si>
  <si>
    <t>762333131</t>
  </si>
  <si>
    <t>Montáž vázaných kcí krovů nepravidelných z hraněného řeziva průřezové plochy do 120 cm2</t>
  </si>
  <si>
    <t>1469429275</t>
  </si>
  <si>
    <t>Montáž vázaných konstrukcí krovů střech pultových, sedlových, valbových, stanových nepravidelného půdorysu, z řeziva hraněného průřezové plochy do 120 cm2</t>
  </si>
  <si>
    <t>římsa</t>
  </si>
  <si>
    <t>13,3</t>
  </si>
  <si>
    <t>819556610</t>
  </si>
  <si>
    <t>13,3*0,04*0,06</t>
  </si>
  <si>
    <t>0,032*0,1</t>
  </si>
  <si>
    <t>762333132</t>
  </si>
  <si>
    <t>Montáž vázaných kcí krovů nepravidelných z hraněného řeziva průřezové plochy do 224 cm2</t>
  </si>
  <si>
    <t>-1235428107</t>
  </si>
  <si>
    <t>Montáž vázaných konstrukcí krovů střech pultových, sedlových, valbových, stanových nepravidelného půdorysu, z řeziva hraněného průřezové plochy přes 120 do 224 cm2</t>
  </si>
  <si>
    <t>1,6+3+4,5+6+1+1,7+2,5+3,5</t>
  </si>
  <si>
    <t>2,4*2+4,5*2+1,5+1,1</t>
  </si>
  <si>
    <t>3,2*14+3,9+4,2+4,5+4,7+5,4*2+1,2*2+1,9*2+3+2,4+3,6*2+4,2+5,2+2,7+4,3+5,5</t>
  </si>
  <si>
    <t>3,8*8</t>
  </si>
  <si>
    <t>7,2</t>
  </si>
  <si>
    <t>4,9*5+3,8*2+1,9</t>
  </si>
  <si>
    <t>605121130</t>
  </si>
  <si>
    <t>řezivo jehličnaté hranol středový jakost I</t>
  </si>
  <si>
    <t>208286386</t>
  </si>
  <si>
    <t>řezivo jehličnaté hranol jakost II délka 2 - 3,5 m</t>
  </si>
  <si>
    <t>0,1*0,14*(1,6+3+4,5+6+1+1,7+2,5+3,5)</t>
  </si>
  <si>
    <t>0,14*0,14*(2,4*2+4,5*2+1,5+1,1)</t>
  </si>
  <si>
    <t>0,14*0,16*7</t>
  </si>
  <si>
    <t>0,1*0,14*(3,2*14+3,9+4,2+4,5+4,7+5,4*2+1,2*2+1,9*2+3+2,4+3,6*2+4,2+5,2+2,7+4,3+5,5)</t>
  </si>
  <si>
    <t>0,1*0,16*3,8*8</t>
  </si>
  <si>
    <t>0,12*0,16*7,2</t>
  </si>
  <si>
    <t>0,14*0,14*(4,9*5+3,8*2+1,9)</t>
  </si>
  <si>
    <t>3,691*0,1</t>
  </si>
  <si>
    <t>762341026</t>
  </si>
  <si>
    <t>Bednění střech rovných z desek OSB tl 22 mm na pero a drážku šroubovaných na krokve</t>
  </si>
  <si>
    <t>-136432114</t>
  </si>
  <si>
    <t>Bednění a laťování bednění střech rovných sklonu do 60 st. s vyřezáním otvorů z dřevoštěpkových desek [OSB] šroubovaných na krokve 22 mm na pero a drážku, tloušťky desky</t>
  </si>
  <si>
    <t>č027 - pod falcovou krytinu</t>
  </si>
  <si>
    <t>10,5</t>
  </si>
  <si>
    <t>762342314</t>
  </si>
  <si>
    <t>Montáž laťování na střechách složitých sklonu do 60° osové vzdálenosti do 360 mm</t>
  </si>
  <si>
    <t>765260869</t>
  </si>
  <si>
    <t>Bednění a laťování montáž laťování střech složitých sklonu do 60 st. při osové vzdálenosti latí přes 150 do 360 mm</t>
  </si>
  <si>
    <t>č027 - keramická střecha</t>
  </si>
  <si>
    <t>13,5</t>
  </si>
  <si>
    <t>605141130</t>
  </si>
  <si>
    <t>-1458293187</t>
  </si>
  <si>
    <t>0,04*0,06*100</t>
  </si>
  <si>
    <t>0,24*0,1</t>
  </si>
  <si>
    <t>762395000</t>
  </si>
  <si>
    <t>Spojovací prostředky pro montáž krovu, bednění, laťování, světlíky, klíny</t>
  </si>
  <si>
    <t>-238471800</t>
  </si>
  <si>
    <t>Spojovací prostředky krovů, bednění a laťování, nadstřešních konstrukcí svory, prkna, hřebíky, pásová ocel, vruty</t>
  </si>
  <si>
    <t>0,032</t>
  </si>
  <si>
    <t>3,691</t>
  </si>
  <si>
    <t>10,5*0,022</t>
  </si>
  <si>
    <t>0,024</t>
  </si>
  <si>
    <t>762521108</t>
  </si>
  <si>
    <t>Položení podlahy z hrubých fošen na sraz</t>
  </si>
  <si>
    <t>-365878576</t>
  </si>
  <si>
    <t>Položení podlah nehoblovaných na sraz z fošen hrubých</t>
  </si>
  <si>
    <t>18,1</t>
  </si>
  <si>
    <t>605110220</t>
  </si>
  <si>
    <t xml:space="preserve">řezivo jehličnaté - středové SM/BO tl. 33-100 mm </t>
  </si>
  <si>
    <t>448391150</t>
  </si>
  <si>
    <t>18,1*0,05</t>
  </si>
  <si>
    <t>0,905*0,1</t>
  </si>
  <si>
    <t>-124597384</t>
  </si>
  <si>
    <t>783214101</t>
  </si>
  <si>
    <t>Základní jednonásobný syntetický nátěr tesařských konstrukcí</t>
  </si>
  <si>
    <t>-1188868639</t>
  </si>
  <si>
    <t>Základní nátěr tesařských konstrukcí jednonásobný syntetický</t>
  </si>
  <si>
    <t>783218111</t>
  </si>
  <si>
    <t>Lazurovací dvojnásobný syntetický nátěr tesařských konstrukcí</t>
  </si>
  <si>
    <t>-97564402</t>
  </si>
  <si>
    <t>Lazurovací nátěr tesařských konstrukcí dvojnásobný syntetický</t>
  </si>
  <si>
    <t>-780233083</t>
  </si>
  <si>
    <t>763</t>
  </si>
  <si>
    <t>Konstrukce suché výstavby</t>
  </si>
  <si>
    <t>763001</t>
  </si>
  <si>
    <t>M+D vykonzolavaná římsa 300x225mm - SDK stěna č.027</t>
  </si>
  <si>
    <t>833548560</t>
  </si>
  <si>
    <t>M+D vykonzolavaná římsa</t>
  </si>
  <si>
    <t>763112317</t>
  </si>
  <si>
    <t xml:space="preserve">SDK příčka tl 255 mm zdvojený profil CW+UW 150 desky 2xA 12,5 TI 80 mm  </t>
  </si>
  <si>
    <t>1596158993</t>
  </si>
  <si>
    <t xml:space="preserve">Příčka ze sádrokartonových desek s nosnou konstrukcí ze zdvojených ocelových profilů UW, CW dvojitě opláštěná deskami standardními A tl. 2 x 12,5 mm, EI 60, příčka tl. 255 mm, </t>
  </si>
  <si>
    <t>11*11,2</t>
  </si>
  <si>
    <t>763121621</t>
  </si>
  <si>
    <t>Montáž desek tl 12,5 mm na nosnou kci SDK stěna předsazená</t>
  </si>
  <si>
    <t>-1745579563</t>
  </si>
  <si>
    <t>Stěna předsazená ze sádrokartonových desek montáž desek na nosnou konstrukci, tl. 12,5 mm</t>
  </si>
  <si>
    <t>konstrukce desky</t>
  </si>
  <si>
    <t>SDK příčka</t>
  </si>
  <si>
    <t>11*11,2*2</t>
  </si>
  <si>
    <t>opláštění desky</t>
  </si>
  <si>
    <t>88,8</t>
  </si>
  <si>
    <t>komín</t>
  </si>
  <si>
    <t>(0,4+0,4)*2*1,5</t>
  </si>
  <si>
    <t>590305210</t>
  </si>
  <si>
    <t>deska stavební sdk "A" tl. 12,5 mm</t>
  </si>
  <si>
    <t>-276617985</t>
  </si>
  <si>
    <t>deska stavební sdk tl. 12,5 mm</t>
  </si>
  <si>
    <t>362,1*1,1</t>
  </si>
  <si>
    <t>763131411</t>
  </si>
  <si>
    <t>SDK podhled desky 1xA 12,5 bez TI dvouvrstvá spodní kce profil CD+UD</t>
  </si>
  <si>
    <t>-1239561128</t>
  </si>
  <si>
    <t>Podhled ze sádrokartonových desek dvouvrstvá zavěšená spodní konstrukce z ocelových profilů CD, UD jednoduše opláštěná deskou standardní A, tl. 12,5 mm, bez TI</t>
  </si>
  <si>
    <t>998763303</t>
  </si>
  <si>
    <t>Přesun hmot tonážní pro sádrokartonové konstrukce v objektech v do 24 m</t>
  </si>
  <si>
    <t>2110132665</t>
  </si>
  <si>
    <t>Přesun hmot pro konstrukce montované z desek sádrokartonových, sádrovláknitých, cementovláknitých nebo cementových stanovený z hmotnosti přesunovaného materiálu vodorovná dopravní vzdálenost do 50 m v objektech výšky přes 12 do 24 m</t>
  </si>
  <si>
    <t>764111641</t>
  </si>
  <si>
    <t>Krytina střechy rovné drážkováním ze svitků z Pz plechu s povrchovou úpravou rš 670 mm sklonu do 30°</t>
  </si>
  <si>
    <t>502166759</t>
  </si>
  <si>
    <t>Krytina ze svitků nebo z taškových tabulí z pozinkovaného plechu s povrchovou úpravou s úpravou u okapů, prostupů a výčnělků střechy rovné drážkováním ze svitků rš 670 mm, sklon střechy do 30 st.</t>
  </si>
  <si>
    <t>764203152</t>
  </si>
  <si>
    <t>Montáž střešního výlezu pro krytinu skládanou nebo plechovou</t>
  </si>
  <si>
    <t>1950846857</t>
  </si>
  <si>
    <t>Montáž oplechování střešních prvků střešního výlezu střechy s krytinou skládanou nebo plechovou</t>
  </si>
  <si>
    <t>553418490</t>
  </si>
  <si>
    <t>vikýř standard Pz 600 x 600 mm</t>
  </si>
  <si>
    <t>-987807212</t>
  </si>
  <si>
    <t>7642134561</t>
  </si>
  <si>
    <t>Sněhový zachytávač krytiny z Pz plechu s povrchovou úpravou průběžný dvoutrubkový</t>
  </si>
  <si>
    <t>-229056113</t>
  </si>
  <si>
    <t>2,5+3,5</t>
  </si>
  <si>
    <t>764314612</t>
  </si>
  <si>
    <t>Lemování prostupů střech s krytinou skládanou nebo plechovou bez lišty z Pz s povrchovou úpravou</t>
  </si>
  <si>
    <t>-1429619358</t>
  </si>
  <si>
    <t>Lemování prostupů z pozinkovaného plechu s povrchovou úpravou bez lišty, střech s krytinou skládanou nebo z plechu</t>
  </si>
  <si>
    <t>č027 - komín</t>
  </si>
  <si>
    <t>(0,4+0,7+2*0,5)*2*0,5</t>
  </si>
  <si>
    <t>764511602</t>
  </si>
  <si>
    <t>Žlab podokapní půlkruhový z Pz s povrchovou úpravou rš 330 mm</t>
  </si>
  <si>
    <t>-1499869638</t>
  </si>
  <si>
    <t>Žlab podokapní z pozinkovaného plechu s povrchovou úpravou včetně háků a čel půlkruhový rš 330 mm</t>
  </si>
  <si>
    <t>4+5</t>
  </si>
  <si>
    <t>764511622</t>
  </si>
  <si>
    <t>Roh nebo kout půlkruhového podokapního žlabu z Pz s povrchovou úpravou rš 330 mm</t>
  </si>
  <si>
    <t>-976154430</t>
  </si>
  <si>
    <t>Žlab podokapní z pozinkovaného plechu s povrchovou úpravou včetně háků a čel roh nebo kout, žlabu půlkruhového rš 330 mm</t>
  </si>
  <si>
    <t>1550670139</t>
  </si>
  <si>
    <t>765</t>
  </si>
  <si>
    <t>Krytina skládaná</t>
  </si>
  <si>
    <t>765111015</t>
  </si>
  <si>
    <t>Montáž krytiny keramické drážkové sklonu do 30° na sucho přes 11 do 12 ks/m2</t>
  </si>
  <si>
    <t>1047622689</t>
  </si>
  <si>
    <t>Montáž krytiny keramické sklonu do 30 st. drážkové na sucho, počet kusů přes 11 do 12 ks/m2</t>
  </si>
  <si>
    <t>596605399</t>
  </si>
  <si>
    <t xml:space="preserve">krytina keramická </t>
  </si>
  <si>
    <t>855344996</t>
  </si>
  <si>
    <t>765111221</t>
  </si>
  <si>
    <t>Montáž krytiny keramické nároží na sucho větracím pásem lepícím</t>
  </si>
  <si>
    <t>1448343354</t>
  </si>
  <si>
    <t>Montáž krytiny keramické nárožní hrany větrané na sucho vkládaným lepícím pásem</t>
  </si>
  <si>
    <t>596601360</t>
  </si>
  <si>
    <t xml:space="preserve">hřebenáč keramický </t>
  </si>
  <si>
    <t>-361992478</t>
  </si>
  <si>
    <t>7,2*3*1,05</t>
  </si>
  <si>
    <t>596601620</t>
  </si>
  <si>
    <t>ukončení hřebenáče nárožní dlouhé k hřebenáči č. 2 k taškám, režná</t>
  </si>
  <si>
    <t>470188610</t>
  </si>
  <si>
    <t>ukončení hřebenáče nárožní dlouhé k hřebenáči č. 2, režná</t>
  </si>
  <si>
    <t>765115302</t>
  </si>
  <si>
    <t xml:space="preserve">Montáž střešního výlezu plochy jednotlivě přes 0,25 m2  </t>
  </si>
  <si>
    <t>-548153259</t>
  </si>
  <si>
    <t>Montáž střešních doplňků krytiny keramické střešního výlezu plochy jednotlivě přes 0,25 m2</t>
  </si>
  <si>
    <t>611406901</t>
  </si>
  <si>
    <t>výlez střešní pro ploché střechy 54x75cm vč.montážní sady - specifikace viz tab.PSV ozn.P14</t>
  </si>
  <si>
    <t>1556695909</t>
  </si>
  <si>
    <t>P14</t>
  </si>
  <si>
    <t>998765103</t>
  </si>
  <si>
    <t>Přesun hmot tonážní pro krytiny skládané v objektech v do 24 m</t>
  </si>
  <si>
    <t>-2135997907</t>
  </si>
  <si>
    <t>Přesun hmot pro krytiny skládané stanovený z hmotnosti přesunovaného materiálu vodorovná dopravní vzdálenost do 50 m na objektech výšky přes 12 do 24 m</t>
  </si>
  <si>
    <t>766011</t>
  </si>
  <si>
    <t>M+D dveře plast 110x210cm, kování, doplňky - specifikace viz tab.PSV ozn.P11</t>
  </si>
  <si>
    <t>-1365103021</t>
  </si>
  <si>
    <t>P11</t>
  </si>
  <si>
    <t>766012</t>
  </si>
  <si>
    <t>M+D okno plast 150x150cm, kování, doplňky - specifikace viz tab.PSV ozn.P12</t>
  </si>
  <si>
    <t>1788151260</t>
  </si>
  <si>
    <t>766013</t>
  </si>
  <si>
    <t>M+D okno plast 136x100cm, kování, doplňky - specifikace viz tab.PSV ozn.P13</t>
  </si>
  <si>
    <t>-504276098</t>
  </si>
  <si>
    <t>766694112</t>
  </si>
  <si>
    <t>Montáž parapetních desek dřevěných nebo plastových šířky do 30 cm délky do 1,6 m</t>
  </si>
  <si>
    <t>2028001299</t>
  </si>
  <si>
    <t>Montáž ostatních truhlářských konstrukcí parapetních desek dřevěných nebo plastových šířky do 300 mm, délky přes 1000 do 1600 mm</t>
  </si>
  <si>
    <t>607941092</t>
  </si>
  <si>
    <t>deska parapetní plast vnitřní 0,3 x 1 m</t>
  </si>
  <si>
    <t>-1036891110</t>
  </si>
  <si>
    <t>deska parapetní dřevotřísková vnitřní 0,3 x 1 m</t>
  </si>
  <si>
    <t>5,92*0,1</t>
  </si>
  <si>
    <t>1258800654</t>
  </si>
  <si>
    <t>366714208</t>
  </si>
  <si>
    <t>767306</t>
  </si>
  <si>
    <t>M+D ocelové konstrukce pro komín vč.nátěru - č.027</t>
  </si>
  <si>
    <t>1162895406</t>
  </si>
  <si>
    <t>767307</t>
  </si>
  <si>
    <t xml:space="preserve">M+D ocelová trubka pr.44,5mm na střeše a u nakloněných rovin pro možnost přivázání, kotvení,  žárový Pz</t>
  </si>
  <si>
    <t>1620633382</t>
  </si>
  <si>
    <t>90005</t>
  </si>
  <si>
    <t xml:space="preserve">M+D ocelové trubky úprava žárový Pz + Satelit -  místnost č.027</t>
  </si>
  <si>
    <t>1290393615</t>
  </si>
  <si>
    <t>M+D ocelové trubky úprava žárový Pz + Satelit - č.027</t>
  </si>
  <si>
    <t>90006</t>
  </si>
  <si>
    <t>M+D kotvící oka místnost č.027, žárový Pz</t>
  </si>
  <si>
    <t>1943409716</t>
  </si>
  <si>
    <t>M+D kotvící oka v místnosti č.027, žárový Pz</t>
  </si>
  <si>
    <t>767302</t>
  </si>
  <si>
    <t>M+D ocelové konstrukce pro konstrukci ochozů ve výcvikové haly, žárový Pz</t>
  </si>
  <si>
    <t>-1656821779</t>
  </si>
  <si>
    <t>ochozy</t>
  </si>
  <si>
    <t>-864331946</t>
  </si>
  <si>
    <t>783813111</t>
  </si>
  <si>
    <t>Penetrační nátěr omítek hladkých povrchů z desek na bázi dřeva (dřevovláknitých, dřevoštěpkových, cementotřískových apod.) syntetický</t>
  </si>
  <si>
    <t>807760515</t>
  </si>
  <si>
    <t>od.763 - obložení deskami</t>
  </si>
  <si>
    <t>362,1</t>
  </si>
  <si>
    <t>podhled</t>
  </si>
  <si>
    <t>783817401</t>
  </si>
  <si>
    <t>Krycí (ochranný ) nátěr omítek dvojnásobný hladkých betonových povrchů nebo povrchů z desek na bázi dřeva (dřevovláknitých apod.) syntetický</t>
  </si>
  <si>
    <t>-1727098928</t>
  </si>
  <si>
    <t>02</t>
  </si>
  <si>
    <t>Propojovací mezikus dopravního zařízení torza vrtulníku</t>
  </si>
  <si>
    <t>767303</t>
  </si>
  <si>
    <t>M+D ocelové konstrukce O10</t>
  </si>
  <si>
    <t>1107277513</t>
  </si>
  <si>
    <t>O10</t>
  </si>
  <si>
    <t>767304</t>
  </si>
  <si>
    <t>M+D ocelové konstrukce O20</t>
  </si>
  <si>
    <t>1598171801</t>
  </si>
  <si>
    <t>O20</t>
  </si>
  <si>
    <t>767305</t>
  </si>
  <si>
    <t>M+D ocelové konstrukce O30</t>
  </si>
  <si>
    <t>1869275550</t>
  </si>
  <si>
    <t>O30</t>
  </si>
  <si>
    <t>-996435629</t>
  </si>
  <si>
    <t>061R</t>
  </si>
  <si>
    <t>Certifikace propojovacího mezikusu dopravního zařízení torza vrtulníku (TUV SUD Czech)</t>
  </si>
  <si>
    <t>2069751867</t>
  </si>
  <si>
    <t>Certifikace propojovacího mezikusu dopravního zařízení torza vrtulníku (TUV SUD Czech)
- Provedení WPQR zkoušky pevnosti tupého svarového spoje včetně vystavení reportu
- Provedení WPQR zkoušky pevnosti tupého koutového spoje včetně vystavení reportu</t>
  </si>
  <si>
    <t>33-M</t>
  </si>
  <si>
    <t>Montáže dopravních zařízení</t>
  </si>
  <si>
    <t>3301</t>
  </si>
  <si>
    <t>Dodávka a montáž zvedacího zařízení torza vrtulníku</t>
  </si>
  <si>
    <t>-1951417447</t>
  </si>
  <si>
    <t>Dodávka a montáž zvedacího zařízení torza vrtulníku :
- dvounosníkové zvedací zařízení s roztečí nosníků 2,5m, rozpětí 11,65m
- nosnost 5t
- kočka na rozpětí 2,5m (vzdálenost nosníků)
- hák kladkostroje nahrazen rámem s kladkami pro zavěšení trenažéru, který bude zavěšen na 4 průřezech lan. Z kladkostroje se odvíjí dvě lana, která po průchodu dvěma kladkami rámu budou ukotvena na konstrukci kočky
- kladkostroj vybaven druhou nezávislou brzdou</t>
  </si>
  <si>
    <t>3302</t>
  </si>
  <si>
    <t>Dodávka a montáž podélné trojele</t>
  </si>
  <si>
    <t>1744163778</t>
  </si>
  <si>
    <t>3303</t>
  </si>
  <si>
    <t>Dodávka a montáž dráhy</t>
  </si>
  <si>
    <t>1195059557</t>
  </si>
  <si>
    <t>Dodávka a montáž dráhy :
- dva nosníky HEA 360 na rozpětí 8,0 m
- vč. kolejnice</t>
  </si>
  <si>
    <t>01</t>
  </si>
  <si>
    <t xml:space="preserve">Přemístitelné kotvící prvky </t>
  </si>
  <si>
    <t>-1634604098</t>
  </si>
  <si>
    <t>Pouzdra pro kotvící prvky - dodávka a montáž</t>
  </si>
  <si>
    <t>-1859331709</t>
  </si>
  <si>
    <t>P02_2 - Trenažér vrtulníku - silnoproudá elektrotechnika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</si>
  <si>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230/2012 Sb. § 7 odst.2 z následujících grafických a textových částí projektové dokumentace:  D1.0 Technická zpráva (společná pro část D1.1, D1.2, D1.4)</t>
  </si>
  <si>
    <t>743312130</t>
  </si>
  <si>
    <t>Montáž lišta a kanálek vkládací šířky do 60 mm s víčkem</t>
  </si>
  <si>
    <t>1812623896</t>
  </si>
  <si>
    <t>Montáž lišt a kanálků elektroinstalačních se spojkami, ohyby a rohy a s nasunutím do krabic vkládacích s víčkem, šířky do 60 mm</t>
  </si>
  <si>
    <t>345718310</t>
  </si>
  <si>
    <t>lišta elektroinstalační hranatá bílá LHD 40 x 40</t>
  </si>
  <si>
    <t>1260326331</t>
  </si>
  <si>
    <t>- viz. technický list č.03</t>
  </si>
  <si>
    <t>1751482627</t>
  </si>
  <si>
    <t>-1063105726</t>
  </si>
  <si>
    <t>PK.12</t>
  </si>
  <si>
    <t>Montáž samonavíjecího kabelového bubnu - kovová konzole, plastový buben (230V/400V)</t>
  </si>
  <si>
    <t>-547737981</t>
  </si>
  <si>
    <t>VD315</t>
  </si>
  <si>
    <t>Samonavíjecí kabelový buben - kovová konzole, plastový buben</t>
  </si>
  <si>
    <t>-1652545783</t>
  </si>
  <si>
    <t>Samonavíjecí kabelový buben - kovová konzole, plastový buben
- 230V/ 400V
- pro připojení pohyblivých zařízení (trenažér vrtulníku)</t>
  </si>
  <si>
    <t>732133067</t>
  </si>
  <si>
    <t>1888106965</t>
  </si>
  <si>
    <t>401850519</t>
  </si>
  <si>
    <t>P02_3 - Trenažer vrtulniku - slaboproudá elektrotechniky</t>
  </si>
  <si>
    <t>-1214005940</t>
  </si>
  <si>
    <t xml:space="preserve">kabel  pro audiosystémy SCY 2x2,5 mm2</t>
  </si>
  <si>
    <t>-1200129727</t>
  </si>
  <si>
    <t>-1569081046</t>
  </si>
  <si>
    <t>1131572765</t>
  </si>
  <si>
    <t>OS-05 - Úprava torza vrtulníku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</si>
  <si>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230/2012Sb.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t>
  </si>
  <si>
    <t>000 - Úprava torza vrtulníku + doplňky trenažéru</t>
  </si>
  <si>
    <t>000</t>
  </si>
  <si>
    <t>Úprava torza vrtulníku + doplňky trenažéru</t>
  </si>
  <si>
    <t>Úprava kapotáže vč. povrchové úpravy a vnitřního vybavení /D+M/</t>
  </si>
  <si>
    <t>-1847087045</t>
  </si>
  <si>
    <t>Vybavení torza vrtulníku kotvícími prvky /D+M/</t>
  </si>
  <si>
    <t>-444828906</t>
  </si>
  <si>
    <t>Vybavení torza vrtulníku kotvícími prvky :
 - traverzové závěsy šroub. (10 ks)
 - kotvící desky 1/3 (3 ks)
 - kotvící desky 1/5 (3 ks)
 - kotevní plakety M12 (100 ks)
 - spojovací smycev (3 ks)
 - polohovací zkracovač (3 ks)</t>
  </si>
  <si>
    <t>0303</t>
  </si>
  <si>
    <t>Zvedadcí zařízení - dle standardu letecké ZZS /D+M/</t>
  </si>
  <si>
    <t>509313879</t>
  </si>
  <si>
    <t>Zvedadcí zařízení - dle standardu letecké ZZS - ACT naviák</t>
  </si>
  <si>
    <t xml:space="preserve">Výkon technického dozoru leteckého provozu při realizaci trenažéru </t>
  </si>
  <si>
    <t>den</t>
  </si>
  <si>
    <t>-604508710</t>
  </si>
  <si>
    <t>Certifikace výcvikového trenažéru - torzo vrtulníku (TUV SUD Czech)</t>
  </si>
  <si>
    <t>-1849706991</t>
  </si>
  <si>
    <t xml:space="preserve">Certifikace výcvikového trenažéru - torzo vrtulníku (TUV SUD Czech)
- Posouzení bezpečností zavěšené kabiny a zdvihacího zařízení
</t>
  </si>
  <si>
    <t>OS-05_1 - silnoproudá elektrotechnika</t>
  </si>
  <si>
    <t>740991100</t>
  </si>
  <si>
    <t>-1639250007</t>
  </si>
  <si>
    <t>929301564</t>
  </si>
  <si>
    <t>357180000R3</t>
  </si>
  <si>
    <t>Rozvodnice oceloplechová na omítku 3/36</t>
  </si>
  <si>
    <t>-1875961595</t>
  </si>
  <si>
    <t>Rozvodnice oceloplechová na omítku 3 řady/36 modulů
včetně
- Přístrojové lišty
- Svorkovnice
- viz. technický list č.21</t>
  </si>
  <si>
    <t>1774399753</t>
  </si>
  <si>
    <t>1030372205</t>
  </si>
  <si>
    <t>1153000932</t>
  </si>
  <si>
    <t>646286155</t>
  </si>
  <si>
    <t>-128087182</t>
  </si>
  <si>
    <t>511938363</t>
  </si>
  <si>
    <t>741300502</t>
  </si>
  <si>
    <t>20+20+20</t>
  </si>
  <si>
    <t>-175575337</t>
  </si>
  <si>
    <t>-605459531</t>
  </si>
  <si>
    <t>1504476023</t>
  </si>
  <si>
    <t>-2039684466</t>
  </si>
  <si>
    <t>-1661195627</t>
  </si>
  <si>
    <t>747111111</t>
  </si>
  <si>
    <t>Montáž vypínač nástěnný 1-jednopólový prostředí obyčejné nebo vlhké</t>
  </si>
  <si>
    <t>-679254820</t>
  </si>
  <si>
    <t>Montáž spínačů jedno nebo dvoupólových nástěnných se zapojením vodičů, pro prostředí obyčejné nebo vlhké vypínačů, řazení 1-jednopólových</t>
  </si>
  <si>
    <t>34535516R1</t>
  </si>
  <si>
    <t>spínač jednopólový 10A, IP44, ostatní barvy</t>
  </si>
  <si>
    <t>-1581933694</t>
  </si>
  <si>
    <t xml:space="preserve">spínače 10 A kompletní spínač  3553 řazení 1, spínač jednopólový , IP44, ostatní barvy</t>
  </si>
  <si>
    <t>-542234412</t>
  </si>
  <si>
    <t>2+1+3</t>
  </si>
  <si>
    <t>48812214</t>
  </si>
  <si>
    <t>1177633779</t>
  </si>
  <si>
    <t>-913396869</t>
  </si>
  <si>
    <t>898610445</t>
  </si>
  <si>
    <t>1907873169</t>
  </si>
  <si>
    <t>-140406996</t>
  </si>
  <si>
    <t>1289252717</t>
  </si>
  <si>
    <t>387302312</t>
  </si>
  <si>
    <t>SV j</t>
  </si>
  <si>
    <t>Svítidlo J -venkovní, nástěnné, reflektor 250W, IP65, včetně předepsaných zdrojů</t>
  </si>
  <si>
    <t>1417209325</t>
  </si>
  <si>
    <t>Svítidlo J -venkovní, nástěnné, reflektor 250W, IP65, včetně předepsaných zdrojů
- včetně elektronického předřadníku
- viz. technický list č.17</t>
  </si>
  <si>
    <t>1330772442</t>
  </si>
  <si>
    <t>OS-05_2 - slaboproudá elektrotechniky</t>
  </si>
  <si>
    <t>21080004V</t>
  </si>
  <si>
    <t>Instalace reproduktoru</t>
  </si>
  <si>
    <t>-1067037235</t>
  </si>
  <si>
    <t>VD21080005V30</t>
  </si>
  <si>
    <t>Reproduktor pro ozvučení, 30W, se zvukovodem</t>
  </si>
  <si>
    <t>-1412942300</t>
  </si>
  <si>
    <t>-viz.technický list č.14</t>
  </si>
  <si>
    <t>OS-05_3 - zařízení vzduchotechniky</t>
  </si>
  <si>
    <t xml:space="preserve">    751 - Vzduchotechnika</t>
  </si>
  <si>
    <t>751</t>
  </si>
  <si>
    <t>Vzduchotechnika</t>
  </si>
  <si>
    <t>751111019</t>
  </si>
  <si>
    <t>Mtž vent ax ntl nástěnného základního D do 1000 mm</t>
  </si>
  <si>
    <t>1876693400</t>
  </si>
  <si>
    <t>Montáž ventilátoru axiálního nízkotlakého nástěnného základního, průměru přes 800 do 1000 mm</t>
  </si>
  <si>
    <t>P1.01</t>
  </si>
  <si>
    <t>Axiální ventilátor D800mm, 22780m3/h</t>
  </si>
  <si>
    <t>-737740991</t>
  </si>
  <si>
    <t>Axiální ventilátor D800mm
22780m3/h
výkon 2308W
napětí 400V
proud 3,8A
akustický tlak 78dB
hmotnost 37kg</t>
  </si>
  <si>
    <t>P1.02</t>
  </si>
  <si>
    <t>frekvenční měnič pro ax. ventilátor</t>
  </si>
  <si>
    <t>1559763400</t>
  </si>
  <si>
    <t>P1.03</t>
  </si>
  <si>
    <t>Ochraný bezpečnostní kryt pro ax. ventilátor</t>
  </si>
  <si>
    <t>-18421429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</si>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</sst>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8"/>
      <color rgb="FF003366"/>
      <name val="Trebuchet MS"/>
    </font>
    <font>
      <sz val="10"/>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8">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17" fillId="4"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3" fillId="6" borderId="10" xfId="0" applyFont="1" applyFill="1" applyBorder="1" applyAlignment="1">
      <alignment horizontal="lef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0" fillId="7" borderId="10" xfId="0" applyFont="1" applyFill="1" applyBorder="1" applyAlignment="1">
      <alignmen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lignment vertical="center"/>
    </xf>
    <xf numFmtId="0" fontId="32" fillId="0" borderId="0" xfId="0" applyFont="1" applyAlignment="1">
      <alignment horizontal="left" vertical="center" wrapText="1"/>
    </xf>
    <xf numFmtId="4" fontId="8" fillId="0" borderId="0" xfId="0" applyNumberFormat="1" applyFont="1" applyAlignment="1">
      <alignment vertical="center"/>
    </xf>
    <xf numFmtId="0" fontId="5" fillId="0" borderId="0" xfId="0" applyFont="1" applyAlignment="1">
      <alignment horizontal="center" vertical="center"/>
    </xf>
    <xf numFmtId="4" fontId="33" fillId="0" borderId="18" xfId="0" applyNumberFormat="1" applyFont="1" applyBorder="1" applyAlignment="1">
      <alignment vertical="center"/>
    </xf>
    <xf numFmtId="4" fontId="33" fillId="0" borderId="0" xfId="0" applyNumberFormat="1" applyFont="1" applyBorder="1" applyAlignment="1">
      <alignment vertical="center"/>
    </xf>
    <xf numFmtId="166" fontId="33" fillId="0" borderId="0" xfId="0" applyNumberFormat="1" applyFont="1" applyBorder="1" applyAlignment="1">
      <alignment vertical="center"/>
    </xf>
    <xf numFmtId="4" fontId="33" fillId="0" borderId="19" xfId="0" applyNumberFormat="1" applyFont="1" applyBorder="1" applyAlignment="1">
      <alignment vertical="center"/>
    </xf>
    <xf numFmtId="0" fontId="5" fillId="0" borderId="0" xfId="0" applyFont="1" applyAlignment="1">
      <alignment horizontal="left" vertical="center"/>
    </xf>
    <xf numFmtId="4" fontId="33" fillId="0" borderId="23" xfId="0" applyNumberFormat="1" applyFont="1" applyBorder="1" applyAlignment="1">
      <alignment vertical="center"/>
    </xf>
    <xf numFmtId="4" fontId="33" fillId="0" borderId="24" xfId="0" applyNumberFormat="1" applyFont="1" applyBorder="1" applyAlignment="1">
      <alignment vertical="center"/>
    </xf>
    <xf numFmtId="166" fontId="33" fillId="0" borderId="24" xfId="0" applyNumberFormat="1" applyFont="1" applyBorder="1" applyAlignment="1">
      <alignment vertical="center"/>
    </xf>
    <xf numFmtId="4" fontId="33" fillId="0" borderId="25" xfId="0" applyNumberFormat="1" applyFont="1" applyBorder="1" applyAlignment="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5"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5" fillId="0" borderId="0" xfId="0" applyNumberFormat="1" applyFont="1" applyAlignment="1"/>
    <xf numFmtId="166" fontId="36" fillId="0" borderId="16" xfId="0" applyNumberFormat="1" applyFont="1" applyBorder="1" applyAlignment="1"/>
    <xf numFmtId="166" fontId="36" fillId="0" borderId="17" xfId="0" applyNumberFormat="1" applyFont="1" applyBorder="1" applyAlignment="1"/>
    <xf numFmtId="4" fontId="37"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lignment vertical="center"/>
    </xf>
    <xf numFmtId="0" fontId="8" fillId="0" borderId="6" xfId="0" applyFont="1" applyBorder="1" applyAlignment="1">
      <alignment vertical="center"/>
    </xf>
    <xf numFmtId="0" fontId="8" fillId="0" borderId="0" xfId="0" applyFont="1" applyAlignment="1">
      <alignment horizontal="left"/>
    </xf>
    <xf numFmtId="4" fontId="8" fillId="0" borderId="0" xfId="0" applyNumberFormat="1" applyFont="1" applyAlignment="1"/>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7" fillId="0" borderId="23" xfId="0" applyFont="1" applyBorder="1" applyAlignment="1"/>
    <xf numFmtId="0" fontId="7" fillId="0" borderId="24" xfId="0" applyFont="1" applyBorder="1" applyAlignment="1"/>
    <xf numFmtId="166" fontId="7" fillId="0" borderId="24" xfId="0" applyNumberFormat="1" applyFont="1" applyBorder="1" applyAlignment="1"/>
    <xf numFmtId="166" fontId="7" fillId="0" borderId="25" xfId="0" applyNumberFormat="1" applyFont="1" applyBorder="1" applyAlignment="1"/>
    <xf numFmtId="0" fontId="40" fillId="0" borderId="24" xfId="0" applyFont="1" applyBorder="1" applyAlignment="1">
      <alignment horizontal="center"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1" fillId="0" borderId="24" xfId="0" applyFont="1" applyBorder="1" applyAlignment="1">
      <alignment horizontal="center"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0" fillId="0" borderId="0" xfId="0" applyAlignment="1">
      <alignment vertical="top"/>
      <protection locked="0"/>
    </xf>
    <xf numFmtId="0" fontId="41" fillId="0" borderId="29" xfId="0" applyFont="1" applyBorder="1" applyAlignment="1">
      <alignment vertical="center" wrapText="1"/>
      <protection locked="0"/>
    </xf>
    <xf numFmtId="0" fontId="41" fillId="0" borderId="30" xfId="0" applyFont="1" applyBorder="1" applyAlignment="1">
      <alignment vertical="center" wrapText="1"/>
      <protection locked="0"/>
    </xf>
    <xf numFmtId="0" fontId="41" fillId="0" borderId="31" xfId="0" applyFont="1" applyBorder="1" applyAlignment="1">
      <alignment vertical="center" wrapText="1"/>
      <protection locked="0"/>
    </xf>
    <xf numFmtId="0" fontId="41" fillId="0" borderId="32" xfId="0" applyFont="1" applyBorder="1" applyAlignment="1">
      <alignment horizontal="center" vertical="center" wrapText="1"/>
      <protection locked="0"/>
    </xf>
    <xf numFmtId="0" fontId="42" fillId="0" borderId="1" xfId="0" applyFont="1" applyBorder="1" applyAlignment="1">
      <alignment horizontal="center" vertical="center" wrapText="1"/>
      <protection locked="0"/>
    </xf>
    <xf numFmtId="0" fontId="41" fillId="0" borderId="33" xfId="0" applyFont="1" applyBorder="1" applyAlignment="1">
      <alignment horizontal="center" vertical="center" wrapText="1"/>
      <protection locked="0"/>
    </xf>
    <xf numFmtId="0" fontId="41" fillId="0" borderId="32" xfId="0" applyFont="1" applyBorder="1" applyAlignment="1">
      <alignment vertical="center" wrapText="1"/>
      <protection locked="0"/>
    </xf>
    <xf numFmtId="0" fontId="43" fillId="0" borderId="34" xfId="0" applyFont="1" applyBorder="1" applyAlignment="1">
      <alignment horizontal="left" wrapText="1"/>
      <protection locked="0"/>
    </xf>
    <xf numFmtId="0" fontId="41" fillId="0" borderId="33" xfId="0" applyFont="1" applyBorder="1" applyAlignment="1">
      <alignment vertical="center" wrapText="1"/>
      <protection locked="0"/>
    </xf>
    <xf numFmtId="0" fontId="43" fillId="0" borderId="1" xfId="0" applyFont="1" applyBorder="1" applyAlignment="1">
      <alignment horizontal="left" vertical="center" wrapText="1"/>
      <protection locked="0"/>
    </xf>
    <xf numFmtId="0" fontId="44" fillId="0" borderId="1" xfId="0" applyFont="1" applyBorder="1" applyAlignment="1">
      <alignment horizontal="left" vertical="center" wrapText="1"/>
      <protection locked="0"/>
    </xf>
    <xf numFmtId="0" fontId="44" fillId="0" borderId="32" xfId="0" applyFont="1" applyBorder="1" applyAlignment="1">
      <alignment vertical="center" wrapText="1"/>
      <protection locked="0"/>
    </xf>
    <xf numFmtId="0" fontId="44" fillId="0" borderId="1" xfId="0" applyFont="1" applyBorder="1" applyAlignment="1">
      <alignment vertical="center" wrapText="1"/>
      <protection locked="0"/>
    </xf>
    <xf numFmtId="0" fontId="44" fillId="0" borderId="1" xfId="0" applyFont="1" applyBorder="1" applyAlignment="1">
      <alignment vertical="center"/>
      <protection locked="0"/>
    </xf>
    <xf numFmtId="0" fontId="44" fillId="0" borderId="1" xfId="0" applyFont="1" applyBorder="1" applyAlignment="1">
      <alignment horizontal="left" vertical="center"/>
      <protection locked="0"/>
    </xf>
    <xf numFmtId="49" fontId="44" fillId="0" borderId="1" xfId="0" applyNumberFormat="1" applyFont="1" applyBorder="1" applyAlignment="1">
      <alignment horizontal="left" vertical="center" wrapText="1"/>
      <protection locked="0"/>
    </xf>
    <xf numFmtId="49" fontId="44" fillId="0" borderId="1" xfId="0" applyNumberFormat="1" applyFont="1" applyBorder="1" applyAlignment="1">
      <alignment vertical="center" wrapText="1"/>
      <protection locked="0"/>
    </xf>
    <xf numFmtId="0" fontId="41" fillId="0" borderId="35" xfId="0" applyFont="1" applyBorder="1" applyAlignment="1">
      <alignment vertical="center" wrapText="1"/>
      <protection locked="0"/>
    </xf>
    <xf numFmtId="0" fontId="45" fillId="0" borderId="34" xfId="0" applyFont="1" applyBorder="1" applyAlignment="1">
      <alignment vertical="center" wrapText="1"/>
      <protection locked="0"/>
    </xf>
    <xf numFmtId="0" fontId="41" fillId="0" borderId="36" xfId="0" applyFont="1" applyBorder="1" applyAlignment="1">
      <alignment vertical="center" wrapText="1"/>
      <protection locked="0"/>
    </xf>
    <xf numFmtId="0" fontId="41" fillId="0" borderId="1" xfId="0" applyFont="1" applyBorder="1" applyAlignment="1">
      <alignment vertical="top"/>
      <protection locked="0"/>
    </xf>
    <xf numFmtId="0" fontId="41" fillId="0" borderId="0" xfId="0" applyFont="1" applyAlignment="1">
      <alignment vertical="top"/>
      <protection locked="0"/>
    </xf>
    <xf numFmtId="0" fontId="41" fillId="0" borderId="29" xfId="0" applyFont="1" applyBorder="1" applyAlignment="1">
      <alignment horizontal="left" vertical="center"/>
      <protection locked="0"/>
    </xf>
    <xf numFmtId="0" fontId="41" fillId="0" borderId="30" xfId="0" applyFont="1" applyBorder="1" applyAlignment="1">
      <alignment horizontal="left" vertical="center"/>
      <protection locked="0"/>
    </xf>
    <xf numFmtId="0" fontId="41" fillId="0" borderId="31" xfId="0" applyFont="1" applyBorder="1" applyAlignment="1">
      <alignment horizontal="left" vertical="center"/>
      <protection locked="0"/>
    </xf>
    <xf numFmtId="0" fontId="41" fillId="0" borderId="32" xfId="0" applyFont="1" applyBorder="1" applyAlignment="1">
      <alignment horizontal="left" vertical="center"/>
      <protection locked="0"/>
    </xf>
    <xf numFmtId="0" fontId="42" fillId="0" borderId="1" xfId="0" applyFont="1" applyBorder="1" applyAlignment="1">
      <alignment horizontal="center" vertical="center"/>
      <protection locked="0"/>
    </xf>
    <xf numFmtId="0" fontId="41" fillId="0" borderId="33" xfId="0" applyFont="1" applyBorder="1" applyAlignment="1">
      <alignment horizontal="left" vertical="center"/>
      <protection locked="0"/>
    </xf>
    <xf numFmtId="0" fontId="43"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3" fillId="0" borderId="34" xfId="0" applyFont="1" applyBorder="1" applyAlignment="1">
      <alignment horizontal="left" vertical="center"/>
      <protection locked="0"/>
    </xf>
    <xf numFmtId="0" fontId="43" fillId="0" borderId="34" xfId="0" applyFont="1" applyBorder="1" applyAlignment="1">
      <alignment horizontal="center" vertical="center"/>
      <protection locked="0"/>
    </xf>
    <xf numFmtId="0" fontId="46" fillId="0" borderId="34" xfId="0" applyFont="1" applyBorder="1" applyAlignment="1">
      <alignment horizontal="left" vertical="center"/>
      <protection locked="0"/>
    </xf>
    <xf numFmtId="0" fontId="47"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4" fillId="0" borderId="1" xfId="0" applyFont="1" applyBorder="1" applyAlignment="1">
      <alignment horizontal="center" vertical="center"/>
      <protection locked="0"/>
    </xf>
    <xf numFmtId="0" fontId="44" fillId="0" borderId="32" xfId="0" applyFont="1" applyBorder="1" applyAlignment="1">
      <alignment horizontal="left" vertical="center"/>
      <protection locked="0"/>
    </xf>
    <xf numFmtId="0" fontId="44" fillId="2" borderId="1" xfId="0" applyFont="1" applyFill="1" applyBorder="1" applyAlignment="1">
      <alignment horizontal="left" vertical="center"/>
      <protection locked="0"/>
    </xf>
    <xf numFmtId="0" fontId="44" fillId="2" borderId="1" xfId="0" applyFont="1" applyFill="1" applyBorder="1" applyAlignment="1">
      <alignment horizontal="center" vertical="center"/>
      <protection locked="0"/>
    </xf>
    <xf numFmtId="0" fontId="41" fillId="0" borderId="35" xfId="0" applyFont="1" applyBorder="1" applyAlignment="1">
      <alignment horizontal="left" vertical="center"/>
      <protection locked="0"/>
    </xf>
    <xf numFmtId="0" fontId="45" fillId="0" borderId="34" xfId="0" applyFont="1" applyBorder="1" applyAlignment="1">
      <alignment horizontal="left" vertical="center"/>
      <protection locked="0"/>
    </xf>
    <xf numFmtId="0" fontId="41" fillId="0" borderId="36" xfId="0" applyFont="1" applyBorder="1" applyAlignment="1">
      <alignment horizontal="left" vertical="center"/>
      <protection locked="0"/>
    </xf>
    <xf numFmtId="0" fontId="41"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4" fillId="0" borderId="34" xfId="0" applyFont="1" applyBorder="1" applyAlignment="1">
      <alignment horizontal="left" vertical="center"/>
      <protection locked="0"/>
    </xf>
    <xf numFmtId="0" fontId="41" fillId="0" borderId="1" xfId="0" applyFont="1" applyBorder="1" applyAlignment="1">
      <alignment horizontal="left" vertical="center" wrapText="1"/>
      <protection locked="0"/>
    </xf>
    <xf numFmtId="0" fontId="44" fillId="0" borderId="1" xfId="0" applyFont="1" applyBorder="1" applyAlignment="1">
      <alignment horizontal="center" vertical="center" wrapText="1"/>
      <protection locked="0"/>
    </xf>
    <xf numFmtId="0" fontId="41" fillId="0" borderId="29" xfId="0" applyFont="1" applyBorder="1" applyAlignment="1">
      <alignment horizontal="left" vertical="center" wrapText="1"/>
      <protection locked="0"/>
    </xf>
    <xf numFmtId="0" fontId="41" fillId="0" borderId="30" xfId="0" applyFont="1" applyBorder="1" applyAlignment="1">
      <alignment horizontal="left" vertical="center" wrapText="1"/>
      <protection locked="0"/>
    </xf>
    <xf numFmtId="0" fontId="41" fillId="0" borderId="31"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4" fillId="0" borderId="33" xfId="0" applyFont="1" applyBorder="1" applyAlignment="1">
      <alignment horizontal="left" vertical="center"/>
      <protection locked="0"/>
    </xf>
    <xf numFmtId="0" fontId="44" fillId="0" borderId="35" xfId="0" applyFont="1" applyBorder="1" applyAlignment="1">
      <alignment horizontal="left" vertical="center" wrapText="1"/>
      <protection locked="0"/>
    </xf>
    <xf numFmtId="0" fontId="44" fillId="0" borderId="34" xfId="0" applyFont="1" applyBorder="1" applyAlignment="1">
      <alignment horizontal="left" vertical="center" wrapText="1"/>
      <protection locked="0"/>
    </xf>
    <xf numFmtId="0" fontId="44" fillId="0" borderId="36" xfId="0" applyFont="1" applyBorder="1" applyAlignment="1">
      <alignment horizontal="left" vertical="center" wrapText="1"/>
      <protection locked="0"/>
    </xf>
    <xf numFmtId="0" fontId="44" fillId="0" borderId="1" xfId="0" applyFont="1" applyBorder="1" applyAlignment="1">
      <alignment horizontal="left" vertical="top"/>
      <protection locked="0"/>
    </xf>
    <xf numFmtId="0" fontId="44" fillId="0" borderId="1" xfId="0" applyFont="1" applyBorder="1" applyAlignment="1">
      <alignment horizontal="center" vertical="top"/>
      <protection locked="0"/>
    </xf>
    <xf numFmtId="0" fontId="44" fillId="0" borderId="35" xfId="0" applyFont="1" applyBorder="1" applyAlignment="1">
      <alignment horizontal="left" vertical="center"/>
      <protection locked="0"/>
    </xf>
    <xf numFmtId="0" fontId="44" fillId="0" borderId="36" xfId="0" applyFont="1" applyBorder="1" applyAlignment="1">
      <alignment horizontal="left" vertical="center"/>
      <protection locked="0"/>
    </xf>
    <xf numFmtId="0" fontId="46" fillId="0" borderId="0" xfId="0" applyFont="1" applyAlignment="1">
      <alignment vertical="center"/>
      <protection locked="0"/>
    </xf>
    <xf numFmtId="0" fontId="43" fillId="0" borderId="1" xfId="0" applyFont="1" applyBorder="1" applyAlignment="1">
      <alignment vertical="center"/>
      <protection locked="0"/>
    </xf>
    <xf numFmtId="0" fontId="46" fillId="0" borderId="34" xfId="0" applyFont="1" applyBorder="1" applyAlignment="1">
      <alignment vertical="center"/>
      <protection locked="0"/>
    </xf>
    <xf numFmtId="0" fontId="43" fillId="0" borderId="34" xfId="0" applyFont="1" applyBorder="1" applyAlignment="1">
      <alignment vertical="center"/>
      <protection locked="0"/>
    </xf>
    <xf numFmtId="0" fontId="0" fillId="0" borderId="1" xfId="0" applyBorder="1" applyAlignment="1">
      <alignment vertical="top"/>
      <protection locked="0"/>
    </xf>
    <xf numFmtId="49" fontId="44"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3" fillId="0" borderId="34" xfId="0" applyFont="1" applyBorder="1" applyAlignment="1">
      <alignment horizontal="left"/>
      <protection locked="0"/>
    </xf>
    <xf numFmtId="0" fontId="46" fillId="0" borderId="34" xfId="0" applyFont="1" applyBorder="1" applyAlignment="1">
      <protection locked="0"/>
    </xf>
    <xf numFmtId="0" fontId="41" fillId="0" borderId="32" xfId="0" applyFont="1" applyBorder="1" applyAlignment="1">
      <alignment vertical="top"/>
      <protection locked="0"/>
    </xf>
    <xf numFmtId="0" fontId="41" fillId="0" borderId="33" xfId="0" applyFont="1" applyBorder="1" applyAlignment="1">
      <alignment vertical="top"/>
      <protection locked="0"/>
    </xf>
    <xf numFmtId="0" fontId="41" fillId="0" borderId="1" xfId="0" applyFont="1" applyBorder="1" applyAlignment="1">
      <alignment horizontal="center" vertical="center"/>
      <protection locked="0"/>
    </xf>
    <xf numFmtId="0" fontId="41" fillId="0" borderId="1" xfId="0" applyFont="1" applyBorder="1" applyAlignment="1">
      <alignment horizontal="left" vertical="top"/>
      <protection locked="0"/>
    </xf>
    <xf numFmtId="0" fontId="41" fillId="0" borderId="35" xfId="0" applyFont="1" applyBorder="1" applyAlignment="1">
      <alignment vertical="top"/>
      <protection locked="0"/>
    </xf>
    <xf numFmtId="0" fontId="41" fillId="0" borderId="34" xfId="0" applyFont="1" applyBorder="1" applyAlignment="1">
      <alignment vertical="top"/>
      <protection locked="0"/>
    </xf>
    <xf numFmtId="0" fontId="41"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styles" Target="styles.xml" /><Relationship Id="rId38" Type="http://schemas.openxmlformats.org/officeDocument/2006/relationships/theme" Target="theme/theme1.xml" /><Relationship Id="rId39" Type="http://schemas.openxmlformats.org/officeDocument/2006/relationships/calcChain" Target="calcChain.xml" /><Relationship Id="rId4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s="25" t="s">
        <v>8</v>
      </c>
      <c r="BS2" s="26" t="s">
        <v>9</v>
      </c>
      <c r="BT2" s="26" t="s">
        <v>10</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9</v>
      </c>
      <c r="BT3" s="26" t="s">
        <v>11</v>
      </c>
    </row>
    <row r="4" ht="36.96" customHeight="1">
      <c r="B4" s="30"/>
      <c r="C4" s="31"/>
      <c r="D4" s="32" t="s">
        <v>12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13</v>
      </c>
      <c r="BE4" s="35" t="s">
        <v>14</v>
      </c>
      <c r="BS4" s="26" t="s">
        <v>15</v>
      </c>
    </row>
    <row r="5" ht="14.4" customHeight="1">
      <c r="B5" s="30"/>
      <c r="C5" s="31"/>
      <c r="D5" s="36" t="s">
        <v>16</v>
      </c>
      <c r="E5" s="31"/>
      <c r="F5" s="31"/>
      <c r="G5" s="31"/>
      <c r="H5" s="31"/>
      <c r="I5" s="31"/>
      <c r="J5" s="31"/>
      <c r="K5" s="37"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18</v>
      </c>
      <c r="BS5" s="26" t="s">
        <v>9</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21</v>
      </c>
    </row>
    <row r="7" ht="14.4" customHeight="1">
      <c r="B7" s="30"/>
      <c r="C7" s="31"/>
      <c r="D7" s="42" t="s">
        <v>22</v>
      </c>
      <c r="E7" s="31"/>
      <c r="F7" s="31"/>
      <c r="G7" s="31"/>
      <c r="H7" s="31"/>
      <c r="I7" s="31"/>
      <c r="J7" s="31"/>
      <c r="K7" s="37" t="s">
        <v>5</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23</v>
      </c>
      <c r="AL7" s="31"/>
      <c r="AM7" s="31"/>
      <c r="AN7" s="37" t="s">
        <v>5</v>
      </c>
      <c r="AO7" s="31"/>
      <c r="AP7" s="31"/>
      <c r="AQ7" s="33"/>
      <c r="BE7" s="41"/>
      <c r="BS7" s="26" t="s">
        <v>24</v>
      </c>
    </row>
    <row r="8" ht="14.4" customHeight="1">
      <c r="B8" s="30"/>
      <c r="C8" s="31"/>
      <c r="D8" s="42" t="s">
        <v>25</v>
      </c>
      <c r="E8" s="31"/>
      <c r="F8" s="31"/>
      <c r="G8" s="31"/>
      <c r="H8" s="31"/>
      <c r="I8" s="31"/>
      <c r="J8" s="31"/>
      <c r="K8" s="37" t="s">
        <v>26</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27</v>
      </c>
      <c r="AL8" s="31"/>
      <c r="AM8" s="31"/>
      <c r="AN8" s="43" t="s">
        <v>28</v>
      </c>
      <c r="AO8" s="31"/>
      <c r="AP8" s="31"/>
      <c r="AQ8" s="33"/>
      <c r="BE8" s="41"/>
      <c r="BS8" s="26" t="s">
        <v>29</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30</v>
      </c>
    </row>
    <row r="10" ht="14.4" customHeight="1">
      <c r="B10" s="30"/>
      <c r="C10" s="31"/>
      <c r="D10" s="42" t="s">
        <v>31</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32</v>
      </c>
      <c r="AL10" s="31"/>
      <c r="AM10" s="31"/>
      <c r="AN10" s="37" t="s">
        <v>33</v>
      </c>
      <c r="AO10" s="31"/>
      <c r="AP10" s="31"/>
      <c r="AQ10" s="33"/>
      <c r="BE10" s="41"/>
      <c r="BS10" s="26" t="s">
        <v>21</v>
      </c>
    </row>
    <row r="11" ht="18.48" customHeight="1">
      <c r="B11" s="30"/>
      <c r="C11" s="31"/>
      <c r="D11" s="31"/>
      <c r="E11" s="37" t="s">
        <v>34</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35</v>
      </c>
      <c r="AL11" s="31"/>
      <c r="AM11" s="31"/>
      <c r="AN11" s="37" t="s">
        <v>36</v>
      </c>
      <c r="AO11" s="31"/>
      <c r="AP11" s="31"/>
      <c r="AQ11" s="33"/>
      <c r="BE11" s="41"/>
      <c r="BS11" s="26" t="s">
        <v>21</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21</v>
      </c>
    </row>
    <row r="13" ht="14.4" customHeight="1">
      <c r="B13" s="30"/>
      <c r="C13" s="31"/>
      <c r="D13" s="42" t="s">
        <v>37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32</v>
      </c>
      <c r="AL13" s="31"/>
      <c r="AM13" s="31"/>
      <c r="AN13" s="44" t="s">
        <v>38</v>
      </c>
      <c r="AO13" s="31"/>
      <c r="AP13" s="31"/>
      <c r="AQ13" s="33"/>
      <c r="BE13" s="41"/>
      <c r="BS13" s="26" t="s">
        <v>21</v>
      </c>
    </row>
    <row r="14">
      <c r="B14" s="30"/>
      <c r="C14" s="31"/>
      <c r="D14" s="31"/>
      <c r="E14" s="44" t="s">
        <v>38</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35</v>
      </c>
      <c r="AL14" s="31"/>
      <c r="AM14" s="31"/>
      <c r="AN14" s="44" t="s">
        <v>38</v>
      </c>
      <c r="AO14" s="31"/>
      <c r="AP14" s="31"/>
      <c r="AQ14" s="33"/>
      <c r="BE14" s="41"/>
      <c r="BS14" s="26" t="s">
        <v>21</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32</v>
      </c>
      <c r="AL16" s="31"/>
      <c r="AM16" s="31"/>
      <c r="AN16" s="37" t="s">
        <v>40</v>
      </c>
      <c r="AO16" s="31"/>
      <c r="AP16" s="31"/>
      <c r="AQ16" s="33"/>
      <c r="BE16" s="41"/>
      <c r="BS16" s="26" t="s">
        <v>6</v>
      </c>
    </row>
    <row r="17" ht="18.48" customHeight="1">
      <c r="B17" s="30"/>
      <c r="C17" s="31"/>
      <c r="D17" s="31"/>
      <c r="E17" s="37" t="s">
        <v>41</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35</v>
      </c>
      <c r="AL17" s="31"/>
      <c r="AM17" s="31"/>
      <c r="AN17" s="37" t="s">
        <v>42</v>
      </c>
      <c r="AO17" s="31"/>
      <c r="AP17" s="31"/>
      <c r="AQ17" s="33"/>
      <c r="BE17" s="41"/>
      <c r="BS17" s="26" t="s">
        <v>43</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9</v>
      </c>
    </row>
    <row r="19" ht="14.4" customHeight="1">
      <c r="B19" s="30"/>
      <c r="C19" s="31"/>
      <c r="D19" s="42" t="s">
        <v>44</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9</v>
      </c>
    </row>
    <row r="20" ht="185.25" customHeight="1">
      <c r="B20" s="30"/>
      <c r="C20" s="31"/>
      <c r="D20" s="31"/>
      <c r="E20" s="46" t="s">
        <v>45</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46</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47</v>
      </c>
      <c r="M25" s="54"/>
      <c r="N25" s="54"/>
      <c r="O25" s="54"/>
      <c r="P25" s="49"/>
      <c r="Q25" s="49"/>
      <c r="R25" s="49"/>
      <c r="S25" s="49"/>
      <c r="T25" s="49"/>
      <c r="U25" s="49"/>
      <c r="V25" s="49"/>
      <c r="W25" s="54" t="s">
        <v>48</v>
      </c>
      <c r="X25" s="54"/>
      <c r="Y25" s="54"/>
      <c r="Z25" s="54"/>
      <c r="AA25" s="54"/>
      <c r="AB25" s="54"/>
      <c r="AC25" s="54"/>
      <c r="AD25" s="54"/>
      <c r="AE25" s="54"/>
      <c r="AF25" s="49"/>
      <c r="AG25" s="49"/>
      <c r="AH25" s="49"/>
      <c r="AI25" s="49"/>
      <c r="AJ25" s="49"/>
      <c r="AK25" s="54" t="s">
        <v>49</v>
      </c>
      <c r="AL25" s="54"/>
      <c r="AM25" s="54"/>
      <c r="AN25" s="54"/>
      <c r="AO25" s="54"/>
      <c r="AP25" s="49"/>
      <c r="AQ25" s="53"/>
      <c r="BE25" s="41"/>
    </row>
    <row r="26" s="2" customFormat="1" ht="14.4" customHeight="1">
      <c r="B26" s="55"/>
      <c r="C26" s="56"/>
      <c r="D26" s="57" t="s">
        <v>50</v>
      </c>
      <c r="E26" s="56"/>
      <c r="F26" s="57" t="s">
        <v>51</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52</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53</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54</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55</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56</v>
      </c>
      <c r="E32" s="63"/>
      <c r="F32" s="63"/>
      <c r="G32" s="63"/>
      <c r="H32" s="63"/>
      <c r="I32" s="63"/>
      <c r="J32" s="63"/>
      <c r="K32" s="63"/>
      <c r="L32" s="63"/>
      <c r="M32" s="63"/>
      <c r="N32" s="63"/>
      <c r="O32" s="63"/>
      <c r="P32" s="63"/>
      <c r="Q32" s="63"/>
      <c r="R32" s="63"/>
      <c r="S32" s="63"/>
      <c r="T32" s="64" t="s">
        <v>57</v>
      </c>
      <c r="U32" s="63"/>
      <c r="V32" s="63"/>
      <c r="W32" s="63"/>
      <c r="X32" s="65" t="s">
        <v>58</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48"/>
    </row>
    <row r="39" s="1" customFormat="1" ht="36.96" customHeight="1">
      <c r="B39" s="48"/>
      <c r="C39" s="74" t="s">
        <v>59</v>
      </c>
      <c r="AR39" s="48"/>
    </row>
    <row r="40" s="1" customFormat="1" ht="6.96" customHeight="1">
      <c r="B40" s="48"/>
      <c r="AR40" s="48"/>
    </row>
    <row r="41" s="3" customFormat="1" ht="14.4" customHeight="1">
      <c r="B41" s="75"/>
      <c r="C41" s="76" t="s">
        <v>16</v>
      </c>
      <c r="L41" s="3" t="str">
        <f>K5</f>
        <v>16-143</v>
      </c>
      <c r="AR41" s="75"/>
    </row>
    <row r="42" s="4" customFormat="1" ht="36.96" customHeight="1">
      <c r="B42" s="77"/>
      <c r="C42" s="78" t="s">
        <v>19</v>
      </c>
      <c r="L42" s="79" t="str">
        <f>K6</f>
        <v>Vzdělávací a výcvikové středisko integrovaného záchranného systému v Jihlavě</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7"/>
    </row>
    <row r="43" s="1" customFormat="1" ht="6.96" customHeight="1">
      <c r="B43" s="48"/>
      <c r="AR43" s="48"/>
    </row>
    <row r="44" s="1" customFormat="1">
      <c r="B44" s="48"/>
      <c r="C44" s="76" t="s">
        <v>25</v>
      </c>
      <c r="L44" s="80" t="str">
        <f>IF(K8="","",K8)</f>
        <v>město Jihlava, ul. Vrchlického, areál ZZS Jihlava</v>
      </c>
      <c r="AI44" s="76" t="s">
        <v>27</v>
      </c>
      <c r="AM44" s="81" t="str">
        <f>IF(AN8= "","",AN8)</f>
        <v>15. 1. 2018</v>
      </c>
      <c r="AN44" s="81"/>
      <c r="AR44" s="48"/>
    </row>
    <row r="45" s="1" customFormat="1" ht="6.96" customHeight="1">
      <c r="B45" s="48"/>
      <c r="AR45" s="48"/>
    </row>
    <row r="46" s="1" customFormat="1">
      <c r="B46" s="48"/>
      <c r="C46" s="76" t="s">
        <v>31</v>
      </c>
      <c r="L46" s="3" t="str">
        <f>IF(E11= "","",E11)</f>
        <v>Kraj Vysočina</v>
      </c>
      <c r="AI46" s="76" t="s">
        <v>39</v>
      </c>
      <c r="AM46" s="3" t="str">
        <f>IF(E17="","",E17)</f>
        <v>PROJEKT CENTRUM NOVA s.r.o.</v>
      </c>
      <c r="AN46" s="3"/>
      <c r="AO46" s="3"/>
      <c r="AP46" s="3"/>
      <c r="AR46" s="48"/>
      <c r="AS46" s="82" t="s">
        <v>60</v>
      </c>
      <c r="AT46" s="83"/>
      <c r="AU46" s="84"/>
      <c r="AV46" s="84"/>
      <c r="AW46" s="84"/>
      <c r="AX46" s="84"/>
      <c r="AY46" s="84"/>
      <c r="AZ46" s="84"/>
      <c r="BA46" s="84"/>
      <c r="BB46" s="84"/>
      <c r="BC46" s="84"/>
      <c r="BD46" s="85"/>
    </row>
    <row r="47" s="1" customFormat="1">
      <c r="B47" s="48"/>
      <c r="C47" s="76" t="s">
        <v>37</v>
      </c>
      <c r="L47" s="3" t="str">
        <f>IF(E14= "Vyplň údaj","",E14)</f>
        <v/>
      </c>
      <c r="AR47" s="48"/>
      <c r="AS47" s="86"/>
      <c r="AT47" s="57"/>
      <c r="AU47" s="49"/>
      <c r="AV47" s="49"/>
      <c r="AW47" s="49"/>
      <c r="AX47" s="49"/>
      <c r="AY47" s="49"/>
      <c r="AZ47" s="49"/>
      <c r="BA47" s="49"/>
      <c r="BB47" s="49"/>
      <c r="BC47" s="49"/>
      <c r="BD47" s="87"/>
    </row>
    <row r="48" s="1" customFormat="1" ht="10.8" customHeight="1">
      <c r="B48" s="48"/>
      <c r="AR48" s="48"/>
      <c r="AS48" s="86"/>
      <c r="AT48" s="57"/>
      <c r="AU48" s="49"/>
      <c r="AV48" s="49"/>
      <c r="AW48" s="49"/>
      <c r="AX48" s="49"/>
      <c r="AY48" s="49"/>
      <c r="AZ48" s="49"/>
      <c r="BA48" s="49"/>
      <c r="BB48" s="49"/>
      <c r="BC48" s="49"/>
      <c r="BD48" s="87"/>
    </row>
    <row r="49" s="1" customFormat="1" ht="29.28" customHeight="1">
      <c r="B49" s="48"/>
      <c r="C49" s="88" t="s">
        <v>61</v>
      </c>
      <c r="D49" s="89"/>
      <c r="E49" s="89"/>
      <c r="F49" s="89"/>
      <c r="G49" s="89"/>
      <c r="H49" s="90"/>
      <c r="I49" s="91" t="s">
        <v>62</v>
      </c>
      <c r="J49" s="89"/>
      <c r="K49" s="89"/>
      <c r="L49" s="89"/>
      <c r="M49" s="89"/>
      <c r="N49" s="89"/>
      <c r="O49" s="89"/>
      <c r="P49" s="89"/>
      <c r="Q49" s="89"/>
      <c r="R49" s="89"/>
      <c r="S49" s="89"/>
      <c r="T49" s="89"/>
      <c r="U49" s="89"/>
      <c r="V49" s="89"/>
      <c r="W49" s="89"/>
      <c r="X49" s="89"/>
      <c r="Y49" s="89"/>
      <c r="Z49" s="89"/>
      <c r="AA49" s="89"/>
      <c r="AB49" s="89"/>
      <c r="AC49" s="89"/>
      <c r="AD49" s="89"/>
      <c r="AE49" s="89"/>
      <c r="AF49" s="89"/>
      <c r="AG49" s="92" t="s">
        <v>63</v>
      </c>
      <c r="AH49" s="89"/>
      <c r="AI49" s="89"/>
      <c r="AJ49" s="89"/>
      <c r="AK49" s="89"/>
      <c r="AL49" s="89"/>
      <c r="AM49" s="89"/>
      <c r="AN49" s="91" t="s">
        <v>64</v>
      </c>
      <c r="AO49" s="89"/>
      <c r="AP49" s="89"/>
      <c r="AQ49" s="93" t="s">
        <v>65</v>
      </c>
      <c r="AR49" s="48"/>
      <c r="AS49" s="94" t="s">
        <v>66</v>
      </c>
      <c r="AT49" s="95" t="s">
        <v>67</v>
      </c>
      <c r="AU49" s="95" t="s">
        <v>68</v>
      </c>
      <c r="AV49" s="95" t="s">
        <v>69</v>
      </c>
      <c r="AW49" s="95" t="s">
        <v>70</v>
      </c>
      <c r="AX49" s="95" t="s">
        <v>71</v>
      </c>
      <c r="AY49" s="95" t="s">
        <v>72</v>
      </c>
      <c r="AZ49" s="95" t="s">
        <v>73</v>
      </c>
      <c r="BA49" s="95" t="s">
        <v>74</v>
      </c>
      <c r="BB49" s="95" t="s">
        <v>75</v>
      </c>
      <c r="BC49" s="95" t="s">
        <v>76</v>
      </c>
      <c r="BD49" s="96" t="s">
        <v>77</v>
      </c>
    </row>
    <row r="50" s="1" customFormat="1" ht="10.8" customHeight="1">
      <c r="B50" s="48"/>
      <c r="AR50" s="48"/>
      <c r="AS50" s="97"/>
      <c r="AT50" s="84"/>
      <c r="AU50" s="84"/>
      <c r="AV50" s="84"/>
      <c r="AW50" s="84"/>
      <c r="AX50" s="84"/>
      <c r="AY50" s="84"/>
      <c r="AZ50" s="84"/>
      <c r="BA50" s="84"/>
      <c r="BB50" s="84"/>
      <c r="BC50" s="84"/>
      <c r="BD50" s="85"/>
    </row>
    <row r="51" s="4" customFormat="1" ht="32.4" customHeight="1">
      <c r="B51" s="77"/>
      <c r="C51" s="98" t="s">
        <v>78</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f>ROUND(AG52+AG54+AG56+AG66+AG68+AG70+AG72+AG74+AG76+AG78+AG80+AG82+AG84+AG87+AG92+AG94+AG98,2)</f>
        <v>0</v>
      </c>
      <c r="AH51" s="100"/>
      <c r="AI51" s="100"/>
      <c r="AJ51" s="100"/>
      <c r="AK51" s="100"/>
      <c r="AL51" s="100"/>
      <c r="AM51" s="100"/>
      <c r="AN51" s="101">
        <f>SUM(AG51,AT51)</f>
        <v>0</v>
      </c>
      <c r="AO51" s="101"/>
      <c r="AP51" s="101"/>
      <c r="AQ51" s="102" t="s">
        <v>5</v>
      </c>
      <c r="AR51" s="77"/>
      <c r="AS51" s="103">
        <f>ROUND(AS52+AS54+AS56+AS66+AS68+AS70+AS72+AS74+AS76+AS78+AS80+AS82+AS84+AS87+AS92+AS94+AS98,2)</f>
        <v>0</v>
      </c>
      <c r="AT51" s="104">
        <f>ROUND(SUM(AV51:AW51),2)</f>
        <v>0</v>
      </c>
      <c r="AU51" s="105">
        <f>ROUND(AU52+AU54+AU56+AU66+AU68+AU70+AU72+AU74+AU76+AU78+AU80+AU82+AU84+AU87+AU92+AU94+AU98,5)</f>
        <v>0</v>
      </c>
      <c r="AV51" s="104">
        <f>ROUND(AZ51*L26,2)</f>
        <v>0</v>
      </c>
      <c r="AW51" s="104">
        <f>ROUND(BA51*L27,2)</f>
        <v>0</v>
      </c>
      <c r="AX51" s="104">
        <f>ROUND(BB51*L26,2)</f>
        <v>0</v>
      </c>
      <c r="AY51" s="104">
        <f>ROUND(BC51*L27,2)</f>
        <v>0</v>
      </c>
      <c r="AZ51" s="104">
        <f>ROUND(AZ52+AZ54+AZ56+AZ66+AZ68+AZ70+AZ72+AZ74+AZ76+AZ78+AZ80+AZ82+AZ84+AZ87+AZ92+AZ94+AZ98,2)</f>
        <v>0</v>
      </c>
      <c r="BA51" s="104">
        <f>ROUND(BA52+BA54+BA56+BA66+BA68+BA70+BA72+BA74+BA76+BA78+BA80+BA82+BA84+BA87+BA92+BA94+BA98,2)</f>
        <v>0</v>
      </c>
      <c r="BB51" s="104">
        <f>ROUND(BB52+BB54+BB56+BB66+BB68+BB70+BB72+BB74+BB76+BB78+BB80+BB82+BB84+BB87+BB92+BB94+BB98,2)</f>
        <v>0</v>
      </c>
      <c r="BC51" s="104">
        <f>ROUND(BC52+BC54+BC56+BC66+BC68+BC70+BC72+BC74+BC76+BC78+BC80+BC82+BC84+BC87+BC92+BC94+BC98,2)</f>
        <v>0</v>
      </c>
      <c r="BD51" s="106">
        <f>ROUND(BD52+BD54+BD56+BD66+BD68+BD70+BD72+BD74+BD76+BD78+BD80+BD82+BD84+BD87+BD92+BD94+BD98,2)</f>
        <v>0</v>
      </c>
      <c r="BS51" s="78" t="s">
        <v>79</v>
      </c>
      <c r="BT51" s="78" t="s">
        <v>80</v>
      </c>
      <c r="BU51" s="107" t="s">
        <v>81</v>
      </c>
      <c r="BV51" s="78" t="s">
        <v>82</v>
      </c>
      <c r="BW51" s="78" t="s">
        <v>7</v>
      </c>
      <c r="BX51" s="78" t="s">
        <v>83</v>
      </c>
      <c r="CL51" s="78" t="s">
        <v>5</v>
      </c>
    </row>
    <row r="52" s="5" customFormat="1" ht="16.5" customHeight="1">
      <c r="B52" s="108"/>
      <c r="C52" s="109"/>
      <c r="D52" s="110" t="s">
        <v>84</v>
      </c>
      <c r="E52" s="110"/>
      <c r="F52" s="110"/>
      <c r="G52" s="110"/>
      <c r="H52" s="110"/>
      <c r="I52" s="111"/>
      <c r="J52" s="110" t="s">
        <v>85</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ROUND(AG53,2)</f>
        <v>0</v>
      </c>
      <c r="AH52" s="111"/>
      <c r="AI52" s="111"/>
      <c r="AJ52" s="111"/>
      <c r="AK52" s="111"/>
      <c r="AL52" s="111"/>
      <c r="AM52" s="111"/>
      <c r="AN52" s="113">
        <f>SUM(AG52,AT52)</f>
        <v>0</v>
      </c>
      <c r="AO52" s="111"/>
      <c r="AP52" s="111"/>
      <c r="AQ52" s="114" t="s">
        <v>84</v>
      </c>
      <c r="AR52" s="108"/>
      <c r="AS52" s="115">
        <f>ROUND(AS53,2)</f>
        <v>0</v>
      </c>
      <c r="AT52" s="116">
        <f>ROUND(SUM(AV52:AW52),2)</f>
        <v>0</v>
      </c>
      <c r="AU52" s="117">
        <f>ROUND(AU53,5)</f>
        <v>0</v>
      </c>
      <c r="AV52" s="116">
        <f>ROUND(AZ52*L26,2)</f>
        <v>0</v>
      </c>
      <c r="AW52" s="116">
        <f>ROUND(BA52*L27,2)</f>
        <v>0</v>
      </c>
      <c r="AX52" s="116">
        <f>ROUND(BB52*L26,2)</f>
        <v>0</v>
      </c>
      <c r="AY52" s="116">
        <f>ROUND(BC52*L27,2)</f>
        <v>0</v>
      </c>
      <c r="AZ52" s="116">
        <f>ROUND(AZ53,2)</f>
        <v>0</v>
      </c>
      <c r="BA52" s="116">
        <f>ROUND(BA53,2)</f>
        <v>0</v>
      </c>
      <c r="BB52" s="116">
        <f>ROUND(BB53,2)</f>
        <v>0</v>
      </c>
      <c r="BC52" s="116">
        <f>ROUND(BC53,2)</f>
        <v>0</v>
      </c>
      <c r="BD52" s="118">
        <f>ROUND(BD53,2)</f>
        <v>0</v>
      </c>
      <c r="BS52" s="119" t="s">
        <v>79</v>
      </c>
      <c r="BT52" s="119" t="s">
        <v>24</v>
      </c>
      <c r="BU52" s="119" t="s">
        <v>81</v>
      </c>
      <c r="BV52" s="119" t="s">
        <v>82</v>
      </c>
      <c r="BW52" s="119" t="s">
        <v>86</v>
      </c>
      <c r="BX52" s="119" t="s">
        <v>7</v>
      </c>
      <c r="CL52" s="119" t="s">
        <v>5</v>
      </c>
      <c r="CM52" s="119" t="s">
        <v>87</v>
      </c>
    </row>
    <row r="53" s="6" customFormat="1" ht="16.5" customHeight="1">
      <c r="A53" s="120" t="s">
        <v>88</v>
      </c>
      <c r="B53" s="121"/>
      <c r="C53" s="11"/>
      <c r="D53" s="11"/>
      <c r="E53" s="122" t="s">
        <v>84</v>
      </c>
      <c r="F53" s="122"/>
      <c r="G53" s="122"/>
      <c r="H53" s="122"/>
      <c r="I53" s="122"/>
      <c r="J53" s="11"/>
      <c r="K53" s="122" t="s">
        <v>85</v>
      </c>
      <c r="L53" s="122"/>
      <c r="M53" s="122"/>
      <c r="N53" s="122"/>
      <c r="O53" s="122"/>
      <c r="P53" s="122"/>
      <c r="Q53" s="122"/>
      <c r="R53" s="122"/>
      <c r="S53" s="122"/>
      <c r="T53" s="122"/>
      <c r="U53" s="122"/>
      <c r="V53" s="122"/>
      <c r="W53" s="122"/>
      <c r="X53" s="122"/>
      <c r="Y53" s="122"/>
      <c r="Z53" s="122"/>
      <c r="AA53" s="122"/>
      <c r="AB53" s="122"/>
      <c r="AC53" s="122"/>
      <c r="AD53" s="122"/>
      <c r="AE53" s="122"/>
      <c r="AF53" s="122"/>
      <c r="AG53" s="123">
        <f>'VON - Vedlejší a ostatní ...'!J29</f>
        <v>0</v>
      </c>
      <c r="AH53" s="11"/>
      <c r="AI53" s="11"/>
      <c r="AJ53" s="11"/>
      <c r="AK53" s="11"/>
      <c r="AL53" s="11"/>
      <c r="AM53" s="11"/>
      <c r="AN53" s="123">
        <f>SUM(AG53,AT53)</f>
        <v>0</v>
      </c>
      <c r="AO53" s="11"/>
      <c r="AP53" s="11"/>
      <c r="AQ53" s="124" t="s">
        <v>89</v>
      </c>
      <c r="AR53" s="121"/>
      <c r="AS53" s="125">
        <v>0</v>
      </c>
      <c r="AT53" s="126">
        <f>ROUND(SUM(AV53:AW53),2)</f>
        <v>0</v>
      </c>
      <c r="AU53" s="127">
        <f>'VON - Vedlejší a ostatní ...'!P83</f>
        <v>0</v>
      </c>
      <c r="AV53" s="126">
        <f>'VON - Vedlejší a ostatní ...'!J32</f>
        <v>0</v>
      </c>
      <c r="AW53" s="126">
        <f>'VON - Vedlejší a ostatní ...'!J33</f>
        <v>0</v>
      </c>
      <c r="AX53" s="126">
        <f>'VON - Vedlejší a ostatní ...'!J34</f>
        <v>0</v>
      </c>
      <c r="AY53" s="126">
        <f>'VON - Vedlejší a ostatní ...'!J35</f>
        <v>0</v>
      </c>
      <c r="AZ53" s="126">
        <f>'VON - Vedlejší a ostatní ...'!F32</f>
        <v>0</v>
      </c>
      <c r="BA53" s="126">
        <f>'VON - Vedlejší a ostatní ...'!F33</f>
        <v>0</v>
      </c>
      <c r="BB53" s="126">
        <f>'VON - Vedlejší a ostatní ...'!F34</f>
        <v>0</v>
      </c>
      <c r="BC53" s="126">
        <f>'VON - Vedlejší a ostatní ...'!F35</f>
        <v>0</v>
      </c>
      <c r="BD53" s="128">
        <f>'VON - Vedlejší a ostatní ...'!F36</f>
        <v>0</v>
      </c>
      <c r="BT53" s="129" t="s">
        <v>87</v>
      </c>
      <c r="BV53" s="129" t="s">
        <v>82</v>
      </c>
      <c r="BW53" s="129" t="s">
        <v>90</v>
      </c>
      <c r="BX53" s="129" t="s">
        <v>86</v>
      </c>
      <c r="CL53" s="129" t="s">
        <v>5</v>
      </c>
    </row>
    <row r="54" s="5" customFormat="1" ht="16.5" customHeight="1">
      <c r="B54" s="108"/>
      <c r="C54" s="109"/>
      <c r="D54" s="110" t="s">
        <v>91</v>
      </c>
      <c r="E54" s="110"/>
      <c r="F54" s="110"/>
      <c r="G54" s="110"/>
      <c r="H54" s="110"/>
      <c r="I54" s="111"/>
      <c r="J54" s="110" t="s">
        <v>92</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ROUND(AG55,2)</f>
        <v>0</v>
      </c>
      <c r="AH54" s="111"/>
      <c r="AI54" s="111"/>
      <c r="AJ54" s="111"/>
      <c r="AK54" s="111"/>
      <c r="AL54" s="111"/>
      <c r="AM54" s="111"/>
      <c r="AN54" s="113">
        <f>SUM(AG54,AT54)</f>
        <v>0</v>
      </c>
      <c r="AO54" s="111"/>
      <c r="AP54" s="111"/>
      <c r="AQ54" s="114" t="s">
        <v>93</v>
      </c>
      <c r="AR54" s="108"/>
      <c r="AS54" s="115">
        <f>ROUND(AS55,2)</f>
        <v>0</v>
      </c>
      <c r="AT54" s="116">
        <f>ROUND(SUM(AV54:AW54),2)</f>
        <v>0</v>
      </c>
      <c r="AU54" s="117">
        <f>ROUND(AU55,5)</f>
        <v>0</v>
      </c>
      <c r="AV54" s="116">
        <f>ROUND(AZ54*L26,2)</f>
        <v>0</v>
      </c>
      <c r="AW54" s="116">
        <f>ROUND(BA54*L27,2)</f>
        <v>0</v>
      </c>
      <c r="AX54" s="116">
        <f>ROUND(BB54*L26,2)</f>
        <v>0</v>
      </c>
      <c r="AY54" s="116">
        <f>ROUND(BC54*L27,2)</f>
        <v>0</v>
      </c>
      <c r="AZ54" s="116">
        <f>ROUND(AZ55,2)</f>
        <v>0</v>
      </c>
      <c r="BA54" s="116">
        <f>ROUND(BA55,2)</f>
        <v>0</v>
      </c>
      <c r="BB54" s="116">
        <f>ROUND(BB55,2)</f>
        <v>0</v>
      </c>
      <c r="BC54" s="116">
        <f>ROUND(BC55,2)</f>
        <v>0</v>
      </c>
      <c r="BD54" s="118">
        <f>ROUND(BD55,2)</f>
        <v>0</v>
      </c>
      <c r="BS54" s="119" t="s">
        <v>79</v>
      </c>
      <c r="BT54" s="119" t="s">
        <v>24</v>
      </c>
      <c r="BU54" s="119" t="s">
        <v>81</v>
      </c>
      <c r="BV54" s="119" t="s">
        <v>82</v>
      </c>
      <c r="BW54" s="119" t="s">
        <v>94</v>
      </c>
      <c r="BX54" s="119" t="s">
        <v>7</v>
      </c>
      <c r="CL54" s="119" t="s">
        <v>95</v>
      </c>
      <c r="CM54" s="119" t="s">
        <v>87</v>
      </c>
    </row>
    <row r="55" s="6" customFormat="1" ht="16.5" customHeight="1">
      <c r="A55" s="120" t="s">
        <v>88</v>
      </c>
      <c r="B55" s="121"/>
      <c r="C55" s="11"/>
      <c r="D55" s="11"/>
      <c r="E55" s="122" t="s">
        <v>96</v>
      </c>
      <c r="F55" s="122"/>
      <c r="G55" s="122"/>
      <c r="H55" s="122"/>
      <c r="I55" s="122"/>
      <c r="J55" s="11"/>
      <c r="K55" s="122" t="s">
        <v>97</v>
      </c>
      <c r="L55" s="122"/>
      <c r="M55" s="122"/>
      <c r="N55" s="122"/>
      <c r="O55" s="122"/>
      <c r="P55" s="122"/>
      <c r="Q55" s="122"/>
      <c r="R55" s="122"/>
      <c r="S55" s="122"/>
      <c r="T55" s="122"/>
      <c r="U55" s="122"/>
      <c r="V55" s="122"/>
      <c r="W55" s="122"/>
      <c r="X55" s="122"/>
      <c r="Y55" s="122"/>
      <c r="Z55" s="122"/>
      <c r="AA55" s="122"/>
      <c r="AB55" s="122"/>
      <c r="AC55" s="122"/>
      <c r="AD55" s="122"/>
      <c r="AE55" s="122"/>
      <c r="AF55" s="122"/>
      <c r="AG55" s="123">
        <f>'S00_1 - Architektonicko-s...'!J29</f>
        <v>0</v>
      </c>
      <c r="AH55" s="11"/>
      <c r="AI55" s="11"/>
      <c r="AJ55" s="11"/>
      <c r="AK55" s="11"/>
      <c r="AL55" s="11"/>
      <c r="AM55" s="11"/>
      <c r="AN55" s="123">
        <f>SUM(AG55,AT55)</f>
        <v>0</v>
      </c>
      <c r="AO55" s="11"/>
      <c r="AP55" s="11"/>
      <c r="AQ55" s="124" t="s">
        <v>89</v>
      </c>
      <c r="AR55" s="121"/>
      <c r="AS55" s="125">
        <v>0</v>
      </c>
      <c r="AT55" s="126">
        <f>ROUND(SUM(AV55:AW55),2)</f>
        <v>0</v>
      </c>
      <c r="AU55" s="127">
        <f>'S00_1 - Architektonicko-s...'!P86</f>
        <v>0</v>
      </c>
      <c r="AV55" s="126">
        <f>'S00_1 - Architektonicko-s...'!J32</f>
        <v>0</v>
      </c>
      <c r="AW55" s="126">
        <f>'S00_1 - Architektonicko-s...'!J33</f>
        <v>0</v>
      </c>
      <c r="AX55" s="126">
        <f>'S00_1 - Architektonicko-s...'!J34</f>
        <v>0</v>
      </c>
      <c r="AY55" s="126">
        <f>'S00_1 - Architektonicko-s...'!J35</f>
        <v>0</v>
      </c>
      <c r="AZ55" s="126">
        <f>'S00_1 - Architektonicko-s...'!F32</f>
        <v>0</v>
      </c>
      <c r="BA55" s="126">
        <f>'S00_1 - Architektonicko-s...'!F33</f>
        <v>0</v>
      </c>
      <c r="BB55" s="126">
        <f>'S00_1 - Architektonicko-s...'!F34</f>
        <v>0</v>
      </c>
      <c r="BC55" s="126">
        <f>'S00_1 - Architektonicko-s...'!F35</f>
        <v>0</v>
      </c>
      <c r="BD55" s="128">
        <f>'S00_1 - Architektonicko-s...'!F36</f>
        <v>0</v>
      </c>
      <c r="BT55" s="129" t="s">
        <v>87</v>
      </c>
      <c r="BV55" s="129" t="s">
        <v>82</v>
      </c>
      <c r="BW55" s="129" t="s">
        <v>98</v>
      </c>
      <c r="BX55" s="129" t="s">
        <v>94</v>
      </c>
      <c r="CL55" s="129" t="s">
        <v>95</v>
      </c>
    </row>
    <row r="56" s="5" customFormat="1" ht="16.5" customHeight="1">
      <c r="B56" s="108"/>
      <c r="C56" s="109"/>
      <c r="D56" s="110" t="s">
        <v>99</v>
      </c>
      <c r="E56" s="110"/>
      <c r="F56" s="110"/>
      <c r="G56" s="110"/>
      <c r="H56" s="110"/>
      <c r="I56" s="111"/>
      <c r="J56" s="110" t="s">
        <v>100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ROUND(SUM(AG57:AG65),2)</f>
        <v>0</v>
      </c>
      <c r="AH56" s="111"/>
      <c r="AI56" s="111"/>
      <c r="AJ56" s="111"/>
      <c r="AK56" s="111"/>
      <c r="AL56" s="111"/>
      <c r="AM56" s="111"/>
      <c r="AN56" s="113">
        <f>SUM(AG56,AT56)</f>
        <v>0</v>
      </c>
      <c r="AO56" s="111"/>
      <c r="AP56" s="111"/>
      <c r="AQ56" s="114" t="s">
        <v>93</v>
      </c>
      <c r="AR56" s="108"/>
      <c r="AS56" s="115">
        <f>ROUND(SUM(AS57:AS65),2)</f>
        <v>0</v>
      </c>
      <c r="AT56" s="116">
        <f>ROUND(SUM(AV56:AW56),2)</f>
        <v>0</v>
      </c>
      <c r="AU56" s="117">
        <f>ROUND(SUM(AU57:AU65),5)</f>
        <v>0</v>
      </c>
      <c r="AV56" s="116">
        <f>ROUND(AZ56*L26,2)</f>
        <v>0</v>
      </c>
      <c r="AW56" s="116">
        <f>ROUND(BA56*L27,2)</f>
        <v>0</v>
      </c>
      <c r="AX56" s="116">
        <f>ROUND(BB56*L26,2)</f>
        <v>0</v>
      </c>
      <c r="AY56" s="116">
        <f>ROUND(BC56*L27,2)</f>
        <v>0</v>
      </c>
      <c r="AZ56" s="116">
        <f>ROUND(SUM(AZ57:AZ65),2)</f>
        <v>0</v>
      </c>
      <c r="BA56" s="116">
        <f>ROUND(SUM(BA57:BA65),2)</f>
        <v>0</v>
      </c>
      <c r="BB56" s="116">
        <f>ROUND(SUM(BB57:BB65),2)</f>
        <v>0</v>
      </c>
      <c r="BC56" s="116">
        <f>ROUND(SUM(BC57:BC65),2)</f>
        <v>0</v>
      </c>
      <c r="BD56" s="118">
        <f>ROUND(SUM(BD57:BD65),2)</f>
        <v>0</v>
      </c>
      <c r="BS56" s="119" t="s">
        <v>79</v>
      </c>
      <c r="BT56" s="119" t="s">
        <v>24</v>
      </c>
      <c r="BU56" s="119" t="s">
        <v>81</v>
      </c>
      <c r="BV56" s="119" t="s">
        <v>82</v>
      </c>
      <c r="BW56" s="119" t="s">
        <v>101</v>
      </c>
      <c r="BX56" s="119" t="s">
        <v>7</v>
      </c>
      <c r="CL56" s="119" t="s">
        <v>102</v>
      </c>
      <c r="CM56" s="119" t="s">
        <v>87</v>
      </c>
    </row>
    <row r="57" s="6" customFormat="1" ht="16.5" customHeight="1">
      <c r="A57" s="120" t="s">
        <v>88</v>
      </c>
      <c r="B57" s="121"/>
      <c r="C57" s="11"/>
      <c r="D57" s="11"/>
      <c r="E57" s="122" t="s">
        <v>103</v>
      </c>
      <c r="F57" s="122"/>
      <c r="G57" s="122"/>
      <c r="H57" s="122"/>
      <c r="I57" s="122"/>
      <c r="J57" s="11"/>
      <c r="K57" s="122" t="s">
        <v>97</v>
      </c>
      <c r="L57" s="122"/>
      <c r="M57" s="122"/>
      <c r="N57" s="122"/>
      <c r="O57" s="122"/>
      <c r="P57" s="122"/>
      <c r="Q57" s="122"/>
      <c r="R57" s="122"/>
      <c r="S57" s="122"/>
      <c r="T57" s="122"/>
      <c r="U57" s="122"/>
      <c r="V57" s="122"/>
      <c r="W57" s="122"/>
      <c r="X57" s="122"/>
      <c r="Y57" s="122"/>
      <c r="Z57" s="122"/>
      <c r="AA57" s="122"/>
      <c r="AB57" s="122"/>
      <c r="AC57" s="122"/>
      <c r="AD57" s="122"/>
      <c r="AE57" s="122"/>
      <c r="AF57" s="122"/>
      <c r="AG57" s="123">
        <f>'S01_1 - Architektonicko-s...'!J29</f>
        <v>0</v>
      </c>
      <c r="AH57" s="11"/>
      <c r="AI57" s="11"/>
      <c r="AJ57" s="11"/>
      <c r="AK57" s="11"/>
      <c r="AL57" s="11"/>
      <c r="AM57" s="11"/>
      <c r="AN57" s="123">
        <f>SUM(AG57,AT57)</f>
        <v>0</v>
      </c>
      <c r="AO57" s="11"/>
      <c r="AP57" s="11"/>
      <c r="AQ57" s="124" t="s">
        <v>89</v>
      </c>
      <c r="AR57" s="121"/>
      <c r="AS57" s="125">
        <v>0</v>
      </c>
      <c r="AT57" s="126">
        <f>ROUND(SUM(AV57:AW57),2)</f>
        <v>0</v>
      </c>
      <c r="AU57" s="127">
        <f>'S01_1 - Architektonicko-s...'!P114</f>
        <v>0</v>
      </c>
      <c r="AV57" s="126">
        <f>'S01_1 - Architektonicko-s...'!J32</f>
        <v>0</v>
      </c>
      <c r="AW57" s="126">
        <f>'S01_1 - Architektonicko-s...'!J33</f>
        <v>0</v>
      </c>
      <c r="AX57" s="126">
        <f>'S01_1 - Architektonicko-s...'!J34</f>
        <v>0</v>
      </c>
      <c r="AY57" s="126">
        <f>'S01_1 - Architektonicko-s...'!J35</f>
        <v>0</v>
      </c>
      <c r="AZ57" s="126">
        <f>'S01_1 - Architektonicko-s...'!F32</f>
        <v>0</v>
      </c>
      <c r="BA57" s="126">
        <f>'S01_1 - Architektonicko-s...'!F33</f>
        <v>0</v>
      </c>
      <c r="BB57" s="126">
        <f>'S01_1 - Architektonicko-s...'!F34</f>
        <v>0</v>
      </c>
      <c r="BC57" s="126">
        <f>'S01_1 - Architektonicko-s...'!F35</f>
        <v>0</v>
      </c>
      <c r="BD57" s="128">
        <f>'S01_1 - Architektonicko-s...'!F36</f>
        <v>0</v>
      </c>
      <c r="BT57" s="129" t="s">
        <v>87</v>
      </c>
      <c r="BV57" s="129" t="s">
        <v>82</v>
      </c>
      <c r="BW57" s="129" t="s">
        <v>104</v>
      </c>
      <c r="BX57" s="129" t="s">
        <v>101</v>
      </c>
      <c r="CL57" s="129" t="s">
        <v>95</v>
      </c>
    </row>
    <row r="58" s="6" customFormat="1" ht="16.5" customHeight="1">
      <c r="A58" s="120" t="s">
        <v>88</v>
      </c>
      <c r="B58" s="121"/>
      <c r="C58" s="11"/>
      <c r="D58" s="11"/>
      <c r="E58" s="122" t="s">
        <v>105</v>
      </c>
      <c r="F58" s="122"/>
      <c r="G58" s="122"/>
      <c r="H58" s="122"/>
      <c r="I58" s="122"/>
      <c r="J58" s="11"/>
      <c r="K58" s="122" t="s">
        <v>106</v>
      </c>
      <c r="L58" s="122"/>
      <c r="M58" s="122"/>
      <c r="N58" s="122"/>
      <c r="O58" s="122"/>
      <c r="P58" s="122"/>
      <c r="Q58" s="122"/>
      <c r="R58" s="122"/>
      <c r="S58" s="122"/>
      <c r="T58" s="122"/>
      <c r="U58" s="122"/>
      <c r="V58" s="122"/>
      <c r="W58" s="122"/>
      <c r="X58" s="122"/>
      <c r="Y58" s="122"/>
      <c r="Z58" s="122"/>
      <c r="AA58" s="122"/>
      <c r="AB58" s="122"/>
      <c r="AC58" s="122"/>
      <c r="AD58" s="122"/>
      <c r="AE58" s="122"/>
      <c r="AF58" s="122"/>
      <c r="AG58" s="123">
        <f>'S01_2 - Sadové úpravy'!J29</f>
        <v>0</v>
      </c>
      <c r="AH58" s="11"/>
      <c r="AI58" s="11"/>
      <c r="AJ58" s="11"/>
      <c r="AK58" s="11"/>
      <c r="AL58" s="11"/>
      <c r="AM58" s="11"/>
      <c r="AN58" s="123">
        <f>SUM(AG58,AT58)</f>
        <v>0</v>
      </c>
      <c r="AO58" s="11"/>
      <c r="AP58" s="11"/>
      <c r="AQ58" s="124" t="s">
        <v>89</v>
      </c>
      <c r="AR58" s="121"/>
      <c r="AS58" s="125">
        <v>0</v>
      </c>
      <c r="AT58" s="126">
        <f>ROUND(SUM(AV58:AW58),2)</f>
        <v>0</v>
      </c>
      <c r="AU58" s="127">
        <f>'S01_2 - Sadové úpravy'!P85</f>
        <v>0</v>
      </c>
      <c r="AV58" s="126">
        <f>'S01_2 - Sadové úpravy'!J32</f>
        <v>0</v>
      </c>
      <c r="AW58" s="126">
        <f>'S01_2 - Sadové úpravy'!J33</f>
        <v>0</v>
      </c>
      <c r="AX58" s="126">
        <f>'S01_2 - Sadové úpravy'!J34</f>
        <v>0</v>
      </c>
      <c r="AY58" s="126">
        <f>'S01_2 - Sadové úpravy'!J35</f>
        <v>0</v>
      </c>
      <c r="AZ58" s="126">
        <f>'S01_2 - Sadové úpravy'!F32</f>
        <v>0</v>
      </c>
      <c r="BA58" s="126">
        <f>'S01_2 - Sadové úpravy'!F33</f>
        <v>0</v>
      </c>
      <c r="BB58" s="126">
        <f>'S01_2 - Sadové úpravy'!F34</f>
        <v>0</v>
      </c>
      <c r="BC58" s="126">
        <f>'S01_2 - Sadové úpravy'!F35</f>
        <v>0</v>
      </c>
      <c r="BD58" s="128">
        <f>'S01_2 - Sadové úpravy'!F36</f>
        <v>0</v>
      </c>
      <c r="BT58" s="129" t="s">
        <v>87</v>
      </c>
      <c r="BV58" s="129" t="s">
        <v>82</v>
      </c>
      <c r="BW58" s="129" t="s">
        <v>107</v>
      </c>
      <c r="BX58" s="129" t="s">
        <v>101</v>
      </c>
      <c r="CL58" s="129" t="s">
        <v>95</v>
      </c>
    </row>
    <row r="59" s="6" customFormat="1" ht="16.5" customHeight="1">
      <c r="A59" s="120" t="s">
        <v>88</v>
      </c>
      <c r="B59" s="121"/>
      <c r="C59" s="11"/>
      <c r="D59" s="11"/>
      <c r="E59" s="122" t="s">
        <v>108</v>
      </c>
      <c r="F59" s="122"/>
      <c r="G59" s="122"/>
      <c r="H59" s="122"/>
      <c r="I59" s="122"/>
      <c r="J59" s="11"/>
      <c r="K59" s="122" t="s">
        <v>109</v>
      </c>
      <c r="L59" s="122"/>
      <c r="M59" s="122"/>
      <c r="N59" s="122"/>
      <c r="O59" s="122"/>
      <c r="P59" s="122"/>
      <c r="Q59" s="122"/>
      <c r="R59" s="122"/>
      <c r="S59" s="122"/>
      <c r="T59" s="122"/>
      <c r="U59" s="122"/>
      <c r="V59" s="122"/>
      <c r="W59" s="122"/>
      <c r="X59" s="122"/>
      <c r="Y59" s="122"/>
      <c r="Z59" s="122"/>
      <c r="AA59" s="122"/>
      <c r="AB59" s="122"/>
      <c r="AC59" s="122"/>
      <c r="AD59" s="122"/>
      <c r="AE59" s="122"/>
      <c r="AF59" s="122"/>
      <c r="AG59" s="123">
        <f>'S01_a - Zařízení pro vytá...'!J29</f>
        <v>0</v>
      </c>
      <c r="AH59" s="11"/>
      <c r="AI59" s="11"/>
      <c r="AJ59" s="11"/>
      <c r="AK59" s="11"/>
      <c r="AL59" s="11"/>
      <c r="AM59" s="11"/>
      <c r="AN59" s="123">
        <f>SUM(AG59,AT59)</f>
        <v>0</v>
      </c>
      <c r="AO59" s="11"/>
      <c r="AP59" s="11"/>
      <c r="AQ59" s="124" t="s">
        <v>89</v>
      </c>
      <c r="AR59" s="121"/>
      <c r="AS59" s="125">
        <v>0</v>
      </c>
      <c r="AT59" s="126">
        <f>ROUND(SUM(AV59:AW59),2)</f>
        <v>0</v>
      </c>
      <c r="AU59" s="127">
        <f>'S01_a - Zařízení pro vytá...'!P90</f>
        <v>0</v>
      </c>
      <c r="AV59" s="126">
        <f>'S01_a - Zařízení pro vytá...'!J32</f>
        <v>0</v>
      </c>
      <c r="AW59" s="126">
        <f>'S01_a - Zařízení pro vytá...'!J33</f>
        <v>0</v>
      </c>
      <c r="AX59" s="126">
        <f>'S01_a - Zařízení pro vytá...'!J34</f>
        <v>0</v>
      </c>
      <c r="AY59" s="126">
        <f>'S01_a - Zařízení pro vytá...'!J35</f>
        <v>0</v>
      </c>
      <c r="AZ59" s="126">
        <f>'S01_a - Zařízení pro vytá...'!F32</f>
        <v>0</v>
      </c>
      <c r="BA59" s="126">
        <f>'S01_a - Zařízení pro vytá...'!F33</f>
        <v>0</v>
      </c>
      <c r="BB59" s="126">
        <f>'S01_a - Zařízení pro vytá...'!F34</f>
        <v>0</v>
      </c>
      <c r="BC59" s="126">
        <f>'S01_a - Zařízení pro vytá...'!F35</f>
        <v>0</v>
      </c>
      <c r="BD59" s="128">
        <f>'S01_a - Zařízení pro vytá...'!F36</f>
        <v>0</v>
      </c>
      <c r="BT59" s="129" t="s">
        <v>87</v>
      </c>
      <c r="BV59" s="129" t="s">
        <v>82</v>
      </c>
      <c r="BW59" s="129" t="s">
        <v>110</v>
      </c>
      <c r="BX59" s="129" t="s">
        <v>101</v>
      </c>
      <c r="CL59" s="129" t="s">
        <v>95</v>
      </c>
    </row>
    <row r="60" s="6" customFormat="1" ht="16.5" customHeight="1">
      <c r="A60" s="120" t="s">
        <v>88</v>
      </c>
      <c r="B60" s="121"/>
      <c r="C60" s="11"/>
      <c r="D60" s="11"/>
      <c r="E60" s="122" t="s">
        <v>111</v>
      </c>
      <c r="F60" s="122"/>
      <c r="G60" s="122"/>
      <c r="H60" s="122"/>
      <c r="I60" s="122"/>
      <c r="J60" s="11"/>
      <c r="K60" s="122" t="s">
        <v>112</v>
      </c>
      <c r="L60" s="122"/>
      <c r="M60" s="122"/>
      <c r="N60" s="122"/>
      <c r="O60" s="122"/>
      <c r="P60" s="122"/>
      <c r="Q60" s="122"/>
      <c r="R60" s="122"/>
      <c r="S60" s="122"/>
      <c r="T60" s="122"/>
      <c r="U60" s="122"/>
      <c r="V60" s="122"/>
      <c r="W60" s="122"/>
      <c r="X60" s="122"/>
      <c r="Y60" s="122"/>
      <c r="Z60" s="122"/>
      <c r="AA60" s="122"/>
      <c r="AB60" s="122"/>
      <c r="AC60" s="122"/>
      <c r="AD60" s="122"/>
      <c r="AE60" s="122"/>
      <c r="AF60" s="122"/>
      <c r="AG60" s="123">
        <f>'S01_b1 - Zařízení vzducho...'!J29</f>
        <v>0</v>
      </c>
      <c r="AH60" s="11"/>
      <c r="AI60" s="11"/>
      <c r="AJ60" s="11"/>
      <c r="AK60" s="11"/>
      <c r="AL60" s="11"/>
      <c r="AM60" s="11"/>
      <c r="AN60" s="123">
        <f>SUM(AG60,AT60)</f>
        <v>0</v>
      </c>
      <c r="AO60" s="11"/>
      <c r="AP60" s="11"/>
      <c r="AQ60" s="124" t="s">
        <v>89</v>
      </c>
      <c r="AR60" s="121"/>
      <c r="AS60" s="125">
        <v>0</v>
      </c>
      <c r="AT60" s="126">
        <f>ROUND(SUM(AV60:AW60),2)</f>
        <v>0</v>
      </c>
      <c r="AU60" s="127">
        <f>'S01_b1 - Zařízení vzducho...'!P92</f>
        <v>0</v>
      </c>
      <c r="AV60" s="126">
        <f>'S01_b1 - Zařízení vzducho...'!J32</f>
        <v>0</v>
      </c>
      <c r="AW60" s="126">
        <f>'S01_b1 - Zařízení vzducho...'!J33</f>
        <v>0</v>
      </c>
      <c r="AX60" s="126">
        <f>'S01_b1 - Zařízení vzducho...'!J34</f>
        <v>0</v>
      </c>
      <c r="AY60" s="126">
        <f>'S01_b1 - Zařízení vzducho...'!J35</f>
        <v>0</v>
      </c>
      <c r="AZ60" s="126">
        <f>'S01_b1 - Zařízení vzducho...'!F32</f>
        <v>0</v>
      </c>
      <c r="BA60" s="126">
        <f>'S01_b1 - Zařízení vzducho...'!F33</f>
        <v>0</v>
      </c>
      <c r="BB60" s="126">
        <f>'S01_b1 - Zařízení vzducho...'!F34</f>
        <v>0</v>
      </c>
      <c r="BC60" s="126">
        <f>'S01_b1 - Zařízení vzducho...'!F35</f>
        <v>0</v>
      </c>
      <c r="BD60" s="128">
        <f>'S01_b1 - Zařízení vzducho...'!F36</f>
        <v>0</v>
      </c>
      <c r="BT60" s="129" t="s">
        <v>87</v>
      </c>
      <c r="BV60" s="129" t="s">
        <v>82</v>
      </c>
      <c r="BW60" s="129" t="s">
        <v>113</v>
      </c>
      <c r="BX60" s="129" t="s">
        <v>101</v>
      </c>
      <c r="CL60" s="129" t="s">
        <v>95</v>
      </c>
    </row>
    <row r="61" s="6" customFormat="1" ht="16.5" customHeight="1">
      <c r="A61" s="120" t="s">
        <v>88</v>
      </c>
      <c r="B61" s="121"/>
      <c r="C61" s="11"/>
      <c r="D61" s="11"/>
      <c r="E61" s="122" t="s">
        <v>114</v>
      </c>
      <c r="F61" s="122"/>
      <c r="G61" s="122"/>
      <c r="H61" s="122"/>
      <c r="I61" s="122"/>
      <c r="J61" s="11"/>
      <c r="K61" s="122" t="s">
        <v>115</v>
      </c>
      <c r="L61" s="122"/>
      <c r="M61" s="122"/>
      <c r="N61" s="122"/>
      <c r="O61" s="122"/>
      <c r="P61" s="122"/>
      <c r="Q61" s="122"/>
      <c r="R61" s="122"/>
      <c r="S61" s="122"/>
      <c r="T61" s="122"/>
      <c r="U61" s="122"/>
      <c r="V61" s="122"/>
      <c r="W61" s="122"/>
      <c r="X61" s="122"/>
      <c r="Y61" s="122"/>
      <c r="Z61" s="122"/>
      <c r="AA61" s="122"/>
      <c r="AB61" s="122"/>
      <c r="AC61" s="122"/>
      <c r="AD61" s="122"/>
      <c r="AE61" s="122"/>
      <c r="AF61" s="122"/>
      <c r="AG61" s="123">
        <f>'S01_b2 - Zařízení klimati...'!J29</f>
        <v>0</v>
      </c>
      <c r="AH61" s="11"/>
      <c r="AI61" s="11"/>
      <c r="AJ61" s="11"/>
      <c r="AK61" s="11"/>
      <c r="AL61" s="11"/>
      <c r="AM61" s="11"/>
      <c r="AN61" s="123">
        <f>SUM(AG61,AT61)</f>
        <v>0</v>
      </c>
      <c r="AO61" s="11"/>
      <c r="AP61" s="11"/>
      <c r="AQ61" s="124" t="s">
        <v>89</v>
      </c>
      <c r="AR61" s="121"/>
      <c r="AS61" s="125">
        <v>0</v>
      </c>
      <c r="AT61" s="126">
        <f>ROUND(SUM(AV61:AW61),2)</f>
        <v>0</v>
      </c>
      <c r="AU61" s="127">
        <f>'S01_b2 - Zařízení klimati...'!P86</f>
        <v>0</v>
      </c>
      <c r="AV61" s="126">
        <f>'S01_b2 - Zařízení klimati...'!J32</f>
        <v>0</v>
      </c>
      <c r="AW61" s="126">
        <f>'S01_b2 - Zařízení klimati...'!J33</f>
        <v>0</v>
      </c>
      <c r="AX61" s="126">
        <f>'S01_b2 - Zařízení klimati...'!J34</f>
        <v>0</v>
      </c>
      <c r="AY61" s="126">
        <f>'S01_b2 - Zařízení klimati...'!J35</f>
        <v>0</v>
      </c>
      <c r="AZ61" s="126">
        <f>'S01_b2 - Zařízení klimati...'!F32</f>
        <v>0</v>
      </c>
      <c r="BA61" s="126">
        <f>'S01_b2 - Zařízení klimati...'!F33</f>
        <v>0</v>
      </c>
      <c r="BB61" s="126">
        <f>'S01_b2 - Zařízení klimati...'!F34</f>
        <v>0</v>
      </c>
      <c r="BC61" s="126">
        <f>'S01_b2 - Zařízení klimati...'!F35</f>
        <v>0</v>
      </c>
      <c r="BD61" s="128">
        <f>'S01_b2 - Zařízení klimati...'!F36</f>
        <v>0</v>
      </c>
      <c r="BT61" s="129" t="s">
        <v>87</v>
      </c>
      <c r="BV61" s="129" t="s">
        <v>82</v>
      </c>
      <c r="BW61" s="129" t="s">
        <v>116</v>
      </c>
      <c r="BX61" s="129" t="s">
        <v>101</v>
      </c>
      <c r="CL61" s="129" t="s">
        <v>95</v>
      </c>
    </row>
    <row r="62" s="6" customFormat="1" ht="28.5" customHeight="1">
      <c r="A62" s="120" t="s">
        <v>88</v>
      </c>
      <c r="B62" s="121"/>
      <c r="C62" s="11"/>
      <c r="D62" s="11"/>
      <c r="E62" s="122" t="s">
        <v>117</v>
      </c>
      <c r="F62" s="122"/>
      <c r="G62" s="122"/>
      <c r="H62" s="122"/>
      <c r="I62" s="122"/>
      <c r="J62" s="11"/>
      <c r="K62" s="122" t="s">
        <v>118</v>
      </c>
      <c r="L62" s="122"/>
      <c r="M62" s="122"/>
      <c r="N62" s="122"/>
      <c r="O62" s="122"/>
      <c r="P62" s="122"/>
      <c r="Q62" s="122"/>
      <c r="R62" s="122"/>
      <c r="S62" s="122"/>
      <c r="T62" s="122"/>
      <c r="U62" s="122"/>
      <c r="V62" s="122"/>
      <c r="W62" s="122"/>
      <c r="X62" s="122"/>
      <c r="Y62" s="122"/>
      <c r="Z62" s="122"/>
      <c r="AA62" s="122"/>
      <c r="AB62" s="122"/>
      <c r="AC62" s="122"/>
      <c r="AD62" s="122"/>
      <c r="AE62" s="122"/>
      <c r="AF62" s="122"/>
      <c r="AG62" s="123">
        <f>'S01_c - Zařízení zdravotn...'!J29</f>
        <v>0</v>
      </c>
      <c r="AH62" s="11"/>
      <c r="AI62" s="11"/>
      <c r="AJ62" s="11"/>
      <c r="AK62" s="11"/>
      <c r="AL62" s="11"/>
      <c r="AM62" s="11"/>
      <c r="AN62" s="123">
        <f>SUM(AG62,AT62)</f>
        <v>0</v>
      </c>
      <c r="AO62" s="11"/>
      <c r="AP62" s="11"/>
      <c r="AQ62" s="124" t="s">
        <v>89</v>
      </c>
      <c r="AR62" s="121"/>
      <c r="AS62" s="125">
        <v>0</v>
      </c>
      <c r="AT62" s="126">
        <f>ROUND(SUM(AV62:AW62),2)</f>
        <v>0</v>
      </c>
      <c r="AU62" s="127">
        <f>'S01_c - Zařízení zdravotn...'!P96</f>
        <v>0</v>
      </c>
      <c r="AV62" s="126">
        <f>'S01_c - Zařízení zdravotn...'!J32</f>
        <v>0</v>
      </c>
      <c r="AW62" s="126">
        <f>'S01_c - Zařízení zdravotn...'!J33</f>
        <v>0</v>
      </c>
      <c r="AX62" s="126">
        <f>'S01_c - Zařízení zdravotn...'!J34</f>
        <v>0</v>
      </c>
      <c r="AY62" s="126">
        <f>'S01_c - Zařízení zdravotn...'!J35</f>
        <v>0</v>
      </c>
      <c r="AZ62" s="126">
        <f>'S01_c - Zařízení zdravotn...'!F32</f>
        <v>0</v>
      </c>
      <c r="BA62" s="126">
        <f>'S01_c - Zařízení zdravotn...'!F33</f>
        <v>0</v>
      </c>
      <c r="BB62" s="126">
        <f>'S01_c - Zařízení zdravotn...'!F34</f>
        <v>0</v>
      </c>
      <c r="BC62" s="126">
        <f>'S01_c - Zařízení zdravotn...'!F35</f>
        <v>0</v>
      </c>
      <c r="BD62" s="128">
        <f>'S01_c - Zařízení zdravotn...'!F36</f>
        <v>0</v>
      </c>
      <c r="BT62" s="129" t="s">
        <v>87</v>
      </c>
      <c r="BV62" s="129" t="s">
        <v>82</v>
      </c>
      <c r="BW62" s="129" t="s">
        <v>119</v>
      </c>
      <c r="BX62" s="129" t="s">
        <v>101</v>
      </c>
      <c r="CL62" s="129" t="s">
        <v>95</v>
      </c>
    </row>
    <row r="63" s="6" customFormat="1" ht="16.5" customHeight="1">
      <c r="A63" s="120" t="s">
        <v>88</v>
      </c>
      <c r="B63" s="121"/>
      <c r="C63" s="11"/>
      <c r="D63" s="11"/>
      <c r="E63" s="122" t="s">
        <v>120</v>
      </c>
      <c r="F63" s="122"/>
      <c r="G63" s="122"/>
      <c r="H63" s="122"/>
      <c r="I63" s="122"/>
      <c r="J63" s="11"/>
      <c r="K63" s="122" t="s">
        <v>121</v>
      </c>
      <c r="L63" s="122"/>
      <c r="M63" s="122"/>
      <c r="N63" s="122"/>
      <c r="O63" s="122"/>
      <c r="P63" s="122"/>
      <c r="Q63" s="122"/>
      <c r="R63" s="122"/>
      <c r="S63" s="122"/>
      <c r="T63" s="122"/>
      <c r="U63" s="122"/>
      <c r="V63" s="122"/>
      <c r="W63" s="122"/>
      <c r="X63" s="122"/>
      <c r="Y63" s="122"/>
      <c r="Z63" s="122"/>
      <c r="AA63" s="122"/>
      <c r="AB63" s="122"/>
      <c r="AC63" s="122"/>
      <c r="AD63" s="122"/>
      <c r="AE63" s="122"/>
      <c r="AF63" s="122"/>
      <c r="AG63" s="123">
        <f>'S01_d1 - Zařízení silnopr...'!J29</f>
        <v>0</v>
      </c>
      <c r="AH63" s="11"/>
      <c r="AI63" s="11"/>
      <c r="AJ63" s="11"/>
      <c r="AK63" s="11"/>
      <c r="AL63" s="11"/>
      <c r="AM63" s="11"/>
      <c r="AN63" s="123">
        <f>SUM(AG63,AT63)</f>
        <v>0</v>
      </c>
      <c r="AO63" s="11"/>
      <c r="AP63" s="11"/>
      <c r="AQ63" s="124" t="s">
        <v>89</v>
      </c>
      <c r="AR63" s="121"/>
      <c r="AS63" s="125">
        <v>0</v>
      </c>
      <c r="AT63" s="126">
        <f>ROUND(SUM(AV63:AW63),2)</f>
        <v>0</v>
      </c>
      <c r="AU63" s="127">
        <f>'S01_d1 - Zařízení silnopr...'!P92</f>
        <v>0</v>
      </c>
      <c r="AV63" s="126">
        <f>'S01_d1 - Zařízení silnopr...'!J32</f>
        <v>0</v>
      </c>
      <c r="AW63" s="126">
        <f>'S01_d1 - Zařízení silnopr...'!J33</f>
        <v>0</v>
      </c>
      <c r="AX63" s="126">
        <f>'S01_d1 - Zařízení silnopr...'!J34</f>
        <v>0</v>
      </c>
      <c r="AY63" s="126">
        <f>'S01_d1 - Zařízení silnopr...'!J35</f>
        <v>0</v>
      </c>
      <c r="AZ63" s="126">
        <f>'S01_d1 - Zařízení silnopr...'!F32</f>
        <v>0</v>
      </c>
      <c r="BA63" s="126">
        <f>'S01_d1 - Zařízení silnopr...'!F33</f>
        <v>0</v>
      </c>
      <c r="BB63" s="126">
        <f>'S01_d1 - Zařízení silnopr...'!F34</f>
        <v>0</v>
      </c>
      <c r="BC63" s="126">
        <f>'S01_d1 - Zařízení silnopr...'!F35</f>
        <v>0</v>
      </c>
      <c r="BD63" s="128">
        <f>'S01_d1 - Zařízení silnopr...'!F36</f>
        <v>0</v>
      </c>
      <c r="BT63" s="129" t="s">
        <v>87</v>
      </c>
      <c r="BV63" s="129" t="s">
        <v>82</v>
      </c>
      <c r="BW63" s="129" t="s">
        <v>122</v>
      </c>
      <c r="BX63" s="129" t="s">
        <v>101</v>
      </c>
      <c r="CL63" s="129" t="s">
        <v>95</v>
      </c>
    </row>
    <row r="64" s="6" customFormat="1" ht="16.5" customHeight="1">
      <c r="A64" s="120" t="s">
        <v>88</v>
      </c>
      <c r="B64" s="121"/>
      <c r="C64" s="11"/>
      <c r="D64" s="11"/>
      <c r="E64" s="122" t="s">
        <v>123</v>
      </c>
      <c r="F64" s="122"/>
      <c r="G64" s="122"/>
      <c r="H64" s="122"/>
      <c r="I64" s="122"/>
      <c r="J64" s="11"/>
      <c r="K64" s="122" t="s">
        <v>124</v>
      </c>
      <c r="L64" s="122"/>
      <c r="M64" s="122"/>
      <c r="N64" s="122"/>
      <c r="O64" s="122"/>
      <c r="P64" s="122"/>
      <c r="Q64" s="122"/>
      <c r="R64" s="122"/>
      <c r="S64" s="122"/>
      <c r="T64" s="122"/>
      <c r="U64" s="122"/>
      <c r="V64" s="122"/>
      <c r="W64" s="122"/>
      <c r="X64" s="122"/>
      <c r="Y64" s="122"/>
      <c r="Z64" s="122"/>
      <c r="AA64" s="122"/>
      <c r="AB64" s="122"/>
      <c r="AC64" s="122"/>
      <c r="AD64" s="122"/>
      <c r="AE64" s="122"/>
      <c r="AF64" s="122"/>
      <c r="AG64" s="123">
        <f>'S01_d2 - Bleskosvod'!J29</f>
        <v>0</v>
      </c>
      <c r="AH64" s="11"/>
      <c r="AI64" s="11"/>
      <c r="AJ64" s="11"/>
      <c r="AK64" s="11"/>
      <c r="AL64" s="11"/>
      <c r="AM64" s="11"/>
      <c r="AN64" s="123">
        <f>SUM(AG64,AT64)</f>
        <v>0</v>
      </c>
      <c r="AO64" s="11"/>
      <c r="AP64" s="11"/>
      <c r="AQ64" s="124" t="s">
        <v>89</v>
      </c>
      <c r="AR64" s="121"/>
      <c r="AS64" s="125">
        <v>0</v>
      </c>
      <c r="AT64" s="126">
        <f>ROUND(SUM(AV64:AW64),2)</f>
        <v>0</v>
      </c>
      <c r="AU64" s="127">
        <f>'S01_d2 - Bleskosvod'!P85</f>
        <v>0</v>
      </c>
      <c r="AV64" s="126">
        <f>'S01_d2 - Bleskosvod'!J32</f>
        <v>0</v>
      </c>
      <c r="AW64" s="126">
        <f>'S01_d2 - Bleskosvod'!J33</f>
        <v>0</v>
      </c>
      <c r="AX64" s="126">
        <f>'S01_d2 - Bleskosvod'!J34</f>
        <v>0</v>
      </c>
      <c r="AY64" s="126">
        <f>'S01_d2 - Bleskosvod'!J35</f>
        <v>0</v>
      </c>
      <c r="AZ64" s="126">
        <f>'S01_d2 - Bleskosvod'!F32</f>
        <v>0</v>
      </c>
      <c r="BA64" s="126">
        <f>'S01_d2 - Bleskosvod'!F33</f>
        <v>0</v>
      </c>
      <c r="BB64" s="126">
        <f>'S01_d2 - Bleskosvod'!F34</f>
        <v>0</v>
      </c>
      <c r="BC64" s="126">
        <f>'S01_d2 - Bleskosvod'!F35</f>
        <v>0</v>
      </c>
      <c r="BD64" s="128">
        <f>'S01_d2 - Bleskosvod'!F36</f>
        <v>0</v>
      </c>
      <c r="BT64" s="129" t="s">
        <v>87</v>
      </c>
      <c r="BV64" s="129" t="s">
        <v>82</v>
      </c>
      <c r="BW64" s="129" t="s">
        <v>125</v>
      </c>
      <c r="BX64" s="129" t="s">
        <v>101</v>
      </c>
      <c r="CL64" s="129" t="s">
        <v>95</v>
      </c>
    </row>
    <row r="65" s="6" customFormat="1" ht="16.5" customHeight="1">
      <c r="A65" s="120" t="s">
        <v>88</v>
      </c>
      <c r="B65" s="121"/>
      <c r="C65" s="11"/>
      <c r="D65" s="11"/>
      <c r="E65" s="122" t="s">
        <v>126</v>
      </c>
      <c r="F65" s="122"/>
      <c r="G65" s="122"/>
      <c r="H65" s="122"/>
      <c r="I65" s="122"/>
      <c r="J65" s="11"/>
      <c r="K65" s="122" t="s">
        <v>127</v>
      </c>
      <c r="L65" s="122"/>
      <c r="M65" s="122"/>
      <c r="N65" s="122"/>
      <c r="O65" s="122"/>
      <c r="P65" s="122"/>
      <c r="Q65" s="122"/>
      <c r="R65" s="122"/>
      <c r="S65" s="122"/>
      <c r="T65" s="122"/>
      <c r="U65" s="122"/>
      <c r="V65" s="122"/>
      <c r="W65" s="122"/>
      <c r="X65" s="122"/>
      <c r="Y65" s="122"/>
      <c r="Z65" s="122"/>
      <c r="AA65" s="122"/>
      <c r="AB65" s="122"/>
      <c r="AC65" s="122"/>
      <c r="AD65" s="122"/>
      <c r="AE65" s="122"/>
      <c r="AF65" s="122"/>
      <c r="AG65" s="123">
        <f>'S01_e - Zařízení slabopro...'!J29</f>
        <v>0</v>
      </c>
      <c r="AH65" s="11"/>
      <c r="AI65" s="11"/>
      <c r="AJ65" s="11"/>
      <c r="AK65" s="11"/>
      <c r="AL65" s="11"/>
      <c r="AM65" s="11"/>
      <c r="AN65" s="123">
        <f>SUM(AG65,AT65)</f>
        <v>0</v>
      </c>
      <c r="AO65" s="11"/>
      <c r="AP65" s="11"/>
      <c r="AQ65" s="124" t="s">
        <v>89</v>
      </c>
      <c r="AR65" s="121"/>
      <c r="AS65" s="125">
        <v>0</v>
      </c>
      <c r="AT65" s="126">
        <f>ROUND(SUM(AV65:AW65),2)</f>
        <v>0</v>
      </c>
      <c r="AU65" s="127">
        <f>'S01_e - Zařízení slabopro...'!P90</f>
        <v>0</v>
      </c>
      <c r="AV65" s="126">
        <f>'S01_e - Zařízení slabopro...'!J32</f>
        <v>0</v>
      </c>
      <c r="AW65" s="126">
        <f>'S01_e - Zařízení slabopro...'!J33</f>
        <v>0</v>
      </c>
      <c r="AX65" s="126">
        <f>'S01_e - Zařízení slabopro...'!J34</f>
        <v>0</v>
      </c>
      <c r="AY65" s="126">
        <f>'S01_e - Zařízení slabopro...'!J35</f>
        <v>0</v>
      </c>
      <c r="AZ65" s="126">
        <f>'S01_e - Zařízení slabopro...'!F32</f>
        <v>0</v>
      </c>
      <c r="BA65" s="126">
        <f>'S01_e - Zařízení slabopro...'!F33</f>
        <v>0</v>
      </c>
      <c r="BB65" s="126">
        <f>'S01_e - Zařízení slabopro...'!F34</f>
        <v>0</v>
      </c>
      <c r="BC65" s="126">
        <f>'S01_e - Zařízení slabopro...'!F35</f>
        <v>0</v>
      </c>
      <c r="BD65" s="128">
        <f>'S01_e - Zařízení slabopro...'!F36</f>
        <v>0</v>
      </c>
      <c r="BT65" s="129" t="s">
        <v>87</v>
      </c>
      <c r="BV65" s="129" t="s">
        <v>82</v>
      </c>
      <c r="BW65" s="129" t="s">
        <v>128</v>
      </c>
      <c r="BX65" s="129" t="s">
        <v>101</v>
      </c>
      <c r="CL65" s="129" t="s">
        <v>95</v>
      </c>
    </row>
    <row r="66" s="5" customFormat="1" ht="16.5" customHeight="1">
      <c r="B66" s="108"/>
      <c r="C66" s="109"/>
      <c r="D66" s="110" t="s">
        <v>129</v>
      </c>
      <c r="E66" s="110"/>
      <c r="F66" s="110"/>
      <c r="G66" s="110"/>
      <c r="H66" s="110"/>
      <c r="I66" s="111"/>
      <c r="J66" s="110" t="s">
        <v>130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ROUND(AG67,2)</f>
        <v>0</v>
      </c>
      <c r="AH66" s="111"/>
      <c r="AI66" s="111"/>
      <c r="AJ66" s="111"/>
      <c r="AK66" s="111"/>
      <c r="AL66" s="111"/>
      <c r="AM66" s="111"/>
      <c r="AN66" s="113">
        <f>SUM(AG66,AT66)</f>
        <v>0</v>
      </c>
      <c r="AO66" s="111"/>
      <c r="AP66" s="111"/>
      <c r="AQ66" s="114" t="s">
        <v>131</v>
      </c>
      <c r="AR66" s="108"/>
      <c r="AS66" s="115">
        <f>ROUND(AS67,2)</f>
        <v>0</v>
      </c>
      <c r="AT66" s="116">
        <f>ROUND(SUM(AV66:AW66),2)</f>
        <v>0</v>
      </c>
      <c r="AU66" s="117">
        <f>ROUND(AU67,5)</f>
        <v>0</v>
      </c>
      <c r="AV66" s="116">
        <f>ROUND(AZ66*L26,2)</f>
        <v>0</v>
      </c>
      <c r="AW66" s="116">
        <f>ROUND(BA66*L27,2)</f>
        <v>0</v>
      </c>
      <c r="AX66" s="116">
        <f>ROUND(BB66*L26,2)</f>
        <v>0</v>
      </c>
      <c r="AY66" s="116">
        <f>ROUND(BC66*L27,2)</f>
        <v>0</v>
      </c>
      <c r="AZ66" s="116">
        <f>ROUND(AZ67,2)</f>
        <v>0</v>
      </c>
      <c r="BA66" s="116">
        <f>ROUND(BA67,2)</f>
        <v>0</v>
      </c>
      <c r="BB66" s="116">
        <f>ROUND(BB67,2)</f>
        <v>0</v>
      </c>
      <c r="BC66" s="116">
        <f>ROUND(BC67,2)</f>
        <v>0</v>
      </c>
      <c r="BD66" s="118">
        <f>ROUND(BD67,2)</f>
        <v>0</v>
      </c>
      <c r="BS66" s="119" t="s">
        <v>79</v>
      </c>
      <c r="BT66" s="119" t="s">
        <v>24</v>
      </c>
      <c r="BU66" s="119" t="s">
        <v>81</v>
      </c>
      <c r="BV66" s="119" t="s">
        <v>82</v>
      </c>
      <c r="BW66" s="119" t="s">
        <v>132</v>
      </c>
      <c r="BX66" s="119" t="s">
        <v>7</v>
      </c>
      <c r="CL66" s="119" t="s">
        <v>133</v>
      </c>
      <c r="CM66" s="119" t="s">
        <v>87</v>
      </c>
    </row>
    <row r="67" s="6" customFormat="1" ht="16.5" customHeight="1">
      <c r="A67" s="120" t="s">
        <v>88</v>
      </c>
      <c r="B67" s="121"/>
      <c r="C67" s="11"/>
      <c r="D67" s="11"/>
      <c r="E67" s="122" t="s">
        <v>134</v>
      </c>
      <c r="F67" s="122"/>
      <c r="G67" s="122"/>
      <c r="H67" s="122"/>
      <c r="I67" s="122"/>
      <c r="J67" s="11"/>
      <c r="K67" s="122" t="s">
        <v>97</v>
      </c>
      <c r="L67" s="122"/>
      <c r="M67" s="122"/>
      <c r="N67" s="122"/>
      <c r="O67" s="122"/>
      <c r="P67" s="122"/>
      <c r="Q67" s="122"/>
      <c r="R67" s="122"/>
      <c r="S67" s="122"/>
      <c r="T67" s="122"/>
      <c r="U67" s="122"/>
      <c r="V67" s="122"/>
      <c r="W67" s="122"/>
      <c r="X67" s="122"/>
      <c r="Y67" s="122"/>
      <c r="Z67" s="122"/>
      <c r="AA67" s="122"/>
      <c r="AB67" s="122"/>
      <c r="AC67" s="122"/>
      <c r="AD67" s="122"/>
      <c r="AE67" s="122"/>
      <c r="AF67" s="122"/>
      <c r="AG67" s="123">
        <f>'I01_1 - Architektonicko-s...'!J29</f>
        <v>0</v>
      </c>
      <c r="AH67" s="11"/>
      <c r="AI67" s="11"/>
      <c r="AJ67" s="11"/>
      <c r="AK67" s="11"/>
      <c r="AL67" s="11"/>
      <c r="AM67" s="11"/>
      <c r="AN67" s="123">
        <f>SUM(AG67,AT67)</f>
        <v>0</v>
      </c>
      <c r="AO67" s="11"/>
      <c r="AP67" s="11"/>
      <c r="AQ67" s="124" t="s">
        <v>89</v>
      </c>
      <c r="AR67" s="121"/>
      <c r="AS67" s="125">
        <v>0</v>
      </c>
      <c r="AT67" s="126">
        <f>ROUND(SUM(AV67:AW67),2)</f>
        <v>0</v>
      </c>
      <c r="AU67" s="127">
        <f>'I01_1 - Architektonicko-s...'!P87</f>
        <v>0</v>
      </c>
      <c r="AV67" s="126">
        <f>'I01_1 - Architektonicko-s...'!J32</f>
        <v>0</v>
      </c>
      <c r="AW67" s="126">
        <f>'I01_1 - Architektonicko-s...'!J33</f>
        <v>0</v>
      </c>
      <c r="AX67" s="126">
        <f>'I01_1 - Architektonicko-s...'!J34</f>
        <v>0</v>
      </c>
      <c r="AY67" s="126">
        <f>'I01_1 - Architektonicko-s...'!J35</f>
        <v>0</v>
      </c>
      <c r="AZ67" s="126">
        <f>'I01_1 - Architektonicko-s...'!F32</f>
        <v>0</v>
      </c>
      <c r="BA67" s="126">
        <f>'I01_1 - Architektonicko-s...'!F33</f>
        <v>0</v>
      </c>
      <c r="BB67" s="126">
        <f>'I01_1 - Architektonicko-s...'!F34</f>
        <v>0</v>
      </c>
      <c r="BC67" s="126">
        <f>'I01_1 - Architektonicko-s...'!F35</f>
        <v>0</v>
      </c>
      <c r="BD67" s="128">
        <f>'I01_1 - Architektonicko-s...'!F36</f>
        <v>0</v>
      </c>
      <c r="BT67" s="129" t="s">
        <v>87</v>
      </c>
      <c r="BV67" s="129" t="s">
        <v>82</v>
      </c>
      <c r="BW67" s="129" t="s">
        <v>135</v>
      </c>
      <c r="BX67" s="129" t="s">
        <v>132</v>
      </c>
      <c r="CL67" s="129" t="s">
        <v>136</v>
      </c>
    </row>
    <row r="68" s="5" customFormat="1" ht="16.5" customHeight="1">
      <c r="B68" s="108"/>
      <c r="C68" s="109"/>
      <c r="D68" s="110" t="s">
        <v>137</v>
      </c>
      <c r="E68" s="110"/>
      <c r="F68" s="110"/>
      <c r="G68" s="110"/>
      <c r="H68" s="110"/>
      <c r="I68" s="111"/>
      <c r="J68" s="110" t="s">
        <v>138</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ROUND(AG69,2)</f>
        <v>0</v>
      </c>
      <c r="AH68" s="111"/>
      <c r="AI68" s="111"/>
      <c r="AJ68" s="111"/>
      <c r="AK68" s="111"/>
      <c r="AL68" s="111"/>
      <c r="AM68" s="111"/>
      <c r="AN68" s="113">
        <f>SUM(AG68,AT68)</f>
        <v>0</v>
      </c>
      <c r="AO68" s="111"/>
      <c r="AP68" s="111"/>
      <c r="AQ68" s="114" t="s">
        <v>131</v>
      </c>
      <c r="AR68" s="108"/>
      <c r="AS68" s="115">
        <f>ROUND(AS69,2)</f>
        <v>0</v>
      </c>
      <c r="AT68" s="116">
        <f>ROUND(SUM(AV68:AW68),2)</f>
        <v>0</v>
      </c>
      <c r="AU68" s="117">
        <f>ROUND(AU69,5)</f>
        <v>0</v>
      </c>
      <c r="AV68" s="116">
        <f>ROUND(AZ68*L26,2)</f>
        <v>0</v>
      </c>
      <c r="AW68" s="116">
        <f>ROUND(BA68*L27,2)</f>
        <v>0</v>
      </c>
      <c r="AX68" s="116">
        <f>ROUND(BB68*L26,2)</f>
        <v>0</v>
      </c>
      <c r="AY68" s="116">
        <f>ROUND(BC68*L27,2)</f>
        <v>0</v>
      </c>
      <c r="AZ68" s="116">
        <f>ROUND(AZ69,2)</f>
        <v>0</v>
      </c>
      <c r="BA68" s="116">
        <f>ROUND(BA69,2)</f>
        <v>0</v>
      </c>
      <c r="BB68" s="116">
        <f>ROUND(BB69,2)</f>
        <v>0</v>
      </c>
      <c r="BC68" s="116">
        <f>ROUND(BC69,2)</f>
        <v>0</v>
      </c>
      <c r="BD68" s="118">
        <f>ROUND(BD69,2)</f>
        <v>0</v>
      </c>
      <c r="BS68" s="119" t="s">
        <v>79</v>
      </c>
      <c r="BT68" s="119" t="s">
        <v>24</v>
      </c>
      <c r="BU68" s="119" t="s">
        <v>81</v>
      </c>
      <c r="BV68" s="119" t="s">
        <v>82</v>
      </c>
      <c r="BW68" s="119" t="s">
        <v>139</v>
      </c>
      <c r="BX68" s="119" t="s">
        <v>7</v>
      </c>
      <c r="CL68" s="119" t="s">
        <v>140</v>
      </c>
      <c r="CM68" s="119" t="s">
        <v>87</v>
      </c>
    </row>
    <row r="69" s="6" customFormat="1" ht="16.5" customHeight="1">
      <c r="A69" s="120" t="s">
        <v>88</v>
      </c>
      <c r="B69" s="121"/>
      <c r="C69" s="11"/>
      <c r="D69" s="11"/>
      <c r="E69" s="122" t="s">
        <v>141</v>
      </c>
      <c r="F69" s="122"/>
      <c r="G69" s="122"/>
      <c r="H69" s="122"/>
      <c r="I69" s="122"/>
      <c r="J69" s="11"/>
      <c r="K69" s="122" t="s">
        <v>97</v>
      </c>
      <c r="L69" s="122"/>
      <c r="M69" s="122"/>
      <c r="N69" s="122"/>
      <c r="O69" s="122"/>
      <c r="P69" s="122"/>
      <c r="Q69" s="122"/>
      <c r="R69" s="122"/>
      <c r="S69" s="122"/>
      <c r="T69" s="122"/>
      <c r="U69" s="122"/>
      <c r="V69" s="122"/>
      <c r="W69" s="122"/>
      <c r="X69" s="122"/>
      <c r="Y69" s="122"/>
      <c r="Z69" s="122"/>
      <c r="AA69" s="122"/>
      <c r="AB69" s="122"/>
      <c r="AC69" s="122"/>
      <c r="AD69" s="122"/>
      <c r="AE69" s="122"/>
      <c r="AF69" s="122"/>
      <c r="AG69" s="123">
        <f>'I02_1 - Architektonicko-s...'!J29</f>
        <v>0</v>
      </c>
      <c r="AH69" s="11"/>
      <c r="AI69" s="11"/>
      <c r="AJ69" s="11"/>
      <c r="AK69" s="11"/>
      <c r="AL69" s="11"/>
      <c r="AM69" s="11"/>
      <c r="AN69" s="123">
        <f>SUM(AG69,AT69)</f>
        <v>0</v>
      </c>
      <c r="AO69" s="11"/>
      <c r="AP69" s="11"/>
      <c r="AQ69" s="124" t="s">
        <v>89</v>
      </c>
      <c r="AR69" s="121"/>
      <c r="AS69" s="125">
        <v>0</v>
      </c>
      <c r="AT69" s="126">
        <f>ROUND(SUM(AV69:AW69),2)</f>
        <v>0</v>
      </c>
      <c r="AU69" s="127">
        <f>'I02_1 - Architektonicko-s...'!P94</f>
        <v>0</v>
      </c>
      <c r="AV69" s="126">
        <f>'I02_1 - Architektonicko-s...'!J32</f>
        <v>0</v>
      </c>
      <c r="AW69" s="126">
        <f>'I02_1 - Architektonicko-s...'!J33</f>
        <v>0</v>
      </c>
      <c r="AX69" s="126">
        <f>'I02_1 - Architektonicko-s...'!J34</f>
        <v>0</v>
      </c>
      <c r="AY69" s="126">
        <f>'I02_1 - Architektonicko-s...'!J35</f>
        <v>0</v>
      </c>
      <c r="AZ69" s="126">
        <f>'I02_1 - Architektonicko-s...'!F32</f>
        <v>0</v>
      </c>
      <c r="BA69" s="126">
        <f>'I02_1 - Architektonicko-s...'!F33</f>
        <v>0</v>
      </c>
      <c r="BB69" s="126">
        <f>'I02_1 - Architektonicko-s...'!F34</f>
        <v>0</v>
      </c>
      <c r="BC69" s="126">
        <f>'I02_1 - Architektonicko-s...'!F35</f>
        <v>0</v>
      </c>
      <c r="BD69" s="128">
        <f>'I02_1 - Architektonicko-s...'!F36</f>
        <v>0</v>
      </c>
      <c r="BT69" s="129" t="s">
        <v>87</v>
      </c>
      <c r="BV69" s="129" t="s">
        <v>82</v>
      </c>
      <c r="BW69" s="129" t="s">
        <v>142</v>
      </c>
      <c r="BX69" s="129" t="s">
        <v>139</v>
      </c>
      <c r="CL69" s="129" t="s">
        <v>143</v>
      </c>
    </row>
    <row r="70" s="5" customFormat="1" ht="31.5" customHeight="1">
      <c r="B70" s="108"/>
      <c r="C70" s="109"/>
      <c r="D70" s="110" t="s">
        <v>144</v>
      </c>
      <c r="E70" s="110"/>
      <c r="F70" s="110"/>
      <c r="G70" s="110"/>
      <c r="H70" s="110"/>
      <c r="I70" s="111"/>
      <c r="J70" s="110" t="s">
        <v>145</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ROUND(AG71,2)</f>
        <v>0</v>
      </c>
      <c r="AH70" s="111"/>
      <c r="AI70" s="111"/>
      <c r="AJ70" s="111"/>
      <c r="AK70" s="111"/>
      <c r="AL70" s="111"/>
      <c r="AM70" s="111"/>
      <c r="AN70" s="113">
        <f>SUM(AG70,AT70)</f>
        <v>0</v>
      </c>
      <c r="AO70" s="111"/>
      <c r="AP70" s="111"/>
      <c r="AQ70" s="114" t="s">
        <v>131</v>
      </c>
      <c r="AR70" s="108"/>
      <c r="AS70" s="115">
        <f>ROUND(AS71,2)</f>
        <v>0</v>
      </c>
      <c r="AT70" s="116">
        <f>ROUND(SUM(AV70:AW70),2)</f>
        <v>0</v>
      </c>
      <c r="AU70" s="117">
        <f>ROUND(AU71,5)</f>
        <v>0</v>
      </c>
      <c r="AV70" s="116">
        <f>ROUND(AZ70*L26,2)</f>
        <v>0</v>
      </c>
      <c r="AW70" s="116">
        <f>ROUND(BA70*L27,2)</f>
        <v>0</v>
      </c>
      <c r="AX70" s="116">
        <f>ROUND(BB70*L26,2)</f>
        <v>0</v>
      </c>
      <c r="AY70" s="116">
        <f>ROUND(BC70*L27,2)</f>
        <v>0</v>
      </c>
      <c r="AZ70" s="116">
        <f>ROUND(AZ71,2)</f>
        <v>0</v>
      </c>
      <c r="BA70" s="116">
        <f>ROUND(BA71,2)</f>
        <v>0</v>
      </c>
      <c r="BB70" s="116">
        <f>ROUND(BB71,2)</f>
        <v>0</v>
      </c>
      <c r="BC70" s="116">
        <f>ROUND(BC71,2)</f>
        <v>0</v>
      </c>
      <c r="BD70" s="118">
        <f>ROUND(BD71,2)</f>
        <v>0</v>
      </c>
      <c r="BS70" s="119" t="s">
        <v>79</v>
      </c>
      <c r="BT70" s="119" t="s">
        <v>24</v>
      </c>
      <c r="BU70" s="119" t="s">
        <v>81</v>
      </c>
      <c r="BV70" s="119" t="s">
        <v>82</v>
      </c>
      <c r="BW70" s="119" t="s">
        <v>146</v>
      </c>
      <c r="BX70" s="119" t="s">
        <v>7</v>
      </c>
      <c r="CL70" s="119" t="s">
        <v>147</v>
      </c>
      <c r="CM70" s="119" t="s">
        <v>87</v>
      </c>
    </row>
    <row r="71" s="6" customFormat="1" ht="28.5" customHeight="1">
      <c r="A71" s="120" t="s">
        <v>88</v>
      </c>
      <c r="B71" s="121"/>
      <c r="C71" s="11"/>
      <c r="D71" s="11"/>
      <c r="E71" s="122" t="s">
        <v>148</v>
      </c>
      <c r="F71" s="122"/>
      <c r="G71" s="122"/>
      <c r="H71" s="122"/>
      <c r="I71" s="122"/>
      <c r="J71" s="11"/>
      <c r="K71" s="122" t="s">
        <v>145</v>
      </c>
      <c r="L71" s="122"/>
      <c r="M71" s="122"/>
      <c r="N71" s="122"/>
      <c r="O71" s="122"/>
      <c r="P71" s="122"/>
      <c r="Q71" s="122"/>
      <c r="R71" s="122"/>
      <c r="S71" s="122"/>
      <c r="T71" s="122"/>
      <c r="U71" s="122"/>
      <c r="V71" s="122"/>
      <c r="W71" s="122"/>
      <c r="X71" s="122"/>
      <c r="Y71" s="122"/>
      <c r="Z71" s="122"/>
      <c r="AA71" s="122"/>
      <c r="AB71" s="122"/>
      <c r="AC71" s="122"/>
      <c r="AD71" s="122"/>
      <c r="AE71" s="122"/>
      <c r="AF71" s="122"/>
      <c r="AG71" s="123">
        <f>'I03_1 - Přípojka dešťové ...'!J29</f>
        <v>0</v>
      </c>
      <c r="AH71" s="11"/>
      <c r="AI71" s="11"/>
      <c r="AJ71" s="11"/>
      <c r="AK71" s="11"/>
      <c r="AL71" s="11"/>
      <c r="AM71" s="11"/>
      <c r="AN71" s="123">
        <f>SUM(AG71,AT71)</f>
        <v>0</v>
      </c>
      <c r="AO71" s="11"/>
      <c r="AP71" s="11"/>
      <c r="AQ71" s="124" t="s">
        <v>89</v>
      </c>
      <c r="AR71" s="121"/>
      <c r="AS71" s="125">
        <v>0</v>
      </c>
      <c r="AT71" s="126">
        <f>ROUND(SUM(AV71:AW71),2)</f>
        <v>0</v>
      </c>
      <c r="AU71" s="127">
        <f>'I03_1 - Přípojka dešťové ...'!P90</f>
        <v>0</v>
      </c>
      <c r="AV71" s="126">
        <f>'I03_1 - Přípojka dešťové ...'!J32</f>
        <v>0</v>
      </c>
      <c r="AW71" s="126">
        <f>'I03_1 - Přípojka dešťové ...'!J33</f>
        <v>0</v>
      </c>
      <c r="AX71" s="126">
        <f>'I03_1 - Přípojka dešťové ...'!J34</f>
        <v>0</v>
      </c>
      <c r="AY71" s="126">
        <f>'I03_1 - Přípojka dešťové ...'!J35</f>
        <v>0</v>
      </c>
      <c r="AZ71" s="126">
        <f>'I03_1 - Přípojka dešťové ...'!F32</f>
        <v>0</v>
      </c>
      <c r="BA71" s="126">
        <f>'I03_1 - Přípojka dešťové ...'!F33</f>
        <v>0</v>
      </c>
      <c r="BB71" s="126">
        <f>'I03_1 - Přípojka dešťové ...'!F34</f>
        <v>0</v>
      </c>
      <c r="BC71" s="126">
        <f>'I03_1 - Přípojka dešťové ...'!F35</f>
        <v>0</v>
      </c>
      <c r="BD71" s="128">
        <f>'I03_1 - Přípojka dešťové ...'!F36</f>
        <v>0</v>
      </c>
      <c r="BT71" s="129" t="s">
        <v>87</v>
      </c>
      <c r="BV71" s="129" t="s">
        <v>82</v>
      </c>
      <c r="BW71" s="129" t="s">
        <v>149</v>
      </c>
      <c r="BX71" s="129" t="s">
        <v>146</v>
      </c>
      <c r="CL71" s="129" t="s">
        <v>150</v>
      </c>
    </row>
    <row r="72" s="5" customFormat="1" ht="16.5" customHeight="1">
      <c r="B72" s="108"/>
      <c r="C72" s="109"/>
      <c r="D72" s="110" t="s">
        <v>151</v>
      </c>
      <c r="E72" s="110"/>
      <c r="F72" s="110"/>
      <c r="G72" s="110"/>
      <c r="H72" s="110"/>
      <c r="I72" s="111"/>
      <c r="J72" s="110" t="s">
        <v>152</v>
      </c>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2">
        <f>ROUND(AG73,2)</f>
        <v>0</v>
      </c>
      <c r="AH72" s="111"/>
      <c r="AI72" s="111"/>
      <c r="AJ72" s="111"/>
      <c r="AK72" s="111"/>
      <c r="AL72" s="111"/>
      <c r="AM72" s="111"/>
      <c r="AN72" s="113">
        <f>SUM(AG72,AT72)</f>
        <v>0</v>
      </c>
      <c r="AO72" s="111"/>
      <c r="AP72" s="111"/>
      <c r="AQ72" s="114" t="s">
        <v>131</v>
      </c>
      <c r="AR72" s="108"/>
      <c r="AS72" s="115">
        <f>ROUND(AS73,2)</f>
        <v>0</v>
      </c>
      <c r="AT72" s="116">
        <f>ROUND(SUM(AV72:AW72),2)</f>
        <v>0</v>
      </c>
      <c r="AU72" s="117">
        <f>ROUND(AU73,5)</f>
        <v>0</v>
      </c>
      <c r="AV72" s="116">
        <f>ROUND(AZ72*L26,2)</f>
        <v>0</v>
      </c>
      <c r="AW72" s="116">
        <f>ROUND(BA72*L27,2)</f>
        <v>0</v>
      </c>
      <c r="AX72" s="116">
        <f>ROUND(BB72*L26,2)</f>
        <v>0</v>
      </c>
      <c r="AY72" s="116">
        <f>ROUND(BC72*L27,2)</f>
        <v>0</v>
      </c>
      <c r="AZ72" s="116">
        <f>ROUND(AZ73,2)</f>
        <v>0</v>
      </c>
      <c r="BA72" s="116">
        <f>ROUND(BA73,2)</f>
        <v>0</v>
      </c>
      <c r="BB72" s="116">
        <f>ROUND(BB73,2)</f>
        <v>0</v>
      </c>
      <c r="BC72" s="116">
        <f>ROUND(BC73,2)</f>
        <v>0</v>
      </c>
      <c r="BD72" s="118">
        <f>ROUND(BD73,2)</f>
        <v>0</v>
      </c>
      <c r="BS72" s="119" t="s">
        <v>79</v>
      </c>
      <c r="BT72" s="119" t="s">
        <v>24</v>
      </c>
      <c r="BU72" s="119" t="s">
        <v>81</v>
      </c>
      <c r="BV72" s="119" t="s">
        <v>82</v>
      </c>
      <c r="BW72" s="119" t="s">
        <v>153</v>
      </c>
      <c r="BX72" s="119" t="s">
        <v>7</v>
      </c>
      <c r="CL72" s="119" t="s">
        <v>154</v>
      </c>
      <c r="CM72" s="119" t="s">
        <v>87</v>
      </c>
    </row>
    <row r="73" s="6" customFormat="1" ht="16.5" customHeight="1">
      <c r="A73" s="120" t="s">
        <v>88</v>
      </c>
      <c r="B73" s="121"/>
      <c r="C73" s="11"/>
      <c r="D73" s="11"/>
      <c r="E73" s="122" t="s">
        <v>155</v>
      </c>
      <c r="F73" s="122"/>
      <c r="G73" s="122"/>
      <c r="H73" s="122"/>
      <c r="I73" s="122"/>
      <c r="J73" s="11"/>
      <c r="K73" s="122" t="s">
        <v>152</v>
      </c>
      <c r="L73" s="122"/>
      <c r="M73" s="122"/>
      <c r="N73" s="122"/>
      <c r="O73" s="122"/>
      <c r="P73" s="122"/>
      <c r="Q73" s="122"/>
      <c r="R73" s="122"/>
      <c r="S73" s="122"/>
      <c r="T73" s="122"/>
      <c r="U73" s="122"/>
      <c r="V73" s="122"/>
      <c r="W73" s="122"/>
      <c r="X73" s="122"/>
      <c r="Y73" s="122"/>
      <c r="Z73" s="122"/>
      <c r="AA73" s="122"/>
      <c r="AB73" s="122"/>
      <c r="AC73" s="122"/>
      <c r="AD73" s="122"/>
      <c r="AE73" s="122"/>
      <c r="AF73" s="122"/>
      <c r="AG73" s="123">
        <f>'I04_1 - Rozšíření areálov...'!J29</f>
        <v>0</v>
      </c>
      <c r="AH73" s="11"/>
      <c r="AI73" s="11"/>
      <c r="AJ73" s="11"/>
      <c r="AK73" s="11"/>
      <c r="AL73" s="11"/>
      <c r="AM73" s="11"/>
      <c r="AN73" s="123">
        <f>SUM(AG73,AT73)</f>
        <v>0</v>
      </c>
      <c r="AO73" s="11"/>
      <c r="AP73" s="11"/>
      <c r="AQ73" s="124" t="s">
        <v>89</v>
      </c>
      <c r="AR73" s="121"/>
      <c r="AS73" s="125">
        <v>0</v>
      </c>
      <c r="AT73" s="126">
        <f>ROUND(SUM(AV73:AW73),2)</f>
        <v>0</v>
      </c>
      <c r="AU73" s="127">
        <f>'I04_1 - Rozšíření areálov...'!P90</f>
        <v>0</v>
      </c>
      <c r="AV73" s="126">
        <f>'I04_1 - Rozšíření areálov...'!J32</f>
        <v>0</v>
      </c>
      <c r="AW73" s="126">
        <f>'I04_1 - Rozšíření areálov...'!J33</f>
        <v>0</v>
      </c>
      <c r="AX73" s="126">
        <f>'I04_1 - Rozšíření areálov...'!J34</f>
        <v>0</v>
      </c>
      <c r="AY73" s="126">
        <f>'I04_1 - Rozšíření areálov...'!J35</f>
        <v>0</v>
      </c>
      <c r="AZ73" s="126">
        <f>'I04_1 - Rozšíření areálov...'!F32</f>
        <v>0</v>
      </c>
      <c r="BA73" s="126">
        <f>'I04_1 - Rozšíření areálov...'!F33</f>
        <v>0</v>
      </c>
      <c r="BB73" s="126">
        <f>'I04_1 - Rozšíření areálov...'!F34</f>
        <v>0</v>
      </c>
      <c r="BC73" s="126">
        <f>'I04_1 - Rozšíření areálov...'!F35</f>
        <v>0</v>
      </c>
      <c r="BD73" s="128">
        <f>'I04_1 - Rozšíření areálov...'!F36</f>
        <v>0</v>
      </c>
      <c r="BT73" s="129" t="s">
        <v>87</v>
      </c>
      <c r="BV73" s="129" t="s">
        <v>82</v>
      </c>
      <c r="BW73" s="129" t="s">
        <v>156</v>
      </c>
      <c r="BX73" s="129" t="s">
        <v>153</v>
      </c>
      <c r="CL73" s="129" t="s">
        <v>157</v>
      </c>
    </row>
    <row r="74" s="5" customFormat="1" ht="16.5" customHeight="1">
      <c r="B74" s="108"/>
      <c r="C74" s="109"/>
      <c r="D74" s="110" t="s">
        <v>158</v>
      </c>
      <c r="E74" s="110"/>
      <c r="F74" s="110"/>
      <c r="G74" s="110"/>
      <c r="H74" s="110"/>
      <c r="I74" s="111"/>
      <c r="J74" s="110" t="s">
        <v>159</v>
      </c>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2">
        <f>ROUND(AG75,2)</f>
        <v>0</v>
      </c>
      <c r="AH74" s="111"/>
      <c r="AI74" s="111"/>
      <c r="AJ74" s="111"/>
      <c r="AK74" s="111"/>
      <c r="AL74" s="111"/>
      <c r="AM74" s="111"/>
      <c r="AN74" s="113">
        <f>SUM(AG74,AT74)</f>
        <v>0</v>
      </c>
      <c r="AO74" s="111"/>
      <c r="AP74" s="111"/>
      <c r="AQ74" s="114" t="s">
        <v>131</v>
      </c>
      <c r="AR74" s="108"/>
      <c r="AS74" s="115">
        <f>ROUND(AS75,2)</f>
        <v>0</v>
      </c>
      <c r="AT74" s="116">
        <f>ROUND(SUM(AV74:AW74),2)</f>
        <v>0</v>
      </c>
      <c r="AU74" s="117">
        <f>ROUND(AU75,5)</f>
        <v>0</v>
      </c>
      <c r="AV74" s="116">
        <f>ROUND(AZ74*L26,2)</f>
        <v>0</v>
      </c>
      <c r="AW74" s="116">
        <f>ROUND(BA74*L27,2)</f>
        <v>0</v>
      </c>
      <c r="AX74" s="116">
        <f>ROUND(BB74*L26,2)</f>
        <v>0</v>
      </c>
      <c r="AY74" s="116">
        <f>ROUND(BC74*L27,2)</f>
        <v>0</v>
      </c>
      <c r="AZ74" s="116">
        <f>ROUND(AZ75,2)</f>
        <v>0</v>
      </c>
      <c r="BA74" s="116">
        <f>ROUND(BA75,2)</f>
        <v>0</v>
      </c>
      <c r="BB74" s="116">
        <f>ROUND(BB75,2)</f>
        <v>0</v>
      </c>
      <c r="BC74" s="116">
        <f>ROUND(BC75,2)</f>
        <v>0</v>
      </c>
      <c r="BD74" s="118">
        <f>ROUND(BD75,2)</f>
        <v>0</v>
      </c>
      <c r="BS74" s="119" t="s">
        <v>79</v>
      </c>
      <c r="BT74" s="119" t="s">
        <v>24</v>
      </c>
      <c r="BU74" s="119" t="s">
        <v>81</v>
      </c>
      <c r="BV74" s="119" t="s">
        <v>82</v>
      </c>
      <c r="BW74" s="119" t="s">
        <v>160</v>
      </c>
      <c r="BX74" s="119" t="s">
        <v>7</v>
      </c>
      <c r="CL74" s="119" t="s">
        <v>161</v>
      </c>
      <c r="CM74" s="119" t="s">
        <v>87</v>
      </c>
    </row>
    <row r="75" s="6" customFormat="1" ht="16.5" customHeight="1">
      <c r="A75" s="120" t="s">
        <v>88</v>
      </c>
      <c r="B75" s="121"/>
      <c r="C75" s="11"/>
      <c r="D75" s="11"/>
      <c r="E75" s="122" t="s">
        <v>162</v>
      </c>
      <c r="F75" s="122"/>
      <c r="G75" s="122"/>
      <c r="H75" s="122"/>
      <c r="I75" s="122"/>
      <c r="J75" s="11"/>
      <c r="K75" s="122" t="s">
        <v>159</v>
      </c>
      <c r="L75" s="122"/>
      <c r="M75" s="122"/>
      <c r="N75" s="122"/>
      <c r="O75" s="122"/>
      <c r="P75" s="122"/>
      <c r="Q75" s="122"/>
      <c r="R75" s="122"/>
      <c r="S75" s="122"/>
      <c r="T75" s="122"/>
      <c r="U75" s="122"/>
      <c r="V75" s="122"/>
      <c r="W75" s="122"/>
      <c r="X75" s="122"/>
      <c r="Y75" s="122"/>
      <c r="Z75" s="122"/>
      <c r="AA75" s="122"/>
      <c r="AB75" s="122"/>
      <c r="AC75" s="122"/>
      <c r="AD75" s="122"/>
      <c r="AE75" s="122"/>
      <c r="AF75" s="122"/>
      <c r="AG75" s="123">
        <f>'I05_1 - Rozšíření areálov...'!J29</f>
        <v>0</v>
      </c>
      <c r="AH75" s="11"/>
      <c r="AI75" s="11"/>
      <c r="AJ75" s="11"/>
      <c r="AK75" s="11"/>
      <c r="AL75" s="11"/>
      <c r="AM75" s="11"/>
      <c r="AN75" s="123">
        <f>SUM(AG75,AT75)</f>
        <v>0</v>
      </c>
      <c r="AO75" s="11"/>
      <c r="AP75" s="11"/>
      <c r="AQ75" s="124" t="s">
        <v>89</v>
      </c>
      <c r="AR75" s="121"/>
      <c r="AS75" s="125">
        <v>0</v>
      </c>
      <c r="AT75" s="126">
        <f>ROUND(SUM(AV75:AW75),2)</f>
        <v>0</v>
      </c>
      <c r="AU75" s="127">
        <f>'I05_1 - Rozšíření areálov...'!P94</f>
        <v>0</v>
      </c>
      <c r="AV75" s="126">
        <f>'I05_1 - Rozšíření areálov...'!J32</f>
        <v>0</v>
      </c>
      <c r="AW75" s="126">
        <f>'I05_1 - Rozšíření areálov...'!J33</f>
        <v>0</v>
      </c>
      <c r="AX75" s="126">
        <f>'I05_1 - Rozšíření areálov...'!J34</f>
        <v>0</v>
      </c>
      <c r="AY75" s="126">
        <f>'I05_1 - Rozšíření areálov...'!J35</f>
        <v>0</v>
      </c>
      <c r="AZ75" s="126">
        <f>'I05_1 - Rozšíření areálov...'!F32</f>
        <v>0</v>
      </c>
      <c r="BA75" s="126">
        <f>'I05_1 - Rozšíření areálov...'!F33</f>
        <v>0</v>
      </c>
      <c r="BB75" s="126">
        <f>'I05_1 - Rozšíření areálov...'!F34</f>
        <v>0</v>
      </c>
      <c r="BC75" s="126">
        <f>'I05_1 - Rozšíření areálov...'!F35</f>
        <v>0</v>
      </c>
      <c r="BD75" s="128">
        <f>'I05_1 - Rozšíření areálov...'!F36</f>
        <v>0</v>
      </c>
      <c r="BT75" s="129" t="s">
        <v>87</v>
      </c>
      <c r="BV75" s="129" t="s">
        <v>82</v>
      </c>
      <c r="BW75" s="129" t="s">
        <v>163</v>
      </c>
      <c r="BX75" s="129" t="s">
        <v>160</v>
      </c>
      <c r="CL75" s="129" t="s">
        <v>164</v>
      </c>
    </row>
    <row r="76" s="5" customFormat="1" ht="16.5" customHeight="1">
      <c r="B76" s="108"/>
      <c r="C76" s="109"/>
      <c r="D76" s="110" t="s">
        <v>165</v>
      </c>
      <c r="E76" s="110"/>
      <c r="F76" s="110"/>
      <c r="G76" s="110"/>
      <c r="H76" s="110"/>
      <c r="I76" s="111"/>
      <c r="J76" s="110" t="s">
        <v>166</v>
      </c>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2">
        <f>ROUND(AG77,2)</f>
        <v>0</v>
      </c>
      <c r="AH76" s="111"/>
      <c r="AI76" s="111"/>
      <c r="AJ76" s="111"/>
      <c r="AK76" s="111"/>
      <c r="AL76" s="111"/>
      <c r="AM76" s="111"/>
      <c r="AN76" s="113">
        <f>SUM(AG76,AT76)</f>
        <v>0</v>
      </c>
      <c r="AO76" s="111"/>
      <c r="AP76" s="111"/>
      <c r="AQ76" s="114" t="s">
        <v>131</v>
      </c>
      <c r="AR76" s="108"/>
      <c r="AS76" s="115">
        <f>ROUND(AS77,2)</f>
        <v>0</v>
      </c>
      <c r="AT76" s="116">
        <f>ROUND(SUM(AV76:AW76),2)</f>
        <v>0</v>
      </c>
      <c r="AU76" s="117">
        <f>ROUND(AU77,5)</f>
        <v>0</v>
      </c>
      <c r="AV76" s="116">
        <f>ROUND(AZ76*L26,2)</f>
        <v>0</v>
      </c>
      <c r="AW76" s="116">
        <f>ROUND(BA76*L27,2)</f>
        <v>0</v>
      </c>
      <c r="AX76" s="116">
        <f>ROUND(BB76*L26,2)</f>
        <v>0</v>
      </c>
      <c r="AY76" s="116">
        <f>ROUND(BC76*L27,2)</f>
        <v>0</v>
      </c>
      <c r="AZ76" s="116">
        <f>ROUND(AZ77,2)</f>
        <v>0</v>
      </c>
      <c r="BA76" s="116">
        <f>ROUND(BA77,2)</f>
        <v>0</v>
      </c>
      <c r="BB76" s="116">
        <f>ROUND(BB77,2)</f>
        <v>0</v>
      </c>
      <c r="BC76" s="116">
        <f>ROUND(BC77,2)</f>
        <v>0</v>
      </c>
      <c r="BD76" s="118">
        <f>ROUND(BD77,2)</f>
        <v>0</v>
      </c>
      <c r="BS76" s="119" t="s">
        <v>79</v>
      </c>
      <c r="BT76" s="119" t="s">
        <v>24</v>
      </c>
      <c r="BU76" s="119" t="s">
        <v>81</v>
      </c>
      <c r="BV76" s="119" t="s">
        <v>82</v>
      </c>
      <c r="BW76" s="119" t="s">
        <v>167</v>
      </c>
      <c r="BX76" s="119" t="s">
        <v>7</v>
      </c>
      <c r="CL76" s="119" t="s">
        <v>168</v>
      </c>
      <c r="CM76" s="119" t="s">
        <v>87</v>
      </c>
    </row>
    <row r="77" s="6" customFormat="1" ht="16.5" customHeight="1">
      <c r="A77" s="120" t="s">
        <v>88</v>
      </c>
      <c r="B77" s="121"/>
      <c r="C77" s="11"/>
      <c r="D77" s="11"/>
      <c r="E77" s="122" t="s">
        <v>169</v>
      </c>
      <c r="F77" s="122"/>
      <c r="G77" s="122"/>
      <c r="H77" s="122"/>
      <c r="I77" s="122"/>
      <c r="J77" s="11"/>
      <c r="K77" s="122" t="s">
        <v>166</v>
      </c>
      <c r="L77" s="122"/>
      <c r="M77" s="122"/>
      <c r="N77" s="122"/>
      <c r="O77" s="122"/>
      <c r="P77" s="122"/>
      <c r="Q77" s="122"/>
      <c r="R77" s="122"/>
      <c r="S77" s="122"/>
      <c r="T77" s="122"/>
      <c r="U77" s="122"/>
      <c r="V77" s="122"/>
      <c r="W77" s="122"/>
      <c r="X77" s="122"/>
      <c r="Y77" s="122"/>
      <c r="Z77" s="122"/>
      <c r="AA77" s="122"/>
      <c r="AB77" s="122"/>
      <c r="AC77" s="122"/>
      <c r="AD77" s="122"/>
      <c r="AE77" s="122"/>
      <c r="AF77" s="122"/>
      <c r="AG77" s="123">
        <f>'I06_1 - Úprava kabelového...'!J29</f>
        <v>0</v>
      </c>
      <c r="AH77" s="11"/>
      <c r="AI77" s="11"/>
      <c r="AJ77" s="11"/>
      <c r="AK77" s="11"/>
      <c r="AL77" s="11"/>
      <c r="AM77" s="11"/>
      <c r="AN77" s="123">
        <f>SUM(AG77,AT77)</f>
        <v>0</v>
      </c>
      <c r="AO77" s="11"/>
      <c r="AP77" s="11"/>
      <c r="AQ77" s="124" t="s">
        <v>89</v>
      </c>
      <c r="AR77" s="121"/>
      <c r="AS77" s="125">
        <v>0</v>
      </c>
      <c r="AT77" s="126">
        <f>ROUND(SUM(AV77:AW77),2)</f>
        <v>0</v>
      </c>
      <c r="AU77" s="127">
        <f>'I06_1 - Úprava kabelového...'!P85</f>
        <v>0</v>
      </c>
      <c r="AV77" s="126">
        <f>'I06_1 - Úprava kabelového...'!J32</f>
        <v>0</v>
      </c>
      <c r="AW77" s="126">
        <f>'I06_1 - Úprava kabelového...'!J33</f>
        <v>0</v>
      </c>
      <c r="AX77" s="126">
        <f>'I06_1 - Úprava kabelového...'!J34</f>
        <v>0</v>
      </c>
      <c r="AY77" s="126">
        <f>'I06_1 - Úprava kabelového...'!J35</f>
        <v>0</v>
      </c>
      <c r="AZ77" s="126">
        <f>'I06_1 - Úprava kabelového...'!F32</f>
        <v>0</v>
      </c>
      <c r="BA77" s="126">
        <f>'I06_1 - Úprava kabelového...'!F33</f>
        <v>0</v>
      </c>
      <c r="BB77" s="126">
        <f>'I06_1 - Úprava kabelového...'!F34</f>
        <v>0</v>
      </c>
      <c r="BC77" s="126">
        <f>'I06_1 - Úprava kabelového...'!F35</f>
        <v>0</v>
      </c>
      <c r="BD77" s="128">
        <f>'I06_1 - Úprava kabelového...'!F36</f>
        <v>0</v>
      </c>
      <c r="BT77" s="129" t="s">
        <v>87</v>
      </c>
      <c r="BV77" s="129" t="s">
        <v>82</v>
      </c>
      <c r="BW77" s="129" t="s">
        <v>170</v>
      </c>
      <c r="BX77" s="129" t="s">
        <v>167</v>
      </c>
      <c r="CL77" s="129" t="s">
        <v>171</v>
      </c>
    </row>
    <row r="78" s="5" customFormat="1" ht="16.5" customHeight="1">
      <c r="B78" s="108"/>
      <c r="C78" s="109"/>
      <c r="D78" s="110" t="s">
        <v>172</v>
      </c>
      <c r="E78" s="110"/>
      <c r="F78" s="110"/>
      <c r="G78" s="110"/>
      <c r="H78" s="110"/>
      <c r="I78" s="111"/>
      <c r="J78" s="110" t="s">
        <v>173</v>
      </c>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2">
        <f>ROUND(AG79,2)</f>
        <v>0</v>
      </c>
      <c r="AH78" s="111"/>
      <c r="AI78" s="111"/>
      <c r="AJ78" s="111"/>
      <c r="AK78" s="111"/>
      <c r="AL78" s="111"/>
      <c r="AM78" s="111"/>
      <c r="AN78" s="113">
        <f>SUM(AG78,AT78)</f>
        <v>0</v>
      </c>
      <c r="AO78" s="111"/>
      <c r="AP78" s="111"/>
      <c r="AQ78" s="114" t="s">
        <v>131</v>
      </c>
      <c r="AR78" s="108"/>
      <c r="AS78" s="115">
        <f>ROUND(AS79,2)</f>
        <v>0</v>
      </c>
      <c r="AT78" s="116">
        <f>ROUND(SUM(AV78:AW78),2)</f>
        <v>0</v>
      </c>
      <c r="AU78" s="117">
        <f>ROUND(AU79,5)</f>
        <v>0</v>
      </c>
      <c r="AV78" s="116">
        <f>ROUND(AZ78*L26,2)</f>
        <v>0</v>
      </c>
      <c r="AW78" s="116">
        <f>ROUND(BA78*L27,2)</f>
        <v>0</v>
      </c>
      <c r="AX78" s="116">
        <f>ROUND(BB78*L26,2)</f>
        <v>0</v>
      </c>
      <c r="AY78" s="116">
        <f>ROUND(BC78*L27,2)</f>
        <v>0</v>
      </c>
      <c r="AZ78" s="116">
        <f>ROUND(AZ79,2)</f>
        <v>0</v>
      </c>
      <c r="BA78" s="116">
        <f>ROUND(BA79,2)</f>
        <v>0</v>
      </c>
      <c r="BB78" s="116">
        <f>ROUND(BB79,2)</f>
        <v>0</v>
      </c>
      <c r="BC78" s="116">
        <f>ROUND(BC79,2)</f>
        <v>0</v>
      </c>
      <c r="BD78" s="118">
        <f>ROUND(BD79,2)</f>
        <v>0</v>
      </c>
      <c r="BS78" s="119" t="s">
        <v>79</v>
      </c>
      <c r="BT78" s="119" t="s">
        <v>24</v>
      </c>
      <c r="BU78" s="119" t="s">
        <v>81</v>
      </c>
      <c r="BV78" s="119" t="s">
        <v>82</v>
      </c>
      <c r="BW78" s="119" t="s">
        <v>174</v>
      </c>
      <c r="BX78" s="119" t="s">
        <v>7</v>
      </c>
      <c r="CL78" s="119" t="s">
        <v>175</v>
      </c>
      <c r="CM78" s="119" t="s">
        <v>87</v>
      </c>
    </row>
    <row r="79" s="6" customFormat="1" ht="16.5" customHeight="1">
      <c r="A79" s="120" t="s">
        <v>88</v>
      </c>
      <c r="B79" s="121"/>
      <c r="C79" s="11"/>
      <c r="D79" s="11"/>
      <c r="E79" s="122" t="s">
        <v>176</v>
      </c>
      <c r="F79" s="122"/>
      <c r="G79" s="122"/>
      <c r="H79" s="122"/>
      <c r="I79" s="122"/>
      <c r="J79" s="11"/>
      <c r="K79" s="122" t="s">
        <v>173</v>
      </c>
      <c r="L79" s="122"/>
      <c r="M79" s="122"/>
      <c r="N79" s="122"/>
      <c r="O79" s="122"/>
      <c r="P79" s="122"/>
      <c r="Q79" s="122"/>
      <c r="R79" s="122"/>
      <c r="S79" s="122"/>
      <c r="T79" s="122"/>
      <c r="U79" s="122"/>
      <c r="V79" s="122"/>
      <c r="W79" s="122"/>
      <c r="X79" s="122"/>
      <c r="Y79" s="122"/>
      <c r="Z79" s="122"/>
      <c r="AA79" s="122"/>
      <c r="AB79" s="122"/>
      <c r="AC79" s="122"/>
      <c r="AD79" s="122"/>
      <c r="AE79" s="122"/>
      <c r="AF79" s="122"/>
      <c r="AG79" s="123">
        <f>'I07_1 - Areálový rozvod NN'!J29</f>
        <v>0</v>
      </c>
      <c r="AH79" s="11"/>
      <c r="AI79" s="11"/>
      <c r="AJ79" s="11"/>
      <c r="AK79" s="11"/>
      <c r="AL79" s="11"/>
      <c r="AM79" s="11"/>
      <c r="AN79" s="123">
        <f>SUM(AG79,AT79)</f>
        <v>0</v>
      </c>
      <c r="AO79" s="11"/>
      <c r="AP79" s="11"/>
      <c r="AQ79" s="124" t="s">
        <v>89</v>
      </c>
      <c r="AR79" s="121"/>
      <c r="AS79" s="125">
        <v>0</v>
      </c>
      <c r="AT79" s="126">
        <f>ROUND(SUM(AV79:AW79),2)</f>
        <v>0</v>
      </c>
      <c r="AU79" s="127">
        <f>'I07_1 - Areálový rozvod NN'!P93</f>
        <v>0</v>
      </c>
      <c r="AV79" s="126">
        <f>'I07_1 - Areálový rozvod NN'!J32</f>
        <v>0</v>
      </c>
      <c r="AW79" s="126">
        <f>'I07_1 - Areálový rozvod NN'!J33</f>
        <v>0</v>
      </c>
      <c r="AX79" s="126">
        <f>'I07_1 - Areálový rozvod NN'!J34</f>
        <v>0</v>
      </c>
      <c r="AY79" s="126">
        <f>'I07_1 - Areálový rozvod NN'!J35</f>
        <v>0</v>
      </c>
      <c r="AZ79" s="126">
        <f>'I07_1 - Areálový rozvod NN'!F32</f>
        <v>0</v>
      </c>
      <c r="BA79" s="126">
        <f>'I07_1 - Areálový rozvod NN'!F33</f>
        <v>0</v>
      </c>
      <c r="BB79" s="126">
        <f>'I07_1 - Areálový rozvod NN'!F34</f>
        <v>0</v>
      </c>
      <c r="BC79" s="126">
        <f>'I07_1 - Areálový rozvod NN'!F35</f>
        <v>0</v>
      </c>
      <c r="BD79" s="128">
        <f>'I07_1 - Areálový rozvod NN'!F36</f>
        <v>0</v>
      </c>
      <c r="BT79" s="129" t="s">
        <v>87</v>
      </c>
      <c r="BV79" s="129" t="s">
        <v>82</v>
      </c>
      <c r="BW79" s="129" t="s">
        <v>177</v>
      </c>
      <c r="BX79" s="129" t="s">
        <v>174</v>
      </c>
      <c r="CL79" s="129" t="s">
        <v>178</v>
      </c>
    </row>
    <row r="80" s="5" customFormat="1" ht="16.5" customHeight="1">
      <c r="B80" s="108"/>
      <c r="C80" s="109"/>
      <c r="D80" s="110" t="s">
        <v>179</v>
      </c>
      <c r="E80" s="110"/>
      <c r="F80" s="110"/>
      <c r="G80" s="110"/>
      <c r="H80" s="110"/>
      <c r="I80" s="111"/>
      <c r="J80" s="110" t="s">
        <v>180</v>
      </c>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2">
        <f>ROUND(AG81,2)</f>
        <v>0</v>
      </c>
      <c r="AH80" s="111"/>
      <c r="AI80" s="111"/>
      <c r="AJ80" s="111"/>
      <c r="AK80" s="111"/>
      <c r="AL80" s="111"/>
      <c r="AM80" s="111"/>
      <c r="AN80" s="113">
        <f>SUM(AG80,AT80)</f>
        <v>0</v>
      </c>
      <c r="AO80" s="111"/>
      <c r="AP80" s="111"/>
      <c r="AQ80" s="114" t="s">
        <v>131</v>
      </c>
      <c r="AR80" s="108"/>
      <c r="AS80" s="115">
        <f>ROUND(AS81,2)</f>
        <v>0</v>
      </c>
      <c r="AT80" s="116">
        <f>ROUND(SUM(AV80:AW80),2)</f>
        <v>0</v>
      </c>
      <c r="AU80" s="117">
        <f>ROUND(AU81,5)</f>
        <v>0</v>
      </c>
      <c r="AV80" s="116">
        <f>ROUND(AZ80*L26,2)</f>
        <v>0</v>
      </c>
      <c r="AW80" s="116">
        <f>ROUND(BA80*L27,2)</f>
        <v>0</v>
      </c>
      <c r="AX80" s="116">
        <f>ROUND(BB80*L26,2)</f>
        <v>0</v>
      </c>
      <c r="AY80" s="116">
        <f>ROUND(BC80*L27,2)</f>
        <v>0</v>
      </c>
      <c r="AZ80" s="116">
        <f>ROUND(AZ81,2)</f>
        <v>0</v>
      </c>
      <c r="BA80" s="116">
        <f>ROUND(BA81,2)</f>
        <v>0</v>
      </c>
      <c r="BB80" s="116">
        <f>ROUND(BB81,2)</f>
        <v>0</v>
      </c>
      <c r="BC80" s="116">
        <f>ROUND(BC81,2)</f>
        <v>0</v>
      </c>
      <c r="BD80" s="118">
        <f>ROUND(BD81,2)</f>
        <v>0</v>
      </c>
      <c r="BS80" s="119" t="s">
        <v>79</v>
      </c>
      <c r="BT80" s="119" t="s">
        <v>24</v>
      </c>
      <c r="BU80" s="119" t="s">
        <v>81</v>
      </c>
      <c r="BV80" s="119" t="s">
        <v>82</v>
      </c>
      <c r="BW80" s="119" t="s">
        <v>181</v>
      </c>
      <c r="BX80" s="119" t="s">
        <v>7</v>
      </c>
      <c r="CL80" s="119" t="s">
        <v>182</v>
      </c>
      <c r="CM80" s="119" t="s">
        <v>87</v>
      </c>
    </row>
    <row r="81" s="6" customFormat="1" ht="16.5" customHeight="1">
      <c r="A81" s="120" t="s">
        <v>88</v>
      </c>
      <c r="B81" s="121"/>
      <c r="C81" s="11"/>
      <c r="D81" s="11"/>
      <c r="E81" s="122" t="s">
        <v>183</v>
      </c>
      <c r="F81" s="122"/>
      <c r="G81" s="122"/>
      <c r="H81" s="122"/>
      <c r="I81" s="122"/>
      <c r="J81" s="11"/>
      <c r="K81" s="122" t="s">
        <v>180</v>
      </c>
      <c r="L81" s="122"/>
      <c r="M81" s="122"/>
      <c r="N81" s="122"/>
      <c r="O81" s="122"/>
      <c r="P81" s="122"/>
      <c r="Q81" s="122"/>
      <c r="R81" s="122"/>
      <c r="S81" s="122"/>
      <c r="T81" s="122"/>
      <c r="U81" s="122"/>
      <c r="V81" s="122"/>
      <c r="W81" s="122"/>
      <c r="X81" s="122"/>
      <c r="Y81" s="122"/>
      <c r="Z81" s="122"/>
      <c r="AA81" s="122"/>
      <c r="AB81" s="122"/>
      <c r="AC81" s="122"/>
      <c r="AD81" s="122"/>
      <c r="AE81" s="122"/>
      <c r="AF81" s="122"/>
      <c r="AG81" s="123">
        <f>'I08_1 - Areálový rozvod s...'!J29</f>
        <v>0</v>
      </c>
      <c r="AH81" s="11"/>
      <c r="AI81" s="11"/>
      <c r="AJ81" s="11"/>
      <c r="AK81" s="11"/>
      <c r="AL81" s="11"/>
      <c r="AM81" s="11"/>
      <c r="AN81" s="123">
        <f>SUM(AG81,AT81)</f>
        <v>0</v>
      </c>
      <c r="AO81" s="11"/>
      <c r="AP81" s="11"/>
      <c r="AQ81" s="124" t="s">
        <v>89</v>
      </c>
      <c r="AR81" s="121"/>
      <c r="AS81" s="125">
        <v>0</v>
      </c>
      <c r="AT81" s="126">
        <f>ROUND(SUM(AV81:AW81),2)</f>
        <v>0</v>
      </c>
      <c r="AU81" s="127">
        <f>'I08_1 - Areálový rozvod s...'!P90</f>
        <v>0</v>
      </c>
      <c r="AV81" s="126">
        <f>'I08_1 - Areálový rozvod s...'!J32</f>
        <v>0</v>
      </c>
      <c r="AW81" s="126">
        <f>'I08_1 - Areálový rozvod s...'!J33</f>
        <v>0</v>
      </c>
      <c r="AX81" s="126">
        <f>'I08_1 - Areálový rozvod s...'!J34</f>
        <v>0</v>
      </c>
      <c r="AY81" s="126">
        <f>'I08_1 - Areálový rozvod s...'!J35</f>
        <v>0</v>
      </c>
      <c r="AZ81" s="126">
        <f>'I08_1 - Areálový rozvod s...'!F32</f>
        <v>0</v>
      </c>
      <c r="BA81" s="126">
        <f>'I08_1 - Areálový rozvod s...'!F33</f>
        <v>0</v>
      </c>
      <c r="BB81" s="126">
        <f>'I08_1 - Areálový rozvod s...'!F34</f>
        <v>0</v>
      </c>
      <c r="BC81" s="126">
        <f>'I08_1 - Areálový rozvod s...'!F35</f>
        <v>0</v>
      </c>
      <c r="BD81" s="128">
        <f>'I08_1 - Areálový rozvod s...'!F36</f>
        <v>0</v>
      </c>
      <c r="BT81" s="129" t="s">
        <v>87</v>
      </c>
      <c r="BV81" s="129" t="s">
        <v>82</v>
      </c>
      <c r="BW81" s="129" t="s">
        <v>184</v>
      </c>
      <c r="BX81" s="129" t="s">
        <v>181</v>
      </c>
      <c r="CL81" s="129" t="s">
        <v>185</v>
      </c>
    </row>
    <row r="82" s="5" customFormat="1" ht="31.5" customHeight="1">
      <c r="B82" s="108"/>
      <c r="C82" s="109"/>
      <c r="D82" s="110" t="s">
        <v>186</v>
      </c>
      <c r="E82" s="110"/>
      <c r="F82" s="110"/>
      <c r="G82" s="110"/>
      <c r="H82" s="110"/>
      <c r="I82" s="111"/>
      <c r="J82" s="110" t="s">
        <v>187</v>
      </c>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2">
        <f>ROUND(AG83,2)</f>
        <v>0</v>
      </c>
      <c r="AH82" s="111"/>
      <c r="AI82" s="111"/>
      <c r="AJ82" s="111"/>
      <c r="AK82" s="111"/>
      <c r="AL82" s="111"/>
      <c r="AM82" s="111"/>
      <c r="AN82" s="113">
        <f>SUM(AG82,AT82)</f>
        <v>0</v>
      </c>
      <c r="AO82" s="111"/>
      <c r="AP82" s="111"/>
      <c r="AQ82" s="114" t="s">
        <v>131</v>
      </c>
      <c r="AR82" s="108"/>
      <c r="AS82" s="115">
        <f>ROUND(AS83,2)</f>
        <v>0</v>
      </c>
      <c r="AT82" s="116">
        <f>ROUND(SUM(AV82:AW82),2)</f>
        <v>0</v>
      </c>
      <c r="AU82" s="117">
        <f>ROUND(AU83,5)</f>
        <v>0</v>
      </c>
      <c r="AV82" s="116">
        <f>ROUND(AZ82*L26,2)</f>
        <v>0</v>
      </c>
      <c r="AW82" s="116">
        <f>ROUND(BA82*L27,2)</f>
        <v>0</v>
      </c>
      <c r="AX82" s="116">
        <f>ROUND(BB82*L26,2)</f>
        <v>0</v>
      </c>
      <c r="AY82" s="116">
        <f>ROUND(BC82*L27,2)</f>
        <v>0</v>
      </c>
      <c r="AZ82" s="116">
        <f>ROUND(AZ83,2)</f>
        <v>0</v>
      </c>
      <c r="BA82" s="116">
        <f>ROUND(BA83,2)</f>
        <v>0</v>
      </c>
      <c r="BB82" s="116">
        <f>ROUND(BB83,2)</f>
        <v>0</v>
      </c>
      <c r="BC82" s="116">
        <f>ROUND(BC83,2)</f>
        <v>0</v>
      </c>
      <c r="BD82" s="118">
        <f>ROUND(BD83,2)</f>
        <v>0</v>
      </c>
      <c r="BS82" s="119" t="s">
        <v>79</v>
      </c>
      <c r="BT82" s="119" t="s">
        <v>24</v>
      </c>
      <c r="BU82" s="119" t="s">
        <v>81</v>
      </c>
      <c r="BV82" s="119" t="s">
        <v>82</v>
      </c>
      <c r="BW82" s="119" t="s">
        <v>188</v>
      </c>
      <c r="BX82" s="119" t="s">
        <v>7</v>
      </c>
      <c r="CL82" s="119" t="s">
        <v>189</v>
      </c>
      <c r="CM82" s="119" t="s">
        <v>87</v>
      </c>
    </row>
    <row r="83" s="6" customFormat="1" ht="28.5" customHeight="1">
      <c r="A83" s="120" t="s">
        <v>88</v>
      </c>
      <c r="B83" s="121"/>
      <c r="C83" s="11"/>
      <c r="D83" s="11"/>
      <c r="E83" s="122" t="s">
        <v>190</v>
      </c>
      <c r="F83" s="122"/>
      <c r="G83" s="122"/>
      <c r="H83" s="122"/>
      <c r="I83" s="122"/>
      <c r="J83" s="11"/>
      <c r="K83" s="122" t="s">
        <v>187</v>
      </c>
      <c r="L83" s="122"/>
      <c r="M83" s="122"/>
      <c r="N83" s="122"/>
      <c r="O83" s="122"/>
      <c r="P83" s="122"/>
      <c r="Q83" s="122"/>
      <c r="R83" s="122"/>
      <c r="S83" s="122"/>
      <c r="T83" s="122"/>
      <c r="U83" s="122"/>
      <c r="V83" s="122"/>
      <c r="W83" s="122"/>
      <c r="X83" s="122"/>
      <c r="Y83" s="122"/>
      <c r="Z83" s="122"/>
      <c r="AA83" s="122"/>
      <c r="AB83" s="122"/>
      <c r="AC83" s="122"/>
      <c r="AD83" s="122"/>
      <c r="AE83" s="122"/>
      <c r="AF83" s="122"/>
      <c r="AG83" s="123">
        <f>'I09_1 - Zrušení části nep...'!J29</f>
        <v>0</v>
      </c>
      <c r="AH83" s="11"/>
      <c r="AI83" s="11"/>
      <c r="AJ83" s="11"/>
      <c r="AK83" s="11"/>
      <c r="AL83" s="11"/>
      <c r="AM83" s="11"/>
      <c r="AN83" s="123">
        <f>SUM(AG83,AT83)</f>
        <v>0</v>
      </c>
      <c r="AO83" s="11"/>
      <c r="AP83" s="11"/>
      <c r="AQ83" s="124" t="s">
        <v>89</v>
      </c>
      <c r="AR83" s="121"/>
      <c r="AS83" s="125">
        <v>0</v>
      </c>
      <c r="AT83" s="126">
        <f>ROUND(SUM(AV83:AW83),2)</f>
        <v>0</v>
      </c>
      <c r="AU83" s="127">
        <f>'I09_1 - Zrušení části nep...'!P86</f>
        <v>0</v>
      </c>
      <c r="AV83" s="126">
        <f>'I09_1 - Zrušení části nep...'!J32</f>
        <v>0</v>
      </c>
      <c r="AW83" s="126">
        <f>'I09_1 - Zrušení části nep...'!J33</f>
        <v>0</v>
      </c>
      <c r="AX83" s="126">
        <f>'I09_1 - Zrušení části nep...'!J34</f>
        <v>0</v>
      </c>
      <c r="AY83" s="126">
        <f>'I09_1 - Zrušení části nep...'!J35</f>
        <v>0</v>
      </c>
      <c r="AZ83" s="126">
        <f>'I09_1 - Zrušení části nep...'!F32</f>
        <v>0</v>
      </c>
      <c r="BA83" s="126">
        <f>'I09_1 - Zrušení části nep...'!F33</f>
        <v>0</v>
      </c>
      <c r="BB83" s="126">
        <f>'I09_1 - Zrušení části nep...'!F34</f>
        <v>0</v>
      </c>
      <c r="BC83" s="126">
        <f>'I09_1 - Zrušení části nep...'!F35</f>
        <v>0</v>
      </c>
      <c r="BD83" s="128">
        <f>'I09_1 - Zrušení části nep...'!F36</f>
        <v>0</v>
      </c>
      <c r="BT83" s="129" t="s">
        <v>87</v>
      </c>
      <c r="BV83" s="129" t="s">
        <v>82</v>
      </c>
      <c r="BW83" s="129" t="s">
        <v>191</v>
      </c>
      <c r="BX83" s="129" t="s">
        <v>188</v>
      </c>
      <c r="CL83" s="129" t="s">
        <v>192</v>
      </c>
    </row>
    <row r="84" s="5" customFormat="1" ht="31.5" customHeight="1">
      <c r="B84" s="108"/>
      <c r="C84" s="109"/>
      <c r="D84" s="110" t="s">
        <v>193</v>
      </c>
      <c r="E84" s="110"/>
      <c r="F84" s="110"/>
      <c r="G84" s="110"/>
      <c r="H84" s="110"/>
      <c r="I84" s="111"/>
      <c r="J84" s="110" t="s">
        <v>194</v>
      </c>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2">
        <f>ROUND(SUM(AG85:AG86),2)</f>
        <v>0</v>
      </c>
      <c r="AH84" s="111"/>
      <c r="AI84" s="111"/>
      <c r="AJ84" s="111"/>
      <c r="AK84" s="111"/>
      <c r="AL84" s="111"/>
      <c r="AM84" s="111"/>
      <c r="AN84" s="113">
        <f>SUM(AG84,AT84)</f>
        <v>0</v>
      </c>
      <c r="AO84" s="111"/>
      <c r="AP84" s="111"/>
      <c r="AQ84" s="114" t="s">
        <v>131</v>
      </c>
      <c r="AR84" s="108"/>
      <c r="AS84" s="115">
        <f>ROUND(SUM(AS85:AS86),2)</f>
        <v>0</v>
      </c>
      <c r="AT84" s="116">
        <f>ROUND(SUM(AV84:AW84),2)</f>
        <v>0</v>
      </c>
      <c r="AU84" s="117">
        <f>ROUND(SUM(AU85:AU86),5)</f>
        <v>0</v>
      </c>
      <c r="AV84" s="116">
        <f>ROUND(AZ84*L26,2)</f>
        <v>0</v>
      </c>
      <c r="AW84" s="116">
        <f>ROUND(BA84*L27,2)</f>
        <v>0</v>
      </c>
      <c r="AX84" s="116">
        <f>ROUND(BB84*L26,2)</f>
        <v>0</v>
      </c>
      <c r="AY84" s="116">
        <f>ROUND(BC84*L27,2)</f>
        <v>0</v>
      </c>
      <c r="AZ84" s="116">
        <f>ROUND(SUM(AZ85:AZ86),2)</f>
        <v>0</v>
      </c>
      <c r="BA84" s="116">
        <f>ROUND(SUM(BA85:BA86),2)</f>
        <v>0</v>
      </c>
      <c r="BB84" s="116">
        <f>ROUND(SUM(BB85:BB86),2)</f>
        <v>0</v>
      </c>
      <c r="BC84" s="116">
        <f>ROUND(SUM(BC85:BC86),2)</f>
        <v>0</v>
      </c>
      <c r="BD84" s="118">
        <f>ROUND(SUM(BD85:BD86),2)</f>
        <v>0</v>
      </c>
      <c r="BS84" s="119" t="s">
        <v>79</v>
      </c>
      <c r="BT84" s="119" t="s">
        <v>24</v>
      </c>
      <c r="BU84" s="119" t="s">
        <v>81</v>
      </c>
      <c r="BV84" s="119" t="s">
        <v>82</v>
      </c>
      <c r="BW84" s="119" t="s">
        <v>195</v>
      </c>
      <c r="BX84" s="119" t="s">
        <v>7</v>
      </c>
      <c r="CL84" s="119" t="s">
        <v>136</v>
      </c>
      <c r="CM84" s="119" t="s">
        <v>87</v>
      </c>
    </row>
    <row r="85" s="6" customFormat="1" ht="16.5" customHeight="1">
      <c r="A85" s="120" t="s">
        <v>88</v>
      </c>
      <c r="B85" s="121"/>
      <c r="C85" s="11"/>
      <c r="D85" s="11"/>
      <c r="E85" s="122" t="s">
        <v>196</v>
      </c>
      <c r="F85" s="122"/>
      <c r="G85" s="122"/>
      <c r="H85" s="122"/>
      <c r="I85" s="122"/>
      <c r="J85" s="11"/>
      <c r="K85" s="122" t="s">
        <v>197</v>
      </c>
      <c r="L85" s="122"/>
      <c r="M85" s="122"/>
      <c r="N85" s="122"/>
      <c r="O85" s="122"/>
      <c r="P85" s="122"/>
      <c r="Q85" s="122"/>
      <c r="R85" s="122"/>
      <c r="S85" s="122"/>
      <c r="T85" s="122"/>
      <c r="U85" s="122"/>
      <c r="V85" s="122"/>
      <c r="W85" s="122"/>
      <c r="X85" s="122"/>
      <c r="Y85" s="122"/>
      <c r="Z85" s="122"/>
      <c r="AA85" s="122"/>
      <c r="AB85" s="122"/>
      <c r="AC85" s="122"/>
      <c r="AD85" s="122"/>
      <c r="AE85" s="122"/>
      <c r="AF85" s="122"/>
      <c r="AG85" s="123">
        <f>'I010_1 - Demontáž stávají...'!J29</f>
        <v>0</v>
      </c>
      <c r="AH85" s="11"/>
      <c r="AI85" s="11"/>
      <c r="AJ85" s="11"/>
      <c r="AK85" s="11"/>
      <c r="AL85" s="11"/>
      <c r="AM85" s="11"/>
      <c r="AN85" s="123">
        <f>SUM(AG85,AT85)</f>
        <v>0</v>
      </c>
      <c r="AO85" s="11"/>
      <c r="AP85" s="11"/>
      <c r="AQ85" s="124" t="s">
        <v>89</v>
      </c>
      <c r="AR85" s="121"/>
      <c r="AS85" s="125">
        <v>0</v>
      </c>
      <c r="AT85" s="126">
        <f>ROUND(SUM(AV85:AW85),2)</f>
        <v>0</v>
      </c>
      <c r="AU85" s="127">
        <f>'I010_1 - Demontáž stávají...'!P86</f>
        <v>0</v>
      </c>
      <c r="AV85" s="126">
        <f>'I010_1 - Demontáž stávají...'!J32</f>
        <v>0</v>
      </c>
      <c r="AW85" s="126">
        <f>'I010_1 - Demontáž stávají...'!J33</f>
        <v>0</v>
      </c>
      <c r="AX85" s="126">
        <f>'I010_1 - Demontáž stávají...'!J34</f>
        <v>0</v>
      </c>
      <c r="AY85" s="126">
        <f>'I010_1 - Demontáž stávají...'!J35</f>
        <v>0</v>
      </c>
      <c r="AZ85" s="126">
        <f>'I010_1 - Demontáž stávají...'!F32</f>
        <v>0</v>
      </c>
      <c r="BA85" s="126">
        <f>'I010_1 - Demontáž stávají...'!F33</f>
        <v>0</v>
      </c>
      <c r="BB85" s="126">
        <f>'I010_1 - Demontáž stávají...'!F34</f>
        <v>0</v>
      </c>
      <c r="BC85" s="126">
        <f>'I010_1 - Demontáž stávají...'!F35</f>
        <v>0</v>
      </c>
      <c r="BD85" s="128">
        <f>'I010_1 - Demontáž stávají...'!F36</f>
        <v>0</v>
      </c>
      <c r="BT85" s="129" t="s">
        <v>87</v>
      </c>
      <c r="BV85" s="129" t="s">
        <v>82</v>
      </c>
      <c r="BW85" s="129" t="s">
        <v>198</v>
      </c>
      <c r="BX85" s="129" t="s">
        <v>195</v>
      </c>
      <c r="CL85" s="129" t="s">
        <v>133</v>
      </c>
    </row>
    <row r="86" s="6" customFormat="1" ht="16.5" customHeight="1">
      <c r="A86" s="120" t="s">
        <v>88</v>
      </c>
      <c r="B86" s="121"/>
      <c r="C86" s="11"/>
      <c r="D86" s="11"/>
      <c r="E86" s="122" t="s">
        <v>199</v>
      </c>
      <c r="F86" s="122"/>
      <c r="G86" s="122"/>
      <c r="H86" s="122"/>
      <c r="I86" s="122"/>
      <c r="J86" s="11"/>
      <c r="K86" s="122" t="s">
        <v>97</v>
      </c>
      <c r="L86" s="122"/>
      <c r="M86" s="122"/>
      <c r="N86" s="122"/>
      <c r="O86" s="122"/>
      <c r="P86" s="122"/>
      <c r="Q86" s="122"/>
      <c r="R86" s="122"/>
      <c r="S86" s="122"/>
      <c r="T86" s="122"/>
      <c r="U86" s="122"/>
      <c r="V86" s="122"/>
      <c r="W86" s="122"/>
      <c r="X86" s="122"/>
      <c r="Y86" s="122"/>
      <c r="Z86" s="122"/>
      <c r="AA86" s="122"/>
      <c r="AB86" s="122"/>
      <c r="AC86" s="122"/>
      <c r="AD86" s="122"/>
      <c r="AE86" s="122"/>
      <c r="AF86" s="122"/>
      <c r="AG86" s="123">
        <f>'I010_2 - Architektonicko-...'!J29</f>
        <v>0</v>
      </c>
      <c r="AH86" s="11"/>
      <c r="AI86" s="11"/>
      <c r="AJ86" s="11"/>
      <c r="AK86" s="11"/>
      <c r="AL86" s="11"/>
      <c r="AM86" s="11"/>
      <c r="AN86" s="123">
        <f>SUM(AG86,AT86)</f>
        <v>0</v>
      </c>
      <c r="AO86" s="11"/>
      <c r="AP86" s="11"/>
      <c r="AQ86" s="124" t="s">
        <v>89</v>
      </c>
      <c r="AR86" s="121"/>
      <c r="AS86" s="125">
        <v>0</v>
      </c>
      <c r="AT86" s="126">
        <f>ROUND(SUM(AV86:AW86),2)</f>
        <v>0</v>
      </c>
      <c r="AU86" s="127">
        <f>'I010_2 - Architektonicko-...'!P89</f>
        <v>0</v>
      </c>
      <c r="AV86" s="126">
        <f>'I010_2 - Architektonicko-...'!J32</f>
        <v>0</v>
      </c>
      <c r="AW86" s="126">
        <f>'I010_2 - Architektonicko-...'!J33</f>
        <v>0</v>
      </c>
      <c r="AX86" s="126">
        <f>'I010_2 - Architektonicko-...'!J34</f>
        <v>0</v>
      </c>
      <c r="AY86" s="126">
        <f>'I010_2 - Architektonicko-...'!J35</f>
        <v>0</v>
      </c>
      <c r="AZ86" s="126">
        <f>'I010_2 - Architektonicko-...'!F32</f>
        <v>0</v>
      </c>
      <c r="BA86" s="126">
        <f>'I010_2 - Architektonicko-...'!F33</f>
        <v>0</v>
      </c>
      <c r="BB86" s="126">
        <f>'I010_2 - Architektonicko-...'!F34</f>
        <v>0</v>
      </c>
      <c r="BC86" s="126">
        <f>'I010_2 - Architektonicko-...'!F35</f>
        <v>0</v>
      </c>
      <c r="BD86" s="128">
        <f>'I010_2 - Architektonicko-...'!F36</f>
        <v>0</v>
      </c>
      <c r="BT86" s="129" t="s">
        <v>87</v>
      </c>
      <c r="BV86" s="129" t="s">
        <v>82</v>
      </c>
      <c r="BW86" s="129" t="s">
        <v>200</v>
      </c>
      <c r="BX86" s="129" t="s">
        <v>195</v>
      </c>
      <c r="CL86" s="129" t="s">
        <v>133</v>
      </c>
    </row>
    <row r="87" s="5" customFormat="1" ht="16.5" customHeight="1">
      <c r="B87" s="108"/>
      <c r="C87" s="109"/>
      <c r="D87" s="110" t="s">
        <v>201</v>
      </c>
      <c r="E87" s="110"/>
      <c r="F87" s="110"/>
      <c r="G87" s="110"/>
      <c r="H87" s="110"/>
      <c r="I87" s="111"/>
      <c r="J87" s="110" t="s">
        <v>202</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2">
        <f>ROUND(SUM(AG88:AG91),2)</f>
        <v>0</v>
      </c>
      <c r="AH87" s="111"/>
      <c r="AI87" s="111"/>
      <c r="AJ87" s="111"/>
      <c r="AK87" s="111"/>
      <c r="AL87" s="111"/>
      <c r="AM87" s="111"/>
      <c r="AN87" s="113">
        <f>SUM(AG87,AT87)</f>
        <v>0</v>
      </c>
      <c r="AO87" s="111"/>
      <c r="AP87" s="111"/>
      <c r="AQ87" s="114" t="s">
        <v>131</v>
      </c>
      <c r="AR87" s="108"/>
      <c r="AS87" s="115">
        <f>ROUND(SUM(AS88:AS91),2)</f>
        <v>0</v>
      </c>
      <c r="AT87" s="116">
        <f>ROUND(SUM(AV87:AW87),2)</f>
        <v>0</v>
      </c>
      <c r="AU87" s="117">
        <f>ROUND(SUM(AU88:AU91),5)</f>
        <v>0</v>
      </c>
      <c r="AV87" s="116">
        <f>ROUND(AZ87*L26,2)</f>
        <v>0</v>
      </c>
      <c r="AW87" s="116">
        <f>ROUND(BA87*L27,2)</f>
        <v>0</v>
      </c>
      <c r="AX87" s="116">
        <f>ROUND(BB87*L26,2)</f>
        <v>0</v>
      </c>
      <c r="AY87" s="116">
        <f>ROUND(BC87*L27,2)</f>
        <v>0</v>
      </c>
      <c r="AZ87" s="116">
        <f>ROUND(SUM(AZ88:AZ91),2)</f>
        <v>0</v>
      </c>
      <c r="BA87" s="116">
        <f>ROUND(SUM(BA88:BA91),2)</f>
        <v>0</v>
      </c>
      <c r="BB87" s="116">
        <f>ROUND(SUM(BB88:BB91),2)</f>
        <v>0</v>
      </c>
      <c r="BC87" s="116">
        <f>ROUND(SUM(BC88:BC91),2)</f>
        <v>0</v>
      </c>
      <c r="BD87" s="118">
        <f>ROUND(SUM(BD88:BD91),2)</f>
        <v>0</v>
      </c>
      <c r="BS87" s="119" t="s">
        <v>79</v>
      </c>
      <c r="BT87" s="119" t="s">
        <v>24</v>
      </c>
      <c r="BU87" s="119" t="s">
        <v>81</v>
      </c>
      <c r="BV87" s="119" t="s">
        <v>82</v>
      </c>
      <c r="BW87" s="119" t="s">
        <v>203</v>
      </c>
      <c r="BX87" s="119" t="s">
        <v>7</v>
      </c>
      <c r="CL87" s="119" t="s">
        <v>204</v>
      </c>
      <c r="CM87" s="119" t="s">
        <v>87</v>
      </c>
    </row>
    <row r="88" s="6" customFormat="1" ht="16.5" customHeight="1">
      <c r="A88" s="120" t="s">
        <v>88</v>
      </c>
      <c r="B88" s="121"/>
      <c r="C88" s="11"/>
      <c r="D88" s="11"/>
      <c r="E88" s="122" t="s">
        <v>205</v>
      </c>
      <c r="F88" s="122"/>
      <c r="G88" s="122"/>
      <c r="H88" s="122"/>
      <c r="I88" s="122"/>
      <c r="J88" s="11"/>
      <c r="K88" s="122" t="s">
        <v>206</v>
      </c>
      <c r="L88" s="122"/>
      <c r="M88" s="122"/>
      <c r="N88" s="122"/>
      <c r="O88" s="122"/>
      <c r="P88" s="122"/>
      <c r="Q88" s="122"/>
      <c r="R88" s="122"/>
      <c r="S88" s="122"/>
      <c r="T88" s="122"/>
      <c r="U88" s="122"/>
      <c r="V88" s="122"/>
      <c r="W88" s="122"/>
      <c r="X88" s="122"/>
      <c r="Y88" s="122"/>
      <c r="Z88" s="122"/>
      <c r="AA88" s="122"/>
      <c r="AB88" s="122"/>
      <c r="AC88" s="122"/>
      <c r="AD88" s="122"/>
      <c r="AE88" s="122"/>
      <c r="AF88" s="122"/>
      <c r="AG88" s="123">
        <f>'I011_1 - Demontáž oplocení'!J29</f>
        <v>0</v>
      </c>
      <c r="AH88" s="11"/>
      <c r="AI88" s="11"/>
      <c r="AJ88" s="11"/>
      <c r="AK88" s="11"/>
      <c r="AL88" s="11"/>
      <c r="AM88" s="11"/>
      <c r="AN88" s="123">
        <f>SUM(AG88,AT88)</f>
        <v>0</v>
      </c>
      <c r="AO88" s="11"/>
      <c r="AP88" s="11"/>
      <c r="AQ88" s="124" t="s">
        <v>89</v>
      </c>
      <c r="AR88" s="121"/>
      <c r="AS88" s="125">
        <v>0</v>
      </c>
      <c r="AT88" s="126">
        <f>ROUND(SUM(AV88:AW88),2)</f>
        <v>0</v>
      </c>
      <c r="AU88" s="127">
        <f>'I011_1 - Demontáž oplocení'!P85</f>
        <v>0</v>
      </c>
      <c r="AV88" s="126">
        <f>'I011_1 - Demontáž oplocení'!J32</f>
        <v>0</v>
      </c>
      <c r="AW88" s="126">
        <f>'I011_1 - Demontáž oplocení'!J33</f>
        <v>0</v>
      </c>
      <c r="AX88" s="126">
        <f>'I011_1 - Demontáž oplocení'!J34</f>
        <v>0</v>
      </c>
      <c r="AY88" s="126">
        <f>'I011_1 - Demontáž oplocení'!J35</f>
        <v>0</v>
      </c>
      <c r="AZ88" s="126">
        <f>'I011_1 - Demontáž oplocení'!F32</f>
        <v>0</v>
      </c>
      <c r="BA88" s="126">
        <f>'I011_1 - Demontáž oplocení'!F33</f>
        <v>0</v>
      </c>
      <c r="BB88" s="126">
        <f>'I011_1 - Demontáž oplocení'!F34</f>
        <v>0</v>
      </c>
      <c r="BC88" s="126">
        <f>'I011_1 - Demontáž oplocení'!F35</f>
        <v>0</v>
      </c>
      <c r="BD88" s="128">
        <f>'I011_1 - Demontáž oplocení'!F36</f>
        <v>0</v>
      </c>
      <c r="BT88" s="129" t="s">
        <v>87</v>
      </c>
      <c r="BV88" s="129" t="s">
        <v>82</v>
      </c>
      <c r="BW88" s="129" t="s">
        <v>207</v>
      </c>
      <c r="BX88" s="129" t="s">
        <v>203</v>
      </c>
      <c r="CL88" s="129" t="s">
        <v>208</v>
      </c>
    </row>
    <row r="89" s="6" customFormat="1" ht="16.5" customHeight="1">
      <c r="A89" s="120" t="s">
        <v>88</v>
      </c>
      <c r="B89" s="121"/>
      <c r="C89" s="11"/>
      <c r="D89" s="11"/>
      <c r="E89" s="122" t="s">
        <v>209</v>
      </c>
      <c r="F89" s="122"/>
      <c r="G89" s="122"/>
      <c r="H89" s="122"/>
      <c r="I89" s="122"/>
      <c r="J89" s="11"/>
      <c r="K89" s="122" t="s">
        <v>97</v>
      </c>
      <c r="L89" s="122"/>
      <c r="M89" s="122"/>
      <c r="N89" s="122"/>
      <c r="O89" s="122"/>
      <c r="P89" s="122"/>
      <c r="Q89" s="122"/>
      <c r="R89" s="122"/>
      <c r="S89" s="122"/>
      <c r="T89" s="122"/>
      <c r="U89" s="122"/>
      <c r="V89" s="122"/>
      <c r="W89" s="122"/>
      <c r="X89" s="122"/>
      <c r="Y89" s="122"/>
      <c r="Z89" s="122"/>
      <c r="AA89" s="122"/>
      <c r="AB89" s="122"/>
      <c r="AC89" s="122"/>
      <c r="AD89" s="122"/>
      <c r="AE89" s="122"/>
      <c r="AF89" s="122"/>
      <c r="AG89" s="123">
        <f>'I011_2 - Architektonicko-...'!J29</f>
        <v>0</v>
      </c>
      <c r="AH89" s="11"/>
      <c r="AI89" s="11"/>
      <c r="AJ89" s="11"/>
      <c r="AK89" s="11"/>
      <c r="AL89" s="11"/>
      <c r="AM89" s="11"/>
      <c r="AN89" s="123">
        <f>SUM(AG89,AT89)</f>
        <v>0</v>
      </c>
      <c r="AO89" s="11"/>
      <c r="AP89" s="11"/>
      <c r="AQ89" s="124" t="s">
        <v>89</v>
      </c>
      <c r="AR89" s="121"/>
      <c r="AS89" s="125">
        <v>0</v>
      </c>
      <c r="AT89" s="126">
        <f>ROUND(SUM(AV89:AW89),2)</f>
        <v>0</v>
      </c>
      <c r="AU89" s="127">
        <f>'I011_2 - Architektonicko-...'!P90</f>
        <v>0</v>
      </c>
      <c r="AV89" s="126">
        <f>'I011_2 - Architektonicko-...'!J32</f>
        <v>0</v>
      </c>
      <c r="AW89" s="126">
        <f>'I011_2 - Architektonicko-...'!J33</f>
        <v>0</v>
      </c>
      <c r="AX89" s="126">
        <f>'I011_2 - Architektonicko-...'!J34</f>
        <v>0</v>
      </c>
      <c r="AY89" s="126">
        <f>'I011_2 - Architektonicko-...'!J35</f>
        <v>0</v>
      </c>
      <c r="AZ89" s="126">
        <f>'I011_2 - Architektonicko-...'!F32</f>
        <v>0</v>
      </c>
      <c r="BA89" s="126">
        <f>'I011_2 - Architektonicko-...'!F33</f>
        <v>0</v>
      </c>
      <c r="BB89" s="126">
        <f>'I011_2 - Architektonicko-...'!F34</f>
        <v>0</v>
      </c>
      <c r="BC89" s="126">
        <f>'I011_2 - Architektonicko-...'!F35</f>
        <v>0</v>
      </c>
      <c r="BD89" s="128">
        <f>'I011_2 - Architektonicko-...'!F36</f>
        <v>0</v>
      </c>
      <c r="BT89" s="129" t="s">
        <v>87</v>
      </c>
      <c r="BV89" s="129" t="s">
        <v>82</v>
      </c>
      <c r="BW89" s="129" t="s">
        <v>210</v>
      </c>
      <c r="BX89" s="129" t="s">
        <v>203</v>
      </c>
      <c r="CL89" s="129" t="s">
        <v>208</v>
      </c>
    </row>
    <row r="90" s="6" customFormat="1" ht="16.5" customHeight="1">
      <c r="A90" s="120" t="s">
        <v>88</v>
      </c>
      <c r="B90" s="121"/>
      <c r="C90" s="11"/>
      <c r="D90" s="11"/>
      <c r="E90" s="122" t="s">
        <v>211</v>
      </c>
      <c r="F90" s="122"/>
      <c r="G90" s="122"/>
      <c r="H90" s="122"/>
      <c r="I90" s="122"/>
      <c r="J90" s="11"/>
      <c r="K90" s="122" t="s">
        <v>212</v>
      </c>
      <c r="L90" s="122"/>
      <c r="M90" s="122"/>
      <c r="N90" s="122"/>
      <c r="O90" s="122"/>
      <c r="P90" s="122"/>
      <c r="Q90" s="122"/>
      <c r="R90" s="122"/>
      <c r="S90" s="122"/>
      <c r="T90" s="122"/>
      <c r="U90" s="122"/>
      <c r="V90" s="122"/>
      <c r="W90" s="122"/>
      <c r="X90" s="122"/>
      <c r="Y90" s="122"/>
      <c r="Z90" s="122"/>
      <c r="AA90" s="122"/>
      <c r="AB90" s="122"/>
      <c r="AC90" s="122"/>
      <c r="AD90" s="122"/>
      <c r="AE90" s="122"/>
      <c r="AF90" s="122"/>
      <c r="AG90" s="123">
        <f>'I011_3 - Areálový rozvod ...'!J29</f>
        <v>0</v>
      </c>
      <c r="AH90" s="11"/>
      <c r="AI90" s="11"/>
      <c r="AJ90" s="11"/>
      <c r="AK90" s="11"/>
      <c r="AL90" s="11"/>
      <c r="AM90" s="11"/>
      <c r="AN90" s="123">
        <f>SUM(AG90,AT90)</f>
        <v>0</v>
      </c>
      <c r="AO90" s="11"/>
      <c r="AP90" s="11"/>
      <c r="AQ90" s="124" t="s">
        <v>89</v>
      </c>
      <c r="AR90" s="121"/>
      <c r="AS90" s="125">
        <v>0</v>
      </c>
      <c r="AT90" s="126">
        <f>ROUND(SUM(AV90:AW90),2)</f>
        <v>0</v>
      </c>
      <c r="AU90" s="127">
        <f>'I011_3 - Areálový rozvod ...'!P85</f>
        <v>0</v>
      </c>
      <c r="AV90" s="126">
        <f>'I011_3 - Areálový rozvod ...'!J32</f>
        <v>0</v>
      </c>
      <c r="AW90" s="126">
        <f>'I011_3 - Areálový rozvod ...'!J33</f>
        <v>0</v>
      </c>
      <c r="AX90" s="126">
        <f>'I011_3 - Areálový rozvod ...'!J34</f>
        <v>0</v>
      </c>
      <c r="AY90" s="126">
        <f>'I011_3 - Areálový rozvod ...'!J35</f>
        <v>0</v>
      </c>
      <c r="AZ90" s="126">
        <f>'I011_3 - Areálový rozvod ...'!F32</f>
        <v>0</v>
      </c>
      <c r="BA90" s="126">
        <f>'I011_3 - Areálový rozvod ...'!F33</f>
        <v>0</v>
      </c>
      <c r="BB90" s="126">
        <f>'I011_3 - Areálový rozvod ...'!F34</f>
        <v>0</v>
      </c>
      <c r="BC90" s="126">
        <f>'I011_3 - Areálový rozvod ...'!F35</f>
        <v>0</v>
      </c>
      <c r="BD90" s="128">
        <f>'I011_3 - Areálový rozvod ...'!F36</f>
        <v>0</v>
      </c>
      <c r="BT90" s="129" t="s">
        <v>87</v>
      </c>
      <c r="BV90" s="129" t="s">
        <v>82</v>
      </c>
      <c r="BW90" s="129" t="s">
        <v>213</v>
      </c>
      <c r="BX90" s="129" t="s">
        <v>203</v>
      </c>
      <c r="CL90" s="129" t="s">
        <v>208</v>
      </c>
    </row>
    <row r="91" s="6" customFormat="1" ht="16.5" customHeight="1">
      <c r="A91" s="120" t="s">
        <v>88</v>
      </c>
      <c r="B91" s="121"/>
      <c r="C91" s="11"/>
      <c r="D91" s="11"/>
      <c r="E91" s="122" t="s">
        <v>214</v>
      </c>
      <c r="F91" s="122"/>
      <c r="G91" s="122"/>
      <c r="H91" s="122"/>
      <c r="I91" s="122"/>
      <c r="J91" s="11"/>
      <c r="K91" s="122" t="s">
        <v>173</v>
      </c>
      <c r="L91" s="122"/>
      <c r="M91" s="122"/>
      <c r="N91" s="122"/>
      <c r="O91" s="122"/>
      <c r="P91" s="122"/>
      <c r="Q91" s="122"/>
      <c r="R91" s="122"/>
      <c r="S91" s="122"/>
      <c r="T91" s="122"/>
      <c r="U91" s="122"/>
      <c r="V91" s="122"/>
      <c r="W91" s="122"/>
      <c r="X91" s="122"/>
      <c r="Y91" s="122"/>
      <c r="Z91" s="122"/>
      <c r="AA91" s="122"/>
      <c r="AB91" s="122"/>
      <c r="AC91" s="122"/>
      <c r="AD91" s="122"/>
      <c r="AE91" s="122"/>
      <c r="AF91" s="122"/>
      <c r="AG91" s="123">
        <f>'I011_4 - Areálový rozvod NN'!J29</f>
        <v>0</v>
      </c>
      <c r="AH91" s="11"/>
      <c r="AI91" s="11"/>
      <c r="AJ91" s="11"/>
      <c r="AK91" s="11"/>
      <c r="AL91" s="11"/>
      <c r="AM91" s="11"/>
      <c r="AN91" s="123">
        <f>SUM(AG91,AT91)</f>
        <v>0</v>
      </c>
      <c r="AO91" s="11"/>
      <c r="AP91" s="11"/>
      <c r="AQ91" s="124" t="s">
        <v>89</v>
      </c>
      <c r="AR91" s="121"/>
      <c r="AS91" s="125">
        <v>0</v>
      </c>
      <c r="AT91" s="126">
        <f>ROUND(SUM(AV91:AW91),2)</f>
        <v>0</v>
      </c>
      <c r="AU91" s="127">
        <f>'I011_4 - Areálový rozvod NN'!P86</f>
        <v>0</v>
      </c>
      <c r="AV91" s="126">
        <f>'I011_4 - Areálový rozvod NN'!J32</f>
        <v>0</v>
      </c>
      <c r="AW91" s="126">
        <f>'I011_4 - Areálový rozvod NN'!J33</f>
        <v>0</v>
      </c>
      <c r="AX91" s="126">
        <f>'I011_4 - Areálový rozvod NN'!J34</f>
        <v>0</v>
      </c>
      <c r="AY91" s="126">
        <f>'I011_4 - Areálový rozvod NN'!J35</f>
        <v>0</v>
      </c>
      <c r="AZ91" s="126">
        <f>'I011_4 - Areálový rozvod NN'!F32</f>
        <v>0</v>
      </c>
      <c r="BA91" s="126">
        <f>'I011_4 - Areálový rozvod NN'!F33</f>
        <v>0</v>
      </c>
      <c r="BB91" s="126">
        <f>'I011_4 - Areálový rozvod NN'!F34</f>
        <v>0</v>
      </c>
      <c r="BC91" s="126">
        <f>'I011_4 - Areálový rozvod NN'!F35</f>
        <v>0</v>
      </c>
      <c r="BD91" s="128">
        <f>'I011_4 - Areálový rozvod NN'!F36</f>
        <v>0</v>
      </c>
      <c r="BT91" s="129" t="s">
        <v>87</v>
      </c>
      <c r="BV91" s="129" t="s">
        <v>82</v>
      </c>
      <c r="BW91" s="129" t="s">
        <v>215</v>
      </c>
      <c r="BX91" s="129" t="s">
        <v>203</v>
      </c>
      <c r="CL91" s="129" t="s">
        <v>208</v>
      </c>
    </row>
    <row r="92" s="5" customFormat="1" ht="16.5" customHeight="1">
      <c r="B92" s="108"/>
      <c r="C92" s="109"/>
      <c r="D92" s="110" t="s">
        <v>216</v>
      </c>
      <c r="E92" s="110"/>
      <c r="F92" s="110"/>
      <c r="G92" s="110"/>
      <c r="H92" s="110"/>
      <c r="I92" s="111"/>
      <c r="J92" s="110" t="s">
        <v>217</v>
      </c>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2">
        <f>ROUND(AG93,2)</f>
        <v>0</v>
      </c>
      <c r="AH92" s="111"/>
      <c r="AI92" s="111"/>
      <c r="AJ92" s="111"/>
      <c r="AK92" s="111"/>
      <c r="AL92" s="111"/>
      <c r="AM92" s="111"/>
      <c r="AN92" s="113">
        <f>SUM(AG92,AT92)</f>
        <v>0</v>
      </c>
      <c r="AO92" s="111"/>
      <c r="AP92" s="111"/>
      <c r="AQ92" s="114" t="s">
        <v>218</v>
      </c>
      <c r="AR92" s="108"/>
      <c r="AS92" s="115">
        <f>ROUND(AS93,2)</f>
        <v>0</v>
      </c>
      <c r="AT92" s="116">
        <f>ROUND(SUM(AV92:AW92),2)</f>
        <v>0</v>
      </c>
      <c r="AU92" s="117">
        <f>ROUND(AU93,5)</f>
        <v>0</v>
      </c>
      <c r="AV92" s="116">
        <f>ROUND(AZ92*L26,2)</f>
        <v>0</v>
      </c>
      <c r="AW92" s="116">
        <f>ROUND(BA92*L27,2)</f>
        <v>0</v>
      </c>
      <c r="AX92" s="116">
        <f>ROUND(BB92*L26,2)</f>
        <v>0</v>
      </c>
      <c r="AY92" s="116">
        <f>ROUND(BC92*L27,2)</f>
        <v>0</v>
      </c>
      <c r="AZ92" s="116">
        <f>ROUND(AZ93,2)</f>
        <v>0</v>
      </c>
      <c r="BA92" s="116">
        <f>ROUND(BA93,2)</f>
        <v>0</v>
      </c>
      <c r="BB92" s="116">
        <f>ROUND(BB93,2)</f>
        <v>0</v>
      </c>
      <c r="BC92" s="116">
        <f>ROUND(BC93,2)</f>
        <v>0</v>
      </c>
      <c r="BD92" s="118">
        <f>ROUND(BD93,2)</f>
        <v>0</v>
      </c>
      <c r="BS92" s="119" t="s">
        <v>79</v>
      </c>
      <c r="BT92" s="119" t="s">
        <v>24</v>
      </c>
      <c r="BU92" s="119" t="s">
        <v>81</v>
      </c>
      <c r="BV92" s="119" t="s">
        <v>82</v>
      </c>
      <c r="BW92" s="119" t="s">
        <v>219</v>
      </c>
      <c r="BX92" s="119" t="s">
        <v>7</v>
      </c>
      <c r="CL92" s="119" t="s">
        <v>5</v>
      </c>
      <c r="CM92" s="119" t="s">
        <v>87</v>
      </c>
    </row>
    <row r="93" s="6" customFormat="1" ht="16.5" customHeight="1">
      <c r="A93" s="120" t="s">
        <v>88</v>
      </c>
      <c r="B93" s="121"/>
      <c r="C93" s="11"/>
      <c r="D93" s="11"/>
      <c r="E93" s="122" t="s">
        <v>220</v>
      </c>
      <c r="F93" s="122"/>
      <c r="G93" s="122"/>
      <c r="H93" s="122"/>
      <c r="I93" s="122"/>
      <c r="J93" s="11"/>
      <c r="K93" s="122" t="s">
        <v>217</v>
      </c>
      <c r="L93" s="122"/>
      <c r="M93" s="122"/>
      <c r="N93" s="122"/>
      <c r="O93" s="122"/>
      <c r="P93" s="122"/>
      <c r="Q93" s="122"/>
      <c r="R93" s="122"/>
      <c r="S93" s="122"/>
      <c r="T93" s="122"/>
      <c r="U93" s="122"/>
      <c r="V93" s="122"/>
      <c r="W93" s="122"/>
      <c r="X93" s="122"/>
      <c r="Y93" s="122"/>
      <c r="Z93" s="122"/>
      <c r="AA93" s="122"/>
      <c r="AB93" s="122"/>
      <c r="AC93" s="122"/>
      <c r="AD93" s="122"/>
      <c r="AE93" s="122"/>
      <c r="AF93" s="122"/>
      <c r="AG93" s="123">
        <f>'P01_1 - Lezecká stěna'!J29</f>
        <v>0</v>
      </c>
      <c r="AH93" s="11"/>
      <c r="AI93" s="11"/>
      <c r="AJ93" s="11"/>
      <c r="AK93" s="11"/>
      <c r="AL93" s="11"/>
      <c r="AM93" s="11"/>
      <c r="AN93" s="123">
        <f>SUM(AG93,AT93)</f>
        <v>0</v>
      </c>
      <c r="AO93" s="11"/>
      <c r="AP93" s="11"/>
      <c r="AQ93" s="124" t="s">
        <v>89</v>
      </c>
      <c r="AR93" s="121"/>
      <c r="AS93" s="125">
        <v>0</v>
      </c>
      <c r="AT93" s="126">
        <f>ROUND(SUM(AV93:AW93),2)</f>
        <v>0</v>
      </c>
      <c r="AU93" s="127">
        <f>'P01_1 - Lezecká stěna'!P85</f>
        <v>0</v>
      </c>
      <c r="AV93" s="126">
        <f>'P01_1 - Lezecká stěna'!J32</f>
        <v>0</v>
      </c>
      <c r="AW93" s="126">
        <f>'P01_1 - Lezecká stěna'!J33</f>
        <v>0</v>
      </c>
      <c r="AX93" s="126">
        <f>'P01_1 - Lezecká stěna'!J34</f>
        <v>0</v>
      </c>
      <c r="AY93" s="126">
        <f>'P01_1 - Lezecká stěna'!J35</f>
        <v>0</v>
      </c>
      <c r="AZ93" s="126">
        <f>'P01_1 - Lezecká stěna'!F32</f>
        <v>0</v>
      </c>
      <c r="BA93" s="126">
        <f>'P01_1 - Lezecká stěna'!F33</f>
        <v>0</v>
      </c>
      <c r="BB93" s="126">
        <f>'P01_1 - Lezecká stěna'!F34</f>
        <v>0</v>
      </c>
      <c r="BC93" s="126">
        <f>'P01_1 - Lezecká stěna'!F35</f>
        <v>0</v>
      </c>
      <c r="BD93" s="128">
        <f>'P01_1 - Lezecká stěna'!F36</f>
        <v>0</v>
      </c>
      <c r="BT93" s="129" t="s">
        <v>87</v>
      </c>
      <c r="BV93" s="129" t="s">
        <v>82</v>
      </c>
      <c r="BW93" s="129" t="s">
        <v>221</v>
      </c>
      <c r="BX93" s="129" t="s">
        <v>219</v>
      </c>
      <c r="CL93" s="129" t="s">
        <v>95</v>
      </c>
    </row>
    <row r="94" s="5" customFormat="1" ht="16.5" customHeight="1">
      <c r="B94" s="108"/>
      <c r="C94" s="109"/>
      <c r="D94" s="110" t="s">
        <v>222</v>
      </c>
      <c r="E94" s="110"/>
      <c r="F94" s="110"/>
      <c r="G94" s="110"/>
      <c r="H94" s="110"/>
      <c r="I94" s="111"/>
      <c r="J94" s="110" t="s">
        <v>223</v>
      </c>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2">
        <f>ROUND(SUM(AG95:AG97),2)</f>
        <v>0</v>
      </c>
      <c r="AH94" s="111"/>
      <c r="AI94" s="111"/>
      <c r="AJ94" s="111"/>
      <c r="AK94" s="111"/>
      <c r="AL94" s="111"/>
      <c r="AM94" s="111"/>
      <c r="AN94" s="113">
        <f>SUM(AG94,AT94)</f>
        <v>0</v>
      </c>
      <c r="AO94" s="111"/>
      <c r="AP94" s="111"/>
      <c r="AQ94" s="114" t="s">
        <v>218</v>
      </c>
      <c r="AR94" s="108"/>
      <c r="AS94" s="115">
        <f>ROUND(SUM(AS95:AS97),2)</f>
        <v>0</v>
      </c>
      <c r="AT94" s="116">
        <f>ROUND(SUM(AV94:AW94),2)</f>
        <v>0</v>
      </c>
      <c r="AU94" s="117">
        <f>ROUND(SUM(AU95:AU97),5)</f>
        <v>0</v>
      </c>
      <c r="AV94" s="116">
        <f>ROUND(AZ94*L26,2)</f>
        <v>0</v>
      </c>
      <c r="AW94" s="116">
        <f>ROUND(BA94*L27,2)</f>
        <v>0</v>
      </c>
      <c r="AX94" s="116">
        <f>ROUND(BB94*L26,2)</f>
        <v>0</v>
      </c>
      <c r="AY94" s="116">
        <f>ROUND(BC94*L27,2)</f>
        <v>0</v>
      </c>
      <c r="AZ94" s="116">
        <f>ROUND(SUM(AZ95:AZ97),2)</f>
        <v>0</v>
      </c>
      <c r="BA94" s="116">
        <f>ROUND(SUM(BA95:BA97),2)</f>
        <v>0</v>
      </c>
      <c r="BB94" s="116">
        <f>ROUND(SUM(BB95:BB97),2)</f>
        <v>0</v>
      </c>
      <c r="BC94" s="116">
        <f>ROUND(SUM(BC95:BC97),2)</f>
        <v>0</v>
      </c>
      <c r="BD94" s="118">
        <f>ROUND(SUM(BD95:BD97),2)</f>
        <v>0</v>
      </c>
      <c r="BS94" s="119" t="s">
        <v>79</v>
      </c>
      <c r="BT94" s="119" t="s">
        <v>24</v>
      </c>
      <c r="BU94" s="119" t="s">
        <v>81</v>
      </c>
      <c r="BV94" s="119" t="s">
        <v>82</v>
      </c>
      <c r="BW94" s="119" t="s">
        <v>224</v>
      </c>
      <c r="BX94" s="119" t="s">
        <v>7</v>
      </c>
      <c r="CL94" s="119" t="s">
        <v>95</v>
      </c>
      <c r="CM94" s="119" t="s">
        <v>87</v>
      </c>
    </row>
    <row r="95" s="6" customFormat="1" ht="28.5" customHeight="1">
      <c r="A95" s="120" t="s">
        <v>88</v>
      </c>
      <c r="B95" s="121"/>
      <c r="C95" s="11"/>
      <c r="D95" s="11"/>
      <c r="E95" s="122" t="s">
        <v>225</v>
      </c>
      <c r="F95" s="122"/>
      <c r="G95" s="122"/>
      <c r="H95" s="122"/>
      <c r="I95" s="122"/>
      <c r="J95" s="11"/>
      <c r="K95" s="122" t="s">
        <v>226</v>
      </c>
      <c r="L95" s="122"/>
      <c r="M95" s="122"/>
      <c r="N95" s="122"/>
      <c r="O95" s="122"/>
      <c r="P95" s="122"/>
      <c r="Q95" s="122"/>
      <c r="R95" s="122"/>
      <c r="S95" s="122"/>
      <c r="T95" s="122"/>
      <c r="U95" s="122"/>
      <c r="V95" s="122"/>
      <c r="W95" s="122"/>
      <c r="X95" s="122"/>
      <c r="Y95" s="122"/>
      <c r="Z95" s="122"/>
      <c r="AA95" s="122"/>
      <c r="AB95" s="122"/>
      <c r="AC95" s="122"/>
      <c r="AD95" s="122"/>
      <c r="AE95" s="122"/>
      <c r="AF95" s="122"/>
      <c r="AG95" s="123">
        <f>'P02_1 - Trenažer vrtulník...'!J29</f>
        <v>0</v>
      </c>
      <c r="AH95" s="11"/>
      <c r="AI95" s="11"/>
      <c r="AJ95" s="11"/>
      <c r="AK95" s="11"/>
      <c r="AL95" s="11"/>
      <c r="AM95" s="11"/>
      <c r="AN95" s="123">
        <f>SUM(AG95,AT95)</f>
        <v>0</v>
      </c>
      <c r="AO95" s="11"/>
      <c r="AP95" s="11"/>
      <c r="AQ95" s="124" t="s">
        <v>89</v>
      </c>
      <c r="AR95" s="121"/>
      <c r="AS95" s="125">
        <v>0</v>
      </c>
      <c r="AT95" s="126">
        <f>ROUND(SUM(AV95:AW95),2)</f>
        <v>0</v>
      </c>
      <c r="AU95" s="127">
        <f>'P02_1 - Trenažer vrtulník...'!P95</f>
        <v>0</v>
      </c>
      <c r="AV95" s="126">
        <f>'P02_1 - Trenažer vrtulník...'!J32</f>
        <v>0</v>
      </c>
      <c r="AW95" s="126">
        <f>'P02_1 - Trenažer vrtulník...'!J33</f>
        <v>0</v>
      </c>
      <c r="AX95" s="126">
        <f>'P02_1 - Trenažer vrtulník...'!J34</f>
        <v>0</v>
      </c>
      <c r="AY95" s="126">
        <f>'P02_1 - Trenažer vrtulník...'!J35</f>
        <v>0</v>
      </c>
      <c r="AZ95" s="126">
        <f>'P02_1 - Trenažer vrtulník...'!F32</f>
        <v>0</v>
      </c>
      <c r="BA95" s="126">
        <f>'P02_1 - Trenažer vrtulník...'!F33</f>
        <v>0</v>
      </c>
      <c r="BB95" s="126">
        <f>'P02_1 - Trenažer vrtulník...'!F34</f>
        <v>0</v>
      </c>
      <c r="BC95" s="126">
        <f>'P02_1 - Trenažer vrtulník...'!F35</f>
        <v>0</v>
      </c>
      <c r="BD95" s="128">
        <f>'P02_1 - Trenažer vrtulník...'!F36</f>
        <v>0</v>
      </c>
      <c r="BT95" s="129" t="s">
        <v>87</v>
      </c>
      <c r="BV95" s="129" t="s">
        <v>82</v>
      </c>
      <c r="BW95" s="129" t="s">
        <v>227</v>
      </c>
      <c r="BX95" s="129" t="s">
        <v>224</v>
      </c>
      <c r="CL95" s="129" t="s">
        <v>95</v>
      </c>
    </row>
    <row r="96" s="6" customFormat="1" ht="28.5" customHeight="1">
      <c r="A96" s="120" t="s">
        <v>88</v>
      </c>
      <c r="B96" s="121"/>
      <c r="C96" s="11"/>
      <c r="D96" s="11"/>
      <c r="E96" s="122" t="s">
        <v>228</v>
      </c>
      <c r="F96" s="122"/>
      <c r="G96" s="122"/>
      <c r="H96" s="122"/>
      <c r="I96" s="122"/>
      <c r="J96" s="11"/>
      <c r="K96" s="122" t="s">
        <v>229</v>
      </c>
      <c r="L96" s="122"/>
      <c r="M96" s="122"/>
      <c r="N96" s="122"/>
      <c r="O96" s="122"/>
      <c r="P96" s="122"/>
      <c r="Q96" s="122"/>
      <c r="R96" s="122"/>
      <c r="S96" s="122"/>
      <c r="T96" s="122"/>
      <c r="U96" s="122"/>
      <c r="V96" s="122"/>
      <c r="W96" s="122"/>
      <c r="X96" s="122"/>
      <c r="Y96" s="122"/>
      <c r="Z96" s="122"/>
      <c r="AA96" s="122"/>
      <c r="AB96" s="122"/>
      <c r="AC96" s="122"/>
      <c r="AD96" s="122"/>
      <c r="AE96" s="122"/>
      <c r="AF96" s="122"/>
      <c r="AG96" s="123">
        <f>'P02_2 - Trenažér vrtulník...'!J29</f>
        <v>0</v>
      </c>
      <c r="AH96" s="11"/>
      <c r="AI96" s="11"/>
      <c r="AJ96" s="11"/>
      <c r="AK96" s="11"/>
      <c r="AL96" s="11"/>
      <c r="AM96" s="11"/>
      <c r="AN96" s="123">
        <f>SUM(AG96,AT96)</f>
        <v>0</v>
      </c>
      <c r="AO96" s="11"/>
      <c r="AP96" s="11"/>
      <c r="AQ96" s="124" t="s">
        <v>89</v>
      </c>
      <c r="AR96" s="121"/>
      <c r="AS96" s="125">
        <v>0</v>
      </c>
      <c r="AT96" s="126">
        <f>ROUND(SUM(AV96:AW96),2)</f>
        <v>0</v>
      </c>
      <c r="AU96" s="127">
        <f>'P02_2 - Trenažér vrtulník...'!P86</f>
        <v>0</v>
      </c>
      <c r="AV96" s="126">
        <f>'P02_2 - Trenažér vrtulník...'!J32</f>
        <v>0</v>
      </c>
      <c r="AW96" s="126">
        <f>'P02_2 - Trenažér vrtulník...'!J33</f>
        <v>0</v>
      </c>
      <c r="AX96" s="126">
        <f>'P02_2 - Trenažér vrtulník...'!J34</f>
        <v>0</v>
      </c>
      <c r="AY96" s="126">
        <f>'P02_2 - Trenažér vrtulník...'!J35</f>
        <v>0</v>
      </c>
      <c r="AZ96" s="126">
        <f>'P02_2 - Trenažér vrtulník...'!F32</f>
        <v>0</v>
      </c>
      <c r="BA96" s="126">
        <f>'P02_2 - Trenažér vrtulník...'!F33</f>
        <v>0</v>
      </c>
      <c r="BB96" s="126">
        <f>'P02_2 - Trenažér vrtulník...'!F34</f>
        <v>0</v>
      </c>
      <c r="BC96" s="126">
        <f>'P02_2 - Trenažér vrtulník...'!F35</f>
        <v>0</v>
      </c>
      <c r="BD96" s="128">
        <f>'P02_2 - Trenažér vrtulník...'!F36</f>
        <v>0</v>
      </c>
      <c r="BT96" s="129" t="s">
        <v>87</v>
      </c>
      <c r="BV96" s="129" t="s">
        <v>82</v>
      </c>
      <c r="BW96" s="129" t="s">
        <v>230</v>
      </c>
      <c r="BX96" s="129" t="s">
        <v>224</v>
      </c>
      <c r="CL96" s="129" t="s">
        <v>95</v>
      </c>
    </row>
    <row r="97" s="6" customFormat="1" ht="28.5" customHeight="1">
      <c r="A97" s="120" t="s">
        <v>88</v>
      </c>
      <c r="B97" s="121"/>
      <c r="C97" s="11"/>
      <c r="D97" s="11"/>
      <c r="E97" s="122" t="s">
        <v>231</v>
      </c>
      <c r="F97" s="122"/>
      <c r="G97" s="122"/>
      <c r="H97" s="122"/>
      <c r="I97" s="122"/>
      <c r="J97" s="11"/>
      <c r="K97" s="122" t="s">
        <v>232</v>
      </c>
      <c r="L97" s="122"/>
      <c r="M97" s="122"/>
      <c r="N97" s="122"/>
      <c r="O97" s="122"/>
      <c r="P97" s="122"/>
      <c r="Q97" s="122"/>
      <c r="R97" s="122"/>
      <c r="S97" s="122"/>
      <c r="T97" s="122"/>
      <c r="U97" s="122"/>
      <c r="V97" s="122"/>
      <c r="W97" s="122"/>
      <c r="X97" s="122"/>
      <c r="Y97" s="122"/>
      <c r="Z97" s="122"/>
      <c r="AA97" s="122"/>
      <c r="AB97" s="122"/>
      <c r="AC97" s="122"/>
      <c r="AD97" s="122"/>
      <c r="AE97" s="122"/>
      <c r="AF97" s="122"/>
      <c r="AG97" s="123">
        <f>'P02_3 - Trenažer vrtulnik...'!J29</f>
        <v>0</v>
      </c>
      <c r="AH97" s="11"/>
      <c r="AI97" s="11"/>
      <c r="AJ97" s="11"/>
      <c r="AK97" s="11"/>
      <c r="AL97" s="11"/>
      <c r="AM97" s="11"/>
      <c r="AN97" s="123">
        <f>SUM(AG97,AT97)</f>
        <v>0</v>
      </c>
      <c r="AO97" s="11"/>
      <c r="AP97" s="11"/>
      <c r="AQ97" s="124" t="s">
        <v>89</v>
      </c>
      <c r="AR97" s="121"/>
      <c r="AS97" s="125">
        <v>0</v>
      </c>
      <c r="AT97" s="126">
        <f>ROUND(SUM(AV97:AW97),2)</f>
        <v>0</v>
      </c>
      <c r="AU97" s="127">
        <f>'P02_3 - Trenažer vrtulnik...'!P85</f>
        <v>0</v>
      </c>
      <c r="AV97" s="126">
        <f>'P02_3 - Trenažer vrtulnik...'!J32</f>
        <v>0</v>
      </c>
      <c r="AW97" s="126">
        <f>'P02_3 - Trenažer vrtulnik...'!J33</f>
        <v>0</v>
      </c>
      <c r="AX97" s="126">
        <f>'P02_3 - Trenažer vrtulnik...'!J34</f>
        <v>0</v>
      </c>
      <c r="AY97" s="126">
        <f>'P02_3 - Trenažer vrtulnik...'!J35</f>
        <v>0</v>
      </c>
      <c r="AZ97" s="126">
        <f>'P02_3 - Trenažer vrtulnik...'!F32</f>
        <v>0</v>
      </c>
      <c r="BA97" s="126">
        <f>'P02_3 - Trenažer vrtulnik...'!F33</f>
        <v>0</v>
      </c>
      <c r="BB97" s="126">
        <f>'P02_3 - Trenažer vrtulnik...'!F34</f>
        <v>0</v>
      </c>
      <c r="BC97" s="126">
        <f>'P02_3 - Trenažer vrtulnik...'!F35</f>
        <v>0</v>
      </c>
      <c r="BD97" s="128">
        <f>'P02_3 - Trenažer vrtulnik...'!F36</f>
        <v>0</v>
      </c>
      <c r="BT97" s="129" t="s">
        <v>87</v>
      </c>
      <c r="BV97" s="129" t="s">
        <v>82</v>
      </c>
      <c r="BW97" s="129" t="s">
        <v>233</v>
      </c>
      <c r="BX97" s="129" t="s">
        <v>224</v>
      </c>
      <c r="CL97" s="129" t="s">
        <v>95</v>
      </c>
    </row>
    <row r="98" s="5" customFormat="1" ht="16.5" customHeight="1">
      <c r="B98" s="108"/>
      <c r="C98" s="109"/>
      <c r="D98" s="110" t="s">
        <v>234</v>
      </c>
      <c r="E98" s="110"/>
      <c r="F98" s="110"/>
      <c r="G98" s="110"/>
      <c r="H98" s="110"/>
      <c r="I98" s="111"/>
      <c r="J98" s="110" t="s">
        <v>235</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2">
        <f>ROUND(SUM(AG99:AG102),2)</f>
        <v>0</v>
      </c>
      <c r="AH98" s="111"/>
      <c r="AI98" s="111"/>
      <c r="AJ98" s="111"/>
      <c r="AK98" s="111"/>
      <c r="AL98" s="111"/>
      <c r="AM98" s="111"/>
      <c r="AN98" s="113">
        <f>SUM(AG98,AT98)</f>
        <v>0</v>
      </c>
      <c r="AO98" s="111"/>
      <c r="AP98" s="111"/>
      <c r="AQ98" s="114" t="s">
        <v>236</v>
      </c>
      <c r="AR98" s="108"/>
      <c r="AS98" s="115">
        <f>ROUND(SUM(AS99:AS102),2)</f>
        <v>0</v>
      </c>
      <c r="AT98" s="116">
        <f>ROUND(SUM(AV98:AW98),2)</f>
        <v>0</v>
      </c>
      <c r="AU98" s="117">
        <f>ROUND(SUM(AU99:AU102),5)</f>
        <v>0</v>
      </c>
      <c r="AV98" s="116">
        <f>ROUND(AZ98*L26,2)</f>
        <v>0</v>
      </c>
      <c r="AW98" s="116">
        <f>ROUND(BA98*L27,2)</f>
        <v>0</v>
      </c>
      <c r="AX98" s="116">
        <f>ROUND(BB98*L26,2)</f>
        <v>0</v>
      </c>
      <c r="AY98" s="116">
        <f>ROUND(BC98*L27,2)</f>
        <v>0</v>
      </c>
      <c r="AZ98" s="116">
        <f>ROUND(SUM(AZ99:AZ102),2)</f>
        <v>0</v>
      </c>
      <c r="BA98" s="116">
        <f>ROUND(SUM(BA99:BA102),2)</f>
        <v>0</v>
      </c>
      <c r="BB98" s="116">
        <f>ROUND(SUM(BB99:BB102),2)</f>
        <v>0</v>
      </c>
      <c r="BC98" s="116">
        <f>ROUND(SUM(BC99:BC102),2)</f>
        <v>0</v>
      </c>
      <c r="BD98" s="118">
        <f>ROUND(SUM(BD99:BD102),2)</f>
        <v>0</v>
      </c>
      <c r="BS98" s="119" t="s">
        <v>79</v>
      </c>
      <c r="BT98" s="119" t="s">
        <v>24</v>
      </c>
      <c r="BU98" s="119" t="s">
        <v>81</v>
      </c>
      <c r="BV98" s="119" t="s">
        <v>82</v>
      </c>
      <c r="BW98" s="119" t="s">
        <v>237</v>
      </c>
      <c r="BX98" s="119" t="s">
        <v>7</v>
      </c>
      <c r="CL98" s="119" t="s">
        <v>5</v>
      </c>
      <c r="CM98" s="119" t="s">
        <v>87</v>
      </c>
    </row>
    <row r="99" s="6" customFormat="1" ht="16.5" customHeight="1">
      <c r="A99" s="120" t="s">
        <v>88</v>
      </c>
      <c r="B99" s="121"/>
      <c r="C99" s="11"/>
      <c r="D99" s="11"/>
      <c r="E99" s="122" t="s">
        <v>234</v>
      </c>
      <c r="F99" s="122"/>
      <c r="G99" s="122"/>
      <c r="H99" s="122"/>
      <c r="I99" s="122"/>
      <c r="J99" s="11"/>
      <c r="K99" s="122" t="s">
        <v>235</v>
      </c>
      <c r="L99" s="122"/>
      <c r="M99" s="122"/>
      <c r="N99" s="122"/>
      <c r="O99" s="122"/>
      <c r="P99" s="122"/>
      <c r="Q99" s="122"/>
      <c r="R99" s="122"/>
      <c r="S99" s="122"/>
      <c r="T99" s="122"/>
      <c r="U99" s="122"/>
      <c r="V99" s="122"/>
      <c r="W99" s="122"/>
      <c r="X99" s="122"/>
      <c r="Y99" s="122"/>
      <c r="Z99" s="122"/>
      <c r="AA99" s="122"/>
      <c r="AB99" s="122"/>
      <c r="AC99" s="122"/>
      <c r="AD99" s="122"/>
      <c r="AE99" s="122"/>
      <c r="AF99" s="122"/>
      <c r="AG99" s="123">
        <f>'OS-05 - Úprava torza vrtu...'!J29</f>
        <v>0</v>
      </c>
      <c r="AH99" s="11"/>
      <c r="AI99" s="11"/>
      <c r="AJ99" s="11"/>
      <c r="AK99" s="11"/>
      <c r="AL99" s="11"/>
      <c r="AM99" s="11"/>
      <c r="AN99" s="123">
        <f>SUM(AG99,AT99)</f>
        <v>0</v>
      </c>
      <c r="AO99" s="11"/>
      <c r="AP99" s="11"/>
      <c r="AQ99" s="124" t="s">
        <v>89</v>
      </c>
      <c r="AR99" s="121"/>
      <c r="AS99" s="125">
        <v>0</v>
      </c>
      <c r="AT99" s="126">
        <f>ROUND(SUM(AV99:AW99),2)</f>
        <v>0</v>
      </c>
      <c r="AU99" s="127">
        <f>'OS-05 - Úprava torza vrtu...'!P83</f>
        <v>0</v>
      </c>
      <c r="AV99" s="126">
        <f>'OS-05 - Úprava torza vrtu...'!J32</f>
        <v>0</v>
      </c>
      <c r="AW99" s="126">
        <f>'OS-05 - Úprava torza vrtu...'!J33</f>
        <v>0</v>
      </c>
      <c r="AX99" s="126">
        <f>'OS-05 - Úprava torza vrtu...'!J34</f>
        <v>0</v>
      </c>
      <c r="AY99" s="126">
        <f>'OS-05 - Úprava torza vrtu...'!J35</f>
        <v>0</v>
      </c>
      <c r="AZ99" s="126">
        <f>'OS-05 - Úprava torza vrtu...'!F32</f>
        <v>0</v>
      </c>
      <c r="BA99" s="126">
        <f>'OS-05 - Úprava torza vrtu...'!F33</f>
        <v>0</v>
      </c>
      <c r="BB99" s="126">
        <f>'OS-05 - Úprava torza vrtu...'!F34</f>
        <v>0</v>
      </c>
      <c r="BC99" s="126">
        <f>'OS-05 - Úprava torza vrtu...'!F35</f>
        <v>0</v>
      </c>
      <c r="BD99" s="128">
        <f>'OS-05 - Úprava torza vrtu...'!F36</f>
        <v>0</v>
      </c>
      <c r="BT99" s="129" t="s">
        <v>87</v>
      </c>
      <c r="BV99" s="129" t="s">
        <v>82</v>
      </c>
      <c r="BW99" s="129" t="s">
        <v>238</v>
      </c>
      <c r="BX99" s="129" t="s">
        <v>237</v>
      </c>
      <c r="CL99" s="129" t="s">
        <v>95</v>
      </c>
    </row>
    <row r="100" s="6" customFormat="1" ht="16.5" customHeight="1">
      <c r="A100" s="120" t="s">
        <v>88</v>
      </c>
      <c r="B100" s="121"/>
      <c r="C100" s="11"/>
      <c r="D100" s="11"/>
      <c r="E100" s="122" t="s">
        <v>239</v>
      </c>
      <c r="F100" s="122"/>
      <c r="G100" s="122"/>
      <c r="H100" s="122"/>
      <c r="I100" s="122"/>
      <c r="J100" s="11"/>
      <c r="K100" s="122" t="s">
        <v>240</v>
      </c>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3">
        <f>'OS-05_1 - silnoproudá ele...'!J29</f>
        <v>0</v>
      </c>
      <c r="AH100" s="11"/>
      <c r="AI100" s="11"/>
      <c r="AJ100" s="11"/>
      <c r="AK100" s="11"/>
      <c r="AL100" s="11"/>
      <c r="AM100" s="11"/>
      <c r="AN100" s="123">
        <f>SUM(AG100,AT100)</f>
        <v>0</v>
      </c>
      <c r="AO100" s="11"/>
      <c r="AP100" s="11"/>
      <c r="AQ100" s="124" t="s">
        <v>89</v>
      </c>
      <c r="AR100" s="121"/>
      <c r="AS100" s="125">
        <v>0</v>
      </c>
      <c r="AT100" s="126">
        <f>ROUND(SUM(AV100:AW100),2)</f>
        <v>0</v>
      </c>
      <c r="AU100" s="127">
        <f>'OS-05_1 - silnoproudá ele...'!P90</f>
        <v>0</v>
      </c>
      <c r="AV100" s="126">
        <f>'OS-05_1 - silnoproudá ele...'!J32</f>
        <v>0</v>
      </c>
      <c r="AW100" s="126">
        <f>'OS-05_1 - silnoproudá ele...'!J33</f>
        <v>0</v>
      </c>
      <c r="AX100" s="126">
        <f>'OS-05_1 - silnoproudá ele...'!J34</f>
        <v>0</v>
      </c>
      <c r="AY100" s="126">
        <f>'OS-05_1 - silnoproudá ele...'!J35</f>
        <v>0</v>
      </c>
      <c r="AZ100" s="126">
        <f>'OS-05_1 - silnoproudá ele...'!F32</f>
        <v>0</v>
      </c>
      <c r="BA100" s="126">
        <f>'OS-05_1 - silnoproudá ele...'!F33</f>
        <v>0</v>
      </c>
      <c r="BB100" s="126">
        <f>'OS-05_1 - silnoproudá ele...'!F34</f>
        <v>0</v>
      </c>
      <c r="BC100" s="126">
        <f>'OS-05_1 - silnoproudá ele...'!F35</f>
        <v>0</v>
      </c>
      <c r="BD100" s="128">
        <f>'OS-05_1 - silnoproudá ele...'!F36</f>
        <v>0</v>
      </c>
      <c r="BT100" s="129" t="s">
        <v>87</v>
      </c>
      <c r="BV100" s="129" t="s">
        <v>82</v>
      </c>
      <c r="BW100" s="129" t="s">
        <v>241</v>
      </c>
      <c r="BX100" s="129" t="s">
        <v>237</v>
      </c>
      <c r="CL100" s="129" t="s">
        <v>95</v>
      </c>
    </row>
    <row r="101" s="6" customFormat="1" ht="16.5" customHeight="1">
      <c r="A101" s="120" t="s">
        <v>88</v>
      </c>
      <c r="B101" s="121"/>
      <c r="C101" s="11"/>
      <c r="D101" s="11"/>
      <c r="E101" s="122" t="s">
        <v>242</v>
      </c>
      <c r="F101" s="122"/>
      <c r="G101" s="122"/>
      <c r="H101" s="122"/>
      <c r="I101" s="122"/>
      <c r="J101" s="11"/>
      <c r="K101" s="122" t="s">
        <v>243</v>
      </c>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3">
        <f>'OS-05_2 - slaboproudá ele...'!J29</f>
        <v>0</v>
      </c>
      <c r="AH101" s="11"/>
      <c r="AI101" s="11"/>
      <c r="AJ101" s="11"/>
      <c r="AK101" s="11"/>
      <c r="AL101" s="11"/>
      <c r="AM101" s="11"/>
      <c r="AN101" s="123">
        <f>SUM(AG101,AT101)</f>
        <v>0</v>
      </c>
      <c r="AO101" s="11"/>
      <c r="AP101" s="11"/>
      <c r="AQ101" s="124" t="s">
        <v>89</v>
      </c>
      <c r="AR101" s="121"/>
      <c r="AS101" s="125">
        <v>0</v>
      </c>
      <c r="AT101" s="126">
        <f>ROUND(SUM(AV101:AW101),2)</f>
        <v>0</v>
      </c>
      <c r="AU101" s="127">
        <f>'OS-05_2 - slaboproudá ele...'!P84</f>
        <v>0</v>
      </c>
      <c r="AV101" s="126">
        <f>'OS-05_2 - slaboproudá ele...'!J32</f>
        <v>0</v>
      </c>
      <c r="AW101" s="126">
        <f>'OS-05_2 - slaboproudá ele...'!J33</f>
        <v>0</v>
      </c>
      <c r="AX101" s="126">
        <f>'OS-05_2 - slaboproudá ele...'!J34</f>
        <v>0</v>
      </c>
      <c r="AY101" s="126">
        <f>'OS-05_2 - slaboproudá ele...'!J35</f>
        <v>0</v>
      </c>
      <c r="AZ101" s="126">
        <f>'OS-05_2 - slaboproudá ele...'!F32</f>
        <v>0</v>
      </c>
      <c r="BA101" s="126">
        <f>'OS-05_2 - slaboproudá ele...'!F33</f>
        <v>0</v>
      </c>
      <c r="BB101" s="126">
        <f>'OS-05_2 - slaboproudá ele...'!F34</f>
        <v>0</v>
      </c>
      <c r="BC101" s="126">
        <f>'OS-05_2 - slaboproudá ele...'!F35</f>
        <v>0</v>
      </c>
      <c r="BD101" s="128">
        <f>'OS-05_2 - slaboproudá ele...'!F36</f>
        <v>0</v>
      </c>
      <c r="BT101" s="129" t="s">
        <v>87</v>
      </c>
      <c r="BV101" s="129" t="s">
        <v>82</v>
      </c>
      <c r="BW101" s="129" t="s">
        <v>244</v>
      </c>
      <c r="BX101" s="129" t="s">
        <v>237</v>
      </c>
      <c r="CL101" s="129" t="s">
        <v>95</v>
      </c>
    </row>
    <row r="102" s="6" customFormat="1" ht="16.5" customHeight="1">
      <c r="A102" s="120" t="s">
        <v>88</v>
      </c>
      <c r="B102" s="121"/>
      <c r="C102" s="11"/>
      <c r="D102" s="11"/>
      <c r="E102" s="122" t="s">
        <v>245</v>
      </c>
      <c r="F102" s="122"/>
      <c r="G102" s="122"/>
      <c r="H102" s="122"/>
      <c r="I102" s="122"/>
      <c r="J102" s="11"/>
      <c r="K102" s="122" t="s">
        <v>246</v>
      </c>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3">
        <f>'OS-05_3 - zařízení vzduch...'!J29</f>
        <v>0</v>
      </c>
      <c r="AH102" s="11"/>
      <c r="AI102" s="11"/>
      <c r="AJ102" s="11"/>
      <c r="AK102" s="11"/>
      <c r="AL102" s="11"/>
      <c r="AM102" s="11"/>
      <c r="AN102" s="123">
        <f>SUM(AG102,AT102)</f>
        <v>0</v>
      </c>
      <c r="AO102" s="11"/>
      <c r="AP102" s="11"/>
      <c r="AQ102" s="124" t="s">
        <v>89</v>
      </c>
      <c r="AR102" s="121"/>
      <c r="AS102" s="130">
        <v>0</v>
      </c>
      <c r="AT102" s="131">
        <f>ROUND(SUM(AV102:AW102),2)</f>
        <v>0</v>
      </c>
      <c r="AU102" s="132">
        <f>'OS-05_3 - zařízení vzduch...'!P84</f>
        <v>0</v>
      </c>
      <c r="AV102" s="131">
        <f>'OS-05_3 - zařízení vzduch...'!J32</f>
        <v>0</v>
      </c>
      <c r="AW102" s="131">
        <f>'OS-05_3 - zařízení vzduch...'!J33</f>
        <v>0</v>
      </c>
      <c r="AX102" s="131">
        <f>'OS-05_3 - zařízení vzduch...'!J34</f>
        <v>0</v>
      </c>
      <c r="AY102" s="131">
        <f>'OS-05_3 - zařízení vzduch...'!J35</f>
        <v>0</v>
      </c>
      <c r="AZ102" s="131">
        <f>'OS-05_3 - zařízení vzduch...'!F32</f>
        <v>0</v>
      </c>
      <c r="BA102" s="131">
        <f>'OS-05_3 - zařízení vzduch...'!F33</f>
        <v>0</v>
      </c>
      <c r="BB102" s="131">
        <f>'OS-05_3 - zařízení vzduch...'!F34</f>
        <v>0</v>
      </c>
      <c r="BC102" s="131">
        <f>'OS-05_3 - zařízení vzduch...'!F35</f>
        <v>0</v>
      </c>
      <c r="BD102" s="133">
        <f>'OS-05_3 - zařízení vzduch...'!F36</f>
        <v>0</v>
      </c>
      <c r="BT102" s="129" t="s">
        <v>87</v>
      </c>
      <c r="BV102" s="129" t="s">
        <v>82</v>
      </c>
      <c r="BW102" s="129" t="s">
        <v>247</v>
      </c>
      <c r="BX102" s="129" t="s">
        <v>237</v>
      </c>
      <c r="CL102" s="129" t="s">
        <v>95</v>
      </c>
    </row>
    <row r="103" s="1" customFormat="1" ht="30" customHeight="1">
      <c r="B103" s="48"/>
      <c r="AR103" s="48"/>
    </row>
    <row r="104" s="1" customFormat="1" ht="6.96" customHeight="1">
      <c r="B104" s="69"/>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48"/>
    </row>
  </sheetData>
  <mergeCells count="2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D54:H54"/>
    <mergeCell ref="J54:AF54"/>
    <mergeCell ref="AN55:AP55"/>
    <mergeCell ref="AG55:AM55"/>
    <mergeCell ref="E55:I55"/>
    <mergeCell ref="K55:AF55"/>
    <mergeCell ref="AN56:AP56"/>
    <mergeCell ref="AG56:AM56"/>
    <mergeCell ref="D56:H56"/>
    <mergeCell ref="J56:AF56"/>
    <mergeCell ref="AN57:AP57"/>
    <mergeCell ref="AG57:AM57"/>
    <mergeCell ref="E57:I57"/>
    <mergeCell ref="K57:AF57"/>
    <mergeCell ref="AN58:AP58"/>
    <mergeCell ref="AG58:AM58"/>
    <mergeCell ref="E58:I58"/>
    <mergeCell ref="K58:AF58"/>
    <mergeCell ref="AN59:AP59"/>
    <mergeCell ref="AG59:AM59"/>
    <mergeCell ref="E59:I59"/>
    <mergeCell ref="K59:AF59"/>
    <mergeCell ref="AN60:AP60"/>
    <mergeCell ref="AG60:AM60"/>
    <mergeCell ref="E60:I60"/>
    <mergeCell ref="K60:AF60"/>
    <mergeCell ref="AN61:AP61"/>
    <mergeCell ref="AG61:AM61"/>
    <mergeCell ref="E61:I61"/>
    <mergeCell ref="K61:AF61"/>
    <mergeCell ref="AN62:AP62"/>
    <mergeCell ref="AG62:AM62"/>
    <mergeCell ref="E62:I62"/>
    <mergeCell ref="K62:AF62"/>
    <mergeCell ref="AN63:AP63"/>
    <mergeCell ref="AG63:AM63"/>
    <mergeCell ref="E63:I63"/>
    <mergeCell ref="K63:AF63"/>
    <mergeCell ref="AN64:AP64"/>
    <mergeCell ref="AG64:AM64"/>
    <mergeCell ref="E64:I64"/>
    <mergeCell ref="K64:AF64"/>
    <mergeCell ref="AN65:AP65"/>
    <mergeCell ref="AG65:AM65"/>
    <mergeCell ref="E65:I65"/>
    <mergeCell ref="K65:AF65"/>
    <mergeCell ref="AN66:AP66"/>
    <mergeCell ref="AG66:AM66"/>
    <mergeCell ref="D66:H66"/>
    <mergeCell ref="J66:AF66"/>
    <mergeCell ref="AN67:AP67"/>
    <mergeCell ref="AG67:AM67"/>
    <mergeCell ref="E67:I67"/>
    <mergeCell ref="K67:AF67"/>
    <mergeCell ref="AN68:AP68"/>
    <mergeCell ref="AG68:AM68"/>
    <mergeCell ref="D68:H68"/>
    <mergeCell ref="J68:AF68"/>
    <mergeCell ref="AN69:AP69"/>
    <mergeCell ref="AG69:AM69"/>
    <mergeCell ref="E69:I69"/>
    <mergeCell ref="K69:AF69"/>
    <mergeCell ref="AN70:AP70"/>
    <mergeCell ref="AG70:AM70"/>
    <mergeCell ref="D70:H70"/>
    <mergeCell ref="J70:AF70"/>
    <mergeCell ref="AN71:AP71"/>
    <mergeCell ref="AG71:AM71"/>
    <mergeCell ref="E71:I71"/>
    <mergeCell ref="K71:AF71"/>
    <mergeCell ref="AN72:AP72"/>
    <mergeCell ref="AG72:AM72"/>
    <mergeCell ref="D72:H72"/>
    <mergeCell ref="J72:AF72"/>
    <mergeCell ref="AN73:AP73"/>
    <mergeCell ref="AG73:AM73"/>
    <mergeCell ref="E73:I73"/>
    <mergeCell ref="K73:AF73"/>
    <mergeCell ref="AN74:AP74"/>
    <mergeCell ref="AG74:AM74"/>
    <mergeCell ref="D74:H74"/>
    <mergeCell ref="J74:AF74"/>
    <mergeCell ref="AN75:AP75"/>
    <mergeCell ref="AG75:AM75"/>
    <mergeCell ref="E75:I75"/>
    <mergeCell ref="K75:AF75"/>
    <mergeCell ref="AN76:AP76"/>
    <mergeCell ref="AG76:AM76"/>
    <mergeCell ref="D76:H76"/>
    <mergeCell ref="J76:AF76"/>
    <mergeCell ref="AN77:AP77"/>
    <mergeCell ref="AG77:AM77"/>
    <mergeCell ref="E77:I77"/>
    <mergeCell ref="K77:AF77"/>
    <mergeCell ref="AN78:AP78"/>
    <mergeCell ref="AG78:AM78"/>
    <mergeCell ref="D78:H78"/>
    <mergeCell ref="J78:AF78"/>
    <mergeCell ref="AN79:AP79"/>
    <mergeCell ref="AG79:AM79"/>
    <mergeCell ref="E79:I79"/>
    <mergeCell ref="K79:AF79"/>
    <mergeCell ref="AN80:AP80"/>
    <mergeCell ref="AG80:AM80"/>
    <mergeCell ref="D80:H80"/>
    <mergeCell ref="J80:AF80"/>
    <mergeCell ref="AN81:AP81"/>
    <mergeCell ref="AG81:AM81"/>
    <mergeCell ref="E81:I81"/>
    <mergeCell ref="K81:AF81"/>
    <mergeCell ref="AN82:AP82"/>
    <mergeCell ref="AG82:AM82"/>
    <mergeCell ref="D82:H82"/>
    <mergeCell ref="J82:AF82"/>
    <mergeCell ref="AN83:AP83"/>
    <mergeCell ref="AG83:AM83"/>
    <mergeCell ref="E83:I83"/>
    <mergeCell ref="K83:AF83"/>
    <mergeCell ref="AN84:AP84"/>
    <mergeCell ref="AG84:AM84"/>
    <mergeCell ref="D84:H84"/>
    <mergeCell ref="J84:AF84"/>
    <mergeCell ref="AN85:AP85"/>
    <mergeCell ref="AG85:AM85"/>
    <mergeCell ref="E85:I85"/>
    <mergeCell ref="K85:AF85"/>
    <mergeCell ref="AN86:AP86"/>
    <mergeCell ref="AG86:AM86"/>
    <mergeCell ref="E86:I86"/>
    <mergeCell ref="K86:AF86"/>
    <mergeCell ref="AN87:AP87"/>
    <mergeCell ref="AG87:AM87"/>
    <mergeCell ref="D87:H87"/>
    <mergeCell ref="J87:AF87"/>
    <mergeCell ref="AN88:AP88"/>
    <mergeCell ref="AG88:AM88"/>
    <mergeCell ref="E88:I88"/>
    <mergeCell ref="K88:AF88"/>
    <mergeCell ref="AN89:AP89"/>
    <mergeCell ref="AG89:AM89"/>
    <mergeCell ref="E89:I89"/>
    <mergeCell ref="K89:AF89"/>
    <mergeCell ref="AN90:AP90"/>
    <mergeCell ref="AG90:AM90"/>
    <mergeCell ref="E90:I90"/>
    <mergeCell ref="K90:AF90"/>
    <mergeCell ref="AN91:AP91"/>
    <mergeCell ref="AG91:AM91"/>
    <mergeCell ref="E91:I91"/>
    <mergeCell ref="K91:AF91"/>
    <mergeCell ref="AN92:AP92"/>
    <mergeCell ref="AG92:AM92"/>
    <mergeCell ref="D92:H92"/>
    <mergeCell ref="J92:AF92"/>
    <mergeCell ref="AN93:AP93"/>
    <mergeCell ref="AG93:AM93"/>
    <mergeCell ref="E93:I93"/>
    <mergeCell ref="K93:AF93"/>
    <mergeCell ref="AN94:AP94"/>
    <mergeCell ref="AG94:AM94"/>
    <mergeCell ref="D94:H94"/>
    <mergeCell ref="J94:AF94"/>
    <mergeCell ref="AN95:AP95"/>
    <mergeCell ref="AG95:AM95"/>
    <mergeCell ref="E95:I95"/>
    <mergeCell ref="K95:AF95"/>
    <mergeCell ref="AN96:AP96"/>
    <mergeCell ref="AG96:AM96"/>
    <mergeCell ref="E96:I96"/>
    <mergeCell ref="K96:AF96"/>
    <mergeCell ref="AN97:AP97"/>
    <mergeCell ref="AG97:AM97"/>
    <mergeCell ref="E97:I97"/>
    <mergeCell ref="K97:AF97"/>
    <mergeCell ref="AN98:AP98"/>
    <mergeCell ref="AG98:AM98"/>
    <mergeCell ref="D98:H98"/>
    <mergeCell ref="J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G51:AM51"/>
    <mergeCell ref="AN51:AP51"/>
    <mergeCell ref="AR2:BE2"/>
  </mergeCells>
  <hyperlinks>
    <hyperlink ref="K1:S1" location="C2" display="1) Rekapitulace stavby"/>
    <hyperlink ref="W1:AI1" location="C51" display="2) Rekapitulace objektů stavby a soupisů prací"/>
    <hyperlink ref="A53" location="'VON - Vedlejší a ostatní ...'!C2" display="/"/>
    <hyperlink ref="A55" location="'S00_1 - Architektonicko-s...'!C2" display="/"/>
    <hyperlink ref="A57" location="'S01_1 - Architektonicko-s...'!C2" display="/"/>
    <hyperlink ref="A58" location="'S01_2 - Sadové úpravy'!C2" display="/"/>
    <hyperlink ref="A59" location="'S01_a - Zařízení pro vytá...'!C2" display="/"/>
    <hyperlink ref="A60" location="'S01_b1 - Zařízení vzducho...'!C2" display="/"/>
    <hyperlink ref="A61" location="'S01_b2 - Zařízení klimati...'!C2" display="/"/>
    <hyperlink ref="A62" location="'S01_c - Zařízení zdravotn...'!C2" display="/"/>
    <hyperlink ref="A63" location="'S01_d1 - Zařízení silnopr...'!C2" display="/"/>
    <hyperlink ref="A64" location="'S01_d2 - Bleskosvod'!C2" display="/"/>
    <hyperlink ref="A65" location="'S01_e - Zařízení slabopro...'!C2" display="/"/>
    <hyperlink ref="A67" location="'I01_1 - Architektonicko-s...'!C2" display="/"/>
    <hyperlink ref="A69" location="'I02_1 - Architektonicko-s...'!C2" display="/"/>
    <hyperlink ref="A71" location="'I03_1 - Přípojka dešťové ...'!C2" display="/"/>
    <hyperlink ref="A73" location="'I04_1 - Rozšíření areálov...'!C2" display="/"/>
    <hyperlink ref="A75" location="'I05_1 - Rozšíření areálov...'!C2" display="/"/>
    <hyperlink ref="A77" location="'I06_1 - Úprava kabelového...'!C2" display="/"/>
    <hyperlink ref="A79" location="'I07_1 - Areálový rozvod NN'!C2" display="/"/>
    <hyperlink ref="A81" location="'I08_1 - Areálový rozvod s...'!C2" display="/"/>
    <hyperlink ref="A83" location="'I09_1 - Zrušení části nep...'!C2" display="/"/>
    <hyperlink ref="A85" location="'I010_1 - Demontáž stávají...'!C2" display="/"/>
    <hyperlink ref="A86" location="'I010_2 - Architektonicko-...'!C2" display="/"/>
    <hyperlink ref="A88" location="'I011_1 - Demontáž oplocení'!C2" display="/"/>
    <hyperlink ref="A89" location="'I011_2 - Architektonicko-...'!C2" display="/"/>
    <hyperlink ref="A90" location="'I011_3 - Areálový rozvod ...'!C2" display="/"/>
    <hyperlink ref="A91" location="'I011_4 - Areálový rozvod NN'!C2" display="/"/>
    <hyperlink ref="A93" location="'P01_1 - Lezecká stěna'!C2" display="/"/>
    <hyperlink ref="A95" location="'P02_1 - Trenažer vrtulník...'!C2" display="/"/>
    <hyperlink ref="A96" location="'P02_2 - Trenažér vrtulník...'!C2" display="/"/>
    <hyperlink ref="A97" location="'P02_3 - Trenažer vrtulnik...'!C2" display="/"/>
    <hyperlink ref="A99" location="'OS-05 - Úprava torza vrtu...'!C2" display="/"/>
    <hyperlink ref="A100" location="'OS-05_1 - silnoproudá ele...'!C2" display="/"/>
    <hyperlink ref="A101" location="'OS-05_2 - slaboproudá ele...'!C2" display="/"/>
    <hyperlink ref="A102" location="'OS-05_3 - zařízení vzduch...'!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255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255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257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ROUND(SUM(BE83:BE121), 2)</f>
        <v>0</v>
      </c>
      <c r="G32" s="49"/>
      <c r="H32" s="49"/>
      <c r="I32" s="156">
        <v>0.20999999999999999</v>
      </c>
      <c r="J32" s="155">
        <f>ROUND(ROUND((SUM(BE83:BE121)), 2)*I32, 2)</f>
        <v>0</v>
      </c>
      <c r="K32" s="53"/>
    </row>
    <row r="33" s="1" customFormat="1" ht="14.4" customHeight="1">
      <c r="B33" s="48"/>
      <c r="C33" s="49"/>
      <c r="D33" s="49"/>
      <c r="E33" s="57" t="s">
        <v>52</v>
      </c>
      <c r="F33" s="155">
        <f>ROUND(SUM(BF83:BF121), 2)</f>
        <v>0</v>
      </c>
      <c r="G33" s="49"/>
      <c r="H33" s="49"/>
      <c r="I33" s="156">
        <v>0.14999999999999999</v>
      </c>
      <c r="J33" s="155">
        <f>ROUND(ROUND((SUM(BF83:BF121)), 2)*I33, 2)</f>
        <v>0</v>
      </c>
      <c r="K33" s="53"/>
    </row>
    <row r="34" hidden="1" s="1" customFormat="1" ht="14.4" customHeight="1">
      <c r="B34" s="48"/>
      <c r="C34" s="49"/>
      <c r="D34" s="49"/>
      <c r="E34" s="57" t="s">
        <v>53</v>
      </c>
      <c r="F34" s="155">
        <f>ROUND(SUM(BG83:BG121), 2)</f>
        <v>0</v>
      </c>
      <c r="G34" s="49"/>
      <c r="H34" s="49"/>
      <c r="I34" s="156">
        <v>0.20999999999999999</v>
      </c>
      <c r="J34" s="155">
        <v>0</v>
      </c>
      <c r="K34" s="53"/>
    </row>
    <row r="35" hidden="1" s="1" customFormat="1" ht="14.4" customHeight="1">
      <c r="B35" s="48"/>
      <c r="C35" s="49"/>
      <c r="D35" s="49"/>
      <c r="E35" s="57" t="s">
        <v>54</v>
      </c>
      <c r="F35" s="155">
        <f>ROUND(SUM(BH83:BH121), 2)</f>
        <v>0</v>
      </c>
      <c r="G35" s="49"/>
      <c r="H35" s="49"/>
      <c r="I35" s="156">
        <v>0.14999999999999999</v>
      </c>
      <c r="J35" s="155">
        <v>0</v>
      </c>
      <c r="K35" s="53"/>
    </row>
    <row r="36" hidden="1" s="1" customFormat="1" ht="14.4" customHeight="1">
      <c r="B36" s="48"/>
      <c r="C36" s="49"/>
      <c r="D36" s="49"/>
      <c r="E36" s="57" t="s">
        <v>55</v>
      </c>
      <c r="F36" s="155">
        <f>ROUND(SUM(BI83:BI121),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255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VON - Vedlejší a ostatní náklady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263</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255</v>
      </c>
      <c r="F73" s="1"/>
      <c r="G73" s="1"/>
      <c r="H73" s="1"/>
      <c r="L73" s="48"/>
    </row>
    <row r="74" s="1" customFormat="1" ht="14.4" customHeight="1">
      <c r="B74" s="48"/>
      <c r="C74" s="76" t="s">
        <v>256</v>
      </c>
      <c r="L74" s="48"/>
    </row>
    <row r="75" s="1" customFormat="1" ht="17.25" customHeight="1">
      <c r="B75" s="48"/>
      <c r="E75" s="79" t="str">
        <f>E11</f>
        <v>VON - Vedlejší a ostatní náklady</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15. 1. 2018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278</v>
      </c>
      <c r="F84" s="194" t="s">
        <v>279</v>
      </c>
      <c r="I84" s="195"/>
      <c r="J84" s="196">
        <f>BK84</f>
        <v>0</v>
      </c>
      <c r="L84" s="192"/>
      <c r="M84" s="197"/>
      <c r="N84" s="198"/>
      <c r="O84" s="198"/>
      <c r="P84" s="199">
        <f>SUM(P85:P121)</f>
        <v>0</v>
      </c>
      <c r="Q84" s="198"/>
      <c r="R84" s="199">
        <f>SUM(R85:R121)</f>
        <v>0</v>
      </c>
      <c r="S84" s="198"/>
      <c r="T84" s="200">
        <f>SUM(T85:T121)</f>
        <v>0</v>
      </c>
      <c r="AR84" s="193" t="s">
        <v>280</v>
      </c>
      <c r="AT84" s="201" t="s">
        <v>79</v>
      </c>
      <c r="AU84" s="201" t="s">
        <v>80</v>
      </c>
      <c r="AY84" s="193" t="s">
        <v>281</v>
      </c>
      <c r="BK84" s="202">
        <f>SUM(BK85:BK121)</f>
        <v>0</v>
      </c>
    </row>
    <row r="85" s="1" customFormat="1" ht="16.5" customHeight="1">
      <c r="B85" s="203"/>
      <c r="C85" s="204" t="s">
        <v>24</v>
      </c>
      <c r="D85" s="204" t="s">
        <v>282</v>
      </c>
      <c r="E85" s="205" t="s">
        <v>283</v>
      </c>
      <c r="F85" s="206" t="s">
        <v>284</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286</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286</v>
      </c>
      <c r="BM85" s="26" t="s">
        <v>287</v>
      </c>
    </row>
    <row r="86" s="1" customFormat="1">
      <c r="B86" s="48"/>
      <c r="D86" s="216" t="s">
        <v>288</v>
      </c>
      <c r="F86" s="217" t="s">
        <v>289</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290</v>
      </c>
      <c r="F87" s="206" t="s">
        <v>291</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286</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286</v>
      </c>
      <c r="BM87" s="26" t="s">
        <v>292</v>
      </c>
    </row>
    <row r="88" s="1" customFormat="1">
      <c r="B88" s="48"/>
      <c r="D88" s="216" t="s">
        <v>288</v>
      </c>
      <c r="F88" s="217" t="s">
        <v>293</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295</v>
      </c>
      <c r="F89" s="206" t="s">
        <v>296</v>
      </c>
      <c r="G89" s="207" t="s">
        <v>285</v>
      </c>
      <c r="H89" s="208">
        <v>1</v>
      </c>
      <c r="I89" s="209"/>
      <c r="J89" s="210">
        <f>ROUND(I89*H89,2)</f>
        <v>0</v>
      </c>
      <c r="K89" s="206" t="s">
        <v>5</v>
      </c>
      <c r="L89" s="48"/>
      <c r="M89" s="211" t="s">
        <v>5</v>
      </c>
      <c r="N89" s="212" t="s">
        <v>51</v>
      </c>
      <c r="O89" s="49"/>
      <c r="P89" s="213">
        <f>O89*H89</f>
        <v>0</v>
      </c>
      <c r="Q89" s="213">
        <v>0</v>
      </c>
      <c r="R89" s="213">
        <f>Q89*H89</f>
        <v>0</v>
      </c>
      <c r="S89" s="213">
        <v>0</v>
      </c>
      <c r="T89" s="214">
        <f>S89*H89</f>
        <v>0</v>
      </c>
      <c r="AR89" s="26" t="s">
        <v>286</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297</v>
      </c>
    </row>
    <row r="90" s="1" customFormat="1">
      <c r="B90" s="48"/>
      <c r="D90" s="216" t="s">
        <v>288</v>
      </c>
      <c r="F90" s="217" t="s">
        <v>298</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299</v>
      </c>
      <c r="F91" s="206" t="s">
        <v>300</v>
      </c>
      <c r="G91" s="207" t="s">
        <v>285</v>
      </c>
      <c r="H91" s="208">
        <v>1</v>
      </c>
      <c r="I91" s="209"/>
      <c r="J91" s="210">
        <f>ROUND(I91*H91,2)</f>
        <v>0</v>
      </c>
      <c r="K91" s="206" t="s">
        <v>5</v>
      </c>
      <c r="L91" s="48"/>
      <c r="M91" s="211" t="s">
        <v>5</v>
      </c>
      <c r="N91" s="212" t="s">
        <v>51</v>
      </c>
      <c r="O91" s="49"/>
      <c r="P91" s="213">
        <f>O91*H91</f>
        <v>0</v>
      </c>
      <c r="Q91" s="213">
        <v>0</v>
      </c>
      <c r="R91" s="213">
        <f>Q91*H91</f>
        <v>0</v>
      </c>
      <c r="S91" s="213">
        <v>0</v>
      </c>
      <c r="T91" s="214">
        <f>S91*H91</f>
        <v>0</v>
      </c>
      <c r="AR91" s="26" t="s">
        <v>286</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301</v>
      </c>
    </row>
    <row r="92" s="1" customFormat="1">
      <c r="B92" s="48"/>
      <c r="D92" s="216" t="s">
        <v>288</v>
      </c>
      <c r="F92" s="217" t="s">
        <v>302</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303</v>
      </c>
      <c r="F93" s="206" t="s">
        <v>304</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305</v>
      </c>
    </row>
    <row r="94" s="1" customFormat="1">
      <c r="B94" s="48"/>
      <c r="D94" s="216" t="s">
        <v>288</v>
      </c>
      <c r="F94" s="217" t="s">
        <v>306</v>
      </c>
      <c r="I94" s="218"/>
      <c r="L94" s="48"/>
      <c r="M94" s="219"/>
      <c r="N94" s="49"/>
      <c r="O94" s="49"/>
      <c r="P94" s="49"/>
      <c r="Q94" s="49"/>
      <c r="R94" s="49"/>
      <c r="S94" s="49"/>
      <c r="T94" s="87"/>
      <c r="AT94" s="26" t="s">
        <v>288</v>
      </c>
      <c r="AU94" s="26" t="s">
        <v>24</v>
      </c>
    </row>
    <row r="95" s="1" customFormat="1" ht="16.5" customHeight="1">
      <c r="B95" s="203"/>
      <c r="C95" s="204" t="s">
        <v>307</v>
      </c>
      <c r="D95" s="204" t="s">
        <v>282</v>
      </c>
      <c r="E95" s="205" t="s">
        <v>308</v>
      </c>
      <c r="F95" s="206" t="s">
        <v>309</v>
      </c>
      <c r="G95" s="207" t="s">
        <v>285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286</v>
      </c>
      <c r="AT95" s="26" t="s">
        <v>282</v>
      </c>
      <c r="AU95" s="26" t="s">
        <v>24</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310</v>
      </c>
    </row>
    <row r="96" s="1" customFormat="1" ht="16.5" customHeight="1">
      <c r="B96" s="203"/>
      <c r="C96" s="204" t="s">
        <v>311</v>
      </c>
      <c r="D96" s="204" t="s">
        <v>282</v>
      </c>
      <c r="E96" s="205" t="s">
        <v>312</v>
      </c>
      <c r="F96" s="206" t="s">
        <v>313</v>
      </c>
      <c r="G96" s="207" t="s">
        <v>285</v>
      </c>
      <c r="H96" s="208">
        <v>1</v>
      </c>
      <c r="I96" s="209"/>
      <c r="J96" s="210">
        <f>ROUND(I96*H96,2)</f>
        <v>0</v>
      </c>
      <c r="K96" s="206" t="s">
        <v>5</v>
      </c>
      <c r="L96" s="48"/>
      <c r="M96" s="211" t="s">
        <v>5</v>
      </c>
      <c r="N96" s="212" t="s">
        <v>51</v>
      </c>
      <c r="O96" s="49"/>
      <c r="P96" s="213">
        <f>O96*H96</f>
        <v>0</v>
      </c>
      <c r="Q96" s="213">
        <v>0</v>
      </c>
      <c r="R96" s="213">
        <f>Q96*H96</f>
        <v>0</v>
      </c>
      <c r="S96" s="213">
        <v>0</v>
      </c>
      <c r="T96" s="214">
        <f>S96*H96</f>
        <v>0</v>
      </c>
      <c r="AR96" s="26" t="s">
        <v>286</v>
      </c>
      <c r="AT96" s="26" t="s">
        <v>282</v>
      </c>
      <c r="AU96" s="26" t="s">
        <v>24</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314</v>
      </c>
    </row>
    <row r="97" s="1" customFormat="1">
      <c r="B97" s="48"/>
      <c r="D97" s="216" t="s">
        <v>288</v>
      </c>
      <c r="F97" s="217" t="s">
        <v>315</v>
      </c>
      <c r="I97" s="218"/>
      <c r="L97" s="48"/>
      <c r="M97" s="219"/>
      <c r="N97" s="49"/>
      <c r="O97" s="49"/>
      <c r="P97" s="49"/>
      <c r="Q97" s="49"/>
      <c r="R97" s="49"/>
      <c r="S97" s="49"/>
      <c r="T97" s="87"/>
      <c r="AT97" s="26" t="s">
        <v>288</v>
      </c>
      <c r="AU97" s="26" t="s">
        <v>24</v>
      </c>
    </row>
    <row r="98" s="1" customFormat="1" ht="16.5" customHeight="1">
      <c r="B98" s="203"/>
      <c r="C98" s="204" t="s">
        <v>316</v>
      </c>
      <c r="D98" s="204" t="s">
        <v>282</v>
      </c>
      <c r="E98" s="205" t="s">
        <v>317</v>
      </c>
      <c r="F98" s="206" t="s">
        <v>318</v>
      </c>
      <c r="G98" s="207" t="s">
        <v>285</v>
      </c>
      <c r="H98" s="208">
        <v>1</v>
      </c>
      <c r="I98" s="209"/>
      <c r="J98" s="210">
        <f>ROUND(I98*H98,2)</f>
        <v>0</v>
      </c>
      <c r="K98" s="206" t="s">
        <v>5</v>
      </c>
      <c r="L98" s="48"/>
      <c r="M98" s="211" t="s">
        <v>5</v>
      </c>
      <c r="N98" s="212" t="s">
        <v>51</v>
      </c>
      <c r="O98" s="49"/>
      <c r="P98" s="213">
        <f>O98*H98</f>
        <v>0</v>
      </c>
      <c r="Q98" s="213">
        <v>0</v>
      </c>
      <c r="R98" s="213">
        <f>Q98*H98</f>
        <v>0</v>
      </c>
      <c r="S98" s="213">
        <v>0</v>
      </c>
      <c r="T98" s="214">
        <f>S98*H98</f>
        <v>0</v>
      </c>
      <c r="AR98" s="26" t="s">
        <v>286</v>
      </c>
      <c r="AT98" s="26" t="s">
        <v>282</v>
      </c>
      <c r="AU98" s="26" t="s">
        <v>24</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319</v>
      </c>
    </row>
    <row r="99" s="1" customFormat="1">
      <c r="B99" s="48"/>
      <c r="D99" s="216" t="s">
        <v>288</v>
      </c>
      <c r="F99" s="217" t="s">
        <v>320</v>
      </c>
      <c r="I99" s="218"/>
      <c r="L99" s="48"/>
      <c r="M99" s="219"/>
      <c r="N99" s="49"/>
      <c r="O99" s="49"/>
      <c r="P99" s="49"/>
      <c r="Q99" s="49"/>
      <c r="R99" s="49"/>
      <c r="S99" s="49"/>
      <c r="T99" s="87"/>
      <c r="AT99" s="26" t="s">
        <v>288</v>
      </c>
      <c r="AU99" s="26" t="s">
        <v>24</v>
      </c>
    </row>
    <row r="100" s="1" customFormat="1" ht="16.5" customHeight="1">
      <c r="B100" s="203"/>
      <c r="C100" s="204" t="s">
        <v>321</v>
      </c>
      <c r="D100" s="204" t="s">
        <v>282</v>
      </c>
      <c r="E100" s="205" t="s">
        <v>322</v>
      </c>
      <c r="F100" s="206" t="s">
        <v>323</v>
      </c>
      <c r="G100" s="207" t="s">
        <v>285</v>
      </c>
      <c r="H100" s="208">
        <v>1</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286</v>
      </c>
      <c r="AT100" s="26" t="s">
        <v>282</v>
      </c>
      <c r="AU100" s="26" t="s">
        <v>24</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324</v>
      </c>
    </row>
    <row r="101" s="1" customFormat="1">
      <c r="B101" s="48"/>
      <c r="D101" s="216" t="s">
        <v>288</v>
      </c>
      <c r="F101" s="217" t="s">
        <v>325</v>
      </c>
      <c r="I101" s="218"/>
      <c r="L101" s="48"/>
      <c r="M101" s="219"/>
      <c r="N101" s="49"/>
      <c r="O101" s="49"/>
      <c r="P101" s="49"/>
      <c r="Q101" s="49"/>
      <c r="R101" s="49"/>
      <c r="S101" s="49"/>
      <c r="T101" s="87"/>
      <c r="AT101" s="26" t="s">
        <v>288</v>
      </c>
      <c r="AU101" s="26" t="s">
        <v>24</v>
      </c>
    </row>
    <row r="102" s="1" customFormat="1" ht="16.5" customHeight="1">
      <c r="B102" s="203"/>
      <c r="C102" s="204" t="s">
        <v>29</v>
      </c>
      <c r="D102" s="204" t="s">
        <v>282</v>
      </c>
      <c r="E102" s="205" t="s">
        <v>326</v>
      </c>
      <c r="F102" s="206" t="s">
        <v>327</v>
      </c>
      <c r="G102" s="207" t="s">
        <v>285</v>
      </c>
      <c r="H102" s="208">
        <v>1</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286</v>
      </c>
      <c r="AT102" s="26" t="s">
        <v>282</v>
      </c>
      <c r="AU102" s="26" t="s">
        <v>24</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286</v>
      </c>
      <c r="BM102" s="26" t="s">
        <v>328</v>
      </c>
    </row>
    <row r="103" s="1" customFormat="1">
      <c r="B103" s="48"/>
      <c r="D103" s="216" t="s">
        <v>288</v>
      </c>
      <c r="F103" s="217" t="s">
        <v>329</v>
      </c>
      <c r="I103" s="218"/>
      <c r="L103" s="48"/>
      <c r="M103" s="219"/>
      <c r="N103" s="49"/>
      <c r="O103" s="49"/>
      <c r="P103" s="49"/>
      <c r="Q103" s="49"/>
      <c r="R103" s="49"/>
      <c r="S103" s="49"/>
      <c r="T103" s="87"/>
      <c r="AT103" s="26" t="s">
        <v>288</v>
      </c>
      <c r="AU103" s="26" t="s">
        <v>24</v>
      </c>
    </row>
    <row r="104" s="1" customFormat="1" ht="25.5" customHeight="1">
      <c r="B104" s="203"/>
      <c r="C104" s="204" t="s">
        <v>330</v>
      </c>
      <c r="D104" s="204" t="s">
        <v>282</v>
      </c>
      <c r="E104" s="205" t="s">
        <v>331</v>
      </c>
      <c r="F104" s="206" t="s">
        <v>332</v>
      </c>
      <c r="G104" s="207" t="s">
        <v>285</v>
      </c>
      <c r="H104" s="208">
        <v>1</v>
      </c>
      <c r="I104" s="209"/>
      <c r="J104" s="210">
        <f>ROUND(I104*H104,2)</f>
        <v>0</v>
      </c>
      <c r="K104" s="206" t="s">
        <v>5</v>
      </c>
      <c r="L104" s="48"/>
      <c r="M104" s="211" t="s">
        <v>5</v>
      </c>
      <c r="N104" s="212" t="s">
        <v>51</v>
      </c>
      <c r="O104" s="49"/>
      <c r="P104" s="213">
        <f>O104*H104</f>
        <v>0</v>
      </c>
      <c r="Q104" s="213">
        <v>0</v>
      </c>
      <c r="R104" s="213">
        <f>Q104*H104</f>
        <v>0</v>
      </c>
      <c r="S104" s="213">
        <v>0</v>
      </c>
      <c r="T104" s="214">
        <f>S104*H104</f>
        <v>0</v>
      </c>
      <c r="AR104" s="26" t="s">
        <v>286</v>
      </c>
      <c r="AT104" s="26" t="s">
        <v>282</v>
      </c>
      <c r="AU104" s="26" t="s">
        <v>24</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333</v>
      </c>
    </row>
    <row r="105" s="1" customFormat="1">
      <c r="B105" s="48"/>
      <c r="D105" s="216" t="s">
        <v>288</v>
      </c>
      <c r="F105" s="217" t="s">
        <v>334</v>
      </c>
      <c r="I105" s="218"/>
      <c r="L105" s="48"/>
      <c r="M105" s="219"/>
      <c r="N105" s="49"/>
      <c r="O105" s="49"/>
      <c r="P105" s="49"/>
      <c r="Q105" s="49"/>
      <c r="R105" s="49"/>
      <c r="S105" s="49"/>
      <c r="T105" s="87"/>
      <c r="AT105" s="26" t="s">
        <v>288</v>
      </c>
      <c r="AU105" s="26" t="s">
        <v>24</v>
      </c>
    </row>
    <row r="106" s="1" customFormat="1" ht="16.5" customHeight="1">
      <c r="B106" s="203"/>
      <c r="C106" s="204" t="s">
        <v>335</v>
      </c>
      <c r="D106" s="204" t="s">
        <v>282</v>
      </c>
      <c r="E106" s="205" t="s">
        <v>336</v>
      </c>
      <c r="F106" s="206" t="s">
        <v>337</v>
      </c>
      <c r="G106" s="207" t="s">
        <v>285</v>
      </c>
      <c r="H106" s="208">
        <v>1</v>
      </c>
      <c r="I106" s="209"/>
      <c r="J106" s="210">
        <f>ROUND(I106*H106,2)</f>
        <v>0</v>
      </c>
      <c r="K106" s="206" t="s">
        <v>5</v>
      </c>
      <c r="L106" s="48"/>
      <c r="M106" s="211" t="s">
        <v>5</v>
      </c>
      <c r="N106" s="212" t="s">
        <v>51</v>
      </c>
      <c r="O106" s="49"/>
      <c r="P106" s="213">
        <f>O106*H106</f>
        <v>0</v>
      </c>
      <c r="Q106" s="213">
        <v>0</v>
      </c>
      <c r="R106" s="213">
        <f>Q106*H106</f>
        <v>0</v>
      </c>
      <c r="S106" s="213">
        <v>0</v>
      </c>
      <c r="T106" s="214">
        <f>S106*H106</f>
        <v>0</v>
      </c>
      <c r="AR106" s="26" t="s">
        <v>286</v>
      </c>
      <c r="AT106" s="26" t="s">
        <v>282</v>
      </c>
      <c r="AU106" s="26" t="s">
        <v>24</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338</v>
      </c>
    </row>
    <row r="107" s="1" customFormat="1">
      <c r="B107" s="48"/>
      <c r="D107" s="216" t="s">
        <v>288</v>
      </c>
      <c r="F107" s="217" t="s">
        <v>339</v>
      </c>
      <c r="I107" s="218"/>
      <c r="L107" s="48"/>
      <c r="M107" s="219"/>
      <c r="N107" s="49"/>
      <c r="O107" s="49"/>
      <c r="P107" s="49"/>
      <c r="Q107" s="49"/>
      <c r="R107" s="49"/>
      <c r="S107" s="49"/>
      <c r="T107" s="87"/>
      <c r="AT107" s="26" t="s">
        <v>288</v>
      </c>
      <c r="AU107" s="26" t="s">
        <v>24</v>
      </c>
    </row>
    <row r="108" s="1" customFormat="1" ht="16.5" customHeight="1">
      <c r="B108" s="203"/>
      <c r="C108" s="204" t="s">
        <v>340</v>
      </c>
      <c r="D108" s="204" t="s">
        <v>282</v>
      </c>
      <c r="E108" s="205" t="s">
        <v>341</v>
      </c>
      <c r="F108" s="206" t="s">
        <v>342</v>
      </c>
      <c r="G108" s="207" t="s">
        <v>285</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286</v>
      </c>
      <c r="AT108" s="26" t="s">
        <v>282</v>
      </c>
      <c r="AU108" s="26" t="s">
        <v>24</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343</v>
      </c>
    </row>
    <row r="109" s="1" customFormat="1">
      <c r="B109" s="48"/>
      <c r="D109" s="216" t="s">
        <v>288</v>
      </c>
      <c r="F109" s="217" t="s">
        <v>344</v>
      </c>
      <c r="I109" s="218"/>
      <c r="L109" s="48"/>
      <c r="M109" s="219"/>
      <c r="N109" s="49"/>
      <c r="O109" s="49"/>
      <c r="P109" s="49"/>
      <c r="Q109" s="49"/>
      <c r="R109" s="49"/>
      <c r="S109" s="49"/>
      <c r="T109" s="87"/>
      <c r="AT109" s="26" t="s">
        <v>288</v>
      </c>
      <c r="AU109" s="26" t="s">
        <v>24</v>
      </c>
    </row>
    <row r="110" s="1" customFormat="1" ht="16.5" customHeight="1">
      <c r="B110" s="203"/>
      <c r="C110" s="204" t="s">
        <v>345</v>
      </c>
      <c r="D110" s="204" t="s">
        <v>282</v>
      </c>
      <c r="E110" s="205" t="s">
        <v>346</v>
      </c>
      <c r="F110" s="206" t="s">
        <v>347</v>
      </c>
      <c r="G110" s="207" t="s">
        <v>285</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286</v>
      </c>
      <c r="AT110" s="26" t="s">
        <v>282</v>
      </c>
      <c r="AU110" s="26" t="s">
        <v>24</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348</v>
      </c>
    </row>
    <row r="111" s="1" customFormat="1">
      <c r="B111" s="48"/>
      <c r="D111" s="216" t="s">
        <v>288</v>
      </c>
      <c r="F111" s="217" t="s">
        <v>349</v>
      </c>
      <c r="I111" s="218"/>
      <c r="L111" s="48"/>
      <c r="M111" s="219"/>
      <c r="N111" s="49"/>
      <c r="O111" s="49"/>
      <c r="P111" s="49"/>
      <c r="Q111" s="49"/>
      <c r="R111" s="49"/>
      <c r="S111" s="49"/>
      <c r="T111" s="87"/>
      <c r="AT111" s="26" t="s">
        <v>288</v>
      </c>
      <c r="AU111" s="26" t="s">
        <v>24</v>
      </c>
    </row>
    <row r="112" s="1" customFormat="1" ht="16.5" customHeight="1">
      <c r="B112" s="203"/>
      <c r="C112" s="204" t="s">
        <v>11</v>
      </c>
      <c r="D112" s="204" t="s">
        <v>282</v>
      </c>
      <c r="E112" s="205" t="s">
        <v>350</v>
      </c>
      <c r="F112" s="206" t="s">
        <v>351</v>
      </c>
      <c r="G112" s="207" t="s">
        <v>285</v>
      </c>
      <c r="H112" s="208">
        <v>1</v>
      </c>
      <c r="I112" s="209"/>
      <c r="J112" s="210">
        <f>ROUND(I112*H112,2)</f>
        <v>0</v>
      </c>
      <c r="K112" s="206" t="s">
        <v>5</v>
      </c>
      <c r="L112" s="48"/>
      <c r="M112" s="211" t="s">
        <v>5</v>
      </c>
      <c r="N112" s="212" t="s">
        <v>51</v>
      </c>
      <c r="O112" s="49"/>
      <c r="P112" s="213">
        <f>O112*H112</f>
        <v>0</v>
      </c>
      <c r="Q112" s="213">
        <v>0</v>
      </c>
      <c r="R112" s="213">
        <f>Q112*H112</f>
        <v>0</v>
      </c>
      <c r="S112" s="213">
        <v>0</v>
      </c>
      <c r="T112" s="214">
        <f>S112*H112</f>
        <v>0</v>
      </c>
      <c r="AR112" s="26" t="s">
        <v>286</v>
      </c>
      <c r="AT112" s="26" t="s">
        <v>282</v>
      </c>
      <c r="AU112" s="26" t="s">
        <v>24</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352</v>
      </c>
    </row>
    <row r="113" s="1" customFormat="1">
      <c r="B113" s="48"/>
      <c r="D113" s="216" t="s">
        <v>288</v>
      </c>
      <c r="F113" s="217" t="s">
        <v>353</v>
      </c>
      <c r="I113" s="218"/>
      <c r="L113" s="48"/>
      <c r="M113" s="219"/>
      <c r="N113" s="49"/>
      <c r="O113" s="49"/>
      <c r="P113" s="49"/>
      <c r="Q113" s="49"/>
      <c r="R113" s="49"/>
      <c r="S113" s="49"/>
      <c r="T113" s="87"/>
      <c r="AT113" s="26" t="s">
        <v>288</v>
      </c>
      <c r="AU113" s="26" t="s">
        <v>24</v>
      </c>
    </row>
    <row r="114" s="1" customFormat="1" ht="25.5" customHeight="1">
      <c r="B114" s="203"/>
      <c r="C114" s="204" t="s">
        <v>354</v>
      </c>
      <c r="D114" s="204" t="s">
        <v>282</v>
      </c>
      <c r="E114" s="205" t="s">
        <v>355</v>
      </c>
      <c r="F114" s="206" t="s">
        <v>356</v>
      </c>
      <c r="G114" s="207" t="s">
        <v>285</v>
      </c>
      <c r="H114" s="208">
        <v>1</v>
      </c>
      <c r="I114" s="209"/>
      <c r="J114" s="210">
        <f>ROUND(I114*H114,2)</f>
        <v>0</v>
      </c>
      <c r="K114" s="206" t="s">
        <v>5</v>
      </c>
      <c r="L114" s="48"/>
      <c r="M114" s="211" t="s">
        <v>5</v>
      </c>
      <c r="N114" s="212" t="s">
        <v>51</v>
      </c>
      <c r="O114" s="49"/>
      <c r="P114" s="213">
        <f>O114*H114</f>
        <v>0</v>
      </c>
      <c r="Q114" s="213">
        <v>0</v>
      </c>
      <c r="R114" s="213">
        <f>Q114*H114</f>
        <v>0</v>
      </c>
      <c r="S114" s="213">
        <v>0</v>
      </c>
      <c r="T114" s="214">
        <f>S114*H114</f>
        <v>0</v>
      </c>
      <c r="AR114" s="26" t="s">
        <v>286</v>
      </c>
      <c r="AT114" s="26" t="s">
        <v>282</v>
      </c>
      <c r="AU114" s="26" t="s">
        <v>24</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357</v>
      </c>
    </row>
    <row r="115" s="1" customFormat="1">
      <c r="B115" s="48"/>
      <c r="D115" s="216" t="s">
        <v>288</v>
      </c>
      <c r="F115" s="217" t="s">
        <v>358</v>
      </c>
      <c r="I115" s="218"/>
      <c r="L115" s="48"/>
      <c r="M115" s="219"/>
      <c r="N115" s="49"/>
      <c r="O115" s="49"/>
      <c r="P115" s="49"/>
      <c r="Q115" s="49"/>
      <c r="R115" s="49"/>
      <c r="S115" s="49"/>
      <c r="T115" s="87"/>
      <c r="AT115" s="26" t="s">
        <v>288</v>
      </c>
      <c r="AU115" s="26" t="s">
        <v>24</v>
      </c>
    </row>
    <row r="116" s="1" customFormat="1" ht="16.5" customHeight="1">
      <c r="B116" s="203"/>
      <c r="C116" s="204" t="s">
        <v>359</v>
      </c>
      <c r="D116" s="204" t="s">
        <v>282</v>
      </c>
      <c r="E116" s="205" t="s">
        <v>360</v>
      </c>
      <c r="F116" s="206" t="s">
        <v>361</v>
      </c>
      <c r="G116" s="207" t="s">
        <v>362</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286</v>
      </c>
      <c r="AT116" s="26" t="s">
        <v>282</v>
      </c>
      <c r="AU116" s="26" t="s">
        <v>24</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363</v>
      </c>
    </row>
    <row r="117" s="1" customFormat="1">
      <c r="B117" s="48"/>
      <c r="D117" s="216" t="s">
        <v>288</v>
      </c>
      <c r="F117" s="217" t="s">
        <v>364</v>
      </c>
      <c r="I117" s="218"/>
      <c r="L117" s="48"/>
      <c r="M117" s="219"/>
      <c r="N117" s="49"/>
      <c r="O117" s="49"/>
      <c r="P117" s="49"/>
      <c r="Q117" s="49"/>
      <c r="R117" s="49"/>
      <c r="S117" s="49"/>
      <c r="T117" s="87"/>
      <c r="AT117" s="26" t="s">
        <v>288</v>
      </c>
      <c r="AU117" s="26" t="s">
        <v>24</v>
      </c>
    </row>
    <row r="118" s="1" customFormat="1" ht="16.5" customHeight="1">
      <c r="B118" s="203"/>
      <c r="C118" s="204" t="s">
        <v>365</v>
      </c>
      <c r="D118" s="204" t="s">
        <v>282</v>
      </c>
      <c r="E118" s="205" t="s">
        <v>366</v>
      </c>
      <c r="F118" s="206" t="s">
        <v>367</v>
      </c>
      <c r="G118" s="207" t="s">
        <v>285</v>
      </c>
      <c r="H118" s="208">
        <v>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24</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v>
      </c>
    </row>
    <row r="119" s="1" customFormat="1">
      <c r="B119" s="48"/>
      <c r="D119" s="216" t="s">
        <v>288</v>
      </c>
      <c r="F119" s="217" t="s">
        <v>369</v>
      </c>
      <c r="I119" s="218"/>
      <c r="L119" s="48"/>
      <c r="M119" s="219"/>
      <c r="N119" s="49"/>
      <c r="O119" s="49"/>
      <c r="P119" s="49"/>
      <c r="Q119" s="49"/>
      <c r="R119" s="49"/>
      <c r="S119" s="49"/>
      <c r="T119" s="87"/>
      <c r="AT119" s="26" t="s">
        <v>288</v>
      </c>
      <c r="AU119" s="26" t="s">
        <v>24</v>
      </c>
    </row>
    <row r="120" s="1" customFormat="1" ht="16.5" customHeight="1">
      <c r="B120" s="203"/>
      <c r="C120" s="204" t="s">
        <v>370</v>
      </c>
      <c r="D120" s="204" t="s">
        <v>282</v>
      </c>
      <c r="E120" s="205" t="s">
        <v>371</v>
      </c>
      <c r="F120" s="206" t="s">
        <v>372</v>
      </c>
      <c r="G120" s="207" t="s">
        <v>285</v>
      </c>
      <c r="H120" s="208">
        <v>1</v>
      </c>
      <c r="I120" s="209"/>
      <c r="J120" s="210">
        <f>ROUND(I120*H120,2)</f>
        <v>0</v>
      </c>
      <c r="K120" s="206" t="s">
        <v>5</v>
      </c>
      <c r="L120" s="48"/>
      <c r="M120" s="211" t="s">
        <v>5</v>
      </c>
      <c r="N120" s="212" t="s">
        <v>51</v>
      </c>
      <c r="O120" s="49"/>
      <c r="P120" s="213">
        <f>O120*H120</f>
        <v>0</v>
      </c>
      <c r="Q120" s="213">
        <v>0</v>
      </c>
      <c r="R120" s="213">
        <f>Q120*H120</f>
        <v>0</v>
      </c>
      <c r="S120" s="213">
        <v>0</v>
      </c>
      <c r="T120" s="214">
        <f>S120*H120</f>
        <v>0</v>
      </c>
      <c r="AR120" s="26" t="s">
        <v>373</v>
      </c>
      <c r="AT120" s="26" t="s">
        <v>282</v>
      </c>
      <c r="AU120" s="26" t="s">
        <v>24</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373</v>
      </c>
      <c r="BM120" s="26" t="s">
        <v>374</v>
      </c>
    </row>
    <row r="121" s="1" customFormat="1">
      <c r="B121" s="48"/>
      <c r="D121" s="216" t="s">
        <v>288</v>
      </c>
      <c r="F121" s="217" t="s">
        <v>375</v>
      </c>
      <c r="I121" s="218"/>
      <c r="L121" s="48"/>
      <c r="M121" s="220"/>
      <c r="N121" s="221"/>
      <c r="O121" s="221"/>
      <c r="P121" s="221"/>
      <c r="Q121" s="221"/>
      <c r="R121" s="221"/>
      <c r="S121" s="221"/>
      <c r="T121" s="222"/>
      <c r="AT121" s="26" t="s">
        <v>288</v>
      </c>
      <c r="AU121" s="26" t="s">
        <v>24</v>
      </c>
    </row>
    <row r="122" s="1" customFormat="1" ht="6.96" customHeight="1">
      <c r="B122" s="69"/>
      <c r="C122" s="70"/>
      <c r="D122" s="70"/>
      <c r="E122" s="70"/>
      <c r="F122" s="70"/>
      <c r="G122" s="70"/>
      <c r="H122" s="70"/>
      <c r="I122" s="164"/>
      <c r="J122" s="70"/>
      <c r="K122" s="70"/>
      <c r="L122" s="48"/>
    </row>
  </sheetData>
  <autoFilter ref="C82:K121"/>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376</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377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378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ROUND(SUM(BE86:BE205), 2)</f>
        <v>0</v>
      </c>
      <c r="G32" s="49"/>
      <c r="H32" s="49"/>
      <c r="I32" s="156">
        <v>0.20999999999999999</v>
      </c>
      <c r="J32" s="155">
        <f>ROUND(ROUND((SUM(BE86:BE205)), 2)*I32, 2)</f>
        <v>0</v>
      </c>
      <c r="K32" s="53"/>
    </row>
    <row r="33" s="1" customFormat="1" ht="14.4" customHeight="1">
      <c r="B33" s="48"/>
      <c r="C33" s="49"/>
      <c r="D33" s="49"/>
      <c r="E33" s="57" t="s">
        <v>52</v>
      </c>
      <c r="F33" s="155">
        <f>ROUND(SUM(BF86:BF205), 2)</f>
        <v>0</v>
      </c>
      <c r="G33" s="49"/>
      <c r="H33" s="49"/>
      <c r="I33" s="156">
        <v>0.14999999999999999</v>
      </c>
      <c r="J33" s="155">
        <f>ROUND(ROUND((SUM(BF86:BF205)), 2)*I33, 2)</f>
        <v>0</v>
      </c>
      <c r="K33" s="53"/>
    </row>
    <row r="34" hidden="1" s="1" customFormat="1" ht="14.4" customHeight="1">
      <c r="B34" s="48"/>
      <c r="C34" s="49"/>
      <c r="D34" s="49"/>
      <c r="E34" s="57" t="s">
        <v>53</v>
      </c>
      <c r="F34" s="155">
        <f>ROUND(SUM(BG86:BG205), 2)</f>
        <v>0</v>
      </c>
      <c r="G34" s="49"/>
      <c r="H34" s="49"/>
      <c r="I34" s="156">
        <v>0.20999999999999999</v>
      </c>
      <c r="J34" s="155">
        <v>0</v>
      </c>
      <c r="K34" s="53"/>
    </row>
    <row r="35" hidden="1" s="1" customFormat="1" ht="14.4" customHeight="1">
      <c r="B35" s="48"/>
      <c r="C35" s="49"/>
      <c r="D35" s="49"/>
      <c r="E35" s="57" t="s">
        <v>54</v>
      </c>
      <c r="F35" s="155">
        <f>ROUND(SUM(BH86:BH205), 2)</f>
        <v>0</v>
      </c>
      <c r="G35" s="49"/>
      <c r="H35" s="49"/>
      <c r="I35" s="156">
        <v>0.14999999999999999</v>
      </c>
      <c r="J35" s="155">
        <v>0</v>
      </c>
      <c r="K35" s="53"/>
    </row>
    <row r="36" hidden="1" s="1" customFormat="1" ht="14.4" customHeight="1">
      <c r="B36" s="48"/>
      <c r="C36" s="49"/>
      <c r="D36" s="49"/>
      <c r="E36" s="57" t="s">
        <v>55</v>
      </c>
      <c r="F36" s="155">
        <f>ROUND(SUM(BI86:BI205),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376</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S00_1 -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381</v>
      </c>
      <c r="E63" s="226"/>
      <c r="F63" s="226"/>
      <c r="G63" s="226"/>
      <c r="H63" s="226"/>
      <c r="I63" s="227"/>
      <c r="J63" s="228">
        <f>J192</f>
        <v>0</v>
      </c>
      <c r="K63" s="229"/>
    </row>
    <row r="64" s="11" customFormat="1" ht="19.92" customHeight="1">
      <c r="B64" s="223"/>
      <c r="C64" s="224"/>
      <c r="D64" s="225" t="s">
        <v>382</v>
      </c>
      <c r="E64" s="226"/>
      <c r="F64" s="226"/>
      <c r="G64" s="226"/>
      <c r="H64" s="226"/>
      <c r="I64" s="227"/>
      <c r="J64" s="228">
        <f>J203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376</v>
      </c>
      <c r="F76" s="1"/>
      <c r="G76" s="1"/>
      <c r="H76" s="1"/>
      <c r="L76" s="48"/>
    </row>
    <row r="77" s="1" customFormat="1" ht="14.4" customHeight="1">
      <c r="B77" s="48"/>
      <c r="C77" s="76" t="s">
        <v>256</v>
      </c>
      <c r="L77" s="48"/>
    </row>
    <row r="78" s="1" customFormat="1" ht="17.25" customHeight="1">
      <c r="B78" s="48"/>
      <c r="E78" s="79" t="str">
        <f>E11</f>
        <v>S00_1 - Architektonicko-stavební řešení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46.403676865999998</v>
      </c>
      <c r="S86" s="84"/>
      <c r="T86" s="190">
        <f>T87</f>
        <v>19.584</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P88+P192+P203</f>
        <v>0</v>
      </c>
      <c r="Q87" s="198"/>
      <c r="R87" s="199">
        <f>R88+R192+R203</f>
        <v>46.403676865999998</v>
      </c>
      <c r="S87" s="198"/>
      <c r="T87" s="200">
        <f>T88+T192+T203</f>
        <v>19.584</v>
      </c>
      <c r="AR87" s="193" t="s">
        <v>24</v>
      </c>
      <c r="AT87" s="201" t="s">
        <v>79</v>
      </c>
      <c r="AU87" s="201" t="s">
        <v>80</v>
      </c>
      <c r="AY87" s="193" t="s">
        <v>281</v>
      </c>
      <c r="BK87" s="202">
        <f>BK88+BK192+BK203</f>
        <v>0</v>
      </c>
    </row>
    <row r="88" s="10" customFormat="1" ht="19.92" customHeight="1">
      <c r="B88" s="192"/>
      <c r="D88" s="193" t="s">
        <v>79</v>
      </c>
      <c r="E88" s="230" t="s">
        <v>24</v>
      </c>
      <c r="F88" s="230" t="s">
        <v>385</v>
      </c>
      <c r="I88" s="195"/>
      <c r="J88" s="231">
        <f>BK88</f>
        <v>0</v>
      </c>
      <c r="L88" s="192"/>
      <c r="M88" s="197"/>
      <c r="N88" s="198"/>
      <c r="O88" s="198"/>
      <c r="P88" s="199">
        <f>SUM(P89:P191)</f>
        <v>0</v>
      </c>
      <c r="Q88" s="198"/>
      <c r="R88" s="199">
        <f>SUM(R89:R191)</f>
        <v>1.6717088659999999</v>
      </c>
      <c r="S88" s="198"/>
      <c r="T88" s="200">
        <f>SUM(T89:T191)</f>
        <v>19.584</v>
      </c>
      <c r="AR88" s="193" t="s">
        <v>24</v>
      </c>
      <c r="AT88" s="201" t="s">
        <v>79</v>
      </c>
      <c r="AU88" s="201" t="s">
        <v>24</v>
      </c>
      <c r="AY88" s="193" t="s">
        <v>281</v>
      </c>
      <c r="BK88" s="202">
        <f>SUM(BK89:BK191)</f>
        <v>0</v>
      </c>
    </row>
    <row r="89" s="1" customFormat="1" ht="16.5" customHeight="1">
      <c r="B89" s="203"/>
      <c r="C89" s="204" t="s">
        <v>24</v>
      </c>
      <c r="D89" s="204" t="s">
        <v>282</v>
      </c>
      <c r="E89" s="205" t="s">
        <v>386</v>
      </c>
      <c r="F89" s="206" t="s">
        <v>387</v>
      </c>
      <c r="G89" s="207" t="s">
        <v>388</v>
      </c>
      <c r="H89" s="208">
        <v>48</v>
      </c>
      <c r="I89" s="209"/>
      <c r="J89" s="210">
        <f>ROUND(I89*H89,2)</f>
        <v>0</v>
      </c>
      <c r="K89" s="206" t="s">
        <v>389</v>
      </c>
      <c r="L89" s="48"/>
      <c r="M89" s="211" t="s">
        <v>5</v>
      </c>
      <c r="N89" s="212" t="s">
        <v>51</v>
      </c>
      <c r="O89" s="49"/>
      <c r="P89" s="213">
        <f>O89*H89</f>
        <v>0</v>
      </c>
      <c r="Q89" s="213">
        <v>0</v>
      </c>
      <c r="R89" s="213">
        <f>Q89*H89</f>
        <v>0</v>
      </c>
      <c r="S89" s="213">
        <v>0.40799999999999997</v>
      </c>
      <c r="T89" s="214">
        <f>S89*H89</f>
        <v>19.584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390</v>
      </c>
    </row>
    <row r="90" s="1" customFormat="1">
      <c r="B90" s="48"/>
      <c r="D90" s="216" t="s">
        <v>288</v>
      </c>
      <c r="F90" s="217" t="s">
        <v>391</v>
      </c>
      <c r="I90" s="218"/>
      <c r="L90" s="48"/>
      <c r="M90" s="219"/>
      <c r="N90" s="49"/>
      <c r="O90" s="49"/>
      <c r="P90" s="49"/>
      <c r="Q90" s="49"/>
      <c r="R90" s="49"/>
      <c r="S90" s="49"/>
      <c r="T90" s="87"/>
      <c r="AT90" s="26" t="s">
        <v>288</v>
      </c>
      <c r="AU90" s="26" t="s">
        <v>87</v>
      </c>
    </row>
    <row r="91" s="1" customFormat="1" ht="16.5" customHeight="1">
      <c r="B91" s="203"/>
      <c r="C91" s="204" t="s">
        <v>87</v>
      </c>
      <c r="D91" s="204" t="s">
        <v>282</v>
      </c>
      <c r="E91" s="205" t="s">
        <v>392</v>
      </c>
      <c r="F91" s="206" t="s">
        <v>393</v>
      </c>
      <c r="G91" s="207" t="s">
        <v>394</v>
      </c>
      <c r="H91" s="208">
        <v>10</v>
      </c>
      <c r="I91" s="209"/>
      <c r="J91" s="210">
        <f>ROUND(I91*H91,2)</f>
        <v>0</v>
      </c>
      <c r="K91" s="206" t="s">
        <v>389</v>
      </c>
      <c r="L91" s="48"/>
      <c r="M91" s="211" t="s">
        <v>5</v>
      </c>
      <c r="N91" s="212" t="s">
        <v>51</v>
      </c>
      <c r="O91" s="49"/>
      <c r="P91" s="213">
        <f>O91*H91</f>
        <v>0</v>
      </c>
      <c r="Q91" s="213">
        <v>0.0072708866</v>
      </c>
      <c r="R91" s="213">
        <f>Q91*H91</f>
        <v>0.072708865999999997</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395</v>
      </c>
    </row>
    <row r="92" s="1" customFormat="1">
      <c r="B92" s="48"/>
      <c r="D92" s="216" t="s">
        <v>288</v>
      </c>
      <c r="F92" s="217" t="s">
        <v>396</v>
      </c>
      <c r="I92" s="218"/>
      <c r="L92" s="48"/>
      <c r="M92" s="219"/>
      <c r="N92" s="49"/>
      <c r="O92" s="49"/>
      <c r="P92" s="49"/>
      <c r="Q92" s="49"/>
      <c r="R92" s="49"/>
      <c r="S92" s="49"/>
      <c r="T92" s="87"/>
      <c r="AT92" s="26" t="s">
        <v>288</v>
      </c>
      <c r="AU92" s="26" t="s">
        <v>87</v>
      </c>
    </row>
    <row r="93" s="1" customFormat="1" ht="38.25" customHeight="1">
      <c r="B93" s="203"/>
      <c r="C93" s="204" t="s">
        <v>294</v>
      </c>
      <c r="D93" s="204" t="s">
        <v>282</v>
      </c>
      <c r="E93" s="205" t="s">
        <v>397</v>
      </c>
      <c r="F93" s="206" t="s">
        <v>398</v>
      </c>
      <c r="G93" s="207" t="s">
        <v>399</v>
      </c>
      <c r="H93" s="208">
        <v>900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400</v>
      </c>
    </row>
    <row r="94" s="1" customFormat="1">
      <c r="B94" s="48"/>
      <c r="D94" s="216" t="s">
        <v>288</v>
      </c>
      <c r="F94" s="217" t="s">
        <v>401</v>
      </c>
      <c r="I94" s="218"/>
      <c r="L94" s="48"/>
      <c r="M94" s="219"/>
      <c r="N94" s="49"/>
      <c r="O94" s="49"/>
      <c r="P94" s="49"/>
      <c r="Q94" s="49"/>
      <c r="R94" s="49"/>
      <c r="S94" s="49"/>
      <c r="T94" s="87"/>
      <c r="AT94" s="26" t="s">
        <v>288</v>
      </c>
      <c r="AU94" s="26" t="s">
        <v>87</v>
      </c>
    </row>
    <row r="95" s="12" customFormat="1">
      <c r="B95" s="232"/>
      <c r="D95" s="216" t="s">
        <v>402</v>
      </c>
      <c r="E95" s="233" t="s">
        <v>5</v>
      </c>
      <c r="F95" s="234" t="s">
        <v>403</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404</v>
      </c>
      <c r="H96" s="242">
        <v>900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900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286</v>
      </c>
      <c r="D98" s="204" t="s">
        <v>282</v>
      </c>
      <c r="E98" s="205" t="s">
        <v>406</v>
      </c>
      <c r="F98" s="206" t="s">
        <v>407</v>
      </c>
      <c r="G98" s="207" t="s">
        <v>408</v>
      </c>
      <c r="H98" s="208">
        <v>336.88600000000002</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409</v>
      </c>
    </row>
    <row r="99" s="1" customFormat="1">
      <c r="B99" s="48"/>
      <c r="D99" s="216" t="s">
        <v>288</v>
      </c>
      <c r="F99" s="217" t="s">
        <v>410</v>
      </c>
      <c r="I99" s="218"/>
      <c r="L99" s="48"/>
      <c r="M99" s="219"/>
      <c r="N99" s="49"/>
      <c r="O99" s="49"/>
      <c r="P99" s="49"/>
      <c r="Q99" s="49"/>
      <c r="R99" s="49"/>
      <c r="S99" s="49"/>
      <c r="T99" s="87"/>
      <c r="AT99" s="26" t="s">
        <v>288</v>
      </c>
      <c r="AU99" s="26" t="s">
        <v>87</v>
      </c>
    </row>
    <row r="100" s="12" customFormat="1">
      <c r="B100" s="232"/>
      <c r="D100" s="216" t="s">
        <v>402</v>
      </c>
      <c r="E100" s="233" t="s">
        <v>5</v>
      </c>
      <c r="F100" s="234" t="s">
        <v>411</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412</v>
      </c>
      <c r="H101" s="242">
        <v>101.732</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3" customFormat="1">
      <c r="B102" s="239"/>
      <c r="D102" s="216" t="s">
        <v>402</v>
      </c>
      <c r="E102" s="240" t="s">
        <v>5</v>
      </c>
      <c r="F102" s="241" t="s">
        <v>413</v>
      </c>
      <c r="H102" s="242">
        <v>111.264</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414</v>
      </c>
      <c r="H103" s="242">
        <v>11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415</v>
      </c>
      <c r="H104" s="242">
        <v>94.5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416</v>
      </c>
      <c r="H105" s="242">
        <v>7.4000000000000004</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417</v>
      </c>
      <c r="H106" s="242">
        <v>10.99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336.88600000000002</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280</v>
      </c>
      <c r="D108" s="204" t="s">
        <v>282</v>
      </c>
      <c r="E108" s="205" t="s">
        <v>418</v>
      </c>
      <c r="F108" s="206" t="s">
        <v>419</v>
      </c>
      <c r="G108" s="207" t="s">
        <v>408</v>
      </c>
      <c r="H108" s="208">
        <v>3363.9920000000002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420</v>
      </c>
    </row>
    <row r="109" s="1" customFormat="1">
      <c r="B109" s="48"/>
      <c r="D109" s="216" t="s">
        <v>288</v>
      </c>
      <c r="F109" s="217" t="s">
        <v>421</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422</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2" customFormat="1">
      <c r="B111" s="232"/>
      <c r="D111" s="216" t="s">
        <v>402</v>
      </c>
      <c r="E111" s="233" t="s">
        <v>5</v>
      </c>
      <c r="F111" s="234" t="s">
        <v>423</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424</v>
      </c>
      <c r="H112" s="242">
        <v>1015.566</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425</v>
      </c>
      <c r="H113" s="242">
        <v>767.904</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426</v>
      </c>
      <c r="H114" s="242">
        <v>72.599999999999994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427</v>
      </c>
      <c r="H115" s="242">
        <v>17.600000000000001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428</v>
      </c>
      <c r="H116" s="242">
        <v>47.520000000000003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429</v>
      </c>
      <c r="H117" s="242">
        <v>13.859999999999999</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430</v>
      </c>
      <c r="H118" s="242">
        <v>208.5</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431</v>
      </c>
      <c r="H119" s="242">
        <v>322.5</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432</v>
      </c>
      <c r="H120" s="242">
        <v>5.5499999999999998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417</v>
      </c>
      <c r="H121" s="242">
        <v>10.99</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2" customFormat="1">
      <c r="B122" s="232"/>
      <c r="D122" s="216" t="s">
        <v>402</v>
      </c>
      <c r="E122" s="233" t="s">
        <v>5</v>
      </c>
      <c r="F122" s="234" t="s">
        <v>433</v>
      </c>
      <c r="H122" s="233" t="s">
        <v>5</v>
      </c>
      <c r="I122" s="235"/>
      <c r="L122" s="232"/>
      <c r="M122" s="236"/>
      <c r="N122" s="237"/>
      <c r="O122" s="237"/>
      <c r="P122" s="237"/>
      <c r="Q122" s="237"/>
      <c r="R122" s="237"/>
      <c r="S122" s="237"/>
      <c r="T122" s="238"/>
      <c r="AT122" s="233" t="s">
        <v>402</v>
      </c>
      <c r="AU122" s="233" t="s">
        <v>87</v>
      </c>
      <c r="AV122" s="12" t="s">
        <v>24</v>
      </c>
      <c r="AW122" s="12" t="s">
        <v>43</v>
      </c>
      <c r="AX122" s="12" t="s">
        <v>80</v>
      </c>
      <c r="AY122" s="233" t="s">
        <v>281</v>
      </c>
    </row>
    <row r="123" s="13" customFormat="1">
      <c r="B123" s="239"/>
      <c r="D123" s="216" t="s">
        <v>402</v>
      </c>
      <c r="E123" s="240" t="s">
        <v>5</v>
      </c>
      <c r="F123" s="241" t="s">
        <v>434</v>
      </c>
      <c r="H123" s="242">
        <v>215.74199999999999</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435</v>
      </c>
      <c r="H124" s="242">
        <v>620.15999999999997</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436</v>
      </c>
      <c r="H125" s="242">
        <v>45.5</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3363.9920000000002</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307</v>
      </c>
      <c r="D127" s="204" t="s">
        <v>282</v>
      </c>
      <c r="E127" s="205" t="s">
        <v>437</v>
      </c>
      <c r="F127" s="206" t="s">
        <v>438</v>
      </c>
      <c r="G127" s="207" t="s">
        <v>408</v>
      </c>
      <c r="H127" s="208">
        <v>200</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439</v>
      </c>
    </row>
    <row r="128" s="1" customFormat="1">
      <c r="B128" s="48"/>
      <c r="D128" s="216" t="s">
        <v>288</v>
      </c>
      <c r="F128" s="217" t="s">
        <v>440</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441</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442</v>
      </c>
      <c r="H130" s="242">
        <v>200</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200</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311</v>
      </c>
      <c r="D132" s="204" t="s">
        <v>282</v>
      </c>
      <c r="E132" s="205" t="s">
        <v>443</v>
      </c>
      <c r="F132" s="206" t="s">
        <v>444</v>
      </c>
      <c r="G132" s="207" t="s">
        <v>408</v>
      </c>
      <c r="H132" s="208">
        <v>100</v>
      </c>
      <c r="I132" s="209"/>
      <c r="J132" s="210">
        <f>ROUND(I132*H132,2)</f>
        <v>0</v>
      </c>
      <c r="K132" s="206" t="s">
        <v>389</v>
      </c>
      <c r="L132" s="48"/>
      <c r="M132" s="211" t="s">
        <v>5</v>
      </c>
      <c r="N132" s="212" t="s">
        <v>51</v>
      </c>
      <c r="O132" s="49"/>
      <c r="P132" s="213">
        <f>O132*H132</f>
        <v>0</v>
      </c>
      <c r="Q132" s="213">
        <v>0.0082199999999999999</v>
      </c>
      <c r="R132" s="213">
        <f>Q132*H132</f>
        <v>0.82199999999999995</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445</v>
      </c>
    </row>
    <row r="133" s="1" customFormat="1">
      <c r="B133" s="48"/>
      <c r="D133" s="216" t="s">
        <v>288</v>
      </c>
      <c r="F133" s="217" t="s">
        <v>446</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441</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30</v>
      </c>
      <c r="H135" s="242">
        <v>100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4" customFormat="1">
      <c r="B136" s="247"/>
      <c r="D136" s="216" t="s">
        <v>402</v>
      </c>
      <c r="E136" s="248" t="s">
        <v>5</v>
      </c>
      <c r="F136" s="249" t="s">
        <v>405</v>
      </c>
      <c r="H136" s="250">
        <v>100</v>
      </c>
      <c r="I136" s="251"/>
      <c r="L136" s="247"/>
      <c r="M136" s="252"/>
      <c r="N136" s="253"/>
      <c r="O136" s="253"/>
      <c r="P136" s="253"/>
      <c r="Q136" s="253"/>
      <c r="R136" s="253"/>
      <c r="S136" s="253"/>
      <c r="T136" s="254"/>
      <c r="AT136" s="248" t="s">
        <v>402</v>
      </c>
      <c r="AU136" s="248" t="s">
        <v>87</v>
      </c>
      <c r="AV136" s="14" t="s">
        <v>286</v>
      </c>
      <c r="AW136" s="14" t="s">
        <v>43</v>
      </c>
      <c r="AX136" s="14" t="s">
        <v>24</v>
      </c>
      <c r="AY136" s="248" t="s">
        <v>281</v>
      </c>
    </row>
    <row r="137" s="1" customFormat="1" ht="16.5" customHeight="1">
      <c r="B137" s="203"/>
      <c r="C137" s="204" t="s">
        <v>316</v>
      </c>
      <c r="D137" s="204" t="s">
        <v>282</v>
      </c>
      <c r="E137" s="205" t="s">
        <v>447</v>
      </c>
      <c r="F137" s="206" t="s">
        <v>448</v>
      </c>
      <c r="G137" s="207" t="s">
        <v>408</v>
      </c>
      <c r="H137" s="208">
        <v>50</v>
      </c>
      <c r="I137" s="209"/>
      <c r="J137" s="210">
        <f>ROUND(I137*H137,2)</f>
        <v>0</v>
      </c>
      <c r="K137" s="206" t="s">
        <v>389</v>
      </c>
      <c r="L137" s="48"/>
      <c r="M137" s="211" t="s">
        <v>5</v>
      </c>
      <c r="N137" s="212" t="s">
        <v>51</v>
      </c>
      <c r="O137" s="49"/>
      <c r="P137" s="213">
        <f>O137*H137</f>
        <v>0</v>
      </c>
      <c r="Q137" s="213">
        <v>0.01554</v>
      </c>
      <c r="R137" s="213">
        <f>Q137*H137</f>
        <v>0.77700000000000002</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449</v>
      </c>
    </row>
    <row r="138" s="1" customFormat="1">
      <c r="B138" s="48"/>
      <c r="D138" s="216" t="s">
        <v>288</v>
      </c>
      <c r="F138" s="217" t="s">
        <v>450</v>
      </c>
      <c r="I138" s="218"/>
      <c r="L138" s="48"/>
      <c r="M138" s="219"/>
      <c r="N138" s="49"/>
      <c r="O138" s="49"/>
      <c r="P138" s="49"/>
      <c r="Q138" s="49"/>
      <c r="R138" s="49"/>
      <c r="S138" s="49"/>
      <c r="T138" s="87"/>
      <c r="AT138" s="26" t="s">
        <v>288</v>
      </c>
      <c r="AU138" s="26" t="s">
        <v>87</v>
      </c>
    </row>
    <row r="139" s="12" customFormat="1">
      <c r="B139" s="232"/>
      <c r="D139" s="216" t="s">
        <v>402</v>
      </c>
      <c r="E139" s="233" t="s">
        <v>5</v>
      </c>
      <c r="F139" s="234" t="s">
        <v>441</v>
      </c>
      <c r="H139" s="233" t="s">
        <v>5</v>
      </c>
      <c r="I139" s="235"/>
      <c r="L139" s="232"/>
      <c r="M139" s="236"/>
      <c r="N139" s="237"/>
      <c r="O139" s="237"/>
      <c r="P139" s="237"/>
      <c r="Q139" s="237"/>
      <c r="R139" s="237"/>
      <c r="S139" s="237"/>
      <c r="T139" s="238"/>
      <c r="AT139" s="233" t="s">
        <v>402</v>
      </c>
      <c r="AU139" s="233" t="s">
        <v>87</v>
      </c>
      <c r="AV139" s="12" t="s">
        <v>24</v>
      </c>
      <c r="AW139" s="12" t="s">
        <v>43</v>
      </c>
      <c r="AX139" s="12" t="s">
        <v>80</v>
      </c>
      <c r="AY139" s="233" t="s">
        <v>281</v>
      </c>
    </row>
    <row r="140" s="13" customFormat="1">
      <c r="B140" s="239"/>
      <c r="D140" s="216" t="s">
        <v>402</v>
      </c>
      <c r="E140" s="240" t="s">
        <v>5</v>
      </c>
      <c r="F140" s="241" t="s">
        <v>451</v>
      </c>
      <c r="H140" s="242">
        <v>50</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50</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16.5" customHeight="1">
      <c r="B142" s="203"/>
      <c r="C142" s="204" t="s">
        <v>321</v>
      </c>
      <c r="D142" s="204" t="s">
        <v>282</v>
      </c>
      <c r="E142" s="205" t="s">
        <v>452</v>
      </c>
      <c r="F142" s="206" t="s">
        <v>453</v>
      </c>
      <c r="G142" s="207" t="s">
        <v>408</v>
      </c>
      <c r="H142" s="208">
        <v>60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454</v>
      </c>
    </row>
    <row r="143" s="1" customFormat="1">
      <c r="B143" s="48"/>
      <c r="D143" s="216" t="s">
        <v>288</v>
      </c>
      <c r="F143" s="217" t="s">
        <v>455</v>
      </c>
      <c r="I143" s="218"/>
      <c r="L143" s="48"/>
      <c r="M143" s="219"/>
      <c r="N143" s="49"/>
      <c r="O143" s="49"/>
      <c r="P143" s="49"/>
      <c r="Q143" s="49"/>
      <c r="R143" s="49"/>
      <c r="S143" s="49"/>
      <c r="T143" s="87"/>
      <c r="AT143" s="26" t="s">
        <v>288</v>
      </c>
      <c r="AU143" s="26" t="s">
        <v>87</v>
      </c>
    </row>
    <row r="144" s="12" customFormat="1">
      <c r="B144" s="232"/>
      <c r="D144" s="216" t="s">
        <v>402</v>
      </c>
      <c r="E144" s="233" t="s">
        <v>5</v>
      </c>
      <c r="F144" s="234" t="s">
        <v>456</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457</v>
      </c>
      <c r="H145" s="242">
        <v>60</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60</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16.5" customHeight="1">
      <c r="B147" s="203"/>
      <c r="C147" s="204" t="s">
        <v>29</v>
      </c>
      <c r="D147" s="204" t="s">
        <v>282</v>
      </c>
      <c r="E147" s="205" t="s">
        <v>458</v>
      </c>
      <c r="F147" s="206" t="s">
        <v>459</v>
      </c>
      <c r="G147" s="207" t="s">
        <v>408</v>
      </c>
      <c r="H147" s="208">
        <v>3960.8780000000002</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460</v>
      </c>
    </row>
    <row r="148" s="1" customFormat="1">
      <c r="B148" s="48"/>
      <c r="D148" s="216" t="s">
        <v>288</v>
      </c>
      <c r="F148" s="217" t="s">
        <v>461</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462</v>
      </c>
      <c r="H149" s="242">
        <v>336.88600000000002</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463</v>
      </c>
      <c r="H150" s="242">
        <v>3363.9920000000002</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442</v>
      </c>
      <c r="H151" s="242">
        <v>200</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457</v>
      </c>
      <c r="H152" s="242">
        <v>60</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3960.8780000000002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330</v>
      </c>
      <c r="D154" s="204" t="s">
        <v>282</v>
      </c>
      <c r="E154" s="205" t="s">
        <v>464</v>
      </c>
      <c r="F154" s="206" t="s">
        <v>465</v>
      </c>
      <c r="G154" s="207" t="s">
        <v>408</v>
      </c>
      <c r="H154" s="208">
        <v>150</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466</v>
      </c>
    </row>
    <row r="155" s="1" customFormat="1">
      <c r="B155" s="48"/>
      <c r="D155" s="216" t="s">
        <v>288</v>
      </c>
      <c r="F155" s="217" t="s">
        <v>467</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30</v>
      </c>
      <c r="H156" s="242">
        <v>100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451</v>
      </c>
      <c r="H157" s="242">
        <v>50</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150</v>
      </c>
      <c r="I158" s="251"/>
      <c r="L158" s="247"/>
      <c r="M158" s="252"/>
      <c r="N158" s="253"/>
      <c r="O158" s="253"/>
      <c r="P158" s="253"/>
      <c r="Q158" s="253"/>
      <c r="R158" s="253"/>
      <c r="S158" s="253"/>
      <c r="T158" s="254"/>
      <c r="AT158" s="248" t="s">
        <v>402</v>
      </c>
      <c r="AU158" s="248" t="s">
        <v>87</v>
      </c>
      <c r="AV158" s="14" t="s">
        <v>286</v>
      </c>
      <c r="AW158" s="14" t="s">
        <v>43</v>
      </c>
      <c r="AX158" s="14" t="s">
        <v>24</v>
      </c>
      <c r="AY158" s="248" t="s">
        <v>281</v>
      </c>
    </row>
    <row r="159" s="1" customFormat="1" ht="16.5" customHeight="1">
      <c r="B159" s="203"/>
      <c r="C159" s="204" t="s">
        <v>335</v>
      </c>
      <c r="D159" s="204" t="s">
        <v>282</v>
      </c>
      <c r="E159" s="205" t="s">
        <v>468</v>
      </c>
      <c r="F159" s="206" t="s">
        <v>469</v>
      </c>
      <c r="G159" s="207" t="s">
        <v>470</v>
      </c>
      <c r="H159" s="208">
        <v>3419.4050000000002</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471</v>
      </c>
    </row>
    <row r="160" s="1" customFormat="1">
      <c r="B160" s="48"/>
      <c r="D160" s="216" t="s">
        <v>288</v>
      </c>
      <c r="F160" s="217" t="s">
        <v>472</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473</v>
      </c>
      <c r="H161" s="233" t="s">
        <v>5</v>
      </c>
      <c r="I161" s="235"/>
      <c r="L161" s="232"/>
      <c r="M161" s="236"/>
      <c r="N161" s="237"/>
      <c r="O161" s="237"/>
      <c r="P161" s="237"/>
      <c r="Q161" s="237"/>
      <c r="R161" s="237"/>
      <c r="S161" s="237"/>
      <c r="T161" s="238"/>
      <c r="AT161" s="233" t="s">
        <v>402</v>
      </c>
      <c r="AU161" s="233" t="s">
        <v>87</v>
      </c>
      <c r="AV161" s="12" t="s">
        <v>24</v>
      </c>
      <c r="AW161" s="12" t="s">
        <v>43</v>
      </c>
      <c r="AX161" s="12" t="s">
        <v>80</v>
      </c>
      <c r="AY161" s="233" t="s">
        <v>281</v>
      </c>
    </row>
    <row r="162" s="13" customFormat="1">
      <c r="B162" s="239"/>
      <c r="D162" s="216" t="s">
        <v>402</v>
      </c>
      <c r="E162" s="240" t="s">
        <v>5</v>
      </c>
      <c r="F162" s="241" t="s">
        <v>474</v>
      </c>
      <c r="H162" s="242">
        <v>707.46100000000001</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5</v>
      </c>
      <c r="H163" s="242">
        <v>0</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433</v>
      </c>
      <c r="H164" s="233" t="s">
        <v>5</v>
      </c>
      <c r="I164" s="235"/>
      <c r="L164" s="232"/>
      <c r="M164" s="236"/>
      <c r="N164" s="237"/>
      <c r="O164" s="237"/>
      <c r="P164" s="237"/>
      <c r="Q164" s="237"/>
      <c r="R164" s="237"/>
      <c r="S164" s="237"/>
      <c r="T164" s="238"/>
      <c r="AT164" s="233" t="s">
        <v>402</v>
      </c>
      <c r="AU164" s="233" t="s">
        <v>87</v>
      </c>
      <c r="AV164" s="12" t="s">
        <v>24</v>
      </c>
      <c r="AW164" s="12" t="s">
        <v>43</v>
      </c>
      <c r="AX164" s="12" t="s">
        <v>80</v>
      </c>
      <c r="AY164" s="233" t="s">
        <v>281</v>
      </c>
    </row>
    <row r="165" s="13" customFormat="1">
      <c r="B165" s="239"/>
      <c r="D165" s="216" t="s">
        <v>402</v>
      </c>
      <c r="E165" s="240" t="s">
        <v>5</v>
      </c>
      <c r="F165" s="241" t="s">
        <v>475</v>
      </c>
      <c r="H165" s="242">
        <v>453.05799999999999</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476</v>
      </c>
      <c r="H166" s="242">
        <v>1302.336</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3" customFormat="1">
      <c r="B167" s="239"/>
      <c r="D167" s="216" t="s">
        <v>402</v>
      </c>
      <c r="E167" s="240" t="s">
        <v>5</v>
      </c>
      <c r="F167" s="241" t="s">
        <v>477</v>
      </c>
      <c r="H167" s="242">
        <v>95.549999999999997</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3" customFormat="1">
      <c r="B168" s="239"/>
      <c r="D168" s="216" t="s">
        <v>402</v>
      </c>
      <c r="E168" s="240" t="s">
        <v>5</v>
      </c>
      <c r="F168" s="241" t="s">
        <v>478</v>
      </c>
      <c r="H168" s="242">
        <v>420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479</v>
      </c>
      <c r="H169" s="242">
        <v>126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480</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481</v>
      </c>
      <c r="H171" s="242">
        <v>315</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4" customFormat="1">
      <c r="B172" s="247"/>
      <c r="D172" s="216" t="s">
        <v>402</v>
      </c>
      <c r="E172" s="248" t="s">
        <v>5</v>
      </c>
      <c r="F172" s="249" t="s">
        <v>405</v>
      </c>
      <c r="H172" s="250">
        <v>3419.4050000000002</v>
      </c>
      <c r="I172" s="251"/>
      <c r="L172" s="247"/>
      <c r="M172" s="252"/>
      <c r="N172" s="253"/>
      <c r="O172" s="253"/>
      <c r="P172" s="253"/>
      <c r="Q172" s="253"/>
      <c r="R172" s="253"/>
      <c r="S172" s="253"/>
      <c r="T172" s="254"/>
      <c r="AT172" s="248" t="s">
        <v>402</v>
      </c>
      <c r="AU172" s="248" t="s">
        <v>87</v>
      </c>
      <c r="AV172" s="14" t="s">
        <v>286</v>
      </c>
      <c r="AW172" s="14" t="s">
        <v>43</v>
      </c>
      <c r="AX172" s="14" t="s">
        <v>24</v>
      </c>
      <c r="AY172" s="248" t="s">
        <v>281</v>
      </c>
    </row>
    <row r="173" s="1" customFormat="1" ht="25.5" customHeight="1">
      <c r="B173" s="203"/>
      <c r="C173" s="204" t="s">
        <v>340</v>
      </c>
      <c r="D173" s="204" t="s">
        <v>282</v>
      </c>
      <c r="E173" s="205" t="s">
        <v>482</v>
      </c>
      <c r="F173" s="206" t="s">
        <v>483</v>
      </c>
      <c r="G173" s="207" t="s">
        <v>470</v>
      </c>
      <c r="H173" s="208">
        <v>5213.4390000000003</v>
      </c>
      <c r="I173" s="209"/>
      <c r="J173" s="210">
        <f>ROUND(I173*H173,2)</f>
        <v>0</v>
      </c>
      <c r="K173" s="206" t="s">
        <v>5</v>
      </c>
      <c r="L173" s="48"/>
      <c r="M173" s="211" t="s">
        <v>5</v>
      </c>
      <c r="N173" s="212" t="s">
        <v>51</v>
      </c>
      <c r="O173" s="49"/>
      <c r="P173" s="213">
        <f>O173*H173</f>
        <v>0</v>
      </c>
      <c r="Q173" s="213">
        <v>0</v>
      </c>
      <c r="R173" s="213">
        <f>Q173*H173</f>
        <v>0</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484</v>
      </c>
    </row>
    <row r="174" s="1" customFormat="1">
      <c r="B174" s="48"/>
      <c r="D174" s="216" t="s">
        <v>288</v>
      </c>
      <c r="F174" s="217" t="s">
        <v>472</v>
      </c>
      <c r="I174" s="218"/>
      <c r="L174" s="48"/>
      <c r="M174" s="219"/>
      <c r="N174" s="49"/>
      <c r="O174" s="49"/>
      <c r="P174" s="49"/>
      <c r="Q174" s="49"/>
      <c r="R174" s="49"/>
      <c r="S174" s="49"/>
      <c r="T174" s="87"/>
      <c r="AT174" s="26" t="s">
        <v>288</v>
      </c>
      <c r="AU174" s="26" t="s">
        <v>87</v>
      </c>
    </row>
    <row r="175" s="12" customFormat="1">
      <c r="B175" s="232"/>
      <c r="D175" s="216" t="s">
        <v>402</v>
      </c>
      <c r="E175" s="233" t="s">
        <v>5</v>
      </c>
      <c r="F175" s="234" t="s">
        <v>423</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485</v>
      </c>
      <c r="H176" s="242">
        <v>2132.6889999999999</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3" customFormat="1">
      <c r="B177" s="239"/>
      <c r="D177" s="216" t="s">
        <v>402</v>
      </c>
      <c r="E177" s="240" t="s">
        <v>5</v>
      </c>
      <c r="F177" s="241" t="s">
        <v>486</v>
      </c>
      <c r="H177" s="242">
        <v>1612.598</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487</v>
      </c>
      <c r="H178" s="242">
        <v>152.46000000000001</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3" customFormat="1">
      <c r="B179" s="239"/>
      <c r="D179" s="216" t="s">
        <v>402</v>
      </c>
      <c r="E179" s="240" t="s">
        <v>5</v>
      </c>
      <c r="F179" s="241" t="s">
        <v>488</v>
      </c>
      <c r="H179" s="242">
        <v>36.960000000000001</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3" customFormat="1">
      <c r="B180" s="239"/>
      <c r="D180" s="216" t="s">
        <v>402</v>
      </c>
      <c r="E180" s="240" t="s">
        <v>5</v>
      </c>
      <c r="F180" s="241" t="s">
        <v>489</v>
      </c>
      <c r="H180" s="242">
        <v>99.792000000000002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3" customFormat="1">
      <c r="B181" s="239"/>
      <c r="D181" s="216" t="s">
        <v>402</v>
      </c>
      <c r="E181" s="240" t="s">
        <v>5</v>
      </c>
      <c r="F181" s="241" t="s">
        <v>490</v>
      </c>
      <c r="H181" s="242">
        <v>29.106000000000002</v>
      </c>
      <c r="I181" s="243"/>
      <c r="L181" s="239"/>
      <c r="M181" s="244"/>
      <c r="N181" s="245"/>
      <c r="O181" s="245"/>
      <c r="P181" s="245"/>
      <c r="Q181" s="245"/>
      <c r="R181" s="245"/>
      <c r="S181" s="245"/>
      <c r="T181" s="246"/>
      <c r="AT181" s="240" t="s">
        <v>402</v>
      </c>
      <c r="AU181" s="240" t="s">
        <v>87</v>
      </c>
      <c r="AV181" s="13" t="s">
        <v>87</v>
      </c>
      <c r="AW181" s="13" t="s">
        <v>43</v>
      </c>
      <c r="AX181" s="13" t="s">
        <v>80</v>
      </c>
      <c r="AY181" s="240" t="s">
        <v>281</v>
      </c>
    </row>
    <row r="182" s="13" customFormat="1">
      <c r="B182" s="239"/>
      <c r="D182" s="216" t="s">
        <v>402</v>
      </c>
      <c r="E182" s="240" t="s">
        <v>5</v>
      </c>
      <c r="F182" s="241" t="s">
        <v>491</v>
      </c>
      <c r="H182" s="242">
        <v>437.85000000000002</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3" customFormat="1">
      <c r="B183" s="239"/>
      <c r="D183" s="216" t="s">
        <v>402</v>
      </c>
      <c r="E183" s="240" t="s">
        <v>5</v>
      </c>
      <c r="F183" s="241" t="s">
        <v>492</v>
      </c>
      <c r="H183" s="242">
        <v>677.25</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3" customFormat="1">
      <c r="B184" s="239"/>
      <c r="D184" s="216" t="s">
        <v>402</v>
      </c>
      <c r="E184" s="240" t="s">
        <v>5</v>
      </c>
      <c r="F184" s="241" t="s">
        <v>493</v>
      </c>
      <c r="H184" s="242">
        <v>11.654999999999999</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3" customFormat="1">
      <c r="B185" s="239"/>
      <c r="D185" s="216" t="s">
        <v>402</v>
      </c>
      <c r="E185" s="240" t="s">
        <v>5</v>
      </c>
      <c r="F185" s="241" t="s">
        <v>494</v>
      </c>
      <c r="H185" s="242">
        <v>23.079000000000001</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5213.4390000000003</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16.5" customHeight="1">
      <c r="B187" s="203"/>
      <c r="C187" s="204" t="s">
        <v>345</v>
      </c>
      <c r="D187" s="204" t="s">
        <v>282</v>
      </c>
      <c r="E187" s="205" t="s">
        <v>495</v>
      </c>
      <c r="F187" s="206" t="s">
        <v>496</v>
      </c>
      <c r="G187" s="207" t="s">
        <v>388</v>
      </c>
      <c r="H187" s="208">
        <v>930</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497</v>
      </c>
    </row>
    <row r="188" s="1" customFormat="1">
      <c r="B188" s="48"/>
      <c r="D188" s="216" t="s">
        <v>288</v>
      </c>
      <c r="F188" s="217" t="s">
        <v>498</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499</v>
      </c>
      <c r="H189" s="242">
        <v>720</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3" customFormat="1">
      <c r="B190" s="239"/>
      <c r="D190" s="216" t="s">
        <v>402</v>
      </c>
      <c r="E190" s="240" t="s">
        <v>5</v>
      </c>
      <c r="F190" s="241" t="s">
        <v>500</v>
      </c>
      <c r="H190" s="242">
        <v>210</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930</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0" customFormat="1" ht="29.88" customHeight="1">
      <c r="B192" s="192"/>
      <c r="D192" s="193" t="s">
        <v>79</v>
      </c>
      <c r="E192" s="230" t="s">
        <v>280</v>
      </c>
      <c r="F192" s="230" t="s">
        <v>501</v>
      </c>
      <c r="I192" s="195"/>
      <c r="J192" s="231">
        <f>BK192</f>
        <v>0</v>
      </c>
      <c r="L192" s="192"/>
      <c r="M192" s="197"/>
      <c r="N192" s="198"/>
      <c r="O192" s="198"/>
      <c r="P192" s="199">
        <f>SUM(P193:P202)</f>
        <v>0</v>
      </c>
      <c r="Q192" s="198"/>
      <c r="R192" s="199">
        <f>SUM(R193:R202)</f>
        <v>44.731967999999995</v>
      </c>
      <c r="S192" s="198"/>
      <c r="T192" s="200">
        <f>SUM(T193:T202)</f>
        <v>0</v>
      </c>
      <c r="AR192" s="193" t="s">
        <v>24</v>
      </c>
      <c r="AT192" s="201" t="s">
        <v>79</v>
      </c>
      <c r="AU192" s="201" t="s">
        <v>24</v>
      </c>
      <c r="AY192" s="193" t="s">
        <v>281</v>
      </c>
      <c r="BK192" s="202">
        <f>SUM(BK193:BK202)</f>
        <v>0</v>
      </c>
    </row>
    <row r="193" s="1" customFormat="1" ht="16.5" customHeight="1">
      <c r="B193" s="203"/>
      <c r="C193" s="204" t="s">
        <v>11</v>
      </c>
      <c r="D193" s="204" t="s">
        <v>282</v>
      </c>
      <c r="E193" s="205" t="s">
        <v>502</v>
      </c>
      <c r="F193" s="206" t="s">
        <v>503</v>
      </c>
      <c r="G193" s="207" t="s">
        <v>388</v>
      </c>
      <c r="H193" s="208">
        <v>52.799999999999997</v>
      </c>
      <c r="I193" s="209"/>
      <c r="J193" s="210">
        <f>ROUND(I193*H193,2)</f>
        <v>0</v>
      </c>
      <c r="K193" s="206" t="s">
        <v>389</v>
      </c>
      <c r="L193" s="48"/>
      <c r="M193" s="211" t="s">
        <v>5</v>
      </c>
      <c r="N193" s="212" t="s">
        <v>51</v>
      </c>
      <c r="O193" s="49"/>
      <c r="P193" s="213">
        <f>O193*H193</f>
        <v>0</v>
      </c>
      <c r="Q193" s="213">
        <v>0.40481</v>
      </c>
      <c r="R193" s="213">
        <f>Q193*H193</f>
        <v>21.373967999999998</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504</v>
      </c>
    </row>
    <row r="194" s="1" customFormat="1">
      <c r="B194" s="48"/>
      <c r="D194" s="216" t="s">
        <v>288</v>
      </c>
      <c r="F194" s="217" t="s">
        <v>505</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506</v>
      </c>
      <c r="H195" s="242">
        <v>52.799999999999997</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52.799999999999997</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354</v>
      </c>
      <c r="D197" s="204" t="s">
        <v>282</v>
      </c>
      <c r="E197" s="205" t="s">
        <v>507</v>
      </c>
      <c r="F197" s="206" t="s">
        <v>508</v>
      </c>
      <c r="G197" s="207" t="s">
        <v>388</v>
      </c>
      <c r="H197" s="208">
        <v>48</v>
      </c>
      <c r="I197" s="209"/>
      <c r="J197" s="210">
        <f>ROUND(I197*H197,2)</f>
        <v>0</v>
      </c>
      <c r="K197" s="206" t="s">
        <v>389</v>
      </c>
      <c r="L197" s="48"/>
      <c r="M197" s="211" t="s">
        <v>5</v>
      </c>
      <c r="N197" s="212" t="s">
        <v>51</v>
      </c>
      <c r="O197" s="49"/>
      <c r="P197" s="213">
        <f>O197*H197</f>
        <v>0</v>
      </c>
      <c r="Q197" s="213">
        <v>0.083500000000000005</v>
      </c>
      <c r="R197" s="213">
        <f>Q197*H197</f>
        <v>4.008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509</v>
      </c>
    </row>
    <row r="198" s="1" customFormat="1">
      <c r="B198" s="48"/>
      <c r="D198" s="216" t="s">
        <v>288</v>
      </c>
      <c r="F198" s="217" t="s">
        <v>510</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511</v>
      </c>
      <c r="H199" s="242">
        <v>48</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4" customFormat="1">
      <c r="B200" s="247"/>
      <c r="D200" s="216" t="s">
        <v>402</v>
      </c>
      <c r="E200" s="248" t="s">
        <v>5</v>
      </c>
      <c r="F200" s="249" t="s">
        <v>405</v>
      </c>
      <c r="H200" s="250">
        <v>48</v>
      </c>
      <c r="I200" s="251"/>
      <c r="L200" s="247"/>
      <c r="M200" s="252"/>
      <c r="N200" s="253"/>
      <c r="O200" s="253"/>
      <c r="P200" s="253"/>
      <c r="Q200" s="253"/>
      <c r="R200" s="253"/>
      <c r="S200" s="253"/>
      <c r="T200" s="254"/>
      <c r="AT200" s="248" t="s">
        <v>402</v>
      </c>
      <c r="AU200" s="248" t="s">
        <v>87</v>
      </c>
      <c r="AV200" s="14" t="s">
        <v>286</v>
      </c>
      <c r="AW200" s="14" t="s">
        <v>43</v>
      </c>
      <c r="AX200" s="14" t="s">
        <v>24</v>
      </c>
      <c r="AY200" s="248" t="s">
        <v>281</v>
      </c>
    </row>
    <row r="201" s="1" customFormat="1" ht="16.5" customHeight="1">
      <c r="B201" s="203"/>
      <c r="C201" s="255" t="s">
        <v>359</v>
      </c>
      <c r="D201" s="255" t="s">
        <v>512</v>
      </c>
      <c r="E201" s="256" t="s">
        <v>513</v>
      </c>
      <c r="F201" s="257" t="s">
        <v>514</v>
      </c>
      <c r="G201" s="258" t="s">
        <v>515</v>
      </c>
      <c r="H201" s="259">
        <v>6</v>
      </c>
      <c r="I201" s="260"/>
      <c r="J201" s="261">
        <f>ROUND(I201*H201,2)</f>
        <v>0</v>
      </c>
      <c r="K201" s="257" t="s">
        <v>389</v>
      </c>
      <c r="L201" s="262"/>
      <c r="M201" s="263" t="s">
        <v>5</v>
      </c>
      <c r="N201" s="264" t="s">
        <v>51</v>
      </c>
      <c r="O201" s="49"/>
      <c r="P201" s="213">
        <f>O201*H201</f>
        <v>0</v>
      </c>
      <c r="Q201" s="213">
        <v>3.2250000000000001</v>
      </c>
      <c r="R201" s="213">
        <f>Q201*H201</f>
        <v>19.350000000000001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516</v>
      </c>
    </row>
    <row r="202" s="1" customFormat="1">
      <c r="B202" s="48"/>
      <c r="D202" s="216" t="s">
        <v>288</v>
      </c>
      <c r="F202" s="217" t="s">
        <v>517</v>
      </c>
      <c r="I202" s="218"/>
      <c r="L202" s="48"/>
      <c r="M202" s="219"/>
      <c r="N202" s="49"/>
      <c r="O202" s="49"/>
      <c r="P202" s="49"/>
      <c r="Q202" s="49"/>
      <c r="R202" s="49"/>
      <c r="S202" s="49"/>
      <c r="T202" s="87"/>
      <c r="AT202" s="26" t="s">
        <v>288</v>
      </c>
      <c r="AU202" s="26" t="s">
        <v>87</v>
      </c>
    </row>
    <row r="203" s="10" customFormat="1" ht="29.88" customHeight="1">
      <c r="B203" s="192"/>
      <c r="D203" s="193" t="s">
        <v>79</v>
      </c>
      <c r="E203" s="230" t="s">
        <v>518</v>
      </c>
      <c r="F203" s="230" t="s">
        <v>519</v>
      </c>
      <c r="I203" s="195"/>
      <c r="J203" s="231">
        <f>BK203</f>
        <v>0</v>
      </c>
      <c r="L203" s="192"/>
      <c r="M203" s="197"/>
      <c r="N203" s="198"/>
      <c r="O203" s="198"/>
      <c r="P203" s="199">
        <f>SUM(P204:P205)</f>
        <v>0</v>
      </c>
      <c r="Q203" s="198"/>
      <c r="R203" s="199">
        <f>SUM(R204:R205)</f>
        <v>0</v>
      </c>
      <c r="S203" s="198"/>
      <c r="T203" s="200">
        <f>SUM(T204:T205)</f>
        <v>0</v>
      </c>
      <c r="AR203" s="193" t="s">
        <v>24</v>
      </c>
      <c r="AT203" s="201" t="s">
        <v>79</v>
      </c>
      <c r="AU203" s="201" t="s">
        <v>24</v>
      </c>
      <c r="AY203" s="193" t="s">
        <v>281</v>
      </c>
      <c r="BK203" s="202">
        <f>SUM(BK204:BK205)</f>
        <v>0</v>
      </c>
    </row>
    <row r="204" s="1" customFormat="1" ht="16.5" customHeight="1">
      <c r="B204" s="203"/>
      <c r="C204" s="204" t="s">
        <v>365</v>
      </c>
      <c r="D204" s="204" t="s">
        <v>282</v>
      </c>
      <c r="E204" s="205" t="s">
        <v>520</v>
      </c>
      <c r="F204" s="206" t="s">
        <v>521</v>
      </c>
      <c r="G204" s="207" t="s">
        <v>470</v>
      </c>
      <c r="H204" s="208">
        <v>46.404000000000003</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522</v>
      </c>
    </row>
    <row r="205" s="1" customFormat="1">
      <c r="B205" s="48"/>
      <c r="D205" s="216" t="s">
        <v>288</v>
      </c>
      <c r="F205" s="217" t="s">
        <v>521</v>
      </c>
      <c r="I205" s="218"/>
      <c r="L205" s="48"/>
      <c r="M205" s="220"/>
      <c r="N205" s="221"/>
      <c r="O205" s="221"/>
      <c r="P205" s="221"/>
      <c r="Q205" s="221"/>
      <c r="R205" s="221"/>
      <c r="S205" s="221"/>
      <c r="T205" s="222"/>
      <c r="AT205" s="26" t="s">
        <v>288</v>
      </c>
      <c r="AU205" s="26" t="s">
        <v>87</v>
      </c>
    </row>
    <row r="206" s="1" customFormat="1" ht="6.96" customHeight="1">
      <c r="B206" s="69"/>
      <c r="C206" s="70"/>
      <c r="D206" s="70"/>
      <c r="E206" s="70"/>
      <c r="F206" s="70"/>
      <c r="G206" s="70"/>
      <c r="H206" s="70"/>
      <c r="I206" s="164"/>
      <c r="J206" s="70"/>
      <c r="K206" s="70"/>
      <c r="L206" s="48"/>
    </row>
  </sheetData>
  <autoFilter ref="C85:K205"/>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84.75" customHeight="1">
      <c r="B26" s="146"/>
      <c r="C26" s="147"/>
      <c r="D26" s="147"/>
      <c r="E26" s="46" t="s">
        <v>525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ROUND(J114,2)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ROUND(SUM(BE114:BE3316), 2)</f>
        <v>0</v>
      </c>
      <c r="G32" s="49"/>
      <c r="H32" s="49"/>
      <c r="I32" s="156">
        <v>0.20999999999999999</v>
      </c>
      <c r="J32" s="155">
        <f>ROUND(ROUND((SUM(BE114:BE3316)), 2)*I32, 2)</f>
        <v>0</v>
      </c>
      <c r="K32" s="53"/>
    </row>
    <row r="33" s="1" customFormat="1" ht="14.4" customHeight="1">
      <c r="B33" s="48"/>
      <c r="C33" s="49"/>
      <c r="D33" s="49"/>
      <c r="E33" s="57" t="s">
        <v>52</v>
      </c>
      <c r="F33" s="155">
        <f>ROUND(SUM(BF114:BF3316), 2)</f>
        <v>0</v>
      </c>
      <c r="G33" s="49"/>
      <c r="H33" s="49"/>
      <c r="I33" s="156">
        <v>0.14999999999999999</v>
      </c>
      <c r="J33" s="155">
        <f>ROUND(ROUND((SUM(BF114:BF3316)), 2)*I33, 2)</f>
        <v>0</v>
      </c>
      <c r="K33" s="53"/>
    </row>
    <row r="34" hidden="1" s="1" customFormat="1" ht="14.4" customHeight="1">
      <c r="B34" s="48"/>
      <c r="C34" s="49"/>
      <c r="D34" s="49"/>
      <c r="E34" s="57" t="s">
        <v>53</v>
      </c>
      <c r="F34" s="155">
        <f>ROUND(SUM(BG114:BG3316), 2)</f>
        <v>0</v>
      </c>
      <c r="G34" s="49"/>
      <c r="H34" s="49"/>
      <c r="I34" s="156">
        <v>0.20999999999999999</v>
      </c>
      <c r="J34" s="155">
        <v>0</v>
      </c>
      <c r="K34" s="53"/>
    </row>
    <row r="35" hidden="1" s="1" customFormat="1" ht="14.4" customHeight="1">
      <c r="B35" s="48"/>
      <c r="C35" s="49"/>
      <c r="D35" s="49"/>
      <c r="E35" s="57" t="s">
        <v>54</v>
      </c>
      <c r="F35" s="155">
        <f>ROUND(SUM(BH114:BH3316), 2)</f>
        <v>0</v>
      </c>
      <c r="G35" s="49"/>
      <c r="H35" s="49"/>
      <c r="I35" s="156">
        <v>0.14999999999999999</v>
      </c>
      <c r="J35" s="155">
        <v>0</v>
      </c>
      <c r="K35" s="53"/>
    </row>
    <row r="36" hidden="1" s="1" customFormat="1" ht="14.4" customHeight="1">
      <c r="B36" s="48"/>
      <c r="C36" s="49"/>
      <c r="D36" s="49"/>
      <c r="E36" s="57" t="s">
        <v>55</v>
      </c>
      <c r="F36" s="155">
        <f>ROUND(SUM(BI114:BI3316),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J114</f>
        <v>0</v>
      </c>
      <c r="K60" s="53"/>
      <c r="AU60" s="26" t="s">
        <v>262</v>
      </c>
    </row>
    <row r="61" s="8" customFormat="1" ht="24.96" customHeight="1">
      <c r="B61" s="173"/>
      <c r="C61" s="174"/>
      <c r="D61" s="175" t="s">
        <v>379</v>
      </c>
      <c r="E61" s="176"/>
      <c r="F61" s="176"/>
      <c r="G61" s="176"/>
      <c r="H61" s="176"/>
      <c r="I61" s="177"/>
      <c r="J61" s="178">
        <f>J115</f>
        <v>0</v>
      </c>
      <c r="K61" s="179"/>
    </row>
    <row r="62" s="11" customFormat="1" ht="19.92" customHeight="1">
      <c r="B62" s="223"/>
      <c r="C62" s="224"/>
      <c r="D62" s="225" t="s">
        <v>380</v>
      </c>
      <c r="E62" s="226"/>
      <c r="F62" s="226"/>
      <c r="G62" s="226"/>
      <c r="H62" s="226"/>
      <c r="I62" s="227"/>
      <c r="J62" s="228">
        <f>J116</f>
        <v>0</v>
      </c>
      <c r="K62" s="229"/>
    </row>
    <row r="63" s="11" customFormat="1" ht="19.92" customHeight="1">
      <c r="B63" s="223"/>
      <c r="C63" s="224"/>
      <c r="D63" s="225" t="s">
        <v>526</v>
      </c>
      <c r="E63" s="226"/>
      <c r="F63" s="226"/>
      <c r="G63" s="226"/>
      <c r="H63" s="226"/>
      <c r="I63" s="227"/>
      <c r="J63" s="228">
        <f>J169</f>
        <v>0</v>
      </c>
      <c r="K63" s="229"/>
    </row>
    <row r="64" s="11" customFormat="1" ht="19.92" customHeight="1">
      <c r="B64" s="223"/>
      <c r="C64" s="224"/>
      <c r="D64" s="225" t="s">
        <v>527</v>
      </c>
      <c r="E64" s="226"/>
      <c r="F64" s="226"/>
      <c r="G64" s="226"/>
      <c r="H64" s="226"/>
      <c r="I64" s="227"/>
      <c r="J64" s="228">
        <f>J285</f>
        <v>0</v>
      </c>
      <c r="K64" s="229"/>
    </row>
    <row r="65" s="11" customFormat="1" ht="14.88" customHeight="1">
      <c r="B65" s="223"/>
      <c r="C65" s="224"/>
      <c r="D65" s="225" t="s">
        <v>528</v>
      </c>
      <c r="E65" s="226"/>
      <c r="F65" s="226"/>
      <c r="G65" s="226"/>
      <c r="H65" s="226"/>
      <c r="I65" s="227"/>
      <c r="J65" s="228">
        <f>J938</f>
        <v>0</v>
      </c>
      <c r="K65" s="229"/>
    </row>
    <row r="66" s="11" customFormat="1" ht="19.92" customHeight="1">
      <c r="B66" s="223"/>
      <c r="C66" s="224"/>
      <c r="D66" s="225" t="s">
        <v>529</v>
      </c>
      <c r="E66" s="226"/>
      <c r="F66" s="226"/>
      <c r="G66" s="226"/>
      <c r="H66" s="226"/>
      <c r="I66" s="227"/>
      <c r="J66" s="228">
        <f>J1054</f>
        <v>0</v>
      </c>
      <c r="K66" s="229"/>
    </row>
    <row r="67" s="11" customFormat="1" ht="19.92" customHeight="1">
      <c r="B67" s="223"/>
      <c r="C67" s="224"/>
      <c r="D67" s="225" t="s">
        <v>530</v>
      </c>
      <c r="E67" s="226"/>
      <c r="F67" s="226"/>
      <c r="G67" s="226"/>
      <c r="H67" s="226"/>
      <c r="I67" s="227"/>
      <c r="J67" s="228">
        <f>J1097</f>
        <v>0</v>
      </c>
      <c r="K67" s="229"/>
    </row>
    <row r="68" s="11" customFormat="1" ht="14.88" customHeight="1">
      <c r="B68" s="223"/>
      <c r="C68" s="224"/>
      <c r="D68" s="225" t="s">
        <v>531</v>
      </c>
      <c r="E68" s="226"/>
      <c r="F68" s="226"/>
      <c r="G68" s="226"/>
      <c r="H68" s="226"/>
      <c r="I68" s="227"/>
      <c r="J68" s="228">
        <f>J1098</f>
        <v>0</v>
      </c>
      <c r="K68" s="229"/>
    </row>
    <row r="69" s="11" customFormat="1" ht="14.88" customHeight="1">
      <c r="B69" s="223"/>
      <c r="C69" s="224"/>
      <c r="D69" s="225" t="s">
        <v>532</v>
      </c>
      <c r="E69" s="226"/>
      <c r="F69" s="226"/>
      <c r="G69" s="226"/>
      <c r="H69" s="226"/>
      <c r="I69" s="227"/>
      <c r="J69" s="228">
        <f>J1385</f>
        <v>0</v>
      </c>
      <c r="K69" s="229"/>
    </row>
    <row r="70" s="11" customFormat="1" ht="14.88" customHeight="1">
      <c r="B70" s="223"/>
      <c r="C70" s="224"/>
      <c r="D70" s="225" t="s">
        <v>533</v>
      </c>
      <c r="E70" s="226"/>
      <c r="F70" s="226"/>
      <c r="G70" s="226"/>
      <c r="H70" s="226"/>
      <c r="I70" s="227"/>
      <c r="J70" s="228">
        <f>J1632</f>
        <v>0</v>
      </c>
      <c r="K70" s="229"/>
    </row>
    <row r="71" s="11" customFormat="1" ht="14.88" customHeight="1">
      <c r="B71" s="223"/>
      <c r="C71" s="224"/>
      <c r="D71" s="225" t="s">
        <v>534</v>
      </c>
      <c r="E71" s="226"/>
      <c r="F71" s="226"/>
      <c r="G71" s="226"/>
      <c r="H71" s="226"/>
      <c r="I71" s="227"/>
      <c r="J71" s="228">
        <f>J1775</f>
        <v>0</v>
      </c>
      <c r="K71" s="229"/>
    </row>
    <row r="72" s="11" customFormat="1" ht="19.92" customHeight="1">
      <c r="B72" s="223"/>
      <c r="C72" s="224"/>
      <c r="D72" s="225" t="s">
        <v>535</v>
      </c>
      <c r="E72" s="226"/>
      <c r="F72" s="226"/>
      <c r="G72" s="226"/>
      <c r="H72" s="226"/>
      <c r="I72" s="227"/>
      <c r="J72" s="228">
        <f>J1812</f>
        <v>0</v>
      </c>
      <c r="K72" s="229"/>
    </row>
    <row r="73" s="11" customFormat="1" ht="19.92" customHeight="1">
      <c r="B73" s="223"/>
      <c r="C73" s="224"/>
      <c r="D73" s="225" t="s">
        <v>382</v>
      </c>
      <c r="E73" s="226"/>
      <c r="F73" s="226"/>
      <c r="G73" s="226"/>
      <c r="H73" s="226"/>
      <c r="I73" s="227"/>
      <c r="J73" s="228">
        <f>J1924</f>
        <v>0</v>
      </c>
      <c r="K73" s="229"/>
    </row>
    <row r="74" s="8" customFormat="1" ht="24.96" customHeight="1">
      <c r="B74" s="173"/>
      <c r="C74" s="174"/>
      <c r="D74" s="175" t="s">
        <v>536</v>
      </c>
      <c r="E74" s="176"/>
      <c r="F74" s="176"/>
      <c r="G74" s="176"/>
      <c r="H74" s="176"/>
      <c r="I74" s="177"/>
      <c r="J74" s="178">
        <f>J1927</f>
        <v>0</v>
      </c>
      <c r="K74" s="179"/>
    </row>
    <row r="75" s="11" customFormat="1" ht="19.92" customHeight="1">
      <c r="B75" s="223"/>
      <c r="C75" s="224"/>
      <c r="D75" s="225" t="s">
        <v>537</v>
      </c>
      <c r="E75" s="226"/>
      <c r="F75" s="226"/>
      <c r="G75" s="226"/>
      <c r="H75" s="226"/>
      <c r="I75" s="227"/>
      <c r="J75" s="228">
        <f>J1928</f>
        <v>0</v>
      </c>
      <c r="K75" s="229"/>
    </row>
    <row r="76" s="11" customFormat="1" ht="19.92" customHeight="1">
      <c r="B76" s="223"/>
      <c r="C76" s="224"/>
      <c r="D76" s="225" t="s">
        <v>538</v>
      </c>
      <c r="E76" s="226"/>
      <c r="F76" s="226"/>
      <c r="G76" s="226"/>
      <c r="H76" s="226"/>
      <c r="I76" s="227"/>
      <c r="J76" s="228">
        <f>J2047</f>
        <v>0</v>
      </c>
      <c r="K76" s="229"/>
    </row>
    <row r="77" s="11" customFormat="1" ht="19.92" customHeight="1">
      <c r="B77" s="223"/>
      <c r="C77" s="224"/>
      <c r="D77" s="225" t="s">
        <v>539</v>
      </c>
      <c r="E77" s="226"/>
      <c r="F77" s="226"/>
      <c r="G77" s="226"/>
      <c r="H77" s="226"/>
      <c r="I77" s="227"/>
      <c r="J77" s="228">
        <f>J2175</f>
        <v>0</v>
      </c>
      <c r="K77" s="229"/>
    </row>
    <row r="78" s="11" customFormat="1" ht="19.92" customHeight="1">
      <c r="B78" s="223"/>
      <c r="C78" s="224"/>
      <c r="D78" s="225" t="s">
        <v>540</v>
      </c>
      <c r="E78" s="226"/>
      <c r="F78" s="226"/>
      <c r="G78" s="226"/>
      <c r="H78" s="226"/>
      <c r="I78" s="227"/>
      <c r="J78" s="228">
        <f>J2306</f>
        <v>0</v>
      </c>
      <c r="K78" s="229"/>
    </row>
    <row r="79" s="11" customFormat="1" ht="19.92" customHeight="1">
      <c r="B79" s="223"/>
      <c r="C79" s="224"/>
      <c r="D79" s="225" t="s">
        <v>541</v>
      </c>
      <c r="E79" s="226"/>
      <c r="F79" s="226"/>
      <c r="G79" s="226"/>
      <c r="H79" s="226"/>
      <c r="I79" s="227"/>
      <c r="J79" s="228">
        <f>J2366</f>
        <v>0</v>
      </c>
      <c r="K79" s="229"/>
    </row>
    <row r="80" s="11" customFormat="1" ht="19.92" customHeight="1">
      <c r="B80" s="223"/>
      <c r="C80" s="224"/>
      <c r="D80" s="225" t="s">
        <v>542</v>
      </c>
      <c r="E80" s="226"/>
      <c r="F80" s="226"/>
      <c r="G80" s="226"/>
      <c r="H80" s="226"/>
      <c r="I80" s="227"/>
      <c r="J80" s="228">
        <f>J2369</f>
        <v>0</v>
      </c>
      <c r="K80" s="229"/>
    </row>
    <row r="81" s="11" customFormat="1" ht="19.92" customHeight="1">
      <c r="B81" s="223"/>
      <c r="C81" s="224"/>
      <c r="D81" s="225" t="s">
        <v>543</v>
      </c>
      <c r="E81" s="226"/>
      <c r="F81" s="226"/>
      <c r="G81" s="226"/>
      <c r="H81" s="226"/>
      <c r="I81" s="227"/>
      <c r="J81" s="228">
        <f>J2400</f>
        <v>0</v>
      </c>
      <c r="K81" s="229"/>
    </row>
    <row r="82" s="11" customFormat="1" ht="19.92" customHeight="1">
      <c r="B82" s="223"/>
      <c r="C82" s="224"/>
      <c r="D82" s="225" t="s">
        <v>544</v>
      </c>
      <c r="E82" s="226"/>
      <c r="F82" s="226"/>
      <c r="G82" s="226"/>
      <c r="H82" s="226"/>
      <c r="I82" s="227"/>
      <c r="J82" s="228">
        <f>J2429</f>
        <v>0</v>
      </c>
      <c r="K82" s="229"/>
    </row>
    <row r="83" s="11" customFormat="1" ht="19.92" customHeight="1">
      <c r="B83" s="223"/>
      <c r="C83" s="224"/>
      <c r="D83" s="225" t="s">
        <v>545</v>
      </c>
      <c r="E83" s="226"/>
      <c r="F83" s="226"/>
      <c r="G83" s="226"/>
      <c r="H83" s="226"/>
      <c r="I83" s="227"/>
      <c r="J83" s="228">
        <f>J2581</f>
        <v>0</v>
      </c>
      <c r="K83" s="229"/>
    </row>
    <row r="84" s="11" customFormat="1" ht="19.92" customHeight="1">
      <c r="B84" s="223"/>
      <c r="C84" s="224"/>
      <c r="D84" s="225" t="s">
        <v>546</v>
      </c>
      <c r="E84" s="226"/>
      <c r="F84" s="226"/>
      <c r="G84" s="226"/>
      <c r="H84" s="226"/>
      <c r="I84" s="227"/>
      <c r="J84" s="228">
        <f>J2638</f>
        <v>0</v>
      </c>
      <c r="K84" s="229"/>
    </row>
    <row r="85" s="11" customFormat="1" ht="19.92" customHeight="1">
      <c r="B85" s="223"/>
      <c r="C85" s="224"/>
      <c r="D85" s="225" t="s">
        <v>547</v>
      </c>
      <c r="E85" s="226"/>
      <c r="F85" s="226"/>
      <c r="G85" s="226"/>
      <c r="H85" s="226"/>
      <c r="I85" s="227"/>
      <c r="J85" s="228">
        <f>J2823</f>
        <v>0</v>
      </c>
      <c r="K85" s="229"/>
    </row>
    <row r="86" s="11" customFormat="1" ht="19.92" customHeight="1">
      <c r="B86" s="223"/>
      <c r="C86" s="224"/>
      <c r="D86" s="225" t="s">
        <v>548</v>
      </c>
      <c r="E86" s="226"/>
      <c r="F86" s="226"/>
      <c r="G86" s="226"/>
      <c r="H86" s="226"/>
      <c r="I86" s="227"/>
      <c r="J86" s="228">
        <f>J2844</f>
        <v>0</v>
      </c>
      <c r="K86" s="229"/>
    </row>
    <row r="87" s="11" customFormat="1" ht="19.92" customHeight="1">
      <c r="B87" s="223"/>
      <c r="C87" s="224"/>
      <c r="D87" s="225" t="s">
        <v>549</v>
      </c>
      <c r="E87" s="226"/>
      <c r="F87" s="226"/>
      <c r="G87" s="226"/>
      <c r="H87" s="226"/>
      <c r="I87" s="227"/>
      <c r="J87" s="228">
        <f>J2993</f>
        <v>0</v>
      </c>
      <c r="K87" s="229"/>
    </row>
    <row r="88" s="11" customFormat="1" ht="19.92" customHeight="1">
      <c r="B88" s="223"/>
      <c r="C88" s="224"/>
      <c r="D88" s="225" t="s">
        <v>550</v>
      </c>
      <c r="E88" s="226"/>
      <c r="F88" s="226"/>
      <c r="G88" s="226"/>
      <c r="H88" s="226"/>
      <c r="I88" s="227"/>
      <c r="J88" s="228">
        <f>J3008</f>
        <v>0</v>
      </c>
      <c r="K88" s="229"/>
    </row>
    <row r="89" s="11" customFormat="1" ht="19.92" customHeight="1">
      <c r="B89" s="223"/>
      <c r="C89" s="224"/>
      <c r="D89" s="225" t="s">
        <v>551</v>
      </c>
      <c r="E89" s="226"/>
      <c r="F89" s="226"/>
      <c r="G89" s="226"/>
      <c r="H89" s="226"/>
      <c r="I89" s="227"/>
      <c r="J89" s="228">
        <f>J3146</f>
        <v>0</v>
      </c>
      <c r="K89" s="229"/>
    </row>
    <row r="90" s="11" customFormat="1" ht="19.92" customHeight="1">
      <c r="B90" s="223"/>
      <c r="C90" s="224"/>
      <c r="D90" s="225" t="s">
        <v>552</v>
      </c>
      <c r="E90" s="226"/>
      <c r="F90" s="226"/>
      <c r="G90" s="226"/>
      <c r="H90" s="226"/>
      <c r="I90" s="227"/>
      <c r="J90" s="228">
        <f>J3195</f>
        <v>0</v>
      </c>
      <c r="K90" s="229"/>
    </row>
    <row r="91" s="11" customFormat="1" ht="19.92" customHeight="1">
      <c r="B91" s="223"/>
      <c r="C91" s="224"/>
      <c r="D91" s="225" t="s">
        <v>553</v>
      </c>
      <c r="E91" s="226"/>
      <c r="F91" s="226"/>
      <c r="G91" s="226"/>
      <c r="H91" s="226"/>
      <c r="I91" s="227"/>
      <c r="J91" s="228">
        <f>J3307</f>
        <v>0</v>
      </c>
      <c r="K91" s="229"/>
    </row>
    <row r="92" s="8" customFormat="1" ht="24.96" customHeight="1">
      <c r="B92" s="173"/>
      <c r="C92" s="174"/>
      <c r="D92" s="175" t="s">
        <v>554</v>
      </c>
      <c r="E92" s="176"/>
      <c r="F92" s="176"/>
      <c r="G92" s="176"/>
      <c r="H92" s="176"/>
      <c r="I92" s="177"/>
      <c r="J92" s="178">
        <f>J3316</f>
        <v>0</v>
      </c>
      <c r="K92" s="179"/>
    </row>
    <row r="93" s="1" customFormat="1" ht="21.84" customHeight="1">
      <c r="B93" s="48"/>
      <c r="C93" s="49"/>
      <c r="D93" s="49"/>
      <c r="E93" s="49"/>
      <c r="F93" s="49"/>
      <c r="G93" s="49"/>
      <c r="H93" s="49"/>
      <c r="I93" s="142"/>
      <c r="J93" s="49"/>
      <c r="K93" s="53"/>
    </row>
    <row r="94" s="1" customFormat="1" ht="6.96" customHeight="1">
      <c r="B94" s="69"/>
      <c r="C94" s="70"/>
      <c r="D94" s="70"/>
      <c r="E94" s="70"/>
      <c r="F94" s="70"/>
      <c r="G94" s="70"/>
      <c r="H94" s="70"/>
      <c r="I94" s="164"/>
      <c r="J94" s="70"/>
      <c r="K94" s="71"/>
    </row>
    <row r="98" s="1" customFormat="1" ht="6.96" customHeight="1">
      <c r="B98" s="72"/>
      <c r="C98" s="73"/>
      <c r="D98" s="73"/>
      <c r="E98" s="73"/>
      <c r="F98" s="73"/>
      <c r="G98" s="73"/>
      <c r="H98" s="73"/>
      <c r="I98" s="165"/>
      <c r="J98" s="73"/>
      <c r="K98" s="73"/>
      <c r="L98" s="48"/>
    </row>
    <row r="99" s="1" customFormat="1" ht="36.96" customHeight="1">
      <c r="B99" s="48"/>
      <c r="C99" s="74" t="s">
        <v>264</v>
      </c>
      <c r="L99" s="48"/>
    </row>
    <row r="100" s="1" customFormat="1" ht="6.96" customHeight="1">
      <c r="B100" s="48"/>
      <c r="L100" s="48"/>
    </row>
    <row r="101" s="1" customFormat="1" ht="14.4" customHeight="1">
      <c r="B101" s="48"/>
      <c r="C101" s="76" t="s">
        <v>19</v>
      </c>
      <c r="L101" s="48"/>
    </row>
    <row r="102" s="1" customFormat="1" ht="16.5" customHeight="1">
      <c r="B102" s="48"/>
      <c r="E102" s="180" t="str">
        <f>E7</f>
        <v>Vzdělávací a výcvikové středisko integrovaného záchranného systému v Jihlavě</v>
      </c>
      <c r="F102" s="76"/>
      <c r="G102" s="76"/>
      <c r="H102" s="76"/>
      <c r="L102" s="48"/>
    </row>
    <row r="103">
      <c r="B103" s="30"/>
      <c r="C103" s="76" t="s">
        <v>254</v>
      </c>
      <c r="L103" s="30"/>
    </row>
    <row r="104" s="1" customFormat="1" ht="16.5" customHeight="1">
      <c r="B104" s="48"/>
      <c r="E104" s="180" t="s">
        <v>523</v>
      </c>
      <c r="F104" s="1"/>
      <c r="G104" s="1"/>
      <c r="H104" s="1"/>
      <c r="L104" s="48"/>
    </row>
    <row r="105" s="1" customFormat="1" ht="14.4" customHeight="1">
      <c r="B105" s="48"/>
      <c r="C105" s="76" t="s">
        <v>256</v>
      </c>
      <c r="L105" s="48"/>
    </row>
    <row r="106" s="1" customFormat="1" ht="17.25" customHeight="1">
      <c r="B106" s="48"/>
      <c r="E106" s="79" t="str">
        <f>E11</f>
        <v>S01_1 - Architektonicko-stavební řešení</v>
      </c>
      <c r="F106" s="1"/>
      <c r="G106" s="1"/>
      <c r="H106" s="1"/>
      <c r="L106" s="48"/>
    </row>
    <row r="107" s="1" customFormat="1" ht="6.96" customHeight="1">
      <c r="B107" s="48"/>
      <c r="L107" s="48"/>
    </row>
    <row r="108" s="1" customFormat="1" ht="18" customHeight="1">
      <c r="B108" s="48"/>
      <c r="C108" s="76" t="s">
        <v>25</v>
      </c>
      <c r="F108" s="181" t="str">
        <f>F14</f>
        <v>město Jihlava, ul. Vrchlického, areál ZZS Jihlava</v>
      </c>
      <c r="I108" s="182" t="s">
        <v>27</v>
      </c>
      <c r="J108" s="81" t="str">
        <f>IF(J14="","",J14)</f>
        <v>15. 1. 2018</v>
      </c>
      <c r="L108" s="48"/>
    </row>
    <row r="109" s="1" customFormat="1" ht="6.96" customHeight="1">
      <c r="B109" s="48"/>
      <c r="L109" s="48"/>
    </row>
    <row r="110" s="1" customFormat="1">
      <c r="B110" s="48"/>
      <c r="C110" s="76" t="s">
        <v>31</v>
      </c>
      <c r="F110" s="181" t="str">
        <f>E17</f>
        <v>Kraj Vysočina</v>
      </c>
      <c r="I110" s="182" t="s">
        <v>39</v>
      </c>
      <c r="J110" s="181" t="str">
        <f>E23</f>
        <v>PROJEKT CENTRUM NOVA s.r.o.</v>
      </c>
      <c r="L110" s="48"/>
    </row>
    <row r="111" s="1" customFormat="1" ht="14.4" customHeight="1">
      <c r="B111" s="48"/>
      <c r="C111" s="76" t="s">
        <v>37</v>
      </c>
      <c r="F111" s="181" t="str">
        <f>IF(E20="","",E20)</f>
        <v/>
      </c>
      <c r="L111" s="48"/>
    </row>
    <row r="112" s="1" customFormat="1" ht="10.32" customHeight="1">
      <c r="B112" s="48"/>
      <c r="L112" s="48"/>
    </row>
    <row r="113" s="9" customFormat="1" ht="29.28" customHeight="1">
      <c r="B113" s="183"/>
      <c r="C113" s="184" t="s">
        <v>265</v>
      </c>
      <c r="D113" s="185" t="s">
        <v>65</v>
      </c>
      <c r="E113" s="185" t="s">
        <v>61</v>
      </c>
      <c r="F113" s="185" t="s">
        <v>266</v>
      </c>
      <c r="G113" s="185" t="s">
        <v>267</v>
      </c>
      <c r="H113" s="185" t="s">
        <v>268</v>
      </c>
      <c r="I113" s="186" t="s">
        <v>269</v>
      </c>
      <c r="J113" s="185" t="s">
        <v>260</v>
      </c>
      <c r="K113" s="187" t="s">
        <v>270</v>
      </c>
      <c r="L113" s="183"/>
      <c r="M113" s="94" t="s">
        <v>271</v>
      </c>
      <c r="N113" s="95" t="s">
        <v>50</v>
      </c>
      <c r="O113" s="95" t="s">
        <v>272</v>
      </c>
      <c r="P113" s="95" t="s">
        <v>273</v>
      </c>
      <c r="Q113" s="95" t="s">
        <v>274</v>
      </c>
      <c r="R113" s="95" t="s">
        <v>275</v>
      </c>
      <c r="S113" s="95" t="s">
        <v>276</v>
      </c>
      <c r="T113" s="96" t="s">
        <v>277</v>
      </c>
    </row>
    <row r="114" s="1" customFormat="1" ht="29.28" customHeight="1">
      <c r="B114" s="48"/>
      <c r="C114" s="98" t="s">
        <v>261</v>
      </c>
      <c r="J114" s="188">
        <f>BK114</f>
        <v>0</v>
      </c>
      <c r="L114" s="48"/>
      <c r="M114" s="97"/>
      <c r="N114" s="84"/>
      <c r="O114" s="84"/>
      <c r="P114" s="189">
        <f>P115+P1927+P3316</f>
        <v>0</v>
      </c>
      <c r="Q114" s="84"/>
      <c r="R114" s="189">
        <f>R115+R1927+R3316</f>
        <v>3454.6601491892479</v>
      </c>
      <c r="S114" s="84"/>
      <c r="T114" s="190">
        <f>T115+T1927+T3316</f>
        <v>5.9550200000000011</v>
      </c>
      <c r="AT114" s="26" t="s">
        <v>79</v>
      </c>
      <c r="AU114" s="26" t="s">
        <v>262</v>
      </c>
      <c r="BK114" s="191">
        <f>BK115+BK1927+BK3316</f>
        <v>0</v>
      </c>
    </row>
    <row r="115" s="10" customFormat="1" ht="37.44" customHeight="1">
      <c r="B115" s="192"/>
      <c r="D115" s="193" t="s">
        <v>79</v>
      </c>
      <c r="E115" s="194" t="s">
        <v>383</v>
      </c>
      <c r="F115" s="194" t="s">
        <v>384</v>
      </c>
      <c r="I115" s="195"/>
      <c r="J115" s="196">
        <f>BK115</f>
        <v>0</v>
      </c>
      <c r="L115" s="192"/>
      <c r="M115" s="197"/>
      <c r="N115" s="198"/>
      <c r="O115" s="198"/>
      <c r="P115" s="199">
        <f>P116+P169+P285+P1054+P1097+P1812+P1924</f>
        <v>0</v>
      </c>
      <c r="Q115" s="198"/>
      <c r="R115" s="199">
        <f>R116+R169+R285+R1054+R1097+R1812+R1924</f>
        <v>3349.5049629471778</v>
      </c>
      <c r="S115" s="198"/>
      <c r="T115" s="200">
        <f>T116+T169+T285+T1054+T1097+T1812+T1924</f>
        <v>1.5371000000000001</v>
      </c>
      <c r="AR115" s="193" t="s">
        <v>24</v>
      </c>
      <c r="AT115" s="201" t="s">
        <v>79</v>
      </c>
      <c r="AU115" s="201" t="s">
        <v>80</v>
      </c>
      <c r="AY115" s="193" t="s">
        <v>281</v>
      </c>
      <c r="BK115" s="202">
        <f>BK116+BK169+BK285+BK1054+BK1097+BK1812+BK1924</f>
        <v>0</v>
      </c>
    </row>
    <row r="116" s="10" customFormat="1" ht="19.92" customHeight="1">
      <c r="B116" s="192"/>
      <c r="D116" s="193" t="s">
        <v>79</v>
      </c>
      <c r="E116" s="230" t="s">
        <v>24</v>
      </c>
      <c r="F116" s="230" t="s">
        <v>385</v>
      </c>
      <c r="I116" s="195"/>
      <c r="J116" s="231">
        <f>BK116</f>
        <v>0</v>
      </c>
      <c r="L116" s="192"/>
      <c r="M116" s="197"/>
      <c r="N116" s="198"/>
      <c r="O116" s="198"/>
      <c r="P116" s="199">
        <f>SUM(P117:P168)</f>
        <v>0</v>
      </c>
      <c r="Q116" s="198"/>
      <c r="R116" s="199">
        <f>SUM(R117:R168)</f>
        <v>2.6699999999999999</v>
      </c>
      <c r="S116" s="198"/>
      <c r="T116" s="200">
        <f>SUM(T117:T168)</f>
        <v>0</v>
      </c>
      <c r="AR116" s="193" t="s">
        <v>24</v>
      </c>
      <c r="AT116" s="201" t="s">
        <v>79</v>
      </c>
      <c r="AU116" s="201" t="s">
        <v>24</v>
      </c>
      <c r="AY116" s="193" t="s">
        <v>281</v>
      </c>
      <c r="BK116" s="202">
        <f>SUM(BK117:BK168)</f>
        <v>0</v>
      </c>
    </row>
    <row r="117" s="1" customFormat="1" ht="16.5" customHeight="1">
      <c r="B117" s="203"/>
      <c r="C117" s="204" t="s">
        <v>24</v>
      </c>
      <c r="D117" s="204" t="s">
        <v>282</v>
      </c>
      <c r="E117" s="205" t="s">
        <v>555</v>
      </c>
      <c r="F117" s="206" t="s">
        <v>556</v>
      </c>
      <c r="G117" s="207" t="s">
        <v>408</v>
      </c>
      <c r="H117" s="208">
        <v>68.920000000000002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557</v>
      </c>
    </row>
    <row r="118" s="1" customFormat="1">
      <c r="B118" s="48"/>
      <c r="D118" s="216" t="s">
        <v>288</v>
      </c>
      <c r="F118" s="217" t="s">
        <v>558</v>
      </c>
      <c r="I118" s="218"/>
      <c r="L118" s="48"/>
      <c r="M118" s="219"/>
      <c r="N118" s="49"/>
      <c r="O118" s="49"/>
      <c r="P118" s="49"/>
      <c r="Q118" s="49"/>
      <c r="R118" s="49"/>
      <c r="S118" s="49"/>
      <c r="T118" s="87"/>
      <c r="AT118" s="26" t="s">
        <v>288</v>
      </c>
      <c r="AU118" s="26" t="s">
        <v>87</v>
      </c>
    </row>
    <row r="119" s="12" customFormat="1">
      <c r="B119" s="232"/>
      <c r="D119" s="216" t="s">
        <v>402</v>
      </c>
      <c r="E119" s="233" t="s">
        <v>5</v>
      </c>
      <c r="F119" s="234" t="s">
        <v>559</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560</v>
      </c>
      <c r="H120" s="242">
        <v>6.5999999999999996</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561</v>
      </c>
      <c r="H121" s="242">
        <v>1.52</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562</v>
      </c>
      <c r="H122" s="242">
        <v>1.3999999999999999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563</v>
      </c>
      <c r="H123" s="242">
        <v>56</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3" customFormat="1">
      <c r="B124" s="239"/>
      <c r="D124" s="216" t="s">
        <v>402</v>
      </c>
      <c r="E124" s="240" t="s">
        <v>5</v>
      </c>
      <c r="F124" s="241" t="s">
        <v>564</v>
      </c>
      <c r="H124" s="242">
        <v>3.3999999999999999</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4" customFormat="1">
      <c r="B125" s="247"/>
      <c r="D125" s="216" t="s">
        <v>402</v>
      </c>
      <c r="E125" s="248" t="s">
        <v>5</v>
      </c>
      <c r="F125" s="249" t="s">
        <v>405</v>
      </c>
      <c r="H125" s="250">
        <v>68.920000000000002</v>
      </c>
      <c r="I125" s="251"/>
      <c r="L125" s="247"/>
      <c r="M125" s="252"/>
      <c r="N125" s="253"/>
      <c r="O125" s="253"/>
      <c r="P125" s="253"/>
      <c r="Q125" s="253"/>
      <c r="R125" s="253"/>
      <c r="S125" s="253"/>
      <c r="T125" s="254"/>
      <c r="AT125" s="248" t="s">
        <v>402</v>
      </c>
      <c r="AU125" s="248" t="s">
        <v>87</v>
      </c>
      <c r="AV125" s="14" t="s">
        <v>286</v>
      </c>
      <c r="AW125" s="14" t="s">
        <v>43</v>
      </c>
      <c r="AX125" s="14" t="s">
        <v>24</v>
      </c>
      <c r="AY125" s="248" t="s">
        <v>281</v>
      </c>
    </row>
    <row r="126" s="1" customFormat="1" ht="16.5" customHeight="1">
      <c r="B126" s="203"/>
      <c r="C126" s="204" t="s">
        <v>87</v>
      </c>
      <c r="D126" s="204" t="s">
        <v>282</v>
      </c>
      <c r="E126" s="205" t="s">
        <v>452</v>
      </c>
      <c r="F126" s="206" t="s">
        <v>453</v>
      </c>
      <c r="G126" s="207" t="s">
        <v>408</v>
      </c>
      <c r="H126" s="208">
        <v>112.506</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565</v>
      </c>
    </row>
    <row r="127" s="1" customFormat="1">
      <c r="B127" s="48"/>
      <c r="D127" s="216" t="s">
        <v>288</v>
      </c>
      <c r="F127" s="217" t="s">
        <v>455</v>
      </c>
      <c r="I127" s="218"/>
      <c r="L127" s="48"/>
      <c r="M127" s="219"/>
      <c r="N127" s="49"/>
      <c r="O127" s="49"/>
      <c r="P127" s="49"/>
      <c r="Q127" s="49"/>
      <c r="R127" s="49"/>
      <c r="S127" s="49"/>
      <c r="T127" s="87"/>
      <c r="AT127" s="26" t="s">
        <v>288</v>
      </c>
      <c r="AU127" s="26" t="s">
        <v>87</v>
      </c>
    </row>
    <row r="128" s="12" customFormat="1">
      <c r="B128" s="232"/>
      <c r="D128" s="216" t="s">
        <v>402</v>
      </c>
      <c r="E128" s="233" t="s">
        <v>5</v>
      </c>
      <c r="F128" s="234" t="s">
        <v>566</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567</v>
      </c>
      <c r="H129" s="242">
        <v>86.138000000000005</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568</v>
      </c>
      <c r="H130" s="242">
        <v>26.367999999999999</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4" customFormat="1">
      <c r="B131" s="247"/>
      <c r="D131" s="216" t="s">
        <v>402</v>
      </c>
      <c r="E131" s="248" t="s">
        <v>5</v>
      </c>
      <c r="F131" s="249" t="s">
        <v>405</v>
      </c>
      <c r="H131" s="250">
        <v>112.506</v>
      </c>
      <c r="I131" s="251"/>
      <c r="L131" s="247"/>
      <c r="M131" s="252"/>
      <c r="N131" s="253"/>
      <c r="O131" s="253"/>
      <c r="P131" s="253"/>
      <c r="Q131" s="253"/>
      <c r="R131" s="253"/>
      <c r="S131" s="253"/>
      <c r="T131" s="254"/>
      <c r="AT131" s="248" t="s">
        <v>402</v>
      </c>
      <c r="AU131" s="248" t="s">
        <v>87</v>
      </c>
      <c r="AV131" s="14" t="s">
        <v>286</v>
      </c>
      <c r="AW131" s="14" t="s">
        <v>43</v>
      </c>
      <c r="AX131" s="14" t="s">
        <v>24</v>
      </c>
      <c r="AY131" s="248" t="s">
        <v>281</v>
      </c>
    </row>
    <row r="132" s="1" customFormat="1" ht="16.5" customHeight="1">
      <c r="B132" s="203"/>
      <c r="C132" s="204" t="s">
        <v>294</v>
      </c>
      <c r="D132" s="204" t="s">
        <v>282</v>
      </c>
      <c r="E132" s="205" t="s">
        <v>569</v>
      </c>
      <c r="F132" s="206" t="s">
        <v>570</v>
      </c>
      <c r="G132" s="207" t="s">
        <v>408</v>
      </c>
      <c r="H132" s="208">
        <v>80.459999999999994</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571</v>
      </c>
    </row>
    <row r="133" s="1" customFormat="1">
      <c r="B133" s="48"/>
      <c r="D133" s="216" t="s">
        <v>288</v>
      </c>
      <c r="F133" s="217" t="s">
        <v>572</v>
      </c>
      <c r="I133" s="218"/>
      <c r="L133" s="48"/>
      <c r="M133" s="219"/>
      <c r="N133" s="49"/>
      <c r="O133" s="49"/>
      <c r="P133" s="49"/>
      <c r="Q133" s="49"/>
      <c r="R133" s="49"/>
      <c r="S133" s="49"/>
      <c r="T133" s="87"/>
      <c r="AT133" s="26" t="s">
        <v>288</v>
      </c>
      <c r="AU133" s="26" t="s">
        <v>87</v>
      </c>
    </row>
    <row r="134" s="12" customFormat="1">
      <c r="B134" s="232"/>
      <c r="D134" s="216" t="s">
        <v>402</v>
      </c>
      <c r="E134" s="233" t="s">
        <v>5</v>
      </c>
      <c r="F134" s="234" t="s">
        <v>573</v>
      </c>
      <c r="H134" s="233" t="s">
        <v>5</v>
      </c>
      <c r="I134" s="235"/>
      <c r="L134" s="232"/>
      <c r="M134" s="236"/>
      <c r="N134" s="237"/>
      <c r="O134" s="237"/>
      <c r="P134" s="237"/>
      <c r="Q134" s="237"/>
      <c r="R134" s="237"/>
      <c r="S134" s="237"/>
      <c r="T134" s="238"/>
      <c r="AT134" s="233" t="s">
        <v>402</v>
      </c>
      <c r="AU134" s="233" t="s">
        <v>87</v>
      </c>
      <c r="AV134" s="12" t="s">
        <v>24</v>
      </c>
      <c r="AW134" s="12" t="s">
        <v>43</v>
      </c>
      <c r="AX134" s="12" t="s">
        <v>80</v>
      </c>
      <c r="AY134" s="233" t="s">
        <v>281</v>
      </c>
    </row>
    <row r="135" s="13" customFormat="1">
      <c r="B135" s="239"/>
      <c r="D135" s="216" t="s">
        <v>402</v>
      </c>
      <c r="E135" s="240" t="s">
        <v>5</v>
      </c>
      <c r="F135" s="241" t="s">
        <v>574</v>
      </c>
      <c r="H135" s="242">
        <v>40.229999999999997</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2" customFormat="1">
      <c r="B136" s="232"/>
      <c r="D136" s="216" t="s">
        <v>402</v>
      </c>
      <c r="E136" s="233" t="s">
        <v>5</v>
      </c>
      <c r="F136" s="234" t="s">
        <v>575</v>
      </c>
      <c r="H136" s="233" t="s">
        <v>5</v>
      </c>
      <c r="I136" s="235"/>
      <c r="L136" s="232"/>
      <c r="M136" s="236"/>
      <c r="N136" s="237"/>
      <c r="O136" s="237"/>
      <c r="P136" s="237"/>
      <c r="Q136" s="237"/>
      <c r="R136" s="237"/>
      <c r="S136" s="237"/>
      <c r="T136" s="238"/>
      <c r="AT136" s="233" t="s">
        <v>402</v>
      </c>
      <c r="AU136" s="233" t="s">
        <v>87</v>
      </c>
      <c r="AV136" s="12" t="s">
        <v>24</v>
      </c>
      <c r="AW136" s="12" t="s">
        <v>43</v>
      </c>
      <c r="AX136" s="12" t="s">
        <v>80</v>
      </c>
      <c r="AY136" s="233" t="s">
        <v>281</v>
      </c>
    </row>
    <row r="137" s="13" customFormat="1">
      <c r="B137" s="239"/>
      <c r="D137" s="216" t="s">
        <v>402</v>
      </c>
      <c r="E137" s="240" t="s">
        <v>5</v>
      </c>
      <c r="F137" s="241" t="s">
        <v>574</v>
      </c>
      <c r="H137" s="242">
        <v>40.229999999999997</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4" customFormat="1">
      <c r="B138" s="247"/>
      <c r="D138" s="216" t="s">
        <v>402</v>
      </c>
      <c r="E138" s="248" t="s">
        <v>5</v>
      </c>
      <c r="F138" s="249" t="s">
        <v>405</v>
      </c>
      <c r="H138" s="250">
        <v>80.459999999999994</v>
      </c>
      <c r="I138" s="251"/>
      <c r="L138" s="247"/>
      <c r="M138" s="252"/>
      <c r="N138" s="253"/>
      <c r="O138" s="253"/>
      <c r="P138" s="253"/>
      <c r="Q138" s="253"/>
      <c r="R138" s="253"/>
      <c r="S138" s="253"/>
      <c r="T138" s="254"/>
      <c r="AT138" s="248" t="s">
        <v>402</v>
      </c>
      <c r="AU138" s="248" t="s">
        <v>87</v>
      </c>
      <c r="AV138" s="14" t="s">
        <v>286</v>
      </c>
      <c r="AW138" s="14" t="s">
        <v>43</v>
      </c>
      <c r="AX138" s="14" t="s">
        <v>24</v>
      </c>
      <c r="AY138" s="248" t="s">
        <v>281</v>
      </c>
    </row>
    <row r="139" s="1" customFormat="1" ht="16.5" customHeight="1">
      <c r="B139" s="203"/>
      <c r="C139" s="204" t="s">
        <v>286</v>
      </c>
      <c r="D139" s="204" t="s">
        <v>282</v>
      </c>
      <c r="E139" s="205" t="s">
        <v>458</v>
      </c>
      <c r="F139" s="206" t="s">
        <v>459</v>
      </c>
      <c r="G139" s="207" t="s">
        <v>408</v>
      </c>
      <c r="H139" s="208">
        <v>358.42599999999999</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576</v>
      </c>
    </row>
    <row r="140" s="1" customFormat="1">
      <c r="B140" s="48"/>
      <c r="D140" s="216" t="s">
        <v>288</v>
      </c>
      <c r="F140" s="217" t="s">
        <v>461</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577</v>
      </c>
      <c r="H141" s="242">
        <v>68.920000000000002</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3" customFormat="1">
      <c r="B142" s="239"/>
      <c r="D142" s="216" t="s">
        <v>402</v>
      </c>
      <c r="E142" s="240" t="s">
        <v>5</v>
      </c>
      <c r="F142" s="241" t="s">
        <v>578</v>
      </c>
      <c r="H142" s="242">
        <v>172.506</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2" customFormat="1">
      <c r="B143" s="232"/>
      <c r="D143" s="216" t="s">
        <v>402</v>
      </c>
      <c r="E143" s="233" t="s">
        <v>5</v>
      </c>
      <c r="F143" s="234" t="s">
        <v>579</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580</v>
      </c>
      <c r="H144" s="242">
        <v>117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4" customFormat="1">
      <c r="B145" s="247"/>
      <c r="D145" s="216" t="s">
        <v>402</v>
      </c>
      <c r="E145" s="248" t="s">
        <v>5</v>
      </c>
      <c r="F145" s="249" t="s">
        <v>405</v>
      </c>
      <c r="H145" s="250">
        <v>358.42599999999999</v>
      </c>
      <c r="I145" s="251"/>
      <c r="L145" s="247"/>
      <c r="M145" s="252"/>
      <c r="N145" s="253"/>
      <c r="O145" s="253"/>
      <c r="P145" s="253"/>
      <c r="Q145" s="253"/>
      <c r="R145" s="253"/>
      <c r="S145" s="253"/>
      <c r="T145" s="254"/>
      <c r="AT145" s="248" t="s">
        <v>402</v>
      </c>
      <c r="AU145" s="248" t="s">
        <v>87</v>
      </c>
      <c r="AV145" s="14" t="s">
        <v>286</v>
      </c>
      <c r="AW145" s="14" t="s">
        <v>43</v>
      </c>
      <c r="AX145" s="14" t="s">
        <v>24</v>
      </c>
      <c r="AY145" s="248" t="s">
        <v>281</v>
      </c>
    </row>
    <row r="146" s="1" customFormat="1" ht="16.5" customHeight="1">
      <c r="B146" s="203"/>
      <c r="C146" s="204" t="s">
        <v>280</v>
      </c>
      <c r="D146" s="204" t="s">
        <v>282</v>
      </c>
      <c r="E146" s="205" t="s">
        <v>581</v>
      </c>
      <c r="F146" s="206" t="s">
        <v>582</v>
      </c>
      <c r="G146" s="207" t="s">
        <v>408</v>
      </c>
      <c r="H146" s="208">
        <v>40.200000000000003</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583</v>
      </c>
    </row>
    <row r="147" s="1" customFormat="1">
      <c r="B147" s="48"/>
      <c r="D147" s="216" t="s">
        <v>288</v>
      </c>
      <c r="F147" s="217" t="s">
        <v>584</v>
      </c>
      <c r="I147" s="218"/>
      <c r="L147" s="48"/>
      <c r="M147" s="219"/>
      <c r="N147" s="49"/>
      <c r="O147" s="49"/>
      <c r="P147" s="49"/>
      <c r="Q147" s="49"/>
      <c r="R147" s="49"/>
      <c r="S147" s="49"/>
      <c r="T147" s="87"/>
      <c r="AT147" s="26" t="s">
        <v>288</v>
      </c>
      <c r="AU147" s="26" t="s">
        <v>87</v>
      </c>
    </row>
    <row r="148" s="12" customFormat="1">
      <c r="B148" s="232"/>
      <c r="D148" s="216" t="s">
        <v>402</v>
      </c>
      <c r="E148" s="233" t="s">
        <v>5</v>
      </c>
      <c r="F148" s="234" t="s">
        <v>585</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586</v>
      </c>
      <c r="H149" s="242">
        <v>40.200000000000003</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4" customFormat="1">
      <c r="B150" s="247"/>
      <c r="D150" s="216" t="s">
        <v>402</v>
      </c>
      <c r="E150" s="248" t="s">
        <v>5</v>
      </c>
      <c r="F150" s="249" t="s">
        <v>405</v>
      </c>
      <c r="H150" s="250">
        <v>40.200000000000003</v>
      </c>
      <c r="I150" s="251"/>
      <c r="L150" s="247"/>
      <c r="M150" s="252"/>
      <c r="N150" s="253"/>
      <c r="O150" s="253"/>
      <c r="P150" s="253"/>
      <c r="Q150" s="253"/>
      <c r="R150" s="253"/>
      <c r="S150" s="253"/>
      <c r="T150" s="254"/>
      <c r="AT150" s="248" t="s">
        <v>402</v>
      </c>
      <c r="AU150" s="248" t="s">
        <v>87</v>
      </c>
      <c r="AV150" s="14" t="s">
        <v>286</v>
      </c>
      <c r="AW150" s="14" t="s">
        <v>43</v>
      </c>
      <c r="AX150" s="14" t="s">
        <v>24</v>
      </c>
      <c r="AY150" s="248" t="s">
        <v>281</v>
      </c>
    </row>
    <row r="151" s="1" customFormat="1" ht="16.5" customHeight="1">
      <c r="B151" s="203"/>
      <c r="C151" s="204" t="s">
        <v>307</v>
      </c>
      <c r="D151" s="204" t="s">
        <v>282</v>
      </c>
      <c r="E151" s="205" t="s">
        <v>587</v>
      </c>
      <c r="F151" s="206" t="s">
        <v>588</v>
      </c>
      <c r="G151" s="207" t="s">
        <v>285</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589</v>
      </c>
    </row>
    <row r="152" s="1" customFormat="1">
      <c r="B152" s="48"/>
      <c r="D152" s="216" t="s">
        <v>288</v>
      </c>
      <c r="F152" s="217" t="s">
        <v>590</v>
      </c>
      <c r="I152" s="218"/>
      <c r="L152" s="48"/>
      <c r="M152" s="219"/>
      <c r="N152" s="49"/>
      <c r="O152" s="49"/>
      <c r="P152" s="49"/>
      <c r="Q152" s="49"/>
      <c r="R152" s="49"/>
      <c r="S152" s="49"/>
      <c r="T152" s="87"/>
      <c r="AT152" s="26" t="s">
        <v>288</v>
      </c>
      <c r="AU152" s="26" t="s">
        <v>87</v>
      </c>
    </row>
    <row r="153" s="1" customFormat="1" ht="16.5" customHeight="1">
      <c r="B153" s="203"/>
      <c r="C153" s="204" t="s">
        <v>311</v>
      </c>
      <c r="D153" s="204" t="s">
        <v>282</v>
      </c>
      <c r="E153" s="205" t="s">
        <v>591</v>
      </c>
      <c r="F153" s="206" t="s">
        <v>592</v>
      </c>
      <c r="G153" s="207" t="s">
        <v>388</v>
      </c>
      <c r="H153" s="208">
        <v>890</v>
      </c>
      <c r="I153" s="209"/>
      <c r="J153" s="210">
        <f>ROUND(I153*H153,2)</f>
        <v>0</v>
      </c>
      <c r="K153" s="206" t="s">
        <v>593</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594</v>
      </c>
    </row>
    <row r="154" s="1" customFormat="1">
      <c r="B154" s="48"/>
      <c r="D154" s="216" t="s">
        <v>288</v>
      </c>
      <c r="F154" s="217" t="s">
        <v>595</v>
      </c>
      <c r="I154" s="218"/>
      <c r="L154" s="48"/>
      <c r="M154" s="219"/>
      <c r="N154" s="49"/>
      <c r="O154" s="49"/>
      <c r="P154" s="49"/>
      <c r="Q154" s="49"/>
      <c r="R154" s="49"/>
      <c r="S154" s="49"/>
      <c r="T154" s="87"/>
      <c r="AT154" s="26" t="s">
        <v>288</v>
      </c>
      <c r="AU154" s="26" t="s">
        <v>87</v>
      </c>
    </row>
    <row r="155" s="1" customFormat="1" ht="16.5" customHeight="1">
      <c r="B155" s="203"/>
      <c r="C155" s="255" t="s">
        <v>316</v>
      </c>
      <c r="D155" s="255" t="s">
        <v>512</v>
      </c>
      <c r="E155" s="256" t="s">
        <v>596</v>
      </c>
      <c r="F155" s="257" t="s">
        <v>597</v>
      </c>
      <c r="G155" s="258" t="s">
        <v>470</v>
      </c>
      <c r="H155" s="259">
        <v>2.6699999999999999</v>
      </c>
      <c r="I155" s="260"/>
      <c r="J155" s="261">
        <f>ROUND(I155*H155,2)</f>
        <v>0</v>
      </c>
      <c r="K155" s="257" t="s">
        <v>593</v>
      </c>
      <c r="L155" s="262"/>
      <c r="M155" s="263" t="s">
        <v>5</v>
      </c>
      <c r="N155" s="264" t="s">
        <v>51</v>
      </c>
      <c r="O155" s="49"/>
      <c r="P155" s="213">
        <f>O155*H155</f>
        <v>0</v>
      </c>
      <c r="Q155" s="213">
        <v>1</v>
      </c>
      <c r="R155" s="213">
        <f>Q155*H155</f>
        <v>2.6699999999999999</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598</v>
      </c>
    </row>
    <row r="156" s="1" customFormat="1">
      <c r="B156" s="48"/>
      <c r="D156" s="216" t="s">
        <v>288</v>
      </c>
      <c r="F156" s="217" t="s">
        <v>599</v>
      </c>
      <c r="I156" s="218"/>
      <c r="L156" s="48"/>
      <c r="M156" s="219"/>
      <c r="N156" s="49"/>
      <c r="O156" s="49"/>
      <c r="P156" s="49"/>
      <c r="Q156" s="49"/>
      <c r="R156" s="49"/>
      <c r="S156" s="49"/>
      <c r="T156" s="87"/>
      <c r="AT156" s="26" t="s">
        <v>288</v>
      </c>
      <c r="AU156" s="26" t="s">
        <v>87</v>
      </c>
    </row>
    <row r="157" s="12" customFormat="1">
      <c r="B157" s="232"/>
      <c r="D157" s="216" t="s">
        <v>402</v>
      </c>
      <c r="E157" s="233" t="s">
        <v>5</v>
      </c>
      <c r="F157" s="234" t="s">
        <v>600</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601</v>
      </c>
      <c r="H158" s="242">
        <v>2.6699999999999999</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2.6699999999999999</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25.5" customHeight="1">
      <c r="B160" s="203"/>
      <c r="C160" s="204" t="s">
        <v>321</v>
      </c>
      <c r="D160" s="204" t="s">
        <v>282</v>
      </c>
      <c r="E160" s="205" t="s">
        <v>468</v>
      </c>
      <c r="F160" s="206" t="s">
        <v>602</v>
      </c>
      <c r="G160" s="207" t="s">
        <v>470</v>
      </c>
      <c r="H160" s="208">
        <v>752.69500000000005</v>
      </c>
      <c r="I160" s="209"/>
      <c r="J160" s="210">
        <f>ROUND(I160*H160,2)</f>
        <v>0</v>
      </c>
      <c r="K160" s="206" t="s">
        <v>389</v>
      </c>
      <c r="L160" s="48"/>
      <c r="M160" s="211" t="s">
        <v>5</v>
      </c>
      <c r="N160" s="212" t="s">
        <v>51</v>
      </c>
      <c r="O160" s="49"/>
      <c r="P160" s="213">
        <f>O160*H160</f>
        <v>0</v>
      </c>
      <c r="Q160" s="213">
        <v>0</v>
      </c>
      <c r="R160" s="213">
        <f>Q160*H160</f>
        <v>0</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603</v>
      </c>
    </row>
    <row r="161" s="1" customFormat="1">
      <c r="B161" s="48"/>
      <c r="D161" s="216" t="s">
        <v>288</v>
      </c>
      <c r="F161" s="217" t="s">
        <v>472</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604</v>
      </c>
      <c r="H162" s="242">
        <v>752.69500000000005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4" customFormat="1">
      <c r="B163" s="247"/>
      <c r="D163" s="216" t="s">
        <v>402</v>
      </c>
      <c r="E163" s="248" t="s">
        <v>5</v>
      </c>
      <c r="F163" s="249" t="s">
        <v>405</v>
      </c>
      <c r="H163" s="250">
        <v>752.69500000000005</v>
      </c>
      <c r="I163" s="251"/>
      <c r="L163" s="247"/>
      <c r="M163" s="252"/>
      <c r="N163" s="253"/>
      <c r="O163" s="253"/>
      <c r="P163" s="253"/>
      <c r="Q163" s="253"/>
      <c r="R163" s="253"/>
      <c r="S163" s="253"/>
      <c r="T163" s="254"/>
      <c r="AT163" s="248" t="s">
        <v>402</v>
      </c>
      <c r="AU163" s="248" t="s">
        <v>87</v>
      </c>
      <c r="AV163" s="14" t="s">
        <v>286</v>
      </c>
      <c r="AW163" s="14" t="s">
        <v>43</v>
      </c>
      <c r="AX163" s="14" t="s">
        <v>24</v>
      </c>
      <c r="AY163" s="248" t="s">
        <v>281</v>
      </c>
    </row>
    <row r="164" s="1" customFormat="1" ht="25.5" customHeight="1">
      <c r="B164" s="203"/>
      <c r="C164" s="204" t="s">
        <v>29</v>
      </c>
      <c r="D164" s="204" t="s">
        <v>282</v>
      </c>
      <c r="E164" s="205" t="s">
        <v>605</v>
      </c>
      <c r="F164" s="206" t="s">
        <v>606</v>
      </c>
      <c r="G164" s="207" t="s">
        <v>408</v>
      </c>
      <c r="H164" s="208">
        <v>40.200000000000003</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607</v>
      </c>
    </row>
    <row r="165" s="1" customFormat="1">
      <c r="B165" s="48"/>
      <c r="D165" s="216" t="s">
        <v>288</v>
      </c>
      <c r="F165" s="217" t="s">
        <v>608</v>
      </c>
      <c r="I165" s="218"/>
      <c r="L165" s="48"/>
      <c r="M165" s="219"/>
      <c r="N165" s="49"/>
      <c r="O165" s="49"/>
      <c r="P165" s="49"/>
      <c r="Q165" s="49"/>
      <c r="R165" s="49"/>
      <c r="S165" s="49"/>
      <c r="T165" s="87"/>
      <c r="AT165" s="26" t="s">
        <v>288</v>
      </c>
      <c r="AU165" s="26" t="s">
        <v>87</v>
      </c>
    </row>
    <row r="166" s="12" customFormat="1">
      <c r="B166" s="232"/>
      <c r="D166" s="216" t="s">
        <v>402</v>
      </c>
      <c r="E166" s="233" t="s">
        <v>5</v>
      </c>
      <c r="F166" s="234" t="s">
        <v>411</v>
      </c>
      <c r="H166" s="233" t="s">
        <v>5</v>
      </c>
      <c r="I166" s="235"/>
      <c r="L166" s="232"/>
      <c r="M166" s="236"/>
      <c r="N166" s="237"/>
      <c r="O166" s="237"/>
      <c r="P166" s="237"/>
      <c r="Q166" s="237"/>
      <c r="R166" s="237"/>
      <c r="S166" s="237"/>
      <c r="T166" s="238"/>
      <c r="AT166" s="233" t="s">
        <v>402</v>
      </c>
      <c r="AU166" s="233" t="s">
        <v>87</v>
      </c>
      <c r="AV166" s="12" t="s">
        <v>24</v>
      </c>
      <c r="AW166" s="12" t="s">
        <v>43</v>
      </c>
      <c r="AX166" s="12" t="s">
        <v>80</v>
      </c>
      <c r="AY166" s="233" t="s">
        <v>281</v>
      </c>
    </row>
    <row r="167" s="13" customFormat="1">
      <c r="B167" s="239"/>
      <c r="D167" s="216" t="s">
        <v>402</v>
      </c>
      <c r="E167" s="240" t="s">
        <v>5</v>
      </c>
      <c r="F167" s="241" t="s">
        <v>609</v>
      </c>
      <c r="H167" s="242">
        <v>40.200000000000003</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4" customFormat="1">
      <c r="B168" s="247"/>
      <c r="D168" s="216" t="s">
        <v>402</v>
      </c>
      <c r="E168" s="248" t="s">
        <v>5</v>
      </c>
      <c r="F168" s="249" t="s">
        <v>405</v>
      </c>
      <c r="H168" s="250">
        <v>40.200000000000003</v>
      </c>
      <c r="I168" s="251"/>
      <c r="L168" s="247"/>
      <c r="M168" s="252"/>
      <c r="N168" s="253"/>
      <c r="O168" s="253"/>
      <c r="P168" s="253"/>
      <c r="Q168" s="253"/>
      <c r="R168" s="253"/>
      <c r="S168" s="253"/>
      <c r="T168" s="254"/>
      <c r="AT168" s="248" t="s">
        <v>402</v>
      </c>
      <c r="AU168" s="248" t="s">
        <v>87</v>
      </c>
      <c r="AV168" s="14" t="s">
        <v>286</v>
      </c>
      <c r="AW168" s="14" t="s">
        <v>43</v>
      </c>
      <c r="AX168" s="14" t="s">
        <v>24</v>
      </c>
      <c r="AY168" s="248" t="s">
        <v>281</v>
      </c>
    </row>
    <row r="169" s="10" customFormat="1" ht="29.88" customHeight="1">
      <c r="B169" s="192"/>
      <c r="D169" s="193" t="s">
        <v>79</v>
      </c>
      <c r="E169" s="230" t="s">
        <v>87</v>
      </c>
      <c r="F169" s="230" t="s">
        <v>610</v>
      </c>
      <c r="I169" s="195"/>
      <c r="J169" s="231">
        <f>BK169</f>
        <v>0</v>
      </c>
      <c r="L169" s="192"/>
      <c r="M169" s="197"/>
      <c r="N169" s="198"/>
      <c r="O169" s="198"/>
      <c r="P169" s="199">
        <f>SUM(P170:P284)</f>
        <v>0</v>
      </c>
      <c r="Q169" s="198"/>
      <c r="R169" s="199">
        <f>SUM(R170:R284)</f>
        <v>1235.9277791273526</v>
      </c>
      <c r="S169" s="198"/>
      <c r="T169" s="200">
        <f>SUM(T170:T284)</f>
        <v>0</v>
      </c>
      <c r="AR169" s="193" t="s">
        <v>24</v>
      </c>
      <c r="AT169" s="201" t="s">
        <v>79</v>
      </c>
      <c r="AU169" s="201" t="s">
        <v>24</v>
      </c>
      <c r="AY169" s="193" t="s">
        <v>281</v>
      </c>
      <c r="BK169" s="202">
        <f>SUM(BK170:BK284)</f>
        <v>0</v>
      </c>
    </row>
    <row r="170" s="1" customFormat="1" ht="16.5" customHeight="1">
      <c r="B170" s="203"/>
      <c r="C170" s="204" t="s">
        <v>330</v>
      </c>
      <c r="D170" s="204" t="s">
        <v>282</v>
      </c>
      <c r="E170" s="205" t="s">
        <v>611</v>
      </c>
      <c r="F170" s="206" t="s">
        <v>612</v>
      </c>
      <c r="G170" s="207" t="s">
        <v>394</v>
      </c>
      <c r="H170" s="208">
        <v>132.30000000000001</v>
      </c>
      <c r="I170" s="209"/>
      <c r="J170" s="210">
        <f>ROUND(I170*H170,2)</f>
        <v>0</v>
      </c>
      <c r="K170" s="206" t="s">
        <v>389</v>
      </c>
      <c r="L170" s="48"/>
      <c r="M170" s="211" t="s">
        <v>5</v>
      </c>
      <c r="N170" s="212" t="s">
        <v>51</v>
      </c>
      <c r="O170" s="49"/>
      <c r="P170" s="213">
        <f>O170*H170</f>
        <v>0</v>
      </c>
      <c r="Q170" s="213">
        <v>3.6600000000000002E-05</v>
      </c>
      <c r="R170" s="213">
        <f>Q170*H170</f>
        <v>0.0048421800000000006</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613</v>
      </c>
    </row>
    <row r="171" s="1" customFormat="1">
      <c r="B171" s="48"/>
      <c r="D171" s="216" t="s">
        <v>288</v>
      </c>
      <c r="F171" s="217" t="s">
        <v>614</v>
      </c>
      <c r="I171" s="218"/>
      <c r="L171" s="48"/>
      <c r="M171" s="219"/>
      <c r="N171" s="49"/>
      <c r="O171" s="49"/>
      <c r="P171" s="49"/>
      <c r="Q171" s="49"/>
      <c r="R171" s="49"/>
      <c r="S171" s="49"/>
      <c r="T171" s="87"/>
      <c r="AT171" s="26" t="s">
        <v>288</v>
      </c>
      <c r="AU171" s="26" t="s">
        <v>87</v>
      </c>
    </row>
    <row r="172" s="12" customFormat="1">
      <c r="B172" s="232"/>
      <c r="D172" s="216" t="s">
        <v>402</v>
      </c>
      <c r="E172" s="233" t="s">
        <v>5</v>
      </c>
      <c r="F172" s="234" t="s">
        <v>615</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616</v>
      </c>
      <c r="H173" s="242">
        <v>132.30000000000001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132.30000000000001</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 customFormat="1" ht="16.5" customHeight="1">
      <c r="B175" s="203"/>
      <c r="C175" s="204" t="s">
        <v>335</v>
      </c>
      <c r="D175" s="204" t="s">
        <v>282</v>
      </c>
      <c r="E175" s="205" t="s">
        <v>617</v>
      </c>
      <c r="F175" s="206" t="s">
        <v>618</v>
      </c>
      <c r="G175" s="207" t="s">
        <v>394</v>
      </c>
      <c r="H175" s="208">
        <v>37.799999999999997</v>
      </c>
      <c r="I175" s="209"/>
      <c r="J175" s="210">
        <f>ROUND(I175*H175,2)</f>
        <v>0</v>
      </c>
      <c r="K175" s="206" t="s">
        <v>389</v>
      </c>
      <c r="L175" s="48"/>
      <c r="M175" s="211" t="s">
        <v>5</v>
      </c>
      <c r="N175" s="212" t="s">
        <v>51</v>
      </c>
      <c r="O175" s="49"/>
      <c r="P175" s="213">
        <f>O175*H175</f>
        <v>0</v>
      </c>
      <c r="Q175" s="213">
        <v>4.5049999999999997E-05</v>
      </c>
      <c r="R175" s="213">
        <f>Q175*H175</f>
        <v>0.0017028899999999999</v>
      </c>
      <c r="S175" s="213">
        <v>0</v>
      </c>
      <c r="T175" s="214">
        <f>S175*H175</f>
        <v>0</v>
      </c>
      <c r="AR175" s="26" t="s">
        <v>286</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619</v>
      </c>
    </row>
    <row r="176" s="1" customFormat="1">
      <c r="B176" s="48"/>
      <c r="D176" s="216" t="s">
        <v>288</v>
      </c>
      <c r="F176" s="217" t="s">
        <v>620</v>
      </c>
      <c r="I176" s="218"/>
      <c r="L176" s="48"/>
      <c r="M176" s="219"/>
      <c r="N176" s="49"/>
      <c r="O176" s="49"/>
      <c r="P176" s="49"/>
      <c r="Q176" s="49"/>
      <c r="R176" s="49"/>
      <c r="S176" s="49"/>
      <c r="T176" s="87"/>
      <c r="AT176" s="26" t="s">
        <v>288</v>
      </c>
      <c r="AU176" s="26" t="s">
        <v>87</v>
      </c>
    </row>
    <row r="177" s="12" customFormat="1">
      <c r="B177" s="232"/>
      <c r="D177" s="216" t="s">
        <v>402</v>
      </c>
      <c r="E177" s="233" t="s">
        <v>5</v>
      </c>
      <c r="F177" s="234" t="s">
        <v>621</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622</v>
      </c>
      <c r="H178" s="242">
        <v>37.799999999999997</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37.799999999999997</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04" t="s">
        <v>340</v>
      </c>
      <c r="D180" s="204" t="s">
        <v>282</v>
      </c>
      <c r="E180" s="205" t="s">
        <v>623</v>
      </c>
      <c r="F180" s="206" t="s">
        <v>624</v>
      </c>
      <c r="G180" s="207" t="s">
        <v>394</v>
      </c>
      <c r="H180" s="208">
        <v>18.899999999999999</v>
      </c>
      <c r="I180" s="209"/>
      <c r="J180" s="210">
        <f>ROUND(I180*H180,2)</f>
        <v>0</v>
      </c>
      <c r="K180" s="206" t="s">
        <v>389</v>
      </c>
      <c r="L180" s="48"/>
      <c r="M180" s="211" t="s">
        <v>5</v>
      </c>
      <c r="N180" s="212" t="s">
        <v>51</v>
      </c>
      <c r="O180" s="49"/>
      <c r="P180" s="213">
        <f>O180*H180</f>
        <v>0</v>
      </c>
      <c r="Q180" s="213">
        <v>6.5240000000000006E-05</v>
      </c>
      <c r="R180" s="213">
        <f>Q180*H180</f>
        <v>0.0012330360000000001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625</v>
      </c>
    </row>
    <row r="181" s="1" customFormat="1">
      <c r="B181" s="48"/>
      <c r="D181" s="216" t="s">
        <v>288</v>
      </c>
      <c r="F181" s="217" t="s">
        <v>626</v>
      </c>
      <c r="I181" s="218"/>
      <c r="L181" s="48"/>
      <c r="M181" s="219"/>
      <c r="N181" s="49"/>
      <c r="O181" s="49"/>
      <c r="P181" s="49"/>
      <c r="Q181" s="49"/>
      <c r="R181" s="49"/>
      <c r="S181" s="49"/>
      <c r="T181" s="87"/>
      <c r="AT181" s="26" t="s">
        <v>288</v>
      </c>
      <c r="AU181" s="26" t="s">
        <v>87</v>
      </c>
    </row>
    <row r="182" s="12" customFormat="1">
      <c r="B182" s="232"/>
      <c r="D182" s="216" t="s">
        <v>402</v>
      </c>
      <c r="E182" s="233" t="s">
        <v>5</v>
      </c>
      <c r="F182" s="234" t="s">
        <v>627</v>
      </c>
      <c r="H182" s="233" t="s">
        <v>5</v>
      </c>
      <c r="I182" s="235"/>
      <c r="L182" s="232"/>
      <c r="M182" s="236"/>
      <c r="N182" s="237"/>
      <c r="O182" s="237"/>
      <c r="P182" s="237"/>
      <c r="Q182" s="237"/>
      <c r="R182" s="237"/>
      <c r="S182" s="237"/>
      <c r="T182" s="238"/>
      <c r="AT182" s="233" t="s">
        <v>402</v>
      </c>
      <c r="AU182" s="233" t="s">
        <v>87</v>
      </c>
      <c r="AV182" s="12" t="s">
        <v>24</v>
      </c>
      <c r="AW182" s="12" t="s">
        <v>43</v>
      </c>
      <c r="AX182" s="12" t="s">
        <v>80</v>
      </c>
      <c r="AY182" s="233" t="s">
        <v>281</v>
      </c>
    </row>
    <row r="183" s="13" customFormat="1">
      <c r="B183" s="239"/>
      <c r="D183" s="216" t="s">
        <v>402</v>
      </c>
      <c r="E183" s="240" t="s">
        <v>5</v>
      </c>
      <c r="F183" s="241" t="s">
        <v>628</v>
      </c>
      <c r="H183" s="242">
        <v>18.899999999999999</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4" customFormat="1">
      <c r="B184" s="247"/>
      <c r="D184" s="216" t="s">
        <v>402</v>
      </c>
      <c r="E184" s="248" t="s">
        <v>5</v>
      </c>
      <c r="F184" s="249" t="s">
        <v>405</v>
      </c>
      <c r="H184" s="250">
        <v>18.899999999999999</v>
      </c>
      <c r="I184" s="251"/>
      <c r="L184" s="247"/>
      <c r="M184" s="252"/>
      <c r="N184" s="253"/>
      <c r="O184" s="253"/>
      <c r="P184" s="253"/>
      <c r="Q184" s="253"/>
      <c r="R184" s="253"/>
      <c r="S184" s="253"/>
      <c r="T184" s="254"/>
      <c r="AT184" s="248" t="s">
        <v>402</v>
      </c>
      <c r="AU184" s="248" t="s">
        <v>87</v>
      </c>
      <c r="AV184" s="14" t="s">
        <v>286</v>
      </c>
      <c r="AW184" s="14" t="s">
        <v>43</v>
      </c>
      <c r="AX184" s="14" t="s">
        <v>24</v>
      </c>
      <c r="AY184" s="248" t="s">
        <v>281</v>
      </c>
    </row>
    <row r="185" s="1" customFormat="1" ht="16.5" customHeight="1">
      <c r="B185" s="203"/>
      <c r="C185" s="204" t="s">
        <v>345</v>
      </c>
      <c r="D185" s="204" t="s">
        <v>282</v>
      </c>
      <c r="E185" s="205" t="s">
        <v>629</v>
      </c>
      <c r="F185" s="206" t="s">
        <v>630</v>
      </c>
      <c r="G185" s="207" t="s">
        <v>394</v>
      </c>
      <c r="H185" s="208">
        <v>63.700000000000003</v>
      </c>
      <c r="I185" s="209"/>
      <c r="J185" s="210">
        <f>ROUND(I185*H185,2)</f>
        <v>0</v>
      </c>
      <c r="K185" s="206" t="s">
        <v>389</v>
      </c>
      <c r="L185" s="48"/>
      <c r="M185" s="211" t="s">
        <v>5</v>
      </c>
      <c r="N185" s="212" t="s">
        <v>51</v>
      </c>
      <c r="O185" s="49"/>
      <c r="P185" s="213">
        <f>O185*H185</f>
        <v>0</v>
      </c>
      <c r="Q185" s="213">
        <v>4.8989999999999997E-05</v>
      </c>
      <c r="R185" s="213">
        <f>Q185*H185</f>
        <v>0.0031206630000000001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631</v>
      </c>
    </row>
    <row r="186" s="1" customFormat="1">
      <c r="B186" s="48"/>
      <c r="D186" s="216" t="s">
        <v>288</v>
      </c>
      <c r="F186" s="217" t="s">
        <v>632</v>
      </c>
      <c r="I186" s="218"/>
      <c r="L186" s="48"/>
      <c r="M186" s="219"/>
      <c r="N186" s="49"/>
      <c r="O186" s="49"/>
      <c r="P186" s="49"/>
      <c r="Q186" s="49"/>
      <c r="R186" s="49"/>
      <c r="S186" s="49"/>
      <c r="T186" s="87"/>
      <c r="AT186" s="26" t="s">
        <v>288</v>
      </c>
      <c r="AU186" s="26" t="s">
        <v>87</v>
      </c>
    </row>
    <row r="187" s="12" customFormat="1">
      <c r="B187" s="232"/>
      <c r="D187" s="216" t="s">
        <v>402</v>
      </c>
      <c r="E187" s="233" t="s">
        <v>5</v>
      </c>
      <c r="F187" s="234" t="s">
        <v>615</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633</v>
      </c>
      <c r="H188" s="242">
        <v>63.700000000000003</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63.700000000000003</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11</v>
      </c>
      <c r="D190" s="204" t="s">
        <v>282</v>
      </c>
      <c r="E190" s="205" t="s">
        <v>634</v>
      </c>
      <c r="F190" s="206" t="s">
        <v>635</v>
      </c>
      <c r="G190" s="207" t="s">
        <v>394</v>
      </c>
      <c r="H190" s="208">
        <v>18.199999999999999</v>
      </c>
      <c r="I190" s="209"/>
      <c r="J190" s="210">
        <f>ROUND(I190*H190,2)</f>
        <v>0</v>
      </c>
      <c r="K190" s="206" t="s">
        <v>389</v>
      </c>
      <c r="L190" s="48"/>
      <c r="M190" s="211" t="s">
        <v>5</v>
      </c>
      <c r="N190" s="212" t="s">
        <v>51</v>
      </c>
      <c r="O190" s="49"/>
      <c r="P190" s="213">
        <f>O190*H190</f>
        <v>0</v>
      </c>
      <c r="Q190" s="213">
        <v>6.0279999999999999E-05</v>
      </c>
      <c r="R190" s="213">
        <f>Q190*H190</f>
        <v>0.0010970959999999999</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636</v>
      </c>
    </row>
    <row r="191" s="1" customFormat="1">
      <c r="B191" s="48"/>
      <c r="D191" s="216" t="s">
        <v>288</v>
      </c>
      <c r="F191" s="217" t="s">
        <v>637</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621</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638</v>
      </c>
      <c r="H193" s="242">
        <v>18.199999999999999</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18.199999999999999</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354</v>
      </c>
      <c r="D195" s="204" t="s">
        <v>282</v>
      </c>
      <c r="E195" s="205" t="s">
        <v>639</v>
      </c>
      <c r="F195" s="206" t="s">
        <v>640</v>
      </c>
      <c r="G195" s="207" t="s">
        <v>394</v>
      </c>
      <c r="H195" s="208">
        <v>9.0999999999999996</v>
      </c>
      <c r="I195" s="209"/>
      <c r="J195" s="210">
        <f>ROUND(I195*H195,2)</f>
        <v>0</v>
      </c>
      <c r="K195" s="206" t="s">
        <v>389</v>
      </c>
      <c r="L195" s="48"/>
      <c r="M195" s="211" t="s">
        <v>5</v>
      </c>
      <c r="N195" s="212" t="s">
        <v>51</v>
      </c>
      <c r="O195" s="49"/>
      <c r="P195" s="213">
        <f>O195*H195</f>
        <v>0</v>
      </c>
      <c r="Q195" s="213">
        <v>8.7299999999999994E-05</v>
      </c>
      <c r="R195" s="213">
        <f>Q195*H195</f>
        <v>0.00079442999999999994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641</v>
      </c>
    </row>
    <row r="196" s="1" customFormat="1">
      <c r="B196" s="48"/>
      <c r="D196" s="216" t="s">
        <v>288</v>
      </c>
      <c r="F196" s="217" t="s">
        <v>642</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627</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643</v>
      </c>
      <c r="H198" s="242">
        <v>9.0999999999999996</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4" customFormat="1">
      <c r="B199" s="247"/>
      <c r="D199" s="216" t="s">
        <v>402</v>
      </c>
      <c r="E199" s="248" t="s">
        <v>5</v>
      </c>
      <c r="F199" s="249" t="s">
        <v>405</v>
      </c>
      <c r="H199" s="250">
        <v>9.0999999999999996</v>
      </c>
      <c r="I199" s="251"/>
      <c r="L199" s="247"/>
      <c r="M199" s="252"/>
      <c r="N199" s="253"/>
      <c r="O199" s="253"/>
      <c r="P199" s="253"/>
      <c r="Q199" s="253"/>
      <c r="R199" s="253"/>
      <c r="S199" s="253"/>
      <c r="T199" s="254"/>
      <c r="AT199" s="248" t="s">
        <v>402</v>
      </c>
      <c r="AU199" s="248" t="s">
        <v>87</v>
      </c>
      <c r="AV199" s="14" t="s">
        <v>286</v>
      </c>
      <c r="AW199" s="14" t="s">
        <v>43</v>
      </c>
      <c r="AX199" s="14" t="s">
        <v>24</v>
      </c>
      <c r="AY199" s="248" t="s">
        <v>281</v>
      </c>
    </row>
    <row r="200" s="1" customFormat="1" ht="25.5" customHeight="1">
      <c r="B200" s="203"/>
      <c r="C200" s="204" t="s">
        <v>359</v>
      </c>
      <c r="D200" s="204" t="s">
        <v>282</v>
      </c>
      <c r="E200" s="205" t="s">
        <v>644</v>
      </c>
      <c r="F200" s="206" t="s">
        <v>645</v>
      </c>
      <c r="G200" s="207" t="s">
        <v>394</v>
      </c>
      <c r="H200" s="208">
        <v>189</v>
      </c>
      <c r="I200" s="209"/>
      <c r="J200" s="210">
        <f>ROUND(I200*H200,2)</f>
        <v>0</v>
      </c>
      <c r="K200" s="206" t="s">
        <v>389</v>
      </c>
      <c r="L200" s="48"/>
      <c r="M200" s="211" t="s">
        <v>5</v>
      </c>
      <c r="N200" s="212" t="s">
        <v>51</v>
      </c>
      <c r="O200" s="49"/>
      <c r="P200" s="213">
        <f>O200*H200</f>
        <v>0</v>
      </c>
      <c r="Q200" s="213">
        <v>0</v>
      </c>
      <c r="R200" s="213">
        <f>Q200*H200</f>
        <v>0</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646</v>
      </c>
    </row>
    <row r="201" s="1" customFormat="1">
      <c r="B201" s="48"/>
      <c r="D201" s="216" t="s">
        <v>288</v>
      </c>
      <c r="F201" s="217" t="s">
        <v>647</v>
      </c>
      <c r="I201" s="218"/>
      <c r="L201" s="48"/>
      <c r="M201" s="219"/>
      <c r="N201" s="49"/>
      <c r="O201" s="49"/>
      <c r="P201" s="49"/>
      <c r="Q201" s="49"/>
      <c r="R201" s="49"/>
      <c r="S201" s="49"/>
      <c r="T201" s="87"/>
      <c r="AT201" s="26" t="s">
        <v>288</v>
      </c>
      <c r="AU201" s="26" t="s">
        <v>87</v>
      </c>
    </row>
    <row r="202" s="1" customFormat="1" ht="25.5" customHeight="1">
      <c r="B202" s="203"/>
      <c r="C202" s="204" t="s">
        <v>365</v>
      </c>
      <c r="D202" s="204" t="s">
        <v>282</v>
      </c>
      <c r="E202" s="205" t="s">
        <v>648</v>
      </c>
      <c r="F202" s="206" t="s">
        <v>649</v>
      </c>
      <c r="G202" s="207" t="s">
        <v>394</v>
      </c>
      <c r="H202" s="208">
        <v>91</v>
      </c>
      <c r="I202" s="209"/>
      <c r="J202" s="210">
        <f>ROUND(I202*H202,2)</f>
        <v>0</v>
      </c>
      <c r="K202" s="206" t="s">
        <v>389</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650</v>
      </c>
    </row>
    <row r="203" s="1" customFormat="1">
      <c r="B203" s="48"/>
      <c r="D203" s="216" t="s">
        <v>288</v>
      </c>
      <c r="F203" s="217" t="s">
        <v>651</v>
      </c>
      <c r="I203" s="218"/>
      <c r="L203" s="48"/>
      <c r="M203" s="219"/>
      <c r="N203" s="49"/>
      <c r="O203" s="49"/>
      <c r="P203" s="49"/>
      <c r="Q203" s="49"/>
      <c r="R203" s="49"/>
      <c r="S203" s="49"/>
      <c r="T203" s="87"/>
      <c r="AT203" s="26" t="s">
        <v>288</v>
      </c>
      <c r="AU203" s="26" t="s">
        <v>87</v>
      </c>
    </row>
    <row r="204" s="1" customFormat="1" ht="16.5" customHeight="1">
      <c r="B204" s="203"/>
      <c r="C204" s="255" t="s">
        <v>370</v>
      </c>
      <c r="D204" s="255" t="s">
        <v>512</v>
      </c>
      <c r="E204" s="256" t="s">
        <v>652</v>
      </c>
      <c r="F204" s="257" t="s">
        <v>653</v>
      </c>
      <c r="G204" s="258" t="s">
        <v>408</v>
      </c>
      <c r="H204" s="259">
        <v>117</v>
      </c>
      <c r="I204" s="260"/>
      <c r="J204" s="261">
        <f>ROUND(I204*H204,2)</f>
        <v>0</v>
      </c>
      <c r="K204" s="257" t="s">
        <v>389</v>
      </c>
      <c r="L204" s="262"/>
      <c r="M204" s="263" t="s">
        <v>5</v>
      </c>
      <c r="N204" s="264" t="s">
        <v>51</v>
      </c>
      <c r="O204" s="49"/>
      <c r="P204" s="213">
        <f>O204*H204</f>
        <v>0</v>
      </c>
      <c r="Q204" s="213">
        <v>2.4289999999999998</v>
      </c>
      <c r="R204" s="213">
        <f>Q204*H204</f>
        <v>284.19299999999998</v>
      </c>
      <c r="S204" s="213">
        <v>0</v>
      </c>
      <c r="T204" s="214">
        <f>S204*H204</f>
        <v>0</v>
      </c>
      <c r="AR204" s="26" t="s">
        <v>316</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654</v>
      </c>
    </row>
    <row r="205" s="1" customFormat="1">
      <c r="B205" s="48"/>
      <c r="D205" s="216" t="s">
        <v>288</v>
      </c>
      <c r="F205" s="217" t="s">
        <v>653</v>
      </c>
      <c r="I205" s="218"/>
      <c r="L205" s="48"/>
      <c r="M205" s="219"/>
      <c r="N205" s="49"/>
      <c r="O205" s="49"/>
      <c r="P205" s="49"/>
      <c r="Q205" s="49"/>
      <c r="R205" s="49"/>
      <c r="S205" s="49"/>
      <c r="T205" s="87"/>
      <c r="AT205" s="26" t="s">
        <v>288</v>
      </c>
      <c r="AU205" s="26" t="s">
        <v>87</v>
      </c>
    </row>
    <row r="206" s="1" customFormat="1" ht="16.5" customHeight="1">
      <c r="B206" s="203"/>
      <c r="C206" s="204" t="s">
        <v>655</v>
      </c>
      <c r="D206" s="204" t="s">
        <v>282</v>
      </c>
      <c r="E206" s="205" t="s">
        <v>656</v>
      </c>
      <c r="F206" s="206" t="s">
        <v>657</v>
      </c>
      <c r="G206" s="207" t="s">
        <v>470</v>
      </c>
      <c r="H206" s="208">
        <v>9.3450000000000006</v>
      </c>
      <c r="I206" s="209"/>
      <c r="J206" s="210">
        <f>ROUND(I206*H206,2)</f>
        <v>0</v>
      </c>
      <c r="K206" s="206" t="s">
        <v>389</v>
      </c>
      <c r="L206" s="48"/>
      <c r="M206" s="211" t="s">
        <v>5</v>
      </c>
      <c r="N206" s="212" t="s">
        <v>51</v>
      </c>
      <c r="O206" s="49"/>
      <c r="P206" s="213">
        <f>O206*H206</f>
        <v>0</v>
      </c>
      <c r="Q206" s="213">
        <v>1.1133176060000001</v>
      </c>
      <c r="R206" s="213">
        <f>Q206*H206</f>
        <v>10.403953028070001</v>
      </c>
      <c r="S206" s="213">
        <v>0</v>
      </c>
      <c r="T206" s="214">
        <f>S206*H206</f>
        <v>0</v>
      </c>
      <c r="AR206" s="26" t="s">
        <v>286</v>
      </c>
      <c r="AT206" s="26" t="s">
        <v>282</v>
      </c>
      <c r="AU206" s="26" t="s">
        <v>87</v>
      </c>
      <c r="AY206" s="26" t="s">
        <v>281</v>
      </c>
      <c r="BE206" s="215">
        <f>IF(N206="základní",J206,0)</f>
        <v>0</v>
      </c>
      <c r="BF206" s="215">
        <f>IF(N206="snížená",J206,0)</f>
        <v>0</v>
      </c>
      <c r="BG206" s="215">
        <f>IF(N206="zákl. přenesená",J206,0)</f>
        <v>0</v>
      </c>
      <c r="BH206" s="215">
        <f>IF(N206="sníž. přenesená",J206,0)</f>
        <v>0</v>
      </c>
      <c r="BI206" s="215">
        <f>IF(N206="nulová",J206,0)</f>
        <v>0</v>
      </c>
      <c r="BJ206" s="26" t="s">
        <v>24</v>
      </c>
      <c r="BK206" s="215">
        <f>ROUND(I206*H206,2)</f>
        <v>0</v>
      </c>
      <c r="BL206" s="26" t="s">
        <v>286</v>
      </c>
      <c r="BM206" s="26" t="s">
        <v>658</v>
      </c>
    </row>
    <row r="207" s="1" customFormat="1">
      <c r="B207" s="48"/>
      <c r="D207" s="216" t="s">
        <v>288</v>
      </c>
      <c r="F207" s="217" t="s">
        <v>659</v>
      </c>
      <c r="I207" s="218"/>
      <c r="L207" s="48"/>
      <c r="M207" s="219"/>
      <c r="N207" s="49"/>
      <c r="O207" s="49"/>
      <c r="P207" s="49"/>
      <c r="Q207" s="49"/>
      <c r="R207" s="49"/>
      <c r="S207" s="49"/>
      <c r="T207" s="87"/>
      <c r="AT207" s="26" t="s">
        <v>288</v>
      </c>
      <c r="AU207" s="26" t="s">
        <v>87</v>
      </c>
    </row>
    <row r="208" s="1" customFormat="1" ht="25.5" customHeight="1">
      <c r="B208" s="203"/>
      <c r="C208" s="204" t="s">
        <v>10</v>
      </c>
      <c r="D208" s="204" t="s">
        <v>282</v>
      </c>
      <c r="E208" s="205" t="s">
        <v>660</v>
      </c>
      <c r="F208" s="206" t="s">
        <v>661</v>
      </c>
      <c r="G208" s="207" t="s">
        <v>408</v>
      </c>
      <c r="H208" s="208">
        <v>153.99600000000001</v>
      </c>
      <c r="I208" s="209"/>
      <c r="J208" s="210">
        <f>ROUND(I208*H208,2)</f>
        <v>0</v>
      </c>
      <c r="K208" s="206" t="s">
        <v>389</v>
      </c>
      <c r="L208" s="48"/>
      <c r="M208" s="211" t="s">
        <v>5</v>
      </c>
      <c r="N208" s="212" t="s">
        <v>51</v>
      </c>
      <c r="O208" s="49"/>
      <c r="P208" s="213">
        <f>O208*H208</f>
        <v>0</v>
      </c>
      <c r="Q208" s="213">
        <v>2.1600000000000001</v>
      </c>
      <c r="R208" s="213">
        <f>Q208*H208</f>
        <v>332.63136000000003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662</v>
      </c>
    </row>
    <row r="209" s="1" customFormat="1">
      <c r="B209" s="48"/>
      <c r="D209" s="216" t="s">
        <v>288</v>
      </c>
      <c r="F209" s="217" t="s">
        <v>663</v>
      </c>
      <c r="I209" s="218"/>
      <c r="L209" s="48"/>
      <c r="M209" s="219"/>
      <c r="N209" s="49"/>
      <c r="O209" s="49"/>
      <c r="P209" s="49"/>
      <c r="Q209" s="49"/>
      <c r="R209" s="49"/>
      <c r="S209" s="49"/>
      <c r="T209" s="87"/>
      <c r="AT209" s="26" t="s">
        <v>288</v>
      </c>
      <c r="AU209" s="26" t="s">
        <v>87</v>
      </c>
    </row>
    <row r="210" s="12" customFormat="1">
      <c r="B210" s="232"/>
      <c r="D210" s="216" t="s">
        <v>402</v>
      </c>
      <c r="E210" s="233" t="s">
        <v>5</v>
      </c>
      <c r="F210" s="234" t="s">
        <v>664</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665</v>
      </c>
      <c r="H211" s="242">
        <v>111.22199999999999</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666</v>
      </c>
      <c r="H212" s="242">
        <v>0.65000000000000002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3" customFormat="1">
      <c r="B213" s="239"/>
      <c r="D213" s="216" t="s">
        <v>402</v>
      </c>
      <c r="E213" s="240" t="s">
        <v>5</v>
      </c>
      <c r="F213" s="241" t="s">
        <v>667</v>
      </c>
      <c r="H213" s="242">
        <v>28.123999999999999</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668</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669</v>
      </c>
      <c r="H215" s="242">
        <v>14</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153.99600000000001</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16.5" customHeight="1">
      <c r="B217" s="203"/>
      <c r="C217" s="204" t="s">
        <v>670</v>
      </c>
      <c r="D217" s="204" t="s">
        <v>282</v>
      </c>
      <c r="E217" s="205" t="s">
        <v>671</v>
      </c>
      <c r="F217" s="206" t="s">
        <v>672</v>
      </c>
      <c r="G217" s="207" t="s">
        <v>408</v>
      </c>
      <c r="H217" s="208">
        <v>14.592000000000001</v>
      </c>
      <c r="I217" s="209"/>
      <c r="J217" s="210">
        <f>ROUND(I217*H217,2)</f>
        <v>0</v>
      </c>
      <c r="K217" s="206" t="s">
        <v>389</v>
      </c>
      <c r="L217" s="48"/>
      <c r="M217" s="211" t="s">
        <v>5</v>
      </c>
      <c r="N217" s="212" t="s">
        <v>51</v>
      </c>
      <c r="O217" s="49"/>
      <c r="P217" s="213">
        <f>O217*H217</f>
        <v>0</v>
      </c>
      <c r="Q217" s="213">
        <v>2.2563422040000001</v>
      </c>
      <c r="R217" s="213">
        <f>Q217*H217</f>
        <v>32.924545440768</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673</v>
      </c>
    </row>
    <row r="218" s="1" customFormat="1">
      <c r="B218" s="48"/>
      <c r="D218" s="216" t="s">
        <v>288</v>
      </c>
      <c r="F218" s="217" t="s">
        <v>674</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675</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676</v>
      </c>
      <c r="H220" s="242">
        <v>14.592000000000001</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14.592000000000001</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04" t="s">
        <v>677</v>
      </c>
      <c r="D222" s="204" t="s">
        <v>282</v>
      </c>
      <c r="E222" s="205" t="s">
        <v>678</v>
      </c>
      <c r="F222" s="206" t="s">
        <v>679</v>
      </c>
      <c r="G222" s="207" t="s">
        <v>408</v>
      </c>
      <c r="H222" s="208">
        <v>104.99800000000001</v>
      </c>
      <c r="I222" s="209"/>
      <c r="J222" s="210">
        <f>ROUND(I222*H222,2)</f>
        <v>0</v>
      </c>
      <c r="K222" s="206" t="s">
        <v>389</v>
      </c>
      <c r="L222" s="48"/>
      <c r="M222" s="211" t="s">
        <v>5</v>
      </c>
      <c r="N222" s="212" t="s">
        <v>51</v>
      </c>
      <c r="O222" s="49"/>
      <c r="P222" s="213">
        <f>O222*H222</f>
        <v>0</v>
      </c>
      <c r="Q222" s="213">
        <v>2.4532922039999998</v>
      </c>
      <c r="R222" s="213">
        <f>Q222*H222</f>
        <v>257.59077483559201</v>
      </c>
      <c r="S222" s="213">
        <v>0</v>
      </c>
      <c r="T222" s="214">
        <f>S222*H222</f>
        <v>0</v>
      </c>
      <c r="AR222" s="26" t="s">
        <v>286</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680</v>
      </c>
    </row>
    <row r="223" s="1" customFormat="1">
      <c r="B223" s="48"/>
      <c r="D223" s="216" t="s">
        <v>288</v>
      </c>
      <c r="F223" s="217" t="s">
        <v>681</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682</v>
      </c>
      <c r="H224" s="242">
        <v>83.417000000000002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683</v>
      </c>
      <c r="H225" s="242">
        <v>0.48799999999999999</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3" customFormat="1">
      <c r="B226" s="239"/>
      <c r="D226" s="216" t="s">
        <v>402</v>
      </c>
      <c r="E226" s="240" t="s">
        <v>5</v>
      </c>
      <c r="F226" s="241" t="s">
        <v>684</v>
      </c>
      <c r="H226" s="242">
        <v>21.093</v>
      </c>
      <c r="I226" s="243"/>
      <c r="L226" s="239"/>
      <c r="M226" s="244"/>
      <c r="N226" s="245"/>
      <c r="O226" s="245"/>
      <c r="P226" s="245"/>
      <c r="Q226" s="245"/>
      <c r="R226" s="245"/>
      <c r="S226" s="245"/>
      <c r="T226" s="246"/>
      <c r="AT226" s="240" t="s">
        <v>402</v>
      </c>
      <c r="AU226" s="240" t="s">
        <v>87</v>
      </c>
      <c r="AV226" s="13" t="s">
        <v>87</v>
      </c>
      <c r="AW226" s="13" t="s">
        <v>43</v>
      </c>
      <c r="AX226" s="13" t="s">
        <v>80</v>
      </c>
      <c r="AY226" s="240" t="s">
        <v>281</v>
      </c>
    </row>
    <row r="227" s="14" customFormat="1">
      <c r="B227" s="247"/>
      <c r="D227" s="216" t="s">
        <v>402</v>
      </c>
      <c r="E227" s="248" t="s">
        <v>5</v>
      </c>
      <c r="F227" s="249" t="s">
        <v>405</v>
      </c>
      <c r="H227" s="250">
        <v>104.99800000000001</v>
      </c>
      <c r="I227" s="251"/>
      <c r="L227" s="247"/>
      <c r="M227" s="252"/>
      <c r="N227" s="253"/>
      <c r="O227" s="253"/>
      <c r="P227" s="253"/>
      <c r="Q227" s="253"/>
      <c r="R227" s="253"/>
      <c r="S227" s="253"/>
      <c r="T227" s="254"/>
      <c r="AT227" s="248" t="s">
        <v>402</v>
      </c>
      <c r="AU227" s="248" t="s">
        <v>87</v>
      </c>
      <c r="AV227" s="14" t="s">
        <v>286</v>
      </c>
      <c r="AW227" s="14" t="s">
        <v>43</v>
      </c>
      <c r="AX227" s="14" t="s">
        <v>24</v>
      </c>
      <c r="AY227" s="248" t="s">
        <v>281</v>
      </c>
    </row>
    <row r="228" s="1" customFormat="1" ht="16.5" customHeight="1">
      <c r="B228" s="203"/>
      <c r="C228" s="204" t="s">
        <v>685</v>
      </c>
      <c r="D228" s="204" t="s">
        <v>282</v>
      </c>
      <c r="E228" s="205" t="s">
        <v>686</v>
      </c>
      <c r="F228" s="206" t="s">
        <v>687</v>
      </c>
      <c r="G228" s="207" t="s">
        <v>408</v>
      </c>
      <c r="H228" s="208">
        <v>21</v>
      </c>
      <c r="I228" s="209"/>
      <c r="J228" s="210">
        <f>ROUND(I228*H228,2)</f>
        <v>0</v>
      </c>
      <c r="K228" s="206" t="s">
        <v>389</v>
      </c>
      <c r="L228" s="48"/>
      <c r="M228" s="211" t="s">
        <v>5</v>
      </c>
      <c r="N228" s="212" t="s">
        <v>51</v>
      </c>
      <c r="O228" s="49"/>
      <c r="P228" s="213">
        <f>O228*H228</f>
        <v>0</v>
      </c>
      <c r="Q228" s="213">
        <v>2.4532922039999998</v>
      </c>
      <c r="R228" s="213">
        <f>Q228*H228</f>
        <v>51.519136283999998</v>
      </c>
      <c r="S228" s="213">
        <v>0</v>
      </c>
      <c r="T228" s="214">
        <f>S228*H228</f>
        <v>0</v>
      </c>
      <c r="AR228" s="26" t="s">
        <v>286</v>
      </c>
      <c r="AT228" s="26" t="s">
        <v>282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286</v>
      </c>
      <c r="BM228" s="26" t="s">
        <v>688</v>
      </c>
    </row>
    <row r="229" s="1" customFormat="1">
      <c r="B229" s="48"/>
      <c r="D229" s="216" t="s">
        <v>288</v>
      </c>
      <c r="F229" s="217" t="s">
        <v>689</v>
      </c>
      <c r="I229" s="218"/>
      <c r="L229" s="48"/>
      <c r="M229" s="219"/>
      <c r="N229" s="49"/>
      <c r="O229" s="49"/>
      <c r="P229" s="49"/>
      <c r="Q229" s="49"/>
      <c r="R229" s="49"/>
      <c r="S229" s="49"/>
      <c r="T229" s="87"/>
      <c r="AT229" s="26" t="s">
        <v>288</v>
      </c>
      <c r="AU229" s="26" t="s">
        <v>87</v>
      </c>
    </row>
    <row r="230" s="12" customFormat="1">
      <c r="B230" s="232"/>
      <c r="D230" s="216" t="s">
        <v>402</v>
      </c>
      <c r="E230" s="233" t="s">
        <v>5</v>
      </c>
      <c r="F230" s="234" t="s">
        <v>690</v>
      </c>
      <c r="H230" s="233" t="s">
        <v>5</v>
      </c>
      <c r="I230" s="235"/>
      <c r="L230" s="232"/>
      <c r="M230" s="236"/>
      <c r="N230" s="237"/>
      <c r="O230" s="237"/>
      <c r="P230" s="237"/>
      <c r="Q230" s="237"/>
      <c r="R230" s="237"/>
      <c r="S230" s="237"/>
      <c r="T230" s="238"/>
      <c r="AT230" s="233" t="s">
        <v>402</v>
      </c>
      <c r="AU230" s="233" t="s">
        <v>87</v>
      </c>
      <c r="AV230" s="12" t="s">
        <v>24</v>
      </c>
      <c r="AW230" s="12" t="s">
        <v>43</v>
      </c>
      <c r="AX230" s="12" t="s">
        <v>80</v>
      </c>
      <c r="AY230" s="233" t="s">
        <v>281</v>
      </c>
    </row>
    <row r="231" s="13" customFormat="1">
      <c r="B231" s="239"/>
      <c r="D231" s="216" t="s">
        <v>402</v>
      </c>
      <c r="E231" s="240" t="s">
        <v>5</v>
      </c>
      <c r="F231" s="241" t="s">
        <v>691</v>
      </c>
      <c r="H231" s="242">
        <v>21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4" customFormat="1">
      <c r="B232" s="247"/>
      <c r="D232" s="216" t="s">
        <v>402</v>
      </c>
      <c r="E232" s="248" t="s">
        <v>5</v>
      </c>
      <c r="F232" s="249" t="s">
        <v>405</v>
      </c>
      <c r="H232" s="250">
        <v>21</v>
      </c>
      <c r="I232" s="251"/>
      <c r="L232" s="247"/>
      <c r="M232" s="252"/>
      <c r="N232" s="253"/>
      <c r="O232" s="253"/>
      <c r="P232" s="253"/>
      <c r="Q232" s="253"/>
      <c r="R232" s="253"/>
      <c r="S232" s="253"/>
      <c r="T232" s="254"/>
      <c r="AT232" s="248" t="s">
        <v>402</v>
      </c>
      <c r="AU232" s="248" t="s">
        <v>87</v>
      </c>
      <c r="AV232" s="14" t="s">
        <v>286</v>
      </c>
      <c r="AW232" s="14" t="s">
        <v>43</v>
      </c>
      <c r="AX232" s="14" t="s">
        <v>24</v>
      </c>
      <c r="AY232" s="248" t="s">
        <v>281</v>
      </c>
    </row>
    <row r="233" s="1" customFormat="1" ht="16.5" customHeight="1">
      <c r="B233" s="203"/>
      <c r="C233" s="204" t="s">
        <v>692</v>
      </c>
      <c r="D233" s="204" t="s">
        <v>282</v>
      </c>
      <c r="E233" s="205" t="s">
        <v>693</v>
      </c>
      <c r="F233" s="206" t="s">
        <v>694</v>
      </c>
      <c r="G233" s="207" t="s">
        <v>388</v>
      </c>
      <c r="H233" s="208">
        <v>36.479999999999997</v>
      </c>
      <c r="I233" s="209"/>
      <c r="J233" s="210">
        <f>ROUND(I233*H233,2)</f>
        <v>0</v>
      </c>
      <c r="K233" s="206" t="s">
        <v>389</v>
      </c>
      <c r="L233" s="48"/>
      <c r="M233" s="211" t="s">
        <v>5</v>
      </c>
      <c r="N233" s="212" t="s">
        <v>51</v>
      </c>
      <c r="O233" s="49"/>
      <c r="P233" s="213">
        <f>O233*H233</f>
        <v>0</v>
      </c>
      <c r="Q233" s="213">
        <v>0.0010259</v>
      </c>
      <c r="R233" s="213">
        <f>Q233*H233</f>
        <v>0.037424831999999998</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695</v>
      </c>
    </row>
    <row r="234" s="1" customFormat="1">
      <c r="B234" s="48"/>
      <c r="D234" s="216" t="s">
        <v>288</v>
      </c>
      <c r="F234" s="217" t="s">
        <v>696</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697</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698</v>
      </c>
      <c r="H236" s="242">
        <v>36.479999999999997</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36.479999999999997</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700</v>
      </c>
      <c r="F238" s="206" t="s">
        <v>701</v>
      </c>
      <c r="G238" s="207" t="s">
        <v>388</v>
      </c>
      <c r="H238" s="208">
        <v>36.479999999999997</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702</v>
      </c>
    </row>
    <row r="239" s="1" customFormat="1">
      <c r="B239" s="48"/>
      <c r="D239" s="216" t="s">
        <v>288</v>
      </c>
      <c r="F239" s="217" t="s">
        <v>703</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705</v>
      </c>
      <c r="F240" s="206" t="s">
        <v>706</v>
      </c>
      <c r="G240" s="207" t="s">
        <v>470</v>
      </c>
      <c r="H240" s="208">
        <v>7.8869999999999996</v>
      </c>
      <c r="I240" s="209"/>
      <c r="J240" s="210">
        <f>ROUND(I240*H240,2)</f>
        <v>0</v>
      </c>
      <c r="K240" s="206" t="s">
        <v>389</v>
      </c>
      <c r="L240" s="48"/>
      <c r="M240" s="211" t="s">
        <v>5</v>
      </c>
      <c r="N240" s="212" t="s">
        <v>51</v>
      </c>
      <c r="O240" s="49"/>
      <c r="P240" s="213">
        <f>O240*H240</f>
        <v>0</v>
      </c>
      <c r="Q240" s="213">
        <v>1.0530555952</v>
      </c>
      <c r="R240" s="213">
        <f>Q240*H240</f>
        <v>8.3054494793423999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707</v>
      </c>
    </row>
    <row r="241" s="1" customFormat="1">
      <c r="B241" s="48"/>
      <c r="D241" s="216" t="s">
        <v>288</v>
      </c>
      <c r="F241" s="217" t="s">
        <v>708</v>
      </c>
      <c r="I241" s="218"/>
      <c r="L241" s="48"/>
      <c r="M241" s="219"/>
      <c r="N241" s="49"/>
      <c r="O241" s="49"/>
      <c r="P241" s="49"/>
      <c r="Q241" s="49"/>
      <c r="R241" s="49"/>
      <c r="S241" s="49"/>
      <c r="T241" s="87"/>
      <c r="AT241" s="26" t="s">
        <v>288</v>
      </c>
      <c r="AU241" s="26" t="s">
        <v>87</v>
      </c>
    </row>
    <row r="242" s="13" customFormat="1">
      <c r="B242" s="239"/>
      <c r="D242" s="216" t="s">
        <v>402</v>
      </c>
      <c r="E242" s="240" t="s">
        <v>5</v>
      </c>
      <c r="F242" s="241" t="s">
        <v>709</v>
      </c>
      <c r="H242" s="242">
        <v>4.9379999999999997</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710</v>
      </c>
      <c r="H243" s="242">
        <v>0.029000000000000001</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3" customFormat="1">
      <c r="B244" s="239"/>
      <c r="D244" s="216" t="s">
        <v>402</v>
      </c>
      <c r="E244" s="240" t="s">
        <v>5</v>
      </c>
      <c r="F244" s="241" t="s">
        <v>711</v>
      </c>
      <c r="H244" s="242">
        <v>1.2490000000000001</v>
      </c>
      <c r="I244" s="243"/>
      <c r="L244" s="239"/>
      <c r="M244" s="244"/>
      <c r="N244" s="245"/>
      <c r="O244" s="245"/>
      <c r="P244" s="245"/>
      <c r="Q244" s="245"/>
      <c r="R244" s="245"/>
      <c r="S244" s="245"/>
      <c r="T244" s="246"/>
      <c r="AT244" s="240" t="s">
        <v>402</v>
      </c>
      <c r="AU244" s="240" t="s">
        <v>87</v>
      </c>
      <c r="AV244" s="13" t="s">
        <v>87</v>
      </c>
      <c r="AW244" s="13" t="s">
        <v>43</v>
      </c>
      <c r="AX244" s="13" t="s">
        <v>80</v>
      </c>
      <c r="AY244" s="240" t="s">
        <v>281</v>
      </c>
    </row>
    <row r="245" s="12" customFormat="1">
      <c r="B245" s="232"/>
      <c r="D245" s="216" t="s">
        <v>402</v>
      </c>
      <c r="E245" s="233" t="s">
        <v>5</v>
      </c>
      <c r="F245" s="234" t="s">
        <v>668</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712</v>
      </c>
      <c r="H246" s="242">
        <v>0.311</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2" customFormat="1">
      <c r="B247" s="232"/>
      <c r="D247" s="216" t="s">
        <v>402</v>
      </c>
      <c r="E247" s="233" t="s">
        <v>5</v>
      </c>
      <c r="F247" s="234" t="s">
        <v>713</v>
      </c>
      <c r="H247" s="233" t="s">
        <v>5</v>
      </c>
      <c r="I247" s="235"/>
      <c r="L247" s="232"/>
      <c r="M247" s="236"/>
      <c r="N247" s="237"/>
      <c r="O247" s="237"/>
      <c r="P247" s="237"/>
      <c r="Q247" s="237"/>
      <c r="R247" s="237"/>
      <c r="S247" s="237"/>
      <c r="T247" s="238"/>
      <c r="AT247" s="233" t="s">
        <v>402</v>
      </c>
      <c r="AU247" s="233" t="s">
        <v>87</v>
      </c>
      <c r="AV247" s="12" t="s">
        <v>24</v>
      </c>
      <c r="AW247" s="12" t="s">
        <v>43</v>
      </c>
      <c r="AX247" s="12" t="s">
        <v>80</v>
      </c>
      <c r="AY247" s="233" t="s">
        <v>281</v>
      </c>
    </row>
    <row r="248" s="13" customFormat="1">
      <c r="B248" s="239"/>
      <c r="D248" s="216" t="s">
        <v>402</v>
      </c>
      <c r="E248" s="240" t="s">
        <v>5</v>
      </c>
      <c r="F248" s="241" t="s">
        <v>714</v>
      </c>
      <c r="H248" s="242">
        <v>0.33100000000000002</v>
      </c>
      <c r="I248" s="243"/>
      <c r="L248" s="239"/>
      <c r="M248" s="244"/>
      <c r="N248" s="245"/>
      <c r="O248" s="245"/>
      <c r="P248" s="245"/>
      <c r="Q248" s="245"/>
      <c r="R248" s="245"/>
      <c r="S248" s="245"/>
      <c r="T248" s="246"/>
      <c r="AT248" s="240" t="s">
        <v>402</v>
      </c>
      <c r="AU248" s="240" t="s">
        <v>87</v>
      </c>
      <c r="AV248" s="13" t="s">
        <v>87</v>
      </c>
      <c r="AW248" s="13" t="s">
        <v>43</v>
      </c>
      <c r="AX248" s="13" t="s">
        <v>80</v>
      </c>
      <c r="AY248" s="240" t="s">
        <v>281</v>
      </c>
    </row>
    <row r="249" s="15" customFormat="1">
      <c r="B249" s="265"/>
      <c r="D249" s="216" t="s">
        <v>402</v>
      </c>
      <c r="E249" s="266" t="s">
        <v>5</v>
      </c>
      <c r="F249" s="267" t="s">
        <v>715</v>
      </c>
      <c r="H249" s="268">
        <v>6.8579999999999997</v>
      </c>
      <c r="I249" s="269"/>
      <c r="L249" s="265"/>
      <c r="M249" s="270"/>
      <c r="N249" s="271"/>
      <c r="O249" s="271"/>
      <c r="P249" s="271"/>
      <c r="Q249" s="271"/>
      <c r="R249" s="271"/>
      <c r="S249" s="271"/>
      <c r="T249" s="272"/>
      <c r="AT249" s="266" t="s">
        <v>402</v>
      </c>
      <c r="AU249" s="266" t="s">
        <v>87</v>
      </c>
      <c r="AV249" s="15" t="s">
        <v>294</v>
      </c>
      <c r="AW249" s="15" t="s">
        <v>43</v>
      </c>
      <c r="AX249" s="15" t="s">
        <v>80</v>
      </c>
      <c r="AY249" s="266" t="s">
        <v>281</v>
      </c>
    </row>
    <row r="250" s="13" customFormat="1">
      <c r="B250" s="239"/>
      <c r="D250" s="216" t="s">
        <v>402</v>
      </c>
      <c r="E250" s="240" t="s">
        <v>5</v>
      </c>
      <c r="F250" s="241" t="s">
        <v>716</v>
      </c>
      <c r="H250" s="242">
        <v>1.0289999999999999</v>
      </c>
      <c r="I250" s="243"/>
      <c r="L250" s="239"/>
      <c r="M250" s="244"/>
      <c r="N250" s="245"/>
      <c r="O250" s="245"/>
      <c r="P250" s="245"/>
      <c r="Q250" s="245"/>
      <c r="R250" s="245"/>
      <c r="S250" s="245"/>
      <c r="T250" s="246"/>
      <c r="AT250" s="240" t="s">
        <v>402</v>
      </c>
      <c r="AU250" s="240" t="s">
        <v>87</v>
      </c>
      <c r="AV250" s="13" t="s">
        <v>87</v>
      </c>
      <c r="AW250" s="13" t="s">
        <v>43</v>
      </c>
      <c r="AX250" s="13" t="s">
        <v>80</v>
      </c>
      <c r="AY250" s="240" t="s">
        <v>281</v>
      </c>
    </row>
    <row r="251" s="14" customFormat="1">
      <c r="B251" s="247"/>
      <c r="D251" s="216" t="s">
        <v>402</v>
      </c>
      <c r="E251" s="248" t="s">
        <v>5</v>
      </c>
      <c r="F251" s="249" t="s">
        <v>405</v>
      </c>
      <c r="H251" s="250">
        <v>7.8869999999999996</v>
      </c>
      <c r="I251" s="251"/>
      <c r="L251" s="247"/>
      <c r="M251" s="252"/>
      <c r="N251" s="253"/>
      <c r="O251" s="253"/>
      <c r="P251" s="253"/>
      <c r="Q251" s="253"/>
      <c r="R251" s="253"/>
      <c r="S251" s="253"/>
      <c r="T251" s="254"/>
      <c r="AT251" s="248" t="s">
        <v>402</v>
      </c>
      <c r="AU251" s="248" t="s">
        <v>87</v>
      </c>
      <c r="AV251" s="14" t="s">
        <v>286</v>
      </c>
      <c r="AW251" s="14" t="s">
        <v>43</v>
      </c>
      <c r="AX251" s="14" t="s">
        <v>24</v>
      </c>
      <c r="AY251" s="248" t="s">
        <v>281</v>
      </c>
    </row>
    <row r="252" s="1" customFormat="1" ht="16.5" customHeight="1">
      <c r="B252" s="203"/>
      <c r="C252" s="204" t="s">
        <v>717</v>
      </c>
      <c r="D252" s="204" t="s">
        <v>282</v>
      </c>
      <c r="E252" s="205" t="s">
        <v>718</v>
      </c>
      <c r="F252" s="206" t="s">
        <v>719</v>
      </c>
      <c r="G252" s="207" t="s">
        <v>285</v>
      </c>
      <c r="H252" s="208">
        <v>1</v>
      </c>
      <c r="I252" s="209"/>
      <c r="J252" s="210">
        <f>ROUND(I252*H252,2)</f>
        <v>0</v>
      </c>
      <c r="K252" s="206" t="s">
        <v>5</v>
      </c>
      <c r="L252" s="48"/>
      <c r="M252" s="211" t="s">
        <v>5</v>
      </c>
      <c r="N252" s="212" t="s">
        <v>51</v>
      </c>
      <c r="O252" s="49"/>
      <c r="P252" s="213">
        <f>O252*H252</f>
        <v>0</v>
      </c>
      <c r="Q252" s="213">
        <v>0</v>
      </c>
      <c r="R252" s="213">
        <f>Q252*H252</f>
        <v>0</v>
      </c>
      <c r="S252" s="213">
        <v>0</v>
      </c>
      <c r="T252" s="214">
        <f>S252*H252</f>
        <v>0</v>
      </c>
      <c r="AR252" s="26" t="s">
        <v>286</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286</v>
      </c>
      <c r="BM252" s="26" t="s">
        <v>720</v>
      </c>
    </row>
    <row r="253" s="1" customFormat="1">
      <c r="B253" s="48"/>
      <c r="D253" s="216" t="s">
        <v>288</v>
      </c>
      <c r="F253" s="217" t="s">
        <v>719</v>
      </c>
      <c r="I253" s="218"/>
      <c r="L253" s="48"/>
      <c r="M253" s="219"/>
      <c r="N253" s="49"/>
      <c r="O253" s="49"/>
      <c r="P253" s="49"/>
      <c r="Q253" s="49"/>
      <c r="R253" s="49"/>
      <c r="S253" s="49"/>
      <c r="T253" s="87"/>
      <c r="AT253" s="26" t="s">
        <v>288</v>
      </c>
      <c r="AU253" s="26" t="s">
        <v>87</v>
      </c>
    </row>
    <row r="254" s="1" customFormat="1" ht="16.5" customHeight="1">
      <c r="B254" s="203"/>
      <c r="C254" s="204" t="s">
        <v>721</v>
      </c>
      <c r="D254" s="204" t="s">
        <v>282</v>
      </c>
      <c r="E254" s="205" t="s">
        <v>722</v>
      </c>
      <c r="F254" s="206" t="s">
        <v>723</v>
      </c>
      <c r="G254" s="207" t="s">
        <v>408</v>
      </c>
      <c r="H254" s="208">
        <v>20</v>
      </c>
      <c r="I254" s="209"/>
      <c r="J254" s="210">
        <f>ROUND(I254*H254,2)</f>
        <v>0</v>
      </c>
      <c r="K254" s="206" t="s">
        <v>389</v>
      </c>
      <c r="L254" s="48"/>
      <c r="M254" s="211" t="s">
        <v>5</v>
      </c>
      <c r="N254" s="212" t="s">
        <v>51</v>
      </c>
      <c r="O254" s="49"/>
      <c r="P254" s="213">
        <f>O254*H254</f>
        <v>0</v>
      </c>
      <c r="Q254" s="213">
        <v>2.2563422040000001</v>
      </c>
      <c r="R254" s="213">
        <f>Q254*H254</f>
        <v>45.126844079999998</v>
      </c>
      <c r="S254" s="213">
        <v>0</v>
      </c>
      <c r="T254" s="214">
        <f>S254*H254</f>
        <v>0</v>
      </c>
      <c r="AR254" s="26" t="s">
        <v>286</v>
      </c>
      <c r="AT254" s="26" t="s">
        <v>282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286</v>
      </c>
      <c r="BM254" s="26" t="s">
        <v>724</v>
      </c>
    </row>
    <row r="255" s="1" customFormat="1">
      <c r="B255" s="48"/>
      <c r="D255" s="216" t="s">
        <v>288</v>
      </c>
      <c r="F255" s="217" t="s">
        <v>725</v>
      </c>
      <c r="I255" s="218"/>
      <c r="L255" s="48"/>
      <c r="M255" s="219"/>
      <c r="N255" s="49"/>
      <c r="O255" s="49"/>
      <c r="P255" s="49"/>
      <c r="Q255" s="49"/>
      <c r="R255" s="49"/>
      <c r="S255" s="49"/>
      <c r="T255" s="87"/>
      <c r="AT255" s="26" t="s">
        <v>288</v>
      </c>
      <c r="AU255" s="26" t="s">
        <v>87</v>
      </c>
    </row>
    <row r="256" s="12" customFormat="1">
      <c r="B256" s="232"/>
      <c r="D256" s="216" t="s">
        <v>402</v>
      </c>
      <c r="E256" s="233" t="s">
        <v>5</v>
      </c>
      <c r="F256" s="234" t="s">
        <v>726</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655</v>
      </c>
      <c r="H257" s="242">
        <v>20</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4" customFormat="1">
      <c r="B258" s="247"/>
      <c r="D258" s="216" t="s">
        <v>402</v>
      </c>
      <c r="E258" s="248" t="s">
        <v>5</v>
      </c>
      <c r="F258" s="249" t="s">
        <v>405</v>
      </c>
      <c r="H258" s="250">
        <v>20</v>
      </c>
      <c r="I258" s="251"/>
      <c r="L258" s="247"/>
      <c r="M258" s="252"/>
      <c r="N258" s="253"/>
      <c r="O258" s="253"/>
      <c r="P258" s="253"/>
      <c r="Q258" s="253"/>
      <c r="R258" s="253"/>
      <c r="S258" s="253"/>
      <c r="T258" s="254"/>
      <c r="AT258" s="248" t="s">
        <v>402</v>
      </c>
      <c r="AU258" s="248" t="s">
        <v>87</v>
      </c>
      <c r="AV258" s="14" t="s">
        <v>286</v>
      </c>
      <c r="AW258" s="14" t="s">
        <v>43</v>
      </c>
      <c r="AX258" s="14" t="s">
        <v>24</v>
      </c>
      <c r="AY258" s="248" t="s">
        <v>281</v>
      </c>
    </row>
    <row r="259" s="1" customFormat="1" ht="16.5" customHeight="1">
      <c r="B259" s="203"/>
      <c r="C259" s="204" t="s">
        <v>727</v>
      </c>
      <c r="D259" s="204" t="s">
        <v>282</v>
      </c>
      <c r="E259" s="205" t="s">
        <v>728</v>
      </c>
      <c r="F259" s="206" t="s">
        <v>729</v>
      </c>
      <c r="G259" s="207" t="s">
        <v>515</v>
      </c>
      <c r="H259" s="208">
        <v>8</v>
      </c>
      <c r="I259" s="209"/>
      <c r="J259" s="210">
        <f>ROUND(I259*H259,2)</f>
        <v>0</v>
      </c>
      <c r="K259" s="206" t="s">
        <v>389</v>
      </c>
      <c r="L259" s="48"/>
      <c r="M259" s="211" t="s">
        <v>5</v>
      </c>
      <c r="N259" s="212" t="s">
        <v>51</v>
      </c>
      <c r="O259" s="49"/>
      <c r="P259" s="213">
        <f>O259*H259</f>
        <v>0</v>
      </c>
      <c r="Q259" s="213">
        <v>0.018270000000000002</v>
      </c>
      <c r="R259" s="213">
        <f>Q259*H259</f>
        <v>0.14616000000000001</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730</v>
      </c>
    </row>
    <row r="260" s="1" customFormat="1">
      <c r="B260" s="48"/>
      <c r="D260" s="216" t="s">
        <v>288</v>
      </c>
      <c r="F260" s="217" t="s">
        <v>731</v>
      </c>
      <c r="I260" s="218"/>
      <c r="L260" s="48"/>
      <c r="M260" s="219"/>
      <c r="N260" s="49"/>
      <c r="O260" s="49"/>
      <c r="P260" s="49"/>
      <c r="Q260" s="49"/>
      <c r="R260" s="49"/>
      <c r="S260" s="49"/>
      <c r="T260" s="87"/>
      <c r="AT260" s="26" t="s">
        <v>288</v>
      </c>
      <c r="AU260" s="26" t="s">
        <v>87</v>
      </c>
    </row>
    <row r="261" s="1" customFormat="1" ht="16.5" customHeight="1">
      <c r="B261" s="203"/>
      <c r="C261" s="204" t="s">
        <v>732</v>
      </c>
      <c r="D261" s="204" t="s">
        <v>282</v>
      </c>
      <c r="E261" s="205" t="s">
        <v>733</v>
      </c>
      <c r="F261" s="206" t="s">
        <v>734</v>
      </c>
      <c r="G261" s="207" t="s">
        <v>408</v>
      </c>
      <c r="H261" s="208">
        <v>82</v>
      </c>
      <c r="I261" s="209"/>
      <c r="J261" s="210">
        <f>ROUND(I261*H261,2)</f>
        <v>0</v>
      </c>
      <c r="K261" s="206" t="s">
        <v>389</v>
      </c>
      <c r="L261" s="48"/>
      <c r="M261" s="211" t="s">
        <v>5</v>
      </c>
      <c r="N261" s="212" t="s">
        <v>51</v>
      </c>
      <c r="O261" s="49"/>
      <c r="P261" s="213">
        <f>O261*H261</f>
        <v>0</v>
      </c>
      <c r="Q261" s="213">
        <v>2.4532922039999998</v>
      </c>
      <c r="R261" s="213">
        <f>Q261*H261</f>
        <v>201.16996072799998</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735</v>
      </c>
    </row>
    <row r="262" s="1" customFormat="1">
      <c r="B262" s="48"/>
      <c r="D262" s="216" t="s">
        <v>288</v>
      </c>
      <c r="F262" s="217" t="s">
        <v>736</v>
      </c>
      <c r="I262" s="218"/>
      <c r="L262" s="48"/>
      <c r="M262" s="219"/>
      <c r="N262" s="49"/>
      <c r="O262" s="49"/>
      <c r="P262" s="49"/>
      <c r="Q262" s="49"/>
      <c r="R262" s="49"/>
      <c r="S262" s="49"/>
      <c r="T262" s="87"/>
      <c r="AT262" s="26" t="s">
        <v>288</v>
      </c>
      <c r="AU262" s="26" t="s">
        <v>87</v>
      </c>
    </row>
    <row r="263" s="12" customFormat="1">
      <c r="B263" s="232"/>
      <c r="D263" s="216" t="s">
        <v>402</v>
      </c>
      <c r="E263" s="233" t="s">
        <v>5</v>
      </c>
      <c r="F263" s="234" t="s">
        <v>713</v>
      </c>
      <c r="H263" s="233" t="s">
        <v>5</v>
      </c>
      <c r="I263" s="235"/>
      <c r="L263" s="232"/>
      <c r="M263" s="236"/>
      <c r="N263" s="237"/>
      <c r="O263" s="237"/>
      <c r="P263" s="237"/>
      <c r="Q263" s="237"/>
      <c r="R263" s="237"/>
      <c r="S263" s="237"/>
      <c r="T263" s="238"/>
      <c r="AT263" s="233" t="s">
        <v>402</v>
      </c>
      <c r="AU263" s="233" t="s">
        <v>87</v>
      </c>
      <c r="AV263" s="12" t="s">
        <v>24</v>
      </c>
      <c r="AW263" s="12" t="s">
        <v>43</v>
      </c>
      <c r="AX263" s="12" t="s">
        <v>80</v>
      </c>
      <c r="AY263" s="233" t="s">
        <v>281</v>
      </c>
    </row>
    <row r="264" s="13" customFormat="1">
      <c r="B264" s="239"/>
      <c r="D264" s="216" t="s">
        <v>402</v>
      </c>
      <c r="E264" s="240" t="s">
        <v>5</v>
      </c>
      <c r="F264" s="241" t="s">
        <v>737</v>
      </c>
      <c r="H264" s="242">
        <v>82</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82</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738</v>
      </c>
      <c r="D266" s="204" t="s">
        <v>282</v>
      </c>
      <c r="E266" s="205" t="s">
        <v>739</v>
      </c>
      <c r="F266" s="206" t="s">
        <v>740</v>
      </c>
      <c r="G266" s="207" t="s">
        <v>388</v>
      </c>
      <c r="H266" s="208">
        <v>255.36000000000001</v>
      </c>
      <c r="I266" s="209"/>
      <c r="J266" s="210">
        <f>ROUND(I266*H266,2)</f>
        <v>0</v>
      </c>
      <c r="K266" s="206" t="s">
        <v>389</v>
      </c>
      <c r="L266" s="48"/>
      <c r="M266" s="211" t="s">
        <v>5</v>
      </c>
      <c r="N266" s="212" t="s">
        <v>51</v>
      </c>
      <c r="O266" s="49"/>
      <c r="P266" s="213">
        <f>O266*H266</f>
        <v>0</v>
      </c>
      <c r="Q266" s="213">
        <v>0.0010259</v>
      </c>
      <c r="R266" s="213">
        <f>Q266*H266</f>
        <v>0.26197382400000002</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741</v>
      </c>
    </row>
    <row r="267" s="1" customFormat="1">
      <c r="B267" s="48"/>
      <c r="D267" s="216" t="s">
        <v>288</v>
      </c>
      <c r="F267" s="217" t="s">
        <v>742</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713</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743</v>
      </c>
      <c r="H269" s="242">
        <v>255.36000000000001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255.36000000000001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744</v>
      </c>
      <c r="D271" s="204" t="s">
        <v>282</v>
      </c>
      <c r="E271" s="205" t="s">
        <v>745</v>
      </c>
      <c r="F271" s="206" t="s">
        <v>746</v>
      </c>
      <c r="G271" s="207" t="s">
        <v>388</v>
      </c>
      <c r="H271" s="208">
        <v>255.36000000000001</v>
      </c>
      <c r="I271" s="209"/>
      <c r="J271" s="210">
        <f>ROUND(I271*H271,2)</f>
        <v>0</v>
      </c>
      <c r="K271" s="206" t="s">
        <v>389</v>
      </c>
      <c r="L271" s="48"/>
      <c r="M271" s="211" t="s">
        <v>5</v>
      </c>
      <c r="N271" s="212" t="s">
        <v>51</v>
      </c>
      <c r="O271" s="49"/>
      <c r="P271" s="213">
        <f>O271*H271</f>
        <v>0</v>
      </c>
      <c r="Q271" s="213">
        <v>0</v>
      </c>
      <c r="R271" s="213">
        <f>Q271*H271</f>
        <v>0</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747</v>
      </c>
    </row>
    <row r="272" s="1" customFormat="1">
      <c r="B272" s="48"/>
      <c r="D272" s="216" t="s">
        <v>288</v>
      </c>
      <c r="F272" s="217" t="s">
        <v>748</v>
      </c>
      <c r="I272" s="218"/>
      <c r="L272" s="48"/>
      <c r="M272" s="219"/>
      <c r="N272" s="49"/>
      <c r="O272" s="49"/>
      <c r="P272" s="49"/>
      <c r="Q272" s="49"/>
      <c r="R272" s="49"/>
      <c r="S272" s="49"/>
      <c r="T272" s="87"/>
      <c r="AT272" s="26" t="s">
        <v>288</v>
      </c>
      <c r="AU272" s="26" t="s">
        <v>87</v>
      </c>
    </row>
    <row r="273" s="1" customFormat="1" ht="25.5" customHeight="1">
      <c r="B273" s="203"/>
      <c r="C273" s="204" t="s">
        <v>749</v>
      </c>
      <c r="D273" s="204" t="s">
        <v>282</v>
      </c>
      <c r="E273" s="205" t="s">
        <v>750</v>
      </c>
      <c r="F273" s="206" t="s">
        <v>751</v>
      </c>
      <c r="G273" s="207" t="s">
        <v>515</v>
      </c>
      <c r="H273" s="208">
        <v>38</v>
      </c>
      <c r="I273" s="209"/>
      <c r="J273" s="210">
        <f>ROUND(I273*H273,2)</f>
        <v>0</v>
      </c>
      <c r="K273" s="206" t="s">
        <v>389</v>
      </c>
      <c r="L273" s="48"/>
      <c r="M273" s="211" t="s">
        <v>5</v>
      </c>
      <c r="N273" s="212" t="s">
        <v>51</v>
      </c>
      <c r="O273" s="49"/>
      <c r="P273" s="213">
        <f>O273*H273</f>
        <v>0</v>
      </c>
      <c r="Q273" s="213">
        <v>0.022768400000000001</v>
      </c>
      <c r="R273" s="213">
        <f>Q273*H273</f>
        <v>0.86519920000000006</v>
      </c>
      <c r="S273" s="213">
        <v>0</v>
      </c>
      <c r="T273" s="214">
        <f>S273*H273</f>
        <v>0</v>
      </c>
      <c r="AR273" s="26" t="s">
        <v>286</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286</v>
      </c>
      <c r="BM273" s="26" t="s">
        <v>752</v>
      </c>
    </row>
    <row r="274" s="1" customFormat="1">
      <c r="B274" s="48"/>
      <c r="D274" s="216" t="s">
        <v>288</v>
      </c>
      <c r="F274" s="217" t="s">
        <v>753</v>
      </c>
      <c r="I274" s="218"/>
      <c r="L274" s="48"/>
      <c r="M274" s="219"/>
      <c r="N274" s="49"/>
      <c r="O274" s="49"/>
      <c r="P274" s="49"/>
      <c r="Q274" s="49"/>
      <c r="R274" s="49"/>
      <c r="S274" s="49"/>
      <c r="T274" s="87"/>
      <c r="AT274" s="26" t="s">
        <v>288</v>
      </c>
      <c r="AU274" s="26" t="s">
        <v>87</v>
      </c>
    </row>
    <row r="275" s="12" customFormat="1">
      <c r="B275" s="232"/>
      <c r="D275" s="216" t="s">
        <v>402</v>
      </c>
      <c r="E275" s="233" t="s">
        <v>5</v>
      </c>
      <c r="F275" s="234" t="s">
        <v>713</v>
      </c>
      <c r="H275" s="233" t="s">
        <v>5</v>
      </c>
      <c r="I275" s="235"/>
      <c r="L275" s="232"/>
      <c r="M275" s="236"/>
      <c r="N275" s="237"/>
      <c r="O275" s="237"/>
      <c r="P275" s="237"/>
      <c r="Q275" s="237"/>
      <c r="R275" s="237"/>
      <c r="S275" s="237"/>
      <c r="T275" s="238"/>
      <c r="AT275" s="233" t="s">
        <v>402</v>
      </c>
      <c r="AU275" s="233" t="s">
        <v>87</v>
      </c>
      <c r="AV275" s="12" t="s">
        <v>24</v>
      </c>
      <c r="AW275" s="12" t="s">
        <v>43</v>
      </c>
      <c r="AX275" s="12" t="s">
        <v>80</v>
      </c>
      <c r="AY275" s="233" t="s">
        <v>281</v>
      </c>
    </row>
    <row r="276" s="13" customFormat="1">
      <c r="B276" s="239"/>
      <c r="D276" s="216" t="s">
        <v>402</v>
      </c>
      <c r="E276" s="240" t="s">
        <v>5</v>
      </c>
      <c r="F276" s="241" t="s">
        <v>754</v>
      </c>
      <c r="H276" s="242">
        <v>38</v>
      </c>
      <c r="I276" s="243"/>
      <c r="L276" s="239"/>
      <c r="M276" s="244"/>
      <c r="N276" s="245"/>
      <c r="O276" s="245"/>
      <c r="P276" s="245"/>
      <c r="Q276" s="245"/>
      <c r="R276" s="245"/>
      <c r="S276" s="245"/>
      <c r="T276" s="246"/>
      <c r="AT276" s="240" t="s">
        <v>402</v>
      </c>
      <c r="AU276" s="240" t="s">
        <v>87</v>
      </c>
      <c r="AV276" s="13" t="s">
        <v>87</v>
      </c>
      <c r="AW276" s="13" t="s">
        <v>43</v>
      </c>
      <c r="AX276" s="13" t="s">
        <v>80</v>
      </c>
      <c r="AY276" s="240" t="s">
        <v>281</v>
      </c>
    </row>
    <row r="277" s="14" customFormat="1">
      <c r="B277" s="247"/>
      <c r="D277" s="216" t="s">
        <v>402</v>
      </c>
      <c r="E277" s="248" t="s">
        <v>5</v>
      </c>
      <c r="F277" s="249" t="s">
        <v>405</v>
      </c>
      <c r="H277" s="250">
        <v>38</v>
      </c>
      <c r="I277" s="251"/>
      <c r="L277" s="247"/>
      <c r="M277" s="252"/>
      <c r="N277" s="253"/>
      <c r="O277" s="253"/>
      <c r="P277" s="253"/>
      <c r="Q277" s="253"/>
      <c r="R277" s="253"/>
      <c r="S277" s="253"/>
      <c r="T277" s="254"/>
      <c r="AT277" s="248" t="s">
        <v>402</v>
      </c>
      <c r="AU277" s="248" t="s">
        <v>87</v>
      </c>
      <c r="AV277" s="14" t="s">
        <v>286</v>
      </c>
      <c r="AW277" s="14" t="s">
        <v>43</v>
      </c>
      <c r="AX277" s="14" t="s">
        <v>24</v>
      </c>
      <c r="AY277" s="248" t="s">
        <v>281</v>
      </c>
    </row>
    <row r="278" s="1" customFormat="1" ht="16.5" customHeight="1">
      <c r="B278" s="203"/>
      <c r="C278" s="204" t="s">
        <v>755</v>
      </c>
      <c r="D278" s="204" t="s">
        <v>282</v>
      </c>
      <c r="E278" s="205" t="s">
        <v>756</v>
      </c>
      <c r="F278" s="206" t="s">
        <v>757</v>
      </c>
      <c r="G278" s="207" t="s">
        <v>470</v>
      </c>
      <c r="H278" s="208">
        <v>5.7329999999999997</v>
      </c>
      <c r="I278" s="209"/>
      <c r="J278" s="210">
        <f>ROUND(I278*H278,2)</f>
        <v>0</v>
      </c>
      <c r="K278" s="206" t="s">
        <v>389</v>
      </c>
      <c r="L278" s="48"/>
      <c r="M278" s="211" t="s">
        <v>5</v>
      </c>
      <c r="N278" s="212" t="s">
        <v>51</v>
      </c>
      <c r="O278" s="49"/>
      <c r="P278" s="213">
        <f>O278*H278</f>
        <v>0</v>
      </c>
      <c r="Q278" s="213">
        <v>1.06017026</v>
      </c>
      <c r="R278" s="213">
        <f>Q278*H278</f>
        <v>6.0779561005799998</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758</v>
      </c>
    </row>
    <row r="279" s="1" customFormat="1">
      <c r="B279" s="48"/>
      <c r="D279" s="216" t="s">
        <v>288</v>
      </c>
      <c r="F279" s="217" t="s">
        <v>759</v>
      </c>
      <c r="I279" s="218"/>
      <c r="L279" s="48"/>
      <c r="M279" s="219"/>
      <c r="N279" s="49"/>
      <c r="O279" s="49"/>
      <c r="P279" s="49"/>
      <c r="Q279" s="49"/>
      <c r="R279" s="49"/>
      <c r="S279" s="49"/>
      <c r="T279" s="87"/>
      <c r="AT279" s="26" t="s">
        <v>288</v>
      </c>
      <c r="AU279" s="26" t="s">
        <v>87</v>
      </c>
    </row>
    <row r="280" s="1" customFormat="1" ht="16.5" customHeight="1">
      <c r="B280" s="203"/>
      <c r="C280" s="204" t="s">
        <v>760</v>
      </c>
      <c r="D280" s="204" t="s">
        <v>282</v>
      </c>
      <c r="E280" s="205" t="s">
        <v>761</v>
      </c>
      <c r="F280" s="206" t="s">
        <v>762</v>
      </c>
      <c r="G280" s="207" t="s">
        <v>408</v>
      </c>
      <c r="H280" s="208">
        <v>1.8999999999999999</v>
      </c>
      <c r="I280" s="209"/>
      <c r="J280" s="210">
        <f>ROUND(I280*H280,2)</f>
        <v>0</v>
      </c>
      <c r="K280" s="206" t="s">
        <v>389</v>
      </c>
      <c r="L280" s="48"/>
      <c r="M280" s="211" t="s">
        <v>5</v>
      </c>
      <c r="N280" s="212" t="s">
        <v>51</v>
      </c>
      <c r="O280" s="49"/>
      <c r="P280" s="213">
        <f>O280*H280</f>
        <v>0</v>
      </c>
      <c r="Q280" s="213">
        <v>2.45329</v>
      </c>
      <c r="R280" s="213">
        <f>Q280*H280</f>
        <v>4.661251</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763</v>
      </c>
    </row>
    <row r="281" s="1" customFormat="1">
      <c r="B281" s="48"/>
      <c r="D281" s="216" t="s">
        <v>288</v>
      </c>
      <c r="F281" s="217" t="s">
        <v>764</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713</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765</v>
      </c>
      <c r="H283" s="242">
        <v>1.8999999999999999</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1.8999999999999999</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0" customFormat="1" ht="29.88" customHeight="1">
      <c r="B285" s="192"/>
      <c r="D285" s="193" t="s">
        <v>79</v>
      </c>
      <c r="E285" s="230" t="s">
        <v>294</v>
      </c>
      <c r="F285" s="230" t="s">
        <v>766</v>
      </c>
      <c r="I285" s="195"/>
      <c r="J285" s="231">
        <f>BK285</f>
        <v>0</v>
      </c>
      <c r="L285" s="192"/>
      <c r="M285" s="197"/>
      <c r="N285" s="198"/>
      <c r="O285" s="198"/>
      <c r="P285" s="199">
        <f>P286+SUM(P287:P938)</f>
        <v>0</v>
      </c>
      <c r="Q285" s="198"/>
      <c r="R285" s="199">
        <f>R286+SUM(R287:R938)</f>
        <v>1472.0935202039996</v>
      </c>
      <c r="S285" s="198"/>
      <c r="T285" s="200">
        <f>T286+SUM(T287:T938)</f>
        <v>0</v>
      </c>
      <c r="AR285" s="193" t="s">
        <v>24</v>
      </c>
      <c r="AT285" s="201" t="s">
        <v>79</v>
      </c>
      <c r="AU285" s="201" t="s">
        <v>24</v>
      </c>
      <c r="AY285" s="193" t="s">
        <v>281</v>
      </c>
      <c r="BK285" s="202">
        <f>BK286+SUM(BK287:BK938)</f>
        <v>0</v>
      </c>
    </row>
    <row r="286" s="1" customFormat="1" ht="25.5" customHeight="1">
      <c r="B286" s="203"/>
      <c r="C286" s="204" t="s">
        <v>767</v>
      </c>
      <c r="D286" s="204" t="s">
        <v>282</v>
      </c>
      <c r="E286" s="205" t="s">
        <v>768</v>
      </c>
      <c r="F286" s="206" t="s">
        <v>769</v>
      </c>
      <c r="G286" s="207" t="s">
        <v>388</v>
      </c>
      <c r="H286" s="208">
        <v>100.88500000000001</v>
      </c>
      <c r="I286" s="209"/>
      <c r="J286" s="210">
        <f>ROUND(I286*H286,2)</f>
        <v>0</v>
      </c>
      <c r="K286" s="206" t="s">
        <v>389</v>
      </c>
      <c r="L286" s="48"/>
      <c r="M286" s="211" t="s">
        <v>5</v>
      </c>
      <c r="N286" s="212" t="s">
        <v>51</v>
      </c>
      <c r="O286" s="49"/>
      <c r="P286" s="213">
        <f>O286*H286</f>
        <v>0</v>
      </c>
      <c r="Q286" s="213">
        <v>0.38811000000000001</v>
      </c>
      <c r="R286" s="213">
        <f>Q286*H286</f>
        <v>39.154477350000001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770</v>
      </c>
    </row>
    <row r="287" s="1" customFormat="1">
      <c r="B287" s="48"/>
      <c r="D287" s="216" t="s">
        <v>288</v>
      </c>
      <c r="F287" s="217" t="s">
        <v>771</v>
      </c>
      <c r="I287" s="218"/>
      <c r="L287" s="48"/>
      <c r="M287" s="219"/>
      <c r="N287" s="49"/>
      <c r="O287" s="49"/>
      <c r="P287" s="49"/>
      <c r="Q287" s="49"/>
      <c r="R287" s="49"/>
      <c r="S287" s="49"/>
      <c r="T287" s="87"/>
      <c r="AT287" s="26" t="s">
        <v>288</v>
      </c>
      <c r="AU287" s="26" t="s">
        <v>87</v>
      </c>
    </row>
    <row r="288" s="12" customFormat="1">
      <c r="B288" s="232"/>
      <c r="D288" s="216" t="s">
        <v>402</v>
      </c>
      <c r="E288" s="233" t="s">
        <v>5</v>
      </c>
      <c r="F288" s="234" t="s">
        <v>772</v>
      </c>
      <c r="H288" s="233" t="s">
        <v>5</v>
      </c>
      <c r="I288" s="235"/>
      <c r="L288" s="232"/>
      <c r="M288" s="236"/>
      <c r="N288" s="237"/>
      <c r="O288" s="237"/>
      <c r="P288" s="237"/>
      <c r="Q288" s="237"/>
      <c r="R288" s="237"/>
      <c r="S288" s="237"/>
      <c r="T288" s="238"/>
      <c r="AT288" s="233" t="s">
        <v>402</v>
      </c>
      <c r="AU288" s="233" t="s">
        <v>87</v>
      </c>
      <c r="AV288" s="12" t="s">
        <v>24</v>
      </c>
      <c r="AW288" s="12" t="s">
        <v>43</v>
      </c>
      <c r="AX288" s="12" t="s">
        <v>80</v>
      </c>
      <c r="AY288" s="233" t="s">
        <v>281</v>
      </c>
    </row>
    <row r="289" s="12" customFormat="1">
      <c r="B289" s="232"/>
      <c r="D289" s="216" t="s">
        <v>402</v>
      </c>
      <c r="E289" s="233" t="s">
        <v>5</v>
      </c>
      <c r="F289" s="234" t="s">
        <v>773</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774</v>
      </c>
      <c r="H290" s="242">
        <v>90.685000000000002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3" customFormat="1">
      <c r="B291" s="239"/>
      <c r="D291" s="216" t="s">
        <v>402</v>
      </c>
      <c r="E291" s="240" t="s">
        <v>5</v>
      </c>
      <c r="F291" s="241" t="s">
        <v>775</v>
      </c>
      <c r="H291" s="242">
        <v>-15</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3" customFormat="1">
      <c r="B292" s="239"/>
      <c r="D292" s="216" t="s">
        <v>402</v>
      </c>
      <c r="E292" s="240" t="s">
        <v>5</v>
      </c>
      <c r="F292" s="241" t="s">
        <v>5</v>
      </c>
      <c r="H292" s="242">
        <v>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776</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2" customFormat="1">
      <c r="B294" s="232"/>
      <c r="D294" s="216" t="s">
        <v>402</v>
      </c>
      <c r="E294" s="233" t="s">
        <v>5</v>
      </c>
      <c r="F294" s="234" t="s">
        <v>777</v>
      </c>
      <c r="H294" s="233" t="s">
        <v>5</v>
      </c>
      <c r="I294" s="235"/>
      <c r="L294" s="232"/>
      <c r="M294" s="236"/>
      <c r="N294" s="237"/>
      <c r="O294" s="237"/>
      <c r="P294" s="237"/>
      <c r="Q294" s="237"/>
      <c r="R294" s="237"/>
      <c r="S294" s="237"/>
      <c r="T294" s="238"/>
      <c r="AT294" s="233" t="s">
        <v>402</v>
      </c>
      <c r="AU294" s="233" t="s">
        <v>87</v>
      </c>
      <c r="AV294" s="12" t="s">
        <v>24</v>
      </c>
      <c r="AW294" s="12" t="s">
        <v>43</v>
      </c>
      <c r="AX294" s="12" t="s">
        <v>80</v>
      </c>
      <c r="AY294" s="233" t="s">
        <v>281</v>
      </c>
    </row>
    <row r="295" s="13" customFormat="1">
      <c r="B295" s="239"/>
      <c r="D295" s="216" t="s">
        <v>402</v>
      </c>
      <c r="E295" s="240" t="s">
        <v>5</v>
      </c>
      <c r="F295" s="241" t="s">
        <v>778</v>
      </c>
      <c r="H295" s="242">
        <v>40.32</v>
      </c>
      <c r="I295" s="243"/>
      <c r="L295" s="239"/>
      <c r="M295" s="244"/>
      <c r="N295" s="245"/>
      <c r="O295" s="245"/>
      <c r="P295" s="245"/>
      <c r="Q295" s="245"/>
      <c r="R295" s="245"/>
      <c r="S295" s="245"/>
      <c r="T295" s="246"/>
      <c r="AT295" s="240" t="s">
        <v>402</v>
      </c>
      <c r="AU295" s="240" t="s">
        <v>87</v>
      </c>
      <c r="AV295" s="13" t="s">
        <v>87</v>
      </c>
      <c r="AW295" s="13" t="s">
        <v>43</v>
      </c>
      <c r="AX295" s="13" t="s">
        <v>80</v>
      </c>
      <c r="AY295" s="240" t="s">
        <v>281</v>
      </c>
    </row>
    <row r="296" s="13" customFormat="1">
      <c r="B296" s="239"/>
      <c r="D296" s="216" t="s">
        <v>402</v>
      </c>
      <c r="E296" s="240" t="s">
        <v>5</v>
      </c>
      <c r="F296" s="241" t="s">
        <v>779</v>
      </c>
      <c r="H296" s="242">
        <v>-15.119999999999999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100.88500000000001</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754</v>
      </c>
      <c r="D298" s="204" t="s">
        <v>282</v>
      </c>
      <c r="E298" s="205" t="s">
        <v>780</v>
      </c>
      <c r="F298" s="206" t="s">
        <v>781</v>
      </c>
      <c r="G298" s="207" t="s">
        <v>394</v>
      </c>
      <c r="H298" s="208">
        <v>34.869999999999997</v>
      </c>
      <c r="I298" s="209"/>
      <c r="J298" s="210">
        <f>ROUND(I298*H298,2)</f>
        <v>0</v>
      </c>
      <c r="K298" s="206" t="s">
        <v>5</v>
      </c>
      <c r="L298" s="48"/>
      <c r="M298" s="211" t="s">
        <v>5</v>
      </c>
      <c r="N298" s="212" t="s">
        <v>51</v>
      </c>
      <c r="O298" s="49"/>
      <c r="P298" s="213">
        <f>O298*H298</f>
        <v>0</v>
      </c>
      <c r="Q298" s="213">
        <v>0</v>
      </c>
      <c r="R298" s="213">
        <f>Q298*H298</f>
        <v>0</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782</v>
      </c>
    </row>
    <row r="299" s="1" customFormat="1">
      <c r="B299" s="48"/>
      <c r="D299" s="216" t="s">
        <v>288</v>
      </c>
      <c r="F299" s="217" t="s">
        <v>771</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772</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2" customFormat="1">
      <c r="B301" s="232"/>
      <c r="D301" s="216" t="s">
        <v>402</v>
      </c>
      <c r="E301" s="233" t="s">
        <v>5</v>
      </c>
      <c r="F301" s="234" t="s">
        <v>773</v>
      </c>
      <c r="H301" s="233" t="s">
        <v>5</v>
      </c>
      <c r="I301" s="235"/>
      <c r="L301" s="232"/>
      <c r="M301" s="236"/>
      <c r="N301" s="237"/>
      <c r="O301" s="237"/>
      <c r="P301" s="237"/>
      <c r="Q301" s="237"/>
      <c r="R301" s="237"/>
      <c r="S301" s="237"/>
      <c r="T301" s="238"/>
      <c r="AT301" s="233" t="s">
        <v>402</v>
      </c>
      <c r="AU301" s="233" t="s">
        <v>87</v>
      </c>
      <c r="AV301" s="12" t="s">
        <v>24</v>
      </c>
      <c r="AW301" s="12" t="s">
        <v>43</v>
      </c>
      <c r="AX301" s="12" t="s">
        <v>80</v>
      </c>
      <c r="AY301" s="233" t="s">
        <v>281</v>
      </c>
    </row>
    <row r="302" s="13" customFormat="1">
      <c r="B302" s="239"/>
      <c r="D302" s="216" t="s">
        <v>402</v>
      </c>
      <c r="E302" s="240" t="s">
        <v>5</v>
      </c>
      <c r="F302" s="241" t="s">
        <v>783</v>
      </c>
      <c r="H302" s="242">
        <v>25.91</v>
      </c>
      <c r="I302" s="243"/>
      <c r="L302" s="239"/>
      <c r="M302" s="244"/>
      <c r="N302" s="245"/>
      <c r="O302" s="245"/>
      <c r="P302" s="245"/>
      <c r="Q302" s="245"/>
      <c r="R302" s="245"/>
      <c r="S302" s="245"/>
      <c r="T302" s="246"/>
      <c r="AT302" s="240" t="s">
        <v>402</v>
      </c>
      <c r="AU302" s="240" t="s">
        <v>87</v>
      </c>
      <c r="AV302" s="13" t="s">
        <v>87</v>
      </c>
      <c r="AW302" s="13" t="s">
        <v>43</v>
      </c>
      <c r="AX302" s="13" t="s">
        <v>80</v>
      </c>
      <c r="AY302" s="240" t="s">
        <v>281</v>
      </c>
    </row>
    <row r="303" s="13" customFormat="1">
      <c r="B303" s="239"/>
      <c r="D303" s="216" t="s">
        <v>402</v>
      </c>
      <c r="E303" s="240" t="s">
        <v>5</v>
      </c>
      <c r="F303" s="241" t="s">
        <v>5</v>
      </c>
      <c r="H303" s="242">
        <v>0</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776</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2" customFormat="1">
      <c r="B305" s="232"/>
      <c r="D305" s="216" t="s">
        <v>402</v>
      </c>
      <c r="E305" s="233" t="s">
        <v>5</v>
      </c>
      <c r="F305" s="234" t="s">
        <v>777</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784</v>
      </c>
      <c r="H306" s="242">
        <v>8.9600000000000009</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34.869999999999997</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25.5" customHeight="1">
      <c r="B308" s="203"/>
      <c r="C308" s="204" t="s">
        <v>785</v>
      </c>
      <c r="D308" s="204" t="s">
        <v>282</v>
      </c>
      <c r="E308" s="205" t="s">
        <v>786</v>
      </c>
      <c r="F308" s="206" t="s">
        <v>787</v>
      </c>
      <c r="G308" s="207" t="s">
        <v>388</v>
      </c>
      <c r="H308" s="208">
        <v>182.34999999999999</v>
      </c>
      <c r="I308" s="209"/>
      <c r="J308" s="210">
        <f>ROUND(I308*H308,2)</f>
        <v>0</v>
      </c>
      <c r="K308" s="206" t="s">
        <v>389</v>
      </c>
      <c r="L308" s="48"/>
      <c r="M308" s="211" t="s">
        <v>5</v>
      </c>
      <c r="N308" s="212" t="s">
        <v>51</v>
      </c>
      <c r="O308" s="49"/>
      <c r="P308" s="213">
        <f>O308*H308</f>
        <v>0</v>
      </c>
      <c r="Q308" s="213">
        <v>0.21845339999999999</v>
      </c>
      <c r="R308" s="213">
        <f>Q308*H308</f>
        <v>39.83497749</v>
      </c>
      <c r="S308" s="213">
        <v>0</v>
      </c>
      <c r="T308" s="214">
        <f>S308*H308</f>
        <v>0</v>
      </c>
      <c r="AR308" s="26" t="s">
        <v>286</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788</v>
      </c>
    </row>
    <row r="309" s="1" customFormat="1">
      <c r="B309" s="48"/>
      <c r="D309" s="216" t="s">
        <v>288</v>
      </c>
      <c r="F309" s="217" t="s">
        <v>789</v>
      </c>
      <c r="I309" s="218"/>
      <c r="L309" s="48"/>
      <c r="M309" s="219"/>
      <c r="N309" s="49"/>
      <c r="O309" s="49"/>
      <c r="P309" s="49"/>
      <c r="Q309" s="49"/>
      <c r="R309" s="49"/>
      <c r="S309" s="49"/>
      <c r="T309" s="87"/>
      <c r="AT309" s="26" t="s">
        <v>288</v>
      </c>
      <c r="AU309" s="26" t="s">
        <v>87</v>
      </c>
    </row>
    <row r="310" s="12" customFormat="1">
      <c r="B310" s="232"/>
      <c r="D310" s="216" t="s">
        <v>402</v>
      </c>
      <c r="E310" s="233" t="s">
        <v>5</v>
      </c>
      <c r="F310" s="234" t="s">
        <v>772</v>
      </c>
      <c r="H310" s="233" t="s">
        <v>5</v>
      </c>
      <c r="I310" s="235"/>
      <c r="L310" s="232"/>
      <c r="M310" s="236"/>
      <c r="N310" s="237"/>
      <c r="O310" s="237"/>
      <c r="P310" s="237"/>
      <c r="Q310" s="237"/>
      <c r="R310" s="237"/>
      <c r="S310" s="237"/>
      <c r="T310" s="238"/>
      <c r="AT310" s="233" t="s">
        <v>402</v>
      </c>
      <c r="AU310" s="233" t="s">
        <v>87</v>
      </c>
      <c r="AV310" s="12" t="s">
        <v>24</v>
      </c>
      <c r="AW310" s="12" t="s">
        <v>43</v>
      </c>
      <c r="AX310" s="12" t="s">
        <v>80</v>
      </c>
      <c r="AY310" s="233" t="s">
        <v>281</v>
      </c>
    </row>
    <row r="311" s="12" customFormat="1">
      <c r="B311" s="232"/>
      <c r="D311" s="216" t="s">
        <v>402</v>
      </c>
      <c r="E311" s="233" t="s">
        <v>5</v>
      </c>
      <c r="F311" s="234" t="s">
        <v>790</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791</v>
      </c>
      <c r="H312" s="242">
        <v>23.399999999999999</v>
      </c>
      <c r="I312" s="243"/>
      <c r="L312" s="239"/>
      <c r="M312" s="244"/>
      <c r="N312" s="245"/>
      <c r="O312" s="245"/>
      <c r="P312" s="245"/>
      <c r="Q312" s="245"/>
      <c r="R312" s="245"/>
      <c r="S312" s="245"/>
      <c r="T312" s="246"/>
      <c r="AT312" s="240" t="s">
        <v>402</v>
      </c>
      <c r="AU312" s="240" t="s">
        <v>87</v>
      </c>
      <c r="AV312" s="13" t="s">
        <v>87</v>
      </c>
      <c r="AW312" s="13" t="s">
        <v>43</v>
      </c>
      <c r="AX312" s="13" t="s">
        <v>80</v>
      </c>
      <c r="AY312" s="240" t="s">
        <v>281</v>
      </c>
    </row>
    <row r="313" s="13" customFormat="1">
      <c r="B313" s="239"/>
      <c r="D313" s="216" t="s">
        <v>402</v>
      </c>
      <c r="E313" s="240" t="s">
        <v>5</v>
      </c>
      <c r="F313" s="241" t="s">
        <v>5</v>
      </c>
      <c r="H313" s="242">
        <v>0</v>
      </c>
      <c r="I313" s="243"/>
      <c r="L313" s="239"/>
      <c r="M313" s="244"/>
      <c r="N313" s="245"/>
      <c r="O313" s="245"/>
      <c r="P313" s="245"/>
      <c r="Q313" s="245"/>
      <c r="R313" s="245"/>
      <c r="S313" s="245"/>
      <c r="T313" s="246"/>
      <c r="AT313" s="240" t="s">
        <v>402</v>
      </c>
      <c r="AU313" s="240" t="s">
        <v>87</v>
      </c>
      <c r="AV313" s="13" t="s">
        <v>87</v>
      </c>
      <c r="AW313" s="13" t="s">
        <v>43</v>
      </c>
      <c r="AX313" s="13" t="s">
        <v>80</v>
      </c>
      <c r="AY313" s="240" t="s">
        <v>281</v>
      </c>
    </row>
    <row r="314" s="12" customFormat="1">
      <c r="B314" s="232"/>
      <c r="D314" s="216" t="s">
        <v>402</v>
      </c>
      <c r="E314" s="233" t="s">
        <v>5</v>
      </c>
      <c r="F314" s="234" t="s">
        <v>776</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2" customFormat="1">
      <c r="B315" s="232"/>
      <c r="D315" s="216" t="s">
        <v>402</v>
      </c>
      <c r="E315" s="233" t="s">
        <v>5</v>
      </c>
      <c r="F315" s="234" t="s">
        <v>792</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791</v>
      </c>
      <c r="H316" s="242">
        <v>23.399999999999999</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793</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794</v>
      </c>
      <c r="H318" s="242">
        <v>37.125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3" customFormat="1">
      <c r="B319" s="239"/>
      <c r="D319" s="216" t="s">
        <v>402</v>
      </c>
      <c r="E319" s="240" t="s">
        <v>5</v>
      </c>
      <c r="F319" s="241" t="s">
        <v>795</v>
      </c>
      <c r="H319" s="242">
        <v>-3.6000000000000001</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2" customFormat="1">
      <c r="B320" s="232"/>
      <c r="D320" s="216" t="s">
        <v>402</v>
      </c>
      <c r="E320" s="233" t="s">
        <v>5</v>
      </c>
      <c r="F320" s="234" t="s">
        <v>796</v>
      </c>
      <c r="H320" s="233" t="s">
        <v>5</v>
      </c>
      <c r="I320" s="235"/>
      <c r="L320" s="232"/>
      <c r="M320" s="236"/>
      <c r="N320" s="237"/>
      <c r="O320" s="237"/>
      <c r="P320" s="237"/>
      <c r="Q320" s="237"/>
      <c r="R320" s="237"/>
      <c r="S320" s="237"/>
      <c r="T320" s="238"/>
      <c r="AT320" s="233" t="s">
        <v>402</v>
      </c>
      <c r="AU320" s="233" t="s">
        <v>87</v>
      </c>
      <c r="AV320" s="12" t="s">
        <v>24</v>
      </c>
      <c r="AW320" s="12" t="s">
        <v>43</v>
      </c>
      <c r="AX320" s="12" t="s">
        <v>80</v>
      </c>
      <c r="AY320" s="233" t="s">
        <v>281</v>
      </c>
    </row>
    <row r="321" s="13" customFormat="1">
      <c r="B321" s="239"/>
      <c r="D321" s="216" t="s">
        <v>402</v>
      </c>
      <c r="E321" s="240" t="s">
        <v>5</v>
      </c>
      <c r="F321" s="241" t="s">
        <v>797</v>
      </c>
      <c r="H321" s="242">
        <v>47.024999999999999</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3" customFormat="1">
      <c r="B322" s="239"/>
      <c r="D322" s="216" t="s">
        <v>402</v>
      </c>
      <c r="E322" s="240" t="s">
        <v>5</v>
      </c>
      <c r="F322" s="241" t="s">
        <v>5</v>
      </c>
      <c r="H322" s="242">
        <v>0</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2" customFormat="1">
      <c r="B323" s="232"/>
      <c r="D323" s="216" t="s">
        <v>402</v>
      </c>
      <c r="E323" s="233" t="s">
        <v>5</v>
      </c>
      <c r="F323" s="234" t="s">
        <v>798</v>
      </c>
      <c r="H323" s="233" t="s">
        <v>5</v>
      </c>
      <c r="I323" s="235"/>
      <c r="L323" s="232"/>
      <c r="M323" s="236"/>
      <c r="N323" s="237"/>
      <c r="O323" s="237"/>
      <c r="P323" s="237"/>
      <c r="Q323" s="237"/>
      <c r="R323" s="237"/>
      <c r="S323" s="237"/>
      <c r="T323" s="238"/>
      <c r="AT323" s="233" t="s">
        <v>402</v>
      </c>
      <c r="AU323" s="233" t="s">
        <v>87</v>
      </c>
      <c r="AV323" s="12" t="s">
        <v>24</v>
      </c>
      <c r="AW323" s="12" t="s">
        <v>43</v>
      </c>
      <c r="AX323" s="12" t="s">
        <v>80</v>
      </c>
      <c r="AY323" s="233" t="s">
        <v>281</v>
      </c>
    </row>
    <row r="324" s="13" customFormat="1">
      <c r="B324" s="239"/>
      <c r="D324" s="216" t="s">
        <v>402</v>
      </c>
      <c r="E324" s="240" t="s">
        <v>5</v>
      </c>
      <c r="F324" s="241" t="s">
        <v>335</v>
      </c>
      <c r="H324" s="242">
        <v>12</v>
      </c>
      <c r="I324" s="243"/>
      <c r="L324" s="239"/>
      <c r="M324" s="244"/>
      <c r="N324" s="245"/>
      <c r="O324" s="245"/>
      <c r="P324" s="245"/>
      <c r="Q324" s="245"/>
      <c r="R324" s="245"/>
      <c r="S324" s="245"/>
      <c r="T324" s="246"/>
      <c r="AT324" s="240" t="s">
        <v>402</v>
      </c>
      <c r="AU324" s="240" t="s">
        <v>87</v>
      </c>
      <c r="AV324" s="13" t="s">
        <v>87</v>
      </c>
      <c r="AW324" s="13" t="s">
        <v>43</v>
      </c>
      <c r="AX324" s="13" t="s">
        <v>80</v>
      </c>
      <c r="AY324" s="240" t="s">
        <v>281</v>
      </c>
    </row>
    <row r="325" s="13" customFormat="1">
      <c r="B325" s="239"/>
      <c r="D325" s="216" t="s">
        <v>402</v>
      </c>
      <c r="E325" s="240" t="s">
        <v>5</v>
      </c>
      <c r="F325" s="241" t="s">
        <v>5</v>
      </c>
      <c r="H325" s="242">
        <v>0</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2" customFormat="1">
      <c r="B326" s="232"/>
      <c r="D326" s="216" t="s">
        <v>402</v>
      </c>
      <c r="E326" s="233" t="s">
        <v>5</v>
      </c>
      <c r="F326" s="234" t="s">
        <v>799</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800</v>
      </c>
      <c r="H327" s="242">
        <v>43</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182.34999999999999</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25.5" customHeight="1">
      <c r="B329" s="203"/>
      <c r="C329" s="204" t="s">
        <v>801</v>
      </c>
      <c r="D329" s="204" t="s">
        <v>282</v>
      </c>
      <c r="E329" s="205" t="s">
        <v>802</v>
      </c>
      <c r="F329" s="206" t="s">
        <v>803</v>
      </c>
      <c r="G329" s="207" t="s">
        <v>394</v>
      </c>
      <c r="H329" s="208">
        <v>31.5</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804</v>
      </c>
    </row>
    <row r="330" s="1" customFormat="1">
      <c r="B330" s="48"/>
      <c r="D330" s="216" t="s">
        <v>288</v>
      </c>
      <c r="F330" s="217" t="s">
        <v>789</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772</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2" customFormat="1">
      <c r="B332" s="232"/>
      <c r="D332" s="216" t="s">
        <v>402</v>
      </c>
      <c r="E332" s="233" t="s">
        <v>5</v>
      </c>
      <c r="F332" s="234" t="s">
        <v>790</v>
      </c>
      <c r="H332" s="233" t="s">
        <v>5</v>
      </c>
      <c r="I332" s="235"/>
      <c r="L332" s="232"/>
      <c r="M332" s="236"/>
      <c r="N332" s="237"/>
      <c r="O332" s="237"/>
      <c r="P332" s="237"/>
      <c r="Q332" s="237"/>
      <c r="R332" s="237"/>
      <c r="S332" s="237"/>
      <c r="T332" s="238"/>
      <c r="AT332" s="233" t="s">
        <v>402</v>
      </c>
      <c r="AU332" s="233" t="s">
        <v>87</v>
      </c>
      <c r="AV332" s="12" t="s">
        <v>24</v>
      </c>
      <c r="AW332" s="12" t="s">
        <v>43</v>
      </c>
      <c r="AX332" s="12" t="s">
        <v>80</v>
      </c>
      <c r="AY332" s="233" t="s">
        <v>281</v>
      </c>
    </row>
    <row r="333" s="13" customFormat="1">
      <c r="B333" s="239"/>
      <c r="D333" s="216" t="s">
        <v>402</v>
      </c>
      <c r="E333" s="240" t="s">
        <v>5</v>
      </c>
      <c r="F333" s="241" t="s">
        <v>805</v>
      </c>
      <c r="H333" s="242">
        <v>5.8499999999999996</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3" customFormat="1">
      <c r="B334" s="239"/>
      <c r="D334" s="216" t="s">
        <v>402</v>
      </c>
      <c r="E334" s="240" t="s">
        <v>5</v>
      </c>
      <c r="F334" s="241" t="s">
        <v>5</v>
      </c>
      <c r="H334" s="242">
        <v>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776</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2" customFormat="1">
      <c r="B336" s="232"/>
      <c r="D336" s="216" t="s">
        <v>402</v>
      </c>
      <c r="E336" s="233" t="s">
        <v>5</v>
      </c>
      <c r="F336" s="234" t="s">
        <v>792</v>
      </c>
      <c r="H336" s="233" t="s">
        <v>5</v>
      </c>
      <c r="I336" s="235"/>
      <c r="L336" s="232"/>
      <c r="M336" s="236"/>
      <c r="N336" s="237"/>
      <c r="O336" s="237"/>
      <c r="P336" s="237"/>
      <c r="Q336" s="237"/>
      <c r="R336" s="237"/>
      <c r="S336" s="237"/>
      <c r="T336" s="238"/>
      <c r="AT336" s="233" t="s">
        <v>402</v>
      </c>
      <c r="AU336" s="233" t="s">
        <v>87</v>
      </c>
      <c r="AV336" s="12" t="s">
        <v>24</v>
      </c>
      <c r="AW336" s="12" t="s">
        <v>43</v>
      </c>
      <c r="AX336" s="12" t="s">
        <v>80</v>
      </c>
      <c r="AY336" s="233" t="s">
        <v>281</v>
      </c>
    </row>
    <row r="337" s="13" customFormat="1">
      <c r="B337" s="239"/>
      <c r="D337" s="216" t="s">
        <v>402</v>
      </c>
      <c r="E337" s="240" t="s">
        <v>5</v>
      </c>
      <c r="F337" s="241" t="s">
        <v>805</v>
      </c>
      <c r="H337" s="242">
        <v>5.8499999999999996</v>
      </c>
      <c r="I337" s="243"/>
      <c r="L337" s="239"/>
      <c r="M337" s="244"/>
      <c r="N337" s="245"/>
      <c r="O337" s="245"/>
      <c r="P337" s="245"/>
      <c r="Q337" s="245"/>
      <c r="R337" s="245"/>
      <c r="S337" s="245"/>
      <c r="T337" s="246"/>
      <c r="AT337" s="240" t="s">
        <v>402</v>
      </c>
      <c r="AU337" s="240" t="s">
        <v>87</v>
      </c>
      <c r="AV337" s="13" t="s">
        <v>87</v>
      </c>
      <c r="AW337" s="13" t="s">
        <v>43</v>
      </c>
      <c r="AX337" s="13" t="s">
        <v>80</v>
      </c>
      <c r="AY337" s="240" t="s">
        <v>281</v>
      </c>
    </row>
    <row r="338" s="12" customFormat="1">
      <c r="B338" s="232"/>
      <c r="D338" s="216" t="s">
        <v>402</v>
      </c>
      <c r="E338" s="233" t="s">
        <v>5</v>
      </c>
      <c r="F338" s="234" t="s">
        <v>793</v>
      </c>
      <c r="H338" s="233" t="s">
        <v>5</v>
      </c>
      <c r="I338" s="235"/>
      <c r="L338" s="232"/>
      <c r="M338" s="236"/>
      <c r="N338" s="237"/>
      <c r="O338" s="237"/>
      <c r="P338" s="237"/>
      <c r="Q338" s="237"/>
      <c r="R338" s="237"/>
      <c r="S338" s="237"/>
      <c r="T338" s="238"/>
      <c r="AT338" s="233" t="s">
        <v>402</v>
      </c>
      <c r="AU338" s="233" t="s">
        <v>87</v>
      </c>
      <c r="AV338" s="12" t="s">
        <v>24</v>
      </c>
      <c r="AW338" s="12" t="s">
        <v>43</v>
      </c>
      <c r="AX338" s="12" t="s">
        <v>80</v>
      </c>
      <c r="AY338" s="233" t="s">
        <v>281</v>
      </c>
    </row>
    <row r="339" s="13" customFormat="1">
      <c r="B339" s="239"/>
      <c r="D339" s="216" t="s">
        <v>402</v>
      </c>
      <c r="E339" s="240" t="s">
        <v>5</v>
      </c>
      <c r="F339" s="241" t="s">
        <v>806</v>
      </c>
      <c r="H339" s="242">
        <v>9.9000000000000004</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2" customFormat="1">
      <c r="B340" s="232"/>
      <c r="D340" s="216" t="s">
        <v>402</v>
      </c>
      <c r="E340" s="233" t="s">
        <v>5</v>
      </c>
      <c r="F340" s="234" t="s">
        <v>796</v>
      </c>
      <c r="H340" s="233" t="s">
        <v>5</v>
      </c>
      <c r="I340" s="235"/>
      <c r="L340" s="232"/>
      <c r="M340" s="236"/>
      <c r="N340" s="237"/>
      <c r="O340" s="237"/>
      <c r="P340" s="237"/>
      <c r="Q340" s="237"/>
      <c r="R340" s="237"/>
      <c r="S340" s="237"/>
      <c r="T340" s="238"/>
      <c r="AT340" s="233" t="s">
        <v>402</v>
      </c>
      <c r="AU340" s="233" t="s">
        <v>87</v>
      </c>
      <c r="AV340" s="12" t="s">
        <v>24</v>
      </c>
      <c r="AW340" s="12" t="s">
        <v>43</v>
      </c>
      <c r="AX340" s="12" t="s">
        <v>80</v>
      </c>
      <c r="AY340" s="233" t="s">
        <v>281</v>
      </c>
    </row>
    <row r="341" s="13" customFormat="1">
      <c r="B341" s="239"/>
      <c r="D341" s="216" t="s">
        <v>402</v>
      </c>
      <c r="E341" s="240" t="s">
        <v>5</v>
      </c>
      <c r="F341" s="241" t="s">
        <v>806</v>
      </c>
      <c r="H341" s="242">
        <v>9.9000000000000004</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4" customFormat="1">
      <c r="B342" s="247"/>
      <c r="D342" s="216" t="s">
        <v>402</v>
      </c>
      <c r="E342" s="248" t="s">
        <v>5</v>
      </c>
      <c r="F342" s="249" t="s">
        <v>405</v>
      </c>
      <c r="H342" s="250">
        <v>31.5</v>
      </c>
      <c r="I342" s="251"/>
      <c r="L342" s="247"/>
      <c r="M342" s="252"/>
      <c r="N342" s="253"/>
      <c r="O342" s="253"/>
      <c r="P342" s="253"/>
      <c r="Q342" s="253"/>
      <c r="R342" s="253"/>
      <c r="S342" s="253"/>
      <c r="T342" s="254"/>
      <c r="AT342" s="248" t="s">
        <v>402</v>
      </c>
      <c r="AU342" s="248" t="s">
        <v>87</v>
      </c>
      <c r="AV342" s="14" t="s">
        <v>286</v>
      </c>
      <c r="AW342" s="14" t="s">
        <v>43</v>
      </c>
      <c r="AX342" s="14" t="s">
        <v>24</v>
      </c>
      <c r="AY342" s="248" t="s">
        <v>281</v>
      </c>
    </row>
    <row r="343" s="1" customFormat="1" ht="25.5" customHeight="1">
      <c r="B343" s="203"/>
      <c r="C343" s="204" t="s">
        <v>807</v>
      </c>
      <c r="D343" s="204" t="s">
        <v>282</v>
      </c>
      <c r="E343" s="205" t="s">
        <v>808</v>
      </c>
      <c r="F343" s="206" t="s">
        <v>809</v>
      </c>
      <c r="G343" s="207" t="s">
        <v>388</v>
      </c>
      <c r="H343" s="208">
        <v>25.32</v>
      </c>
      <c r="I343" s="209"/>
      <c r="J343" s="210">
        <f>ROUND(I343*H343,2)</f>
        <v>0</v>
      </c>
      <c r="K343" s="206" t="s">
        <v>389</v>
      </c>
      <c r="L343" s="48"/>
      <c r="M343" s="211" t="s">
        <v>5</v>
      </c>
      <c r="N343" s="212" t="s">
        <v>51</v>
      </c>
      <c r="O343" s="49"/>
      <c r="P343" s="213">
        <f>O343*H343</f>
        <v>0</v>
      </c>
      <c r="Q343" s="213">
        <v>0.27949000000000002</v>
      </c>
      <c r="R343" s="213">
        <f>Q343*H343</f>
        <v>7.0766868000000001</v>
      </c>
      <c r="S343" s="213">
        <v>0</v>
      </c>
      <c r="T343" s="214">
        <f>S343*H343</f>
        <v>0</v>
      </c>
      <c r="AR343" s="26" t="s">
        <v>286</v>
      </c>
      <c r="AT343" s="26" t="s">
        <v>282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286</v>
      </c>
      <c r="BM343" s="26" t="s">
        <v>810</v>
      </c>
    </row>
    <row r="344" s="1" customFormat="1">
      <c r="B344" s="48"/>
      <c r="D344" s="216" t="s">
        <v>288</v>
      </c>
      <c r="F344" s="217" t="s">
        <v>811</v>
      </c>
      <c r="I344" s="218"/>
      <c r="L344" s="48"/>
      <c r="M344" s="219"/>
      <c r="N344" s="49"/>
      <c r="O344" s="49"/>
      <c r="P344" s="49"/>
      <c r="Q344" s="49"/>
      <c r="R344" s="49"/>
      <c r="S344" s="49"/>
      <c r="T344" s="87"/>
      <c r="AT344" s="26" t="s">
        <v>288</v>
      </c>
      <c r="AU344" s="26" t="s">
        <v>87</v>
      </c>
    </row>
    <row r="345" s="12" customFormat="1">
      <c r="B345" s="232"/>
      <c r="D345" s="216" t="s">
        <v>402</v>
      </c>
      <c r="E345" s="233" t="s">
        <v>5</v>
      </c>
      <c r="F345" s="234" t="s">
        <v>776</v>
      </c>
      <c r="H345" s="233" t="s">
        <v>5</v>
      </c>
      <c r="I345" s="235"/>
      <c r="L345" s="232"/>
      <c r="M345" s="236"/>
      <c r="N345" s="237"/>
      <c r="O345" s="237"/>
      <c r="P345" s="237"/>
      <c r="Q345" s="237"/>
      <c r="R345" s="237"/>
      <c r="S345" s="237"/>
      <c r="T345" s="238"/>
      <c r="AT345" s="233" t="s">
        <v>402</v>
      </c>
      <c r="AU345" s="233" t="s">
        <v>87</v>
      </c>
      <c r="AV345" s="12" t="s">
        <v>24</v>
      </c>
      <c r="AW345" s="12" t="s">
        <v>43</v>
      </c>
      <c r="AX345" s="12" t="s">
        <v>80</v>
      </c>
      <c r="AY345" s="233" t="s">
        <v>281</v>
      </c>
    </row>
    <row r="346" s="12" customFormat="1">
      <c r="B346" s="232"/>
      <c r="D346" s="216" t="s">
        <v>402</v>
      </c>
      <c r="E346" s="233" t="s">
        <v>5</v>
      </c>
      <c r="F346" s="234" t="s">
        <v>777</v>
      </c>
      <c r="H346" s="233" t="s">
        <v>5</v>
      </c>
      <c r="I346" s="235"/>
      <c r="L346" s="232"/>
      <c r="M346" s="236"/>
      <c r="N346" s="237"/>
      <c r="O346" s="237"/>
      <c r="P346" s="237"/>
      <c r="Q346" s="237"/>
      <c r="R346" s="237"/>
      <c r="S346" s="237"/>
      <c r="T346" s="238"/>
      <c r="AT346" s="233" t="s">
        <v>402</v>
      </c>
      <c r="AU346" s="233" t="s">
        <v>87</v>
      </c>
      <c r="AV346" s="12" t="s">
        <v>24</v>
      </c>
      <c r="AW346" s="12" t="s">
        <v>43</v>
      </c>
      <c r="AX346" s="12" t="s">
        <v>80</v>
      </c>
      <c r="AY346" s="233" t="s">
        <v>281</v>
      </c>
    </row>
    <row r="347" s="13" customFormat="1">
      <c r="B347" s="239"/>
      <c r="D347" s="216" t="s">
        <v>402</v>
      </c>
      <c r="E347" s="240" t="s">
        <v>5</v>
      </c>
      <c r="F347" s="241" t="s">
        <v>812</v>
      </c>
      <c r="H347" s="242">
        <v>10.32</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2" customFormat="1">
      <c r="B348" s="232"/>
      <c r="D348" s="216" t="s">
        <v>402</v>
      </c>
      <c r="E348" s="233" t="s">
        <v>5</v>
      </c>
      <c r="F348" s="234" t="s">
        <v>813</v>
      </c>
      <c r="H348" s="233" t="s">
        <v>5</v>
      </c>
      <c r="I348" s="235"/>
      <c r="L348" s="232"/>
      <c r="M348" s="236"/>
      <c r="N348" s="237"/>
      <c r="O348" s="237"/>
      <c r="P348" s="237"/>
      <c r="Q348" s="237"/>
      <c r="R348" s="237"/>
      <c r="S348" s="237"/>
      <c r="T348" s="238"/>
      <c r="AT348" s="233" t="s">
        <v>402</v>
      </c>
      <c r="AU348" s="233" t="s">
        <v>87</v>
      </c>
      <c r="AV348" s="12" t="s">
        <v>24</v>
      </c>
      <c r="AW348" s="12" t="s">
        <v>43</v>
      </c>
      <c r="AX348" s="12" t="s">
        <v>80</v>
      </c>
      <c r="AY348" s="233" t="s">
        <v>281</v>
      </c>
    </row>
    <row r="349" s="13" customFormat="1">
      <c r="B349" s="239"/>
      <c r="D349" s="216" t="s">
        <v>402</v>
      </c>
      <c r="E349" s="240" t="s">
        <v>5</v>
      </c>
      <c r="F349" s="241" t="s">
        <v>11</v>
      </c>
      <c r="H349" s="242">
        <v>15</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4" customFormat="1">
      <c r="B350" s="247"/>
      <c r="D350" s="216" t="s">
        <v>402</v>
      </c>
      <c r="E350" s="248" t="s">
        <v>5</v>
      </c>
      <c r="F350" s="249" t="s">
        <v>405</v>
      </c>
      <c r="H350" s="250">
        <v>25.32</v>
      </c>
      <c r="I350" s="251"/>
      <c r="L350" s="247"/>
      <c r="M350" s="252"/>
      <c r="N350" s="253"/>
      <c r="O350" s="253"/>
      <c r="P350" s="253"/>
      <c r="Q350" s="253"/>
      <c r="R350" s="253"/>
      <c r="S350" s="253"/>
      <c r="T350" s="254"/>
      <c r="AT350" s="248" t="s">
        <v>402</v>
      </c>
      <c r="AU350" s="248" t="s">
        <v>87</v>
      </c>
      <c r="AV350" s="14" t="s">
        <v>286</v>
      </c>
      <c r="AW350" s="14" t="s">
        <v>43</v>
      </c>
      <c r="AX350" s="14" t="s">
        <v>24</v>
      </c>
      <c r="AY350" s="248" t="s">
        <v>281</v>
      </c>
    </row>
    <row r="351" s="1" customFormat="1" ht="25.5" customHeight="1">
      <c r="B351" s="203"/>
      <c r="C351" s="204" t="s">
        <v>814</v>
      </c>
      <c r="D351" s="204" t="s">
        <v>282</v>
      </c>
      <c r="E351" s="205" t="s">
        <v>815</v>
      </c>
      <c r="F351" s="206" t="s">
        <v>816</v>
      </c>
      <c r="G351" s="207" t="s">
        <v>388</v>
      </c>
      <c r="H351" s="208">
        <v>151.09800000000001</v>
      </c>
      <c r="I351" s="209"/>
      <c r="J351" s="210">
        <f>ROUND(I351*H351,2)</f>
        <v>0</v>
      </c>
      <c r="K351" s="206" t="s">
        <v>389</v>
      </c>
      <c r="L351" s="48"/>
      <c r="M351" s="211" t="s">
        <v>5</v>
      </c>
      <c r="N351" s="212" t="s">
        <v>51</v>
      </c>
      <c r="O351" s="49"/>
      <c r="P351" s="213">
        <f>O351*H351</f>
        <v>0</v>
      </c>
      <c r="Q351" s="213">
        <v>0.37898999999999999</v>
      </c>
      <c r="R351" s="213">
        <f>Q351*H351</f>
        <v>57.264631020000003</v>
      </c>
      <c r="S351" s="213">
        <v>0</v>
      </c>
      <c r="T351" s="214">
        <f>S351*H351</f>
        <v>0</v>
      </c>
      <c r="AR351" s="26" t="s">
        <v>286</v>
      </c>
      <c r="AT351" s="26" t="s">
        <v>282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286</v>
      </c>
      <c r="BM351" s="26" t="s">
        <v>817</v>
      </c>
    </row>
    <row r="352" s="1" customFormat="1">
      <c r="B352" s="48"/>
      <c r="D352" s="216" t="s">
        <v>288</v>
      </c>
      <c r="F352" s="217" t="s">
        <v>818</v>
      </c>
      <c r="I352" s="218"/>
      <c r="L352" s="48"/>
      <c r="M352" s="219"/>
      <c r="N352" s="49"/>
      <c r="O352" s="49"/>
      <c r="P352" s="49"/>
      <c r="Q352" s="49"/>
      <c r="R352" s="49"/>
      <c r="S352" s="49"/>
      <c r="T352" s="87"/>
      <c r="AT352" s="26" t="s">
        <v>288</v>
      </c>
      <c r="AU352" s="26" t="s">
        <v>87</v>
      </c>
    </row>
    <row r="353" s="12" customFormat="1">
      <c r="B353" s="232"/>
      <c r="D353" s="216" t="s">
        <v>402</v>
      </c>
      <c r="E353" s="233" t="s">
        <v>5</v>
      </c>
      <c r="F353" s="234" t="s">
        <v>772</v>
      </c>
      <c r="H353" s="233" t="s">
        <v>5</v>
      </c>
      <c r="I353" s="235"/>
      <c r="L353" s="232"/>
      <c r="M353" s="236"/>
      <c r="N353" s="237"/>
      <c r="O353" s="237"/>
      <c r="P353" s="237"/>
      <c r="Q353" s="237"/>
      <c r="R353" s="237"/>
      <c r="S353" s="237"/>
      <c r="T353" s="238"/>
      <c r="AT353" s="233" t="s">
        <v>402</v>
      </c>
      <c r="AU353" s="233" t="s">
        <v>87</v>
      </c>
      <c r="AV353" s="12" t="s">
        <v>24</v>
      </c>
      <c r="AW353" s="12" t="s">
        <v>43</v>
      </c>
      <c r="AX353" s="12" t="s">
        <v>80</v>
      </c>
      <c r="AY353" s="233" t="s">
        <v>281</v>
      </c>
    </row>
    <row r="354" s="12" customFormat="1">
      <c r="B354" s="232"/>
      <c r="D354" s="216" t="s">
        <v>402</v>
      </c>
      <c r="E354" s="233" t="s">
        <v>5</v>
      </c>
      <c r="F354" s="234" t="s">
        <v>819</v>
      </c>
      <c r="H354" s="233" t="s">
        <v>5</v>
      </c>
      <c r="I354" s="235"/>
      <c r="L354" s="232"/>
      <c r="M354" s="236"/>
      <c r="N354" s="237"/>
      <c r="O354" s="237"/>
      <c r="P354" s="237"/>
      <c r="Q354" s="237"/>
      <c r="R354" s="237"/>
      <c r="S354" s="237"/>
      <c r="T354" s="238"/>
      <c r="AT354" s="233" t="s">
        <v>402</v>
      </c>
      <c r="AU354" s="233" t="s">
        <v>87</v>
      </c>
      <c r="AV354" s="12" t="s">
        <v>24</v>
      </c>
      <c r="AW354" s="12" t="s">
        <v>43</v>
      </c>
      <c r="AX354" s="12" t="s">
        <v>80</v>
      </c>
      <c r="AY354" s="233" t="s">
        <v>281</v>
      </c>
    </row>
    <row r="355" s="13" customFormat="1">
      <c r="B355" s="239"/>
      <c r="D355" s="216" t="s">
        <v>402</v>
      </c>
      <c r="E355" s="240" t="s">
        <v>5</v>
      </c>
      <c r="F355" s="241" t="s">
        <v>791</v>
      </c>
      <c r="H355" s="242">
        <v>23.399999999999999</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2" customFormat="1">
      <c r="B356" s="232"/>
      <c r="D356" s="216" t="s">
        <v>402</v>
      </c>
      <c r="E356" s="233" t="s">
        <v>5</v>
      </c>
      <c r="F356" s="234" t="s">
        <v>820</v>
      </c>
      <c r="H356" s="233" t="s">
        <v>5</v>
      </c>
      <c r="I356" s="235"/>
      <c r="L356" s="232"/>
      <c r="M356" s="236"/>
      <c r="N356" s="237"/>
      <c r="O356" s="237"/>
      <c r="P356" s="237"/>
      <c r="Q356" s="237"/>
      <c r="R356" s="237"/>
      <c r="S356" s="237"/>
      <c r="T356" s="238"/>
      <c r="AT356" s="233" t="s">
        <v>402</v>
      </c>
      <c r="AU356" s="233" t="s">
        <v>87</v>
      </c>
      <c r="AV356" s="12" t="s">
        <v>24</v>
      </c>
      <c r="AW356" s="12" t="s">
        <v>43</v>
      </c>
      <c r="AX356" s="12" t="s">
        <v>80</v>
      </c>
      <c r="AY356" s="233" t="s">
        <v>281</v>
      </c>
    </row>
    <row r="357" s="13" customFormat="1">
      <c r="B357" s="239"/>
      <c r="D357" s="216" t="s">
        <v>402</v>
      </c>
      <c r="E357" s="240" t="s">
        <v>5</v>
      </c>
      <c r="F357" s="241" t="s">
        <v>791</v>
      </c>
      <c r="H357" s="242">
        <v>23.399999999999999</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5</v>
      </c>
      <c r="H358" s="242">
        <v>0</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776</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2" customFormat="1">
      <c r="B360" s="232"/>
      <c r="D360" s="216" t="s">
        <v>402</v>
      </c>
      <c r="E360" s="233" t="s">
        <v>5</v>
      </c>
      <c r="F360" s="234" t="s">
        <v>821</v>
      </c>
      <c r="H360" s="233" t="s">
        <v>5</v>
      </c>
      <c r="I360" s="235"/>
      <c r="L360" s="232"/>
      <c r="M360" s="236"/>
      <c r="N360" s="237"/>
      <c r="O360" s="237"/>
      <c r="P360" s="237"/>
      <c r="Q360" s="237"/>
      <c r="R360" s="237"/>
      <c r="S360" s="237"/>
      <c r="T360" s="238"/>
      <c r="AT360" s="233" t="s">
        <v>402</v>
      </c>
      <c r="AU360" s="233" t="s">
        <v>87</v>
      </c>
      <c r="AV360" s="12" t="s">
        <v>24</v>
      </c>
      <c r="AW360" s="12" t="s">
        <v>43</v>
      </c>
      <c r="AX360" s="12" t="s">
        <v>80</v>
      </c>
      <c r="AY360" s="233" t="s">
        <v>281</v>
      </c>
    </row>
    <row r="361" s="13" customFormat="1">
      <c r="B361" s="239"/>
      <c r="D361" s="216" t="s">
        <v>402</v>
      </c>
      <c r="E361" s="240" t="s">
        <v>5</v>
      </c>
      <c r="F361" s="241" t="s">
        <v>822</v>
      </c>
      <c r="H361" s="242">
        <v>21.937999999999999</v>
      </c>
      <c r="I361" s="243"/>
      <c r="L361" s="239"/>
      <c r="M361" s="244"/>
      <c r="N361" s="245"/>
      <c r="O361" s="245"/>
      <c r="P361" s="245"/>
      <c r="Q361" s="245"/>
      <c r="R361" s="245"/>
      <c r="S361" s="245"/>
      <c r="T361" s="246"/>
      <c r="AT361" s="240" t="s">
        <v>402</v>
      </c>
      <c r="AU361" s="240" t="s">
        <v>87</v>
      </c>
      <c r="AV361" s="13" t="s">
        <v>87</v>
      </c>
      <c r="AW361" s="13" t="s">
        <v>43</v>
      </c>
      <c r="AX361" s="13" t="s">
        <v>80</v>
      </c>
      <c r="AY361" s="240" t="s">
        <v>281</v>
      </c>
    </row>
    <row r="362" s="13" customFormat="1">
      <c r="B362" s="239"/>
      <c r="D362" s="216" t="s">
        <v>402</v>
      </c>
      <c r="E362" s="240" t="s">
        <v>5</v>
      </c>
      <c r="F362" s="241" t="s">
        <v>823</v>
      </c>
      <c r="H362" s="242">
        <v>-1.3999999999999999</v>
      </c>
      <c r="I362" s="243"/>
      <c r="L362" s="239"/>
      <c r="M362" s="244"/>
      <c r="N362" s="245"/>
      <c r="O362" s="245"/>
      <c r="P362" s="245"/>
      <c r="Q362" s="245"/>
      <c r="R362" s="245"/>
      <c r="S362" s="245"/>
      <c r="T362" s="246"/>
      <c r="AT362" s="240" t="s">
        <v>402</v>
      </c>
      <c r="AU362" s="240" t="s">
        <v>87</v>
      </c>
      <c r="AV362" s="13" t="s">
        <v>87</v>
      </c>
      <c r="AW362" s="13" t="s">
        <v>43</v>
      </c>
      <c r="AX362" s="13" t="s">
        <v>80</v>
      </c>
      <c r="AY362" s="240" t="s">
        <v>281</v>
      </c>
    </row>
    <row r="363" s="13" customFormat="1">
      <c r="B363" s="239"/>
      <c r="D363" s="216" t="s">
        <v>402</v>
      </c>
      <c r="E363" s="240" t="s">
        <v>5</v>
      </c>
      <c r="F363" s="241" t="s">
        <v>824</v>
      </c>
      <c r="H363" s="242">
        <v>-2.7999999999999998</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2" customFormat="1">
      <c r="B364" s="232"/>
      <c r="D364" s="216" t="s">
        <v>402</v>
      </c>
      <c r="E364" s="233" t="s">
        <v>5</v>
      </c>
      <c r="F364" s="234" t="s">
        <v>825</v>
      </c>
      <c r="H364" s="233" t="s">
        <v>5</v>
      </c>
      <c r="I364" s="235"/>
      <c r="L364" s="232"/>
      <c r="M364" s="236"/>
      <c r="N364" s="237"/>
      <c r="O364" s="237"/>
      <c r="P364" s="237"/>
      <c r="Q364" s="237"/>
      <c r="R364" s="237"/>
      <c r="S364" s="237"/>
      <c r="T364" s="238"/>
      <c r="AT364" s="233" t="s">
        <v>402</v>
      </c>
      <c r="AU364" s="233" t="s">
        <v>87</v>
      </c>
      <c r="AV364" s="12" t="s">
        <v>24</v>
      </c>
      <c r="AW364" s="12" t="s">
        <v>43</v>
      </c>
      <c r="AX364" s="12" t="s">
        <v>80</v>
      </c>
      <c r="AY364" s="233" t="s">
        <v>281</v>
      </c>
    </row>
    <row r="365" s="13" customFormat="1">
      <c r="B365" s="239"/>
      <c r="D365" s="216" t="s">
        <v>402</v>
      </c>
      <c r="E365" s="240" t="s">
        <v>5</v>
      </c>
      <c r="F365" s="241" t="s">
        <v>826</v>
      </c>
      <c r="H365" s="242">
        <v>16.125</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2" customFormat="1">
      <c r="B366" s="232"/>
      <c r="D366" s="216" t="s">
        <v>402</v>
      </c>
      <c r="E366" s="233" t="s">
        <v>5</v>
      </c>
      <c r="F366" s="234" t="s">
        <v>827</v>
      </c>
      <c r="H366" s="233" t="s">
        <v>5</v>
      </c>
      <c r="I366" s="235"/>
      <c r="L366" s="232"/>
      <c r="M366" s="236"/>
      <c r="N366" s="237"/>
      <c r="O366" s="237"/>
      <c r="P366" s="237"/>
      <c r="Q366" s="237"/>
      <c r="R366" s="237"/>
      <c r="S366" s="237"/>
      <c r="T366" s="238"/>
      <c r="AT366" s="233" t="s">
        <v>402</v>
      </c>
      <c r="AU366" s="233" t="s">
        <v>87</v>
      </c>
      <c r="AV366" s="12" t="s">
        <v>24</v>
      </c>
      <c r="AW366" s="12" t="s">
        <v>43</v>
      </c>
      <c r="AX366" s="12" t="s">
        <v>80</v>
      </c>
      <c r="AY366" s="233" t="s">
        <v>281</v>
      </c>
    </row>
    <row r="367" s="13" customFormat="1">
      <c r="B367" s="239"/>
      <c r="D367" s="216" t="s">
        <v>402</v>
      </c>
      <c r="E367" s="240" t="s">
        <v>5</v>
      </c>
      <c r="F367" s="241" t="s">
        <v>828</v>
      </c>
      <c r="H367" s="242">
        <v>44.549999999999997</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3" customFormat="1">
      <c r="B368" s="239"/>
      <c r="D368" s="216" t="s">
        <v>402</v>
      </c>
      <c r="E368" s="240" t="s">
        <v>5</v>
      </c>
      <c r="F368" s="241" t="s">
        <v>829</v>
      </c>
      <c r="H368" s="242">
        <v>-10.08</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3" customFormat="1">
      <c r="B369" s="239"/>
      <c r="D369" s="216" t="s">
        <v>402</v>
      </c>
      <c r="E369" s="240" t="s">
        <v>5</v>
      </c>
      <c r="F369" s="241" t="s">
        <v>830</v>
      </c>
      <c r="H369" s="242">
        <v>-1.8</v>
      </c>
      <c r="I369" s="243"/>
      <c r="L369" s="239"/>
      <c r="M369" s="244"/>
      <c r="N369" s="245"/>
      <c r="O369" s="245"/>
      <c r="P369" s="245"/>
      <c r="Q369" s="245"/>
      <c r="R369" s="245"/>
      <c r="S369" s="245"/>
      <c r="T369" s="246"/>
      <c r="AT369" s="240" t="s">
        <v>402</v>
      </c>
      <c r="AU369" s="240" t="s">
        <v>87</v>
      </c>
      <c r="AV369" s="13" t="s">
        <v>87</v>
      </c>
      <c r="AW369" s="13" t="s">
        <v>43</v>
      </c>
      <c r="AX369" s="13" t="s">
        <v>80</v>
      </c>
      <c r="AY369" s="240" t="s">
        <v>281</v>
      </c>
    </row>
    <row r="370" s="12" customFormat="1">
      <c r="B370" s="232"/>
      <c r="D370" s="216" t="s">
        <v>402</v>
      </c>
      <c r="E370" s="233" t="s">
        <v>5</v>
      </c>
      <c r="F370" s="234" t="s">
        <v>831</v>
      </c>
      <c r="H370" s="233" t="s">
        <v>5</v>
      </c>
      <c r="I370" s="235"/>
      <c r="L370" s="232"/>
      <c r="M370" s="236"/>
      <c r="N370" s="237"/>
      <c r="O370" s="237"/>
      <c r="P370" s="237"/>
      <c r="Q370" s="237"/>
      <c r="R370" s="237"/>
      <c r="S370" s="237"/>
      <c r="T370" s="238"/>
      <c r="AT370" s="233" t="s">
        <v>402</v>
      </c>
      <c r="AU370" s="233" t="s">
        <v>87</v>
      </c>
      <c r="AV370" s="12" t="s">
        <v>24</v>
      </c>
      <c r="AW370" s="12" t="s">
        <v>43</v>
      </c>
      <c r="AX370" s="12" t="s">
        <v>80</v>
      </c>
      <c r="AY370" s="233" t="s">
        <v>281</v>
      </c>
    </row>
    <row r="371" s="13" customFormat="1">
      <c r="B371" s="239"/>
      <c r="D371" s="216" t="s">
        <v>402</v>
      </c>
      <c r="E371" s="240" t="s">
        <v>5</v>
      </c>
      <c r="F371" s="241" t="s">
        <v>832</v>
      </c>
      <c r="H371" s="242">
        <v>37.765000000000001</v>
      </c>
      <c r="I371" s="243"/>
      <c r="L371" s="239"/>
      <c r="M371" s="244"/>
      <c r="N371" s="245"/>
      <c r="O371" s="245"/>
      <c r="P371" s="245"/>
      <c r="Q371" s="245"/>
      <c r="R371" s="245"/>
      <c r="S371" s="245"/>
      <c r="T371" s="246"/>
      <c r="AT371" s="240" t="s">
        <v>402</v>
      </c>
      <c r="AU371" s="240" t="s">
        <v>87</v>
      </c>
      <c r="AV371" s="13" t="s">
        <v>87</v>
      </c>
      <c r="AW371" s="13" t="s">
        <v>43</v>
      </c>
      <c r="AX371" s="13" t="s">
        <v>80</v>
      </c>
      <c r="AY371" s="240" t="s">
        <v>281</v>
      </c>
    </row>
    <row r="372" s="14" customFormat="1">
      <c r="B372" s="247"/>
      <c r="D372" s="216" t="s">
        <v>402</v>
      </c>
      <c r="E372" s="248" t="s">
        <v>5</v>
      </c>
      <c r="F372" s="249" t="s">
        <v>405</v>
      </c>
      <c r="H372" s="250">
        <v>151.09800000000001</v>
      </c>
      <c r="I372" s="251"/>
      <c r="L372" s="247"/>
      <c r="M372" s="252"/>
      <c r="N372" s="253"/>
      <c r="O372" s="253"/>
      <c r="P372" s="253"/>
      <c r="Q372" s="253"/>
      <c r="R372" s="253"/>
      <c r="S372" s="253"/>
      <c r="T372" s="254"/>
      <c r="AT372" s="248" t="s">
        <v>402</v>
      </c>
      <c r="AU372" s="248" t="s">
        <v>87</v>
      </c>
      <c r="AV372" s="14" t="s">
        <v>286</v>
      </c>
      <c r="AW372" s="14" t="s">
        <v>43</v>
      </c>
      <c r="AX372" s="14" t="s">
        <v>24</v>
      </c>
      <c r="AY372" s="248" t="s">
        <v>281</v>
      </c>
    </row>
    <row r="373" s="1" customFormat="1" ht="25.5" customHeight="1">
      <c r="B373" s="203"/>
      <c r="C373" s="204" t="s">
        <v>800</v>
      </c>
      <c r="D373" s="204" t="s">
        <v>282</v>
      </c>
      <c r="E373" s="205" t="s">
        <v>833</v>
      </c>
      <c r="F373" s="206" t="s">
        <v>834</v>
      </c>
      <c r="G373" s="207" t="s">
        <v>394</v>
      </c>
      <c r="H373" s="208">
        <v>39.630000000000003</v>
      </c>
      <c r="I373" s="209"/>
      <c r="J373" s="210">
        <f>ROUND(I373*H373,2)</f>
        <v>0</v>
      </c>
      <c r="K373" s="206" t="s">
        <v>5</v>
      </c>
      <c r="L373" s="48"/>
      <c r="M373" s="211" t="s">
        <v>5</v>
      </c>
      <c r="N373" s="212" t="s">
        <v>51</v>
      </c>
      <c r="O373" s="49"/>
      <c r="P373" s="213">
        <f>O373*H373</f>
        <v>0</v>
      </c>
      <c r="Q373" s="213">
        <v>0</v>
      </c>
      <c r="R373" s="213">
        <f>Q373*H373</f>
        <v>0</v>
      </c>
      <c r="S373" s="213">
        <v>0</v>
      </c>
      <c r="T373" s="214">
        <f>S373*H373</f>
        <v>0</v>
      </c>
      <c r="AR373" s="26" t="s">
        <v>286</v>
      </c>
      <c r="AT373" s="26" t="s">
        <v>282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286</v>
      </c>
      <c r="BM373" s="26" t="s">
        <v>835</v>
      </c>
    </row>
    <row r="374" s="1" customFormat="1">
      <c r="B374" s="48"/>
      <c r="D374" s="216" t="s">
        <v>288</v>
      </c>
      <c r="F374" s="217" t="s">
        <v>818</v>
      </c>
      <c r="I374" s="218"/>
      <c r="L374" s="48"/>
      <c r="M374" s="219"/>
      <c r="N374" s="49"/>
      <c r="O374" s="49"/>
      <c r="P374" s="49"/>
      <c r="Q374" s="49"/>
      <c r="R374" s="49"/>
      <c r="S374" s="49"/>
      <c r="T374" s="87"/>
      <c r="AT374" s="26" t="s">
        <v>288</v>
      </c>
      <c r="AU374" s="26" t="s">
        <v>87</v>
      </c>
    </row>
    <row r="375" s="12" customFormat="1">
      <c r="B375" s="232"/>
      <c r="D375" s="216" t="s">
        <v>402</v>
      </c>
      <c r="E375" s="233" t="s">
        <v>5</v>
      </c>
      <c r="F375" s="234" t="s">
        <v>772</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2" customFormat="1">
      <c r="B376" s="232"/>
      <c r="D376" s="216" t="s">
        <v>402</v>
      </c>
      <c r="E376" s="233" t="s">
        <v>5</v>
      </c>
      <c r="F376" s="234" t="s">
        <v>819</v>
      </c>
      <c r="H376" s="233" t="s">
        <v>5</v>
      </c>
      <c r="I376" s="235"/>
      <c r="L376" s="232"/>
      <c r="M376" s="236"/>
      <c r="N376" s="237"/>
      <c r="O376" s="237"/>
      <c r="P376" s="237"/>
      <c r="Q376" s="237"/>
      <c r="R376" s="237"/>
      <c r="S376" s="237"/>
      <c r="T376" s="238"/>
      <c r="AT376" s="233" t="s">
        <v>402</v>
      </c>
      <c r="AU376" s="233" t="s">
        <v>87</v>
      </c>
      <c r="AV376" s="12" t="s">
        <v>24</v>
      </c>
      <c r="AW376" s="12" t="s">
        <v>43</v>
      </c>
      <c r="AX376" s="12" t="s">
        <v>80</v>
      </c>
      <c r="AY376" s="233" t="s">
        <v>281</v>
      </c>
    </row>
    <row r="377" s="13" customFormat="1">
      <c r="B377" s="239"/>
      <c r="D377" s="216" t="s">
        <v>402</v>
      </c>
      <c r="E377" s="240" t="s">
        <v>5</v>
      </c>
      <c r="F377" s="241" t="s">
        <v>805</v>
      </c>
      <c r="H377" s="242">
        <v>5.8499999999999996</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2" customFormat="1">
      <c r="B378" s="232"/>
      <c r="D378" s="216" t="s">
        <v>402</v>
      </c>
      <c r="E378" s="233" t="s">
        <v>5</v>
      </c>
      <c r="F378" s="234" t="s">
        <v>820</v>
      </c>
      <c r="H378" s="233" t="s">
        <v>5</v>
      </c>
      <c r="I378" s="235"/>
      <c r="L378" s="232"/>
      <c r="M378" s="236"/>
      <c r="N378" s="237"/>
      <c r="O378" s="237"/>
      <c r="P378" s="237"/>
      <c r="Q378" s="237"/>
      <c r="R378" s="237"/>
      <c r="S378" s="237"/>
      <c r="T378" s="238"/>
      <c r="AT378" s="233" t="s">
        <v>402</v>
      </c>
      <c r="AU378" s="233" t="s">
        <v>87</v>
      </c>
      <c r="AV378" s="12" t="s">
        <v>24</v>
      </c>
      <c r="AW378" s="12" t="s">
        <v>43</v>
      </c>
      <c r="AX378" s="12" t="s">
        <v>80</v>
      </c>
      <c r="AY378" s="233" t="s">
        <v>281</v>
      </c>
    </row>
    <row r="379" s="13" customFormat="1">
      <c r="B379" s="239"/>
      <c r="D379" s="216" t="s">
        <v>402</v>
      </c>
      <c r="E379" s="240" t="s">
        <v>5</v>
      </c>
      <c r="F379" s="241" t="s">
        <v>805</v>
      </c>
      <c r="H379" s="242">
        <v>5.8499999999999996</v>
      </c>
      <c r="I379" s="243"/>
      <c r="L379" s="239"/>
      <c r="M379" s="244"/>
      <c r="N379" s="245"/>
      <c r="O379" s="245"/>
      <c r="P379" s="245"/>
      <c r="Q379" s="245"/>
      <c r="R379" s="245"/>
      <c r="S379" s="245"/>
      <c r="T379" s="246"/>
      <c r="AT379" s="240" t="s">
        <v>402</v>
      </c>
      <c r="AU379" s="240" t="s">
        <v>87</v>
      </c>
      <c r="AV379" s="13" t="s">
        <v>87</v>
      </c>
      <c r="AW379" s="13" t="s">
        <v>43</v>
      </c>
      <c r="AX379" s="13" t="s">
        <v>80</v>
      </c>
      <c r="AY379" s="240" t="s">
        <v>281</v>
      </c>
    </row>
    <row r="380" s="13" customFormat="1">
      <c r="B380" s="239"/>
      <c r="D380" s="216" t="s">
        <v>402</v>
      </c>
      <c r="E380" s="240" t="s">
        <v>5</v>
      </c>
      <c r="F380" s="241" t="s">
        <v>5</v>
      </c>
      <c r="H380" s="242">
        <v>0</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2" customFormat="1">
      <c r="B381" s="232"/>
      <c r="D381" s="216" t="s">
        <v>402</v>
      </c>
      <c r="E381" s="233" t="s">
        <v>5</v>
      </c>
      <c r="F381" s="234" t="s">
        <v>776</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2" customFormat="1">
      <c r="B382" s="232"/>
      <c r="D382" s="216" t="s">
        <v>402</v>
      </c>
      <c r="E382" s="233" t="s">
        <v>5</v>
      </c>
      <c r="F382" s="234" t="s">
        <v>821</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805</v>
      </c>
      <c r="H383" s="242">
        <v>5.8499999999999996</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2" customFormat="1">
      <c r="B384" s="232"/>
      <c r="D384" s="216" t="s">
        <v>402</v>
      </c>
      <c r="E384" s="233" t="s">
        <v>5</v>
      </c>
      <c r="F384" s="234" t="s">
        <v>825</v>
      </c>
      <c r="H384" s="233" t="s">
        <v>5</v>
      </c>
      <c r="I384" s="235"/>
      <c r="L384" s="232"/>
      <c r="M384" s="236"/>
      <c r="N384" s="237"/>
      <c r="O384" s="237"/>
      <c r="P384" s="237"/>
      <c r="Q384" s="237"/>
      <c r="R384" s="237"/>
      <c r="S384" s="237"/>
      <c r="T384" s="238"/>
      <c r="AT384" s="233" t="s">
        <v>402</v>
      </c>
      <c r="AU384" s="233" t="s">
        <v>87</v>
      </c>
      <c r="AV384" s="12" t="s">
        <v>24</v>
      </c>
      <c r="AW384" s="12" t="s">
        <v>43</v>
      </c>
      <c r="AX384" s="12" t="s">
        <v>80</v>
      </c>
      <c r="AY384" s="233" t="s">
        <v>281</v>
      </c>
    </row>
    <row r="385" s="13" customFormat="1">
      <c r="B385" s="239"/>
      <c r="D385" s="216" t="s">
        <v>402</v>
      </c>
      <c r="E385" s="240" t="s">
        <v>5</v>
      </c>
      <c r="F385" s="241" t="s">
        <v>836</v>
      </c>
      <c r="H385" s="242">
        <v>4.2999999999999998</v>
      </c>
      <c r="I385" s="243"/>
      <c r="L385" s="239"/>
      <c r="M385" s="244"/>
      <c r="N385" s="245"/>
      <c r="O385" s="245"/>
      <c r="P385" s="245"/>
      <c r="Q385" s="245"/>
      <c r="R385" s="245"/>
      <c r="S385" s="245"/>
      <c r="T385" s="246"/>
      <c r="AT385" s="240" t="s">
        <v>402</v>
      </c>
      <c r="AU385" s="240" t="s">
        <v>87</v>
      </c>
      <c r="AV385" s="13" t="s">
        <v>87</v>
      </c>
      <c r="AW385" s="13" t="s">
        <v>43</v>
      </c>
      <c r="AX385" s="13" t="s">
        <v>80</v>
      </c>
      <c r="AY385" s="240" t="s">
        <v>281</v>
      </c>
    </row>
    <row r="386" s="12" customFormat="1">
      <c r="B386" s="232"/>
      <c r="D386" s="216" t="s">
        <v>402</v>
      </c>
      <c r="E386" s="233" t="s">
        <v>5</v>
      </c>
      <c r="F386" s="234" t="s">
        <v>827</v>
      </c>
      <c r="H386" s="233" t="s">
        <v>5</v>
      </c>
      <c r="I386" s="235"/>
      <c r="L386" s="232"/>
      <c r="M386" s="236"/>
      <c r="N386" s="237"/>
      <c r="O386" s="237"/>
      <c r="P386" s="237"/>
      <c r="Q386" s="237"/>
      <c r="R386" s="237"/>
      <c r="S386" s="237"/>
      <c r="T386" s="238"/>
      <c r="AT386" s="233" t="s">
        <v>402</v>
      </c>
      <c r="AU386" s="233" t="s">
        <v>87</v>
      </c>
      <c r="AV386" s="12" t="s">
        <v>24</v>
      </c>
      <c r="AW386" s="12" t="s">
        <v>43</v>
      </c>
      <c r="AX386" s="12" t="s">
        <v>80</v>
      </c>
      <c r="AY386" s="233" t="s">
        <v>281</v>
      </c>
    </row>
    <row r="387" s="13" customFormat="1">
      <c r="B387" s="239"/>
      <c r="D387" s="216" t="s">
        <v>402</v>
      </c>
      <c r="E387" s="240" t="s">
        <v>5</v>
      </c>
      <c r="F387" s="241" t="s">
        <v>806</v>
      </c>
      <c r="H387" s="242">
        <v>9.9000000000000004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2" customFormat="1">
      <c r="B388" s="232"/>
      <c r="D388" s="216" t="s">
        <v>402</v>
      </c>
      <c r="E388" s="233" t="s">
        <v>5</v>
      </c>
      <c r="F388" s="234" t="s">
        <v>831</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837</v>
      </c>
      <c r="H389" s="242">
        <v>7.8799999999999999</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4" customFormat="1">
      <c r="B390" s="247"/>
      <c r="D390" s="216" t="s">
        <v>402</v>
      </c>
      <c r="E390" s="248" t="s">
        <v>5</v>
      </c>
      <c r="F390" s="249" t="s">
        <v>405</v>
      </c>
      <c r="H390" s="250">
        <v>39.630000000000003</v>
      </c>
      <c r="I390" s="251"/>
      <c r="L390" s="247"/>
      <c r="M390" s="252"/>
      <c r="N390" s="253"/>
      <c r="O390" s="253"/>
      <c r="P390" s="253"/>
      <c r="Q390" s="253"/>
      <c r="R390" s="253"/>
      <c r="S390" s="253"/>
      <c r="T390" s="254"/>
      <c r="AT390" s="248" t="s">
        <v>402</v>
      </c>
      <c r="AU390" s="248" t="s">
        <v>87</v>
      </c>
      <c r="AV390" s="14" t="s">
        <v>286</v>
      </c>
      <c r="AW390" s="14" t="s">
        <v>43</v>
      </c>
      <c r="AX390" s="14" t="s">
        <v>24</v>
      </c>
      <c r="AY390" s="248" t="s">
        <v>281</v>
      </c>
    </row>
    <row r="391" s="1" customFormat="1" ht="25.5" customHeight="1">
      <c r="B391" s="203"/>
      <c r="C391" s="204" t="s">
        <v>838</v>
      </c>
      <c r="D391" s="204" t="s">
        <v>282</v>
      </c>
      <c r="E391" s="205" t="s">
        <v>839</v>
      </c>
      <c r="F391" s="206" t="s">
        <v>840</v>
      </c>
      <c r="G391" s="207" t="s">
        <v>388</v>
      </c>
      <c r="H391" s="208">
        <v>173.368</v>
      </c>
      <c r="I391" s="209"/>
      <c r="J391" s="210">
        <f>ROUND(I391*H391,2)</f>
        <v>0</v>
      </c>
      <c r="K391" s="206" t="s">
        <v>389</v>
      </c>
      <c r="L391" s="48"/>
      <c r="M391" s="211" t="s">
        <v>5</v>
      </c>
      <c r="N391" s="212" t="s">
        <v>51</v>
      </c>
      <c r="O391" s="49"/>
      <c r="P391" s="213">
        <f>O391*H391</f>
        <v>0</v>
      </c>
      <c r="Q391" s="213">
        <v>0.159936</v>
      </c>
      <c r="R391" s="213">
        <f>Q391*H391</f>
        <v>27.727784447999998</v>
      </c>
      <c r="S391" s="213">
        <v>0</v>
      </c>
      <c r="T391" s="214">
        <f>S391*H391</f>
        <v>0</v>
      </c>
      <c r="AR391" s="26" t="s">
        <v>286</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286</v>
      </c>
      <c r="BM391" s="26" t="s">
        <v>841</v>
      </c>
    </row>
    <row r="392" s="1" customFormat="1">
      <c r="B392" s="48"/>
      <c r="D392" s="216" t="s">
        <v>288</v>
      </c>
      <c r="F392" s="217" t="s">
        <v>842</v>
      </c>
      <c r="I392" s="218"/>
      <c r="L392" s="48"/>
      <c r="M392" s="219"/>
      <c r="N392" s="49"/>
      <c r="O392" s="49"/>
      <c r="P392" s="49"/>
      <c r="Q392" s="49"/>
      <c r="R392" s="49"/>
      <c r="S392" s="49"/>
      <c r="T392" s="87"/>
      <c r="AT392" s="26" t="s">
        <v>288</v>
      </c>
      <c r="AU392" s="26" t="s">
        <v>87</v>
      </c>
    </row>
    <row r="393" s="12" customFormat="1">
      <c r="B393" s="232"/>
      <c r="D393" s="216" t="s">
        <v>402</v>
      </c>
      <c r="E393" s="233" t="s">
        <v>5</v>
      </c>
      <c r="F393" s="234" t="s">
        <v>772</v>
      </c>
      <c r="H393" s="233" t="s">
        <v>5</v>
      </c>
      <c r="I393" s="235"/>
      <c r="L393" s="232"/>
      <c r="M393" s="236"/>
      <c r="N393" s="237"/>
      <c r="O393" s="237"/>
      <c r="P393" s="237"/>
      <c r="Q393" s="237"/>
      <c r="R393" s="237"/>
      <c r="S393" s="237"/>
      <c r="T393" s="238"/>
      <c r="AT393" s="233" t="s">
        <v>402</v>
      </c>
      <c r="AU393" s="233" t="s">
        <v>87</v>
      </c>
      <c r="AV393" s="12" t="s">
        <v>24</v>
      </c>
      <c r="AW393" s="12" t="s">
        <v>43</v>
      </c>
      <c r="AX393" s="12" t="s">
        <v>80</v>
      </c>
      <c r="AY393" s="233" t="s">
        <v>281</v>
      </c>
    </row>
    <row r="394" s="12" customFormat="1">
      <c r="B394" s="232"/>
      <c r="D394" s="216" t="s">
        <v>402</v>
      </c>
      <c r="E394" s="233" t="s">
        <v>5</v>
      </c>
      <c r="F394" s="234" t="s">
        <v>773</v>
      </c>
      <c r="H394" s="233" t="s">
        <v>5</v>
      </c>
      <c r="I394" s="235"/>
      <c r="L394" s="232"/>
      <c r="M394" s="236"/>
      <c r="N394" s="237"/>
      <c r="O394" s="237"/>
      <c r="P394" s="237"/>
      <c r="Q394" s="237"/>
      <c r="R394" s="237"/>
      <c r="S394" s="237"/>
      <c r="T394" s="238"/>
      <c r="AT394" s="233" t="s">
        <v>402</v>
      </c>
      <c r="AU394" s="233" t="s">
        <v>87</v>
      </c>
      <c r="AV394" s="12" t="s">
        <v>24</v>
      </c>
      <c r="AW394" s="12" t="s">
        <v>43</v>
      </c>
      <c r="AX394" s="12" t="s">
        <v>80</v>
      </c>
      <c r="AY394" s="233" t="s">
        <v>281</v>
      </c>
    </row>
    <row r="395" s="13" customFormat="1">
      <c r="B395" s="239"/>
      <c r="D395" s="216" t="s">
        <v>402</v>
      </c>
      <c r="E395" s="240" t="s">
        <v>5</v>
      </c>
      <c r="F395" s="241" t="s">
        <v>87</v>
      </c>
      <c r="H395" s="242">
        <v>2</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3" customFormat="1">
      <c r="B396" s="239"/>
      <c r="D396" s="216" t="s">
        <v>402</v>
      </c>
      <c r="E396" s="240" t="s">
        <v>5</v>
      </c>
      <c r="F396" s="241" t="s">
        <v>5</v>
      </c>
      <c r="H396" s="242">
        <v>0</v>
      </c>
      <c r="I396" s="243"/>
      <c r="L396" s="239"/>
      <c r="M396" s="244"/>
      <c r="N396" s="245"/>
      <c r="O396" s="245"/>
      <c r="P396" s="245"/>
      <c r="Q396" s="245"/>
      <c r="R396" s="245"/>
      <c r="S396" s="245"/>
      <c r="T396" s="246"/>
      <c r="AT396" s="240" t="s">
        <v>402</v>
      </c>
      <c r="AU396" s="240" t="s">
        <v>87</v>
      </c>
      <c r="AV396" s="13" t="s">
        <v>87</v>
      </c>
      <c r="AW396" s="13" t="s">
        <v>43</v>
      </c>
      <c r="AX396" s="13" t="s">
        <v>80</v>
      </c>
      <c r="AY396" s="240" t="s">
        <v>281</v>
      </c>
    </row>
    <row r="397" s="12" customFormat="1">
      <c r="B397" s="232"/>
      <c r="D397" s="216" t="s">
        <v>402</v>
      </c>
      <c r="E397" s="233" t="s">
        <v>5</v>
      </c>
      <c r="F397" s="234" t="s">
        <v>776</v>
      </c>
      <c r="H397" s="233" t="s">
        <v>5</v>
      </c>
      <c r="I397" s="235"/>
      <c r="L397" s="232"/>
      <c r="M397" s="236"/>
      <c r="N397" s="237"/>
      <c r="O397" s="237"/>
      <c r="P397" s="237"/>
      <c r="Q397" s="237"/>
      <c r="R397" s="237"/>
      <c r="S397" s="237"/>
      <c r="T397" s="238"/>
      <c r="AT397" s="233" t="s">
        <v>402</v>
      </c>
      <c r="AU397" s="233" t="s">
        <v>87</v>
      </c>
      <c r="AV397" s="12" t="s">
        <v>24</v>
      </c>
      <c r="AW397" s="12" t="s">
        <v>43</v>
      </c>
      <c r="AX397" s="12" t="s">
        <v>80</v>
      </c>
      <c r="AY397" s="233" t="s">
        <v>281</v>
      </c>
    </row>
    <row r="398" s="12" customFormat="1">
      <c r="B398" s="232"/>
      <c r="D398" s="216" t="s">
        <v>402</v>
      </c>
      <c r="E398" s="233" t="s">
        <v>5</v>
      </c>
      <c r="F398" s="234" t="s">
        <v>843</v>
      </c>
      <c r="H398" s="233" t="s">
        <v>5</v>
      </c>
      <c r="I398" s="235"/>
      <c r="L398" s="232"/>
      <c r="M398" s="236"/>
      <c r="N398" s="237"/>
      <c r="O398" s="237"/>
      <c r="P398" s="237"/>
      <c r="Q398" s="237"/>
      <c r="R398" s="237"/>
      <c r="S398" s="237"/>
      <c r="T398" s="238"/>
      <c r="AT398" s="233" t="s">
        <v>402</v>
      </c>
      <c r="AU398" s="233" t="s">
        <v>87</v>
      </c>
      <c r="AV398" s="12" t="s">
        <v>24</v>
      </c>
      <c r="AW398" s="12" t="s">
        <v>43</v>
      </c>
      <c r="AX398" s="12" t="s">
        <v>80</v>
      </c>
      <c r="AY398" s="233" t="s">
        <v>281</v>
      </c>
    </row>
    <row r="399" s="13" customFormat="1">
      <c r="B399" s="239"/>
      <c r="D399" s="216" t="s">
        <v>402</v>
      </c>
      <c r="E399" s="240" t="s">
        <v>5</v>
      </c>
      <c r="F399" s="241" t="s">
        <v>844</v>
      </c>
      <c r="H399" s="242">
        <v>1.3999999999999999</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2" customFormat="1">
      <c r="B400" s="232"/>
      <c r="D400" s="216" t="s">
        <v>402</v>
      </c>
      <c r="E400" s="233" t="s">
        <v>5</v>
      </c>
      <c r="F400" s="234" t="s">
        <v>845</v>
      </c>
      <c r="H400" s="233" t="s">
        <v>5</v>
      </c>
      <c r="I400" s="235"/>
      <c r="L400" s="232"/>
      <c r="M400" s="236"/>
      <c r="N400" s="237"/>
      <c r="O400" s="237"/>
      <c r="P400" s="237"/>
      <c r="Q400" s="237"/>
      <c r="R400" s="237"/>
      <c r="S400" s="237"/>
      <c r="T400" s="238"/>
      <c r="AT400" s="233" t="s">
        <v>402</v>
      </c>
      <c r="AU400" s="233" t="s">
        <v>87</v>
      </c>
      <c r="AV400" s="12" t="s">
        <v>24</v>
      </c>
      <c r="AW400" s="12" t="s">
        <v>43</v>
      </c>
      <c r="AX400" s="12" t="s">
        <v>80</v>
      </c>
      <c r="AY400" s="233" t="s">
        <v>281</v>
      </c>
    </row>
    <row r="401" s="13" customFormat="1">
      <c r="B401" s="239"/>
      <c r="D401" s="216" t="s">
        <v>402</v>
      </c>
      <c r="E401" s="240" t="s">
        <v>5</v>
      </c>
      <c r="F401" s="241" t="s">
        <v>846</v>
      </c>
      <c r="H401" s="242">
        <v>29.062999999999999</v>
      </c>
      <c r="I401" s="243"/>
      <c r="L401" s="239"/>
      <c r="M401" s="244"/>
      <c r="N401" s="245"/>
      <c r="O401" s="245"/>
      <c r="P401" s="245"/>
      <c r="Q401" s="245"/>
      <c r="R401" s="245"/>
      <c r="S401" s="245"/>
      <c r="T401" s="246"/>
      <c r="AT401" s="240" t="s">
        <v>402</v>
      </c>
      <c r="AU401" s="240" t="s">
        <v>87</v>
      </c>
      <c r="AV401" s="13" t="s">
        <v>87</v>
      </c>
      <c r="AW401" s="13" t="s">
        <v>43</v>
      </c>
      <c r="AX401" s="13" t="s">
        <v>80</v>
      </c>
      <c r="AY401" s="240" t="s">
        <v>281</v>
      </c>
    </row>
    <row r="402" s="12" customFormat="1">
      <c r="B402" s="232"/>
      <c r="D402" s="216" t="s">
        <v>402</v>
      </c>
      <c r="E402" s="233" t="s">
        <v>5</v>
      </c>
      <c r="F402" s="234" t="s">
        <v>847</v>
      </c>
      <c r="H402" s="233" t="s">
        <v>5</v>
      </c>
      <c r="I402" s="235"/>
      <c r="L402" s="232"/>
      <c r="M402" s="236"/>
      <c r="N402" s="237"/>
      <c r="O402" s="237"/>
      <c r="P402" s="237"/>
      <c r="Q402" s="237"/>
      <c r="R402" s="237"/>
      <c r="S402" s="237"/>
      <c r="T402" s="238"/>
      <c r="AT402" s="233" t="s">
        <v>402</v>
      </c>
      <c r="AU402" s="233" t="s">
        <v>87</v>
      </c>
      <c r="AV402" s="12" t="s">
        <v>24</v>
      </c>
      <c r="AW402" s="12" t="s">
        <v>43</v>
      </c>
      <c r="AX402" s="12" t="s">
        <v>80</v>
      </c>
      <c r="AY402" s="233" t="s">
        <v>281</v>
      </c>
    </row>
    <row r="403" s="13" customFormat="1">
      <c r="B403" s="239"/>
      <c r="D403" s="216" t="s">
        <v>402</v>
      </c>
      <c r="E403" s="240" t="s">
        <v>5</v>
      </c>
      <c r="F403" s="241" t="s">
        <v>797</v>
      </c>
      <c r="H403" s="242">
        <v>47.024999999999999</v>
      </c>
      <c r="I403" s="243"/>
      <c r="L403" s="239"/>
      <c r="M403" s="244"/>
      <c r="N403" s="245"/>
      <c r="O403" s="245"/>
      <c r="P403" s="245"/>
      <c r="Q403" s="245"/>
      <c r="R403" s="245"/>
      <c r="S403" s="245"/>
      <c r="T403" s="246"/>
      <c r="AT403" s="240" t="s">
        <v>402</v>
      </c>
      <c r="AU403" s="240" t="s">
        <v>87</v>
      </c>
      <c r="AV403" s="13" t="s">
        <v>87</v>
      </c>
      <c r="AW403" s="13" t="s">
        <v>43</v>
      </c>
      <c r="AX403" s="13" t="s">
        <v>80</v>
      </c>
      <c r="AY403" s="240" t="s">
        <v>281</v>
      </c>
    </row>
    <row r="404" s="12" customFormat="1">
      <c r="B404" s="232"/>
      <c r="D404" s="216" t="s">
        <v>402</v>
      </c>
      <c r="E404" s="233" t="s">
        <v>5</v>
      </c>
      <c r="F404" s="234" t="s">
        <v>848</v>
      </c>
      <c r="H404" s="233" t="s">
        <v>5</v>
      </c>
      <c r="I404" s="235"/>
      <c r="L404" s="232"/>
      <c r="M404" s="236"/>
      <c r="N404" s="237"/>
      <c r="O404" s="237"/>
      <c r="P404" s="237"/>
      <c r="Q404" s="237"/>
      <c r="R404" s="237"/>
      <c r="S404" s="237"/>
      <c r="T404" s="238"/>
      <c r="AT404" s="233" t="s">
        <v>402</v>
      </c>
      <c r="AU404" s="233" t="s">
        <v>87</v>
      </c>
      <c r="AV404" s="12" t="s">
        <v>24</v>
      </c>
      <c r="AW404" s="12" t="s">
        <v>43</v>
      </c>
      <c r="AX404" s="12" t="s">
        <v>80</v>
      </c>
      <c r="AY404" s="233" t="s">
        <v>281</v>
      </c>
    </row>
    <row r="405" s="13" customFormat="1">
      <c r="B405" s="239"/>
      <c r="D405" s="216" t="s">
        <v>402</v>
      </c>
      <c r="E405" s="240" t="s">
        <v>5</v>
      </c>
      <c r="F405" s="241" t="s">
        <v>849</v>
      </c>
      <c r="H405" s="242">
        <v>4.7999999999999998</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3" customFormat="1">
      <c r="B406" s="239"/>
      <c r="D406" s="216" t="s">
        <v>402</v>
      </c>
      <c r="E406" s="240" t="s">
        <v>5</v>
      </c>
      <c r="F406" s="241" t="s">
        <v>5</v>
      </c>
      <c r="H406" s="242">
        <v>0</v>
      </c>
      <c r="I406" s="243"/>
      <c r="L406" s="239"/>
      <c r="M406" s="244"/>
      <c r="N406" s="245"/>
      <c r="O406" s="245"/>
      <c r="P406" s="245"/>
      <c r="Q406" s="245"/>
      <c r="R406" s="245"/>
      <c r="S406" s="245"/>
      <c r="T406" s="246"/>
      <c r="AT406" s="240" t="s">
        <v>402</v>
      </c>
      <c r="AU406" s="240" t="s">
        <v>87</v>
      </c>
      <c r="AV406" s="13" t="s">
        <v>87</v>
      </c>
      <c r="AW406" s="13" t="s">
        <v>43</v>
      </c>
      <c r="AX406" s="13" t="s">
        <v>80</v>
      </c>
      <c r="AY406" s="240" t="s">
        <v>281</v>
      </c>
    </row>
    <row r="407" s="12" customFormat="1">
      <c r="B407" s="232"/>
      <c r="D407" s="216" t="s">
        <v>402</v>
      </c>
      <c r="E407" s="233" t="s">
        <v>5</v>
      </c>
      <c r="F407" s="234" t="s">
        <v>850</v>
      </c>
      <c r="H407" s="233" t="s">
        <v>5</v>
      </c>
      <c r="I407" s="235"/>
      <c r="L407" s="232"/>
      <c r="M407" s="236"/>
      <c r="N407" s="237"/>
      <c r="O407" s="237"/>
      <c r="P407" s="237"/>
      <c r="Q407" s="237"/>
      <c r="R407" s="237"/>
      <c r="S407" s="237"/>
      <c r="T407" s="238"/>
      <c r="AT407" s="233" t="s">
        <v>402</v>
      </c>
      <c r="AU407" s="233" t="s">
        <v>87</v>
      </c>
      <c r="AV407" s="12" t="s">
        <v>24</v>
      </c>
      <c r="AW407" s="12" t="s">
        <v>43</v>
      </c>
      <c r="AX407" s="12" t="s">
        <v>80</v>
      </c>
      <c r="AY407" s="233" t="s">
        <v>281</v>
      </c>
    </row>
    <row r="408" s="12" customFormat="1">
      <c r="B408" s="232"/>
      <c r="D408" s="216" t="s">
        <v>402</v>
      </c>
      <c r="E408" s="233" t="s">
        <v>5</v>
      </c>
      <c r="F408" s="234" t="s">
        <v>851</v>
      </c>
      <c r="H408" s="233" t="s">
        <v>5</v>
      </c>
      <c r="I408" s="235"/>
      <c r="L408" s="232"/>
      <c r="M408" s="236"/>
      <c r="N408" s="237"/>
      <c r="O408" s="237"/>
      <c r="P408" s="237"/>
      <c r="Q408" s="237"/>
      <c r="R408" s="237"/>
      <c r="S408" s="237"/>
      <c r="T408" s="238"/>
      <c r="AT408" s="233" t="s">
        <v>402</v>
      </c>
      <c r="AU408" s="233" t="s">
        <v>87</v>
      </c>
      <c r="AV408" s="12" t="s">
        <v>24</v>
      </c>
      <c r="AW408" s="12" t="s">
        <v>43</v>
      </c>
      <c r="AX408" s="12" t="s">
        <v>80</v>
      </c>
      <c r="AY408" s="233" t="s">
        <v>281</v>
      </c>
    </row>
    <row r="409" s="13" customFormat="1">
      <c r="B409" s="239"/>
      <c r="D409" s="216" t="s">
        <v>402</v>
      </c>
      <c r="E409" s="240" t="s">
        <v>5</v>
      </c>
      <c r="F409" s="241" t="s">
        <v>852</v>
      </c>
      <c r="H409" s="242">
        <v>8.6999999999999993</v>
      </c>
      <c r="I409" s="243"/>
      <c r="L409" s="239"/>
      <c r="M409" s="244"/>
      <c r="N409" s="245"/>
      <c r="O409" s="245"/>
      <c r="P409" s="245"/>
      <c r="Q409" s="245"/>
      <c r="R409" s="245"/>
      <c r="S409" s="245"/>
      <c r="T409" s="246"/>
      <c r="AT409" s="240" t="s">
        <v>402</v>
      </c>
      <c r="AU409" s="240" t="s">
        <v>87</v>
      </c>
      <c r="AV409" s="13" t="s">
        <v>87</v>
      </c>
      <c r="AW409" s="13" t="s">
        <v>43</v>
      </c>
      <c r="AX409" s="13" t="s">
        <v>80</v>
      </c>
      <c r="AY409" s="240" t="s">
        <v>281</v>
      </c>
    </row>
    <row r="410" s="13" customFormat="1">
      <c r="B410" s="239"/>
      <c r="D410" s="216" t="s">
        <v>402</v>
      </c>
      <c r="E410" s="240" t="s">
        <v>5</v>
      </c>
      <c r="F410" s="241" t="s">
        <v>853</v>
      </c>
      <c r="H410" s="242">
        <v>31.48</v>
      </c>
      <c r="I410" s="243"/>
      <c r="L410" s="239"/>
      <c r="M410" s="244"/>
      <c r="N410" s="245"/>
      <c r="O410" s="245"/>
      <c r="P410" s="245"/>
      <c r="Q410" s="245"/>
      <c r="R410" s="245"/>
      <c r="S410" s="245"/>
      <c r="T410" s="246"/>
      <c r="AT410" s="240" t="s">
        <v>402</v>
      </c>
      <c r="AU410" s="240" t="s">
        <v>87</v>
      </c>
      <c r="AV410" s="13" t="s">
        <v>87</v>
      </c>
      <c r="AW410" s="13" t="s">
        <v>43</v>
      </c>
      <c r="AX410" s="13" t="s">
        <v>80</v>
      </c>
      <c r="AY410" s="240" t="s">
        <v>281</v>
      </c>
    </row>
    <row r="411" s="12" customFormat="1">
      <c r="B411" s="232"/>
      <c r="D411" s="216" t="s">
        <v>402</v>
      </c>
      <c r="E411" s="233" t="s">
        <v>5</v>
      </c>
      <c r="F411" s="234" t="s">
        <v>854</v>
      </c>
      <c r="H411" s="233" t="s">
        <v>5</v>
      </c>
      <c r="I411" s="235"/>
      <c r="L411" s="232"/>
      <c r="M411" s="236"/>
      <c r="N411" s="237"/>
      <c r="O411" s="237"/>
      <c r="P411" s="237"/>
      <c r="Q411" s="237"/>
      <c r="R411" s="237"/>
      <c r="S411" s="237"/>
      <c r="T411" s="238"/>
      <c r="AT411" s="233" t="s">
        <v>402</v>
      </c>
      <c r="AU411" s="233" t="s">
        <v>87</v>
      </c>
      <c r="AV411" s="12" t="s">
        <v>24</v>
      </c>
      <c r="AW411" s="12" t="s">
        <v>43</v>
      </c>
      <c r="AX411" s="12" t="s">
        <v>80</v>
      </c>
      <c r="AY411" s="233" t="s">
        <v>281</v>
      </c>
    </row>
    <row r="412" s="13" customFormat="1">
      <c r="B412" s="239"/>
      <c r="D412" s="216" t="s">
        <v>402</v>
      </c>
      <c r="E412" s="240" t="s">
        <v>5</v>
      </c>
      <c r="F412" s="241" t="s">
        <v>855</v>
      </c>
      <c r="H412" s="242">
        <v>26.800000000000001</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856</v>
      </c>
      <c r="H413" s="242">
        <v>-5</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2" customFormat="1">
      <c r="B414" s="232"/>
      <c r="D414" s="216" t="s">
        <v>402</v>
      </c>
      <c r="E414" s="233" t="s">
        <v>5</v>
      </c>
      <c r="F414" s="234" t="s">
        <v>857</v>
      </c>
      <c r="H414" s="233" t="s">
        <v>5</v>
      </c>
      <c r="I414" s="235"/>
      <c r="L414" s="232"/>
      <c r="M414" s="236"/>
      <c r="N414" s="237"/>
      <c r="O414" s="237"/>
      <c r="P414" s="237"/>
      <c r="Q414" s="237"/>
      <c r="R414" s="237"/>
      <c r="S414" s="237"/>
      <c r="T414" s="238"/>
      <c r="AT414" s="233" t="s">
        <v>402</v>
      </c>
      <c r="AU414" s="233" t="s">
        <v>87</v>
      </c>
      <c r="AV414" s="12" t="s">
        <v>24</v>
      </c>
      <c r="AW414" s="12" t="s">
        <v>43</v>
      </c>
      <c r="AX414" s="12" t="s">
        <v>80</v>
      </c>
      <c r="AY414" s="233" t="s">
        <v>281</v>
      </c>
    </row>
    <row r="415" s="13" customFormat="1">
      <c r="B415" s="239"/>
      <c r="D415" s="216" t="s">
        <v>402</v>
      </c>
      <c r="E415" s="240" t="s">
        <v>5</v>
      </c>
      <c r="F415" s="241" t="s">
        <v>858</v>
      </c>
      <c r="H415" s="242">
        <v>27.100000000000001</v>
      </c>
      <c r="I415" s="243"/>
      <c r="L415" s="239"/>
      <c r="M415" s="244"/>
      <c r="N415" s="245"/>
      <c r="O415" s="245"/>
      <c r="P415" s="245"/>
      <c r="Q415" s="245"/>
      <c r="R415" s="245"/>
      <c r="S415" s="245"/>
      <c r="T415" s="246"/>
      <c r="AT415" s="240" t="s">
        <v>402</v>
      </c>
      <c r="AU415" s="240" t="s">
        <v>87</v>
      </c>
      <c r="AV415" s="13" t="s">
        <v>87</v>
      </c>
      <c r="AW415" s="13" t="s">
        <v>43</v>
      </c>
      <c r="AX415" s="13" t="s">
        <v>80</v>
      </c>
      <c r="AY415" s="240" t="s">
        <v>281</v>
      </c>
    </row>
    <row r="416" s="14" customFormat="1">
      <c r="B416" s="247"/>
      <c r="D416" s="216" t="s">
        <v>402</v>
      </c>
      <c r="E416" s="248" t="s">
        <v>5</v>
      </c>
      <c r="F416" s="249" t="s">
        <v>405</v>
      </c>
      <c r="H416" s="250">
        <v>173.368</v>
      </c>
      <c r="I416" s="251"/>
      <c r="L416" s="247"/>
      <c r="M416" s="252"/>
      <c r="N416" s="253"/>
      <c r="O416" s="253"/>
      <c r="P416" s="253"/>
      <c r="Q416" s="253"/>
      <c r="R416" s="253"/>
      <c r="S416" s="253"/>
      <c r="T416" s="254"/>
      <c r="AT416" s="248" t="s">
        <v>402</v>
      </c>
      <c r="AU416" s="248" t="s">
        <v>87</v>
      </c>
      <c r="AV416" s="14" t="s">
        <v>286</v>
      </c>
      <c r="AW416" s="14" t="s">
        <v>43</v>
      </c>
      <c r="AX416" s="14" t="s">
        <v>24</v>
      </c>
      <c r="AY416" s="248" t="s">
        <v>281</v>
      </c>
    </row>
    <row r="417" s="1" customFormat="1" ht="25.5" customHeight="1">
      <c r="B417" s="203"/>
      <c r="C417" s="204" t="s">
        <v>859</v>
      </c>
      <c r="D417" s="204" t="s">
        <v>282</v>
      </c>
      <c r="E417" s="205" t="s">
        <v>860</v>
      </c>
      <c r="F417" s="206" t="s">
        <v>861</v>
      </c>
      <c r="G417" s="207" t="s">
        <v>394</v>
      </c>
      <c r="H417" s="208">
        <v>17.649999999999999</v>
      </c>
      <c r="I417" s="209"/>
      <c r="J417" s="210">
        <f>ROUND(I417*H417,2)</f>
        <v>0</v>
      </c>
      <c r="K417" s="206" t="s">
        <v>5</v>
      </c>
      <c r="L417" s="48"/>
      <c r="M417" s="211" t="s">
        <v>5</v>
      </c>
      <c r="N417" s="212" t="s">
        <v>51</v>
      </c>
      <c r="O417" s="49"/>
      <c r="P417" s="213">
        <f>O417*H417</f>
        <v>0</v>
      </c>
      <c r="Q417" s="213">
        <v>0</v>
      </c>
      <c r="R417" s="213">
        <f>Q417*H417</f>
        <v>0</v>
      </c>
      <c r="S417" s="213">
        <v>0</v>
      </c>
      <c r="T417" s="214">
        <f>S417*H417</f>
        <v>0</v>
      </c>
      <c r="AR417" s="26" t="s">
        <v>286</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286</v>
      </c>
      <c r="BM417" s="26" t="s">
        <v>862</v>
      </c>
    </row>
    <row r="418" s="1" customFormat="1">
      <c r="B418" s="48"/>
      <c r="D418" s="216" t="s">
        <v>288</v>
      </c>
      <c r="F418" s="217" t="s">
        <v>842</v>
      </c>
      <c r="I418" s="218"/>
      <c r="L418" s="48"/>
      <c r="M418" s="219"/>
      <c r="N418" s="49"/>
      <c r="O418" s="49"/>
      <c r="P418" s="49"/>
      <c r="Q418" s="49"/>
      <c r="R418" s="49"/>
      <c r="S418" s="49"/>
      <c r="T418" s="87"/>
      <c r="AT418" s="26" t="s">
        <v>288</v>
      </c>
      <c r="AU418" s="26" t="s">
        <v>87</v>
      </c>
    </row>
    <row r="419" s="12" customFormat="1">
      <c r="B419" s="232"/>
      <c r="D419" s="216" t="s">
        <v>402</v>
      </c>
      <c r="E419" s="233" t="s">
        <v>5</v>
      </c>
      <c r="F419" s="234" t="s">
        <v>776</v>
      </c>
      <c r="H419" s="233" t="s">
        <v>5</v>
      </c>
      <c r="I419" s="235"/>
      <c r="L419" s="232"/>
      <c r="M419" s="236"/>
      <c r="N419" s="237"/>
      <c r="O419" s="237"/>
      <c r="P419" s="237"/>
      <c r="Q419" s="237"/>
      <c r="R419" s="237"/>
      <c r="S419" s="237"/>
      <c r="T419" s="238"/>
      <c r="AT419" s="233" t="s">
        <v>402</v>
      </c>
      <c r="AU419" s="233" t="s">
        <v>87</v>
      </c>
      <c r="AV419" s="12" t="s">
        <v>24</v>
      </c>
      <c r="AW419" s="12" t="s">
        <v>43</v>
      </c>
      <c r="AX419" s="12" t="s">
        <v>80</v>
      </c>
      <c r="AY419" s="233" t="s">
        <v>281</v>
      </c>
    </row>
    <row r="420" s="12" customFormat="1">
      <c r="B420" s="232"/>
      <c r="D420" s="216" t="s">
        <v>402</v>
      </c>
      <c r="E420" s="233" t="s">
        <v>5</v>
      </c>
      <c r="F420" s="234" t="s">
        <v>845</v>
      </c>
      <c r="H420" s="233" t="s">
        <v>5</v>
      </c>
      <c r="I420" s="235"/>
      <c r="L420" s="232"/>
      <c r="M420" s="236"/>
      <c r="N420" s="237"/>
      <c r="O420" s="237"/>
      <c r="P420" s="237"/>
      <c r="Q420" s="237"/>
      <c r="R420" s="237"/>
      <c r="S420" s="237"/>
      <c r="T420" s="238"/>
      <c r="AT420" s="233" t="s">
        <v>402</v>
      </c>
      <c r="AU420" s="233" t="s">
        <v>87</v>
      </c>
      <c r="AV420" s="12" t="s">
        <v>24</v>
      </c>
      <c r="AW420" s="12" t="s">
        <v>43</v>
      </c>
      <c r="AX420" s="12" t="s">
        <v>80</v>
      </c>
      <c r="AY420" s="233" t="s">
        <v>281</v>
      </c>
    </row>
    <row r="421" s="13" customFormat="1">
      <c r="B421" s="239"/>
      <c r="D421" s="216" t="s">
        <v>402</v>
      </c>
      <c r="E421" s="240" t="s">
        <v>5</v>
      </c>
      <c r="F421" s="241" t="s">
        <v>863</v>
      </c>
      <c r="H421" s="242">
        <v>7.75</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2" customFormat="1">
      <c r="B422" s="232"/>
      <c r="D422" s="216" t="s">
        <v>402</v>
      </c>
      <c r="E422" s="233" t="s">
        <v>5</v>
      </c>
      <c r="F422" s="234" t="s">
        <v>847</v>
      </c>
      <c r="H422" s="233" t="s">
        <v>5</v>
      </c>
      <c r="I422" s="235"/>
      <c r="L422" s="232"/>
      <c r="M422" s="236"/>
      <c r="N422" s="237"/>
      <c r="O422" s="237"/>
      <c r="P422" s="237"/>
      <c r="Q422" s="237"/>
      <c r="R422" s="237"/>
      <c r="S422" s="237"/>
      <c r="T422" s="238"/>
      <c r="AT422" s="233" t="s">
        <v>402</v>
      </c>
      <c r="AU422" s="233" t="s">
        <v>87</v>
      </c>
      <c r="AV422" s="12" t="s">
        <v>24</v>
      </c>
      <c r="AW422" s="12" t="s">
        <v>43</v>
      </c>
      <c r="AX422" s="12" t="s">
        <v>80</v>
      </c>
      <c r="AY422" s="233" t="s">
        <v>281</v>
      </c>
    </row>
    <row r="423" s="13" customFormat="1">
      <c r="B423" s="239"/>
      <c r="D423" s="216" t="s">
        <v>402</v>
      </c>
      <c r="E423" s="240" t="s">
        <v>5</v>
      </c>
      <c r="F423" s="241" t="s">
        <v>806</v>
      </c>
      <c r="H423" s="242">
        <v>9.9000000000000004</v>
      </c>
      <c r="I423" s="243"/>
      <c r="L423" s="239"/>
      <c r="M423" s="244"/>
      <c r="N423" s="245"/>
      <c r="O423" s="245"/>
      <c r="P423" s="245"/>
      <c r="Q423" s="245"/>
      <c r="R423" s="245"/>
      <c r="S423" s="245"/>
      <c r="T423" s="246"/>
      <c r="AT423" s="240" t="s">
        <v>402</v>
      </c>
      <c r="AU423" s="240" t="s">
        <v>87</v>
      </c>
      <c r="AV423" s="13" t="s">
        <v>87</v>
      </c>
      <c r="AW423" s="13" t="s">
        <v>43</v>
      </c>
      <c r="AX423" s="13" t="s">
        <v>80</v>
      </c>
      <c r="AY423" s="240" t="s">
        <v>281</v>
      </c>
    </row>
    <row r="424" s="14" customFormat="1">
      <c r="B424" s="247"/>
      <c r="D424" s="216" t="s">
        <v>402</v>
      </c>
      <c r="E424" s="248" t="s">
        <v>5</v>
      </c>
      <c r="F424" s="249" t="s">
        <v>405</v>
      </c>
      <c r="H424" s="250">
        <v>17.649999999999999</v>
      </c>
      <c r="I424" s="251"/>
      <c r="L424" s="247"/>
      <c r="M424" s="252"/>
      <c r="N424" s="253"/>
      <c r="O424" s="253"/>
      <c r="P424" s="253"/>
      <c r="Q424" s="253"/>
      <c r="R424" s="253"/>
      <c r="S424" s="253"/>
      <c r="T424" s="254"/>
      <c r="AT424" s="248" t="s">
        <v>402</v>
      </c>
      <c r="AU424" s="248" t="s">
        <v>87</v>
      </c>
      <c r="AV424" s="14" t="s">
        <v>286</v>
      </c>
      <c r="AW424" s="14" t="s">
        <v>43</v>
      </c>
      <c r="AX424" s="14" t="s">
        <v>24</v>
      </c>
      <c r="AY424" s="248" t="s">
        <v>281</v>
      </c>
    </row>
    <row r="425" s="1" customFormat="1" ht="25.5" customHeight="1">
      <c r="B425" s="203"/>
      <c r="C425" s="204" t="s">
        <v>864</v>
      </c>
      <c r="D425" s="204" t="s">
        <v>282</v>
      </c>
      <c r="E425" s="205" t="s">
        <v>865</v>
      </c>
      <c r="F425" s="206" t="s">
        <v>866</v>
      </c>
      <c r="G425" s="207" t="s">
        <v>388</v>
      </c>
      <c r="H425" s="208">
        <v>582.63300000000004</v>
      </c>
      <c r="I425" s="209"/>
      <c r="J425" s="210">
        <f>ROUND(I425*H425,2)</f>
        <v>0</v>
      </c>
      <c r="K425" s="206" t="s">
        <v>389</v>
      </c>
      <c r="L425" s="48"/>
      <c r="M425" s="211" t="s">
        <v>5</v>
      </c>
      <c r="N425" s="212" t="s">
        <v>51</v>
      </c>
      <c r="O425" s="49"/>
      <c r="P425" s="213">
        <f>O425*H425</f>
        <v>0</v>
      </c>
      <c r="Q425" s="213">
        <v>0.20241200000000001</v>
      </c>
      <c r="R425" s="213">
        <f>Q425*H425</f>
        <v>117.93191079600001</v>
      </c>
      <c r="S425" s="213">
        <v>0</v>
      </c>
      <c r="T425" s="214">
        <f>S425*H425</f>
        <v>0</v>
      </c>
      <c r="AR425" s="26" t="s">
        <v>286</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286</v>
      </c>
      <c r="BM425" s="26" t="s">
        <v>867</v>
      </c>
    </row>
    <row r="426" s="1" customFormat="1">
      <c r="B426" s="48"/>
      <c r="D426" s="216" t="s">
        <v>288</v>
      </c>
      <c r="F426" s="217" t="s">
        <v>868</v>
      </c>
      <c r="I426" s="218"/>
      <c r="L426" s="48"/>
      <c r="M426" s="219"/>
      <c r="N426" s="49"/>
      <c r="O426" s="49"/>
      <c r="P426" s="49"/>
      <c r="Q426" s="49"/>
      <c r="R426" s="49"/>
      <c r="S426" s="49"/>
      <c r="T426" s="87"/>
      <c r="AT426" s="26" t="s">
        <v>288</v>
      </c>
      <c r="AU426" s="26" t="s">
        <v>87</v>
      </c>
    </row>
    <row r="427" s="12" customFormat="1">
      <c r="B427" s="232"/>
      <c r="D427" s="216" t="s">
        <v>402</v>
      </c>
      <c r="E427" s="233" t="s">
        <v>5</v>
      </c>
      <c r="F427" s="234" t="s">
        <v>772</v>
      </c>
      <c r="H427" s="233" t="s">
        <v>5</v>
      </c>
      <c r="I427" s="235"/>
      <c r="L427" s="232"/>
      <c r="M427" s="236"/>
      <c r="N427" s="237"/>
      <c r="O427" s="237"/>
      <c r="P427" s="237"/>
      <c r="Q427" s="237"/>
      <c r="R427" s="237"/>
      <c r="S427" s="237"/>
      <c r="T427" s="238"/>
      <c r="AT427" s="233" t="s">
        <v>402</v>
      </c>
      <c r="AU427" s="233" t="s">
        <v>87</v>
      </c>
      <c r="AV427" s="12" t="s">
        <v>24</v>
      </c>
      <c r="AW427" s="12" t="s">
        <v>43</v>
      </c>
      <c r="AX427" s="12" t="s">
        <v>80</v>
      </c>
      <c r="AY427" s="233" t="s">
        <v>281</v>
      </c>
    </row>
    <row r="428" s="12" customFormat="1">
      <c r="B428" s="232"/>
      <c r="D428" s="216" t="s">
        <v>402</v>
      </c>
      <c r="E428" s="233" t="s">
        <v>5</v>
      </c>
      <c r="F428" s="234" t="s">
        <v>869</v>
      </c>
      <c r="H428" s="233" t="s">
        <v>5</v>
      </c>
      <c r="I428" s="235"/>
      <c r="L428" s="232"/>
      <c r="M428" s="236"/>
      <c r="N428" s="237"/>
      <c r="O428" s="237"/>
      <c r="P428" s="237"/>
      <c r="Q428" s="237"/>
      <c r="R428" s="237"/>
      <c r="S428" s="237"/>
      <c r="T428" s="238"/>
      <c r="AT428" s="233" t="s">
        <v>402</v>
      </c>
      <c r="AU428" s="233" t="s">
        <v>87</v>
      </c>
      <c r="AV428" s="12" t="s">
        <v>24</v>
      </c>
      <c r="AW428" s="12" t="s">
        <v>43</v>
      </c>
      <c r="AX428" s="12" t="s">
        <v>80</v>
      </c>
      <c r="AY428" s="233" t="s">
        <v>281</v>
      </c>
    </row>
    <row r="429" s="13" customFormat="1">
      <c r="B429" s="239"/>
      <c r="D429" s="216" t="s">
        <v>402</v>
      </c>
      <c r="E429" s="240" t="s">
        <v>5</v>
      </c>
      <c r="F429" s="241" t="s">
        <v>870</v>
      </c>
      <c r="H429" s="242">
        <v>4.5</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871</v>
      </c>
      <c r="H430" s="242">
        <v>5.0999999999999996</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2" customFormat="1">
      <c r="B431" s="232"/>
      <c r="D431" s="216" t="s">
        <v>402</v>
      </c>
      <c r="E431" s="233" t="s">
        <v>5</v>
      </c>
      <c r="F431" s="234" t="s">
        <v>773</v>
      </c>
      <c r="H431" s="233" t="s">
        <v>5</v>
      </c>
      <c r="I431" s="235"/>
      <c r="L431" s="232"/>
      <c r="M431" s="236"/>
      <c r="N431" s="237"/>
      <c r="O431" s="237"/>
      <c r="P431" s="237"/>
      <c r="Q431" s="237"/>
      <c r="R431" s="237"/>
      <c r="S431" s="237"/>
      <c r="T431" s="238"/>
      <c r="AT431" s="233" t="s">
        <v>402</v>
      </c>
      <c r="AU431" s="233" t="s">
        <v>87</v>
      </c>
      <c r="AV431" s="12" t="s">
        <v>24</v>
      </c>
      <c r="AW431" s="12" t="s">
        <v>43</v>
      </c>
      <c r="AX431" s="12" t="s">
        <v>80</v>
      </c>
      <c r="AY431" s="233" t="s">
        <v>281</v>
      </c>
    </row>
    <row r="432" s="13" customFormat="1">
      <c r="B432" s="239"/>
      <c r="D432" s="216" t="s">
        <v>402</v>
      </c>
      <c r="E432" s="240" t="s">
        <v>5</v>
      </c>
      <c r="F432" s="241" t="s">
        <v>872</v>
      </c>
      <c r="H432" s="242">
        <v>11.494999999999999</v>
      </c>
      <c r="I432" s="243"/>
      <c r="L432" s="239"/>
      <c r="M432" s="244"/>
      <c r="N432" s="245"/>
      <c r="O432" s="245"/>
      <c r="P432" s="245"/>
      <c r="Q432" s="245"/>
      <c r="R432" s="245"/>
      <c r="S432" s="245"/>
      <c r="T432" s="246"/>
      <c r="AT432" s="240" t="s">
        <v>402</v>
      </c>
      <c r="AU432" s="240" t="s">
        <v>87</v>
      </c>
      <c r="AV432" s="13" t="s">
        <v>87</v>
      </c>
      <c r="AW432" s="13" t="s">
        <v>43</v>
      </c>
      <c r="AX432" s="13" t="s">
        <v>80</v>
      </c>
      <c r="AY432" s="240" t="s">
        <v>281</v>
      </c>
    </row>
    <row r="433" s="13" customFormat="1">
      <c r="B433" s="239"/>
      <c r="D433" s="216" t="s">
        <v>402</v>
      </c>
      <c r="E433" s="240" t="s">
        <v>5</v>
      </c>
      <c r="F433" s="241" t="s">
        <v>873</v>
      </c>
      <c r="H433" s="242">
        <v>25.024999999999999</v>
      </c>
      <c r="I433" s="243"/>
      <c r="L433" s="239"/>
      <c r="M433" s="244"/>
      <c r="N433" s="245"/>
      <c r="O433" s="245"/>
      <c r="P433" s="245"/>
      <c r="Q433" s="245"/>
      <c r="R433" s="245"/>
      <c r="S433" s="245"/>
      <c r="T433" s="246"/>
      <c r="AT433" s="240" t="s">
        <v>402</v>
      </c>
      <c r="AU433" s="240" t="s">
        <v>87</v>
      </c>
      <c r="AV433" s="13" t="s">
        <v>87</v>
      </c>
      <c r="AW433" s="13" t="s">
        <v>43</v>
      </c>
      <c r="AX433" s="13" t="s">
        <v>80</v>
      </c>
      <c r="AY433" s="240" t="s">
        <v>281</v>
      </c>
    </row>
    <row r="434" s="13" customFormat="1">
      <c r="B434" s="239"/>
      <c r="D434" s="216" t="s">
        <v>402</v>
      </c>
      <c r="E434" s="240" t="s">
        <v>5</v>
      </c>
      <c r="F434" s="241" t="s">
        <v>874</v>
      </c>
      <c r="H434" s="242">
        <v>28.050000000000001</v>
      </c>
      <c r="I434" s="243"/>
      <c r="L434" s="239"/>
      <c r="M434" s="244"/>
      <c r="N434" s="245"/>
      <c r="O434" s="245"/>
      <c r="P434" s="245"/>
      <c r="Q434" s="245"/>
      <c r="R434" s="245"/>
      <c r="S434" s="245"/>
      <c r="T434" s="246"/>
      <c r="AT434" s="240" t="s">
        <v>402</v>
      </c>
      <c r="AU434" s="240" t="s">
        <v>87</v>
      </c>
      <c r="AV434" s="13" t="s">
        <v>87</v>
      </c>
      <c r="AW434" s="13" t="s">
        <v>43</v>
      </c>
      <c r="AX434" s="13" t="s">
        <v>80</v>
      </c>
      <c r="AY434" s="240" t="s">
        <v>281</v>
      </c>
    </row>
    <row r="435" s="13" customFormat="1">
      <c r="B435" s="239"/>
      <c r="D435" s="216" t="s">
        <v>402</v>
      </c>
      <c r="E435" s="240" t="s">
        <v>5</v>
      </c>
      <c r="F435" s="241" t="s">
        <v>875</v>
      </c>
      <c r="H435" s="242">
        <v>14.574999999999999</v>
      </c>
      <c r="I435" s="243"/>
      <c r="L435" s="239"/>
      <c r="M435" s="244"/>
      <c r="N435" s="245"/>
      <c r="O435" s="245"/>
      <c r="P435" s="245"/>
      <c r="Q435" s="245"/>
      <c r="R435" s="245"/>
      <c r="S435" s="245"/>
      <c r="T435" s="246"/>
      <c r="AT435" s="240" t="s">
        <v>402</v>
      </c>
      <c r="AU435" s="240" t="s">
        <v>87</v>
      </c>
      <c r="AV435" s="13" t="s">
        <v>87</v>
      </c>
      <c r="AW435" s="13" t="s">
        <v>43</v>
      </c>
      <c r="AX435" s="13" t="s">
        <v>80</v>
      </c>
      <c r="AY435" s="240" t="s">
        <v>281</v>
      </c>
    </row>
    <row r="436" s="13" customFormat="1">
      <c r="B436" s="239"/>
      <c r="D436" s="216" t="s">
        <v>402</v>
      </c>
      <c r="E436" s="240" t="s">
        <v>5</v>
      </c>
      <c r="F436" s="241" t="s">
        <v>876</v>
      </c>
      <c r="H436" s="242">
        <v>-35.700000000000003</v>
      </c>
      <c r="I436" s="243"/>
      <c r="L436" s="239"/>
      <c r="M436" s="244"/>
      <c r="N436" s="245"/>
      <c r="O436" s="245"/>
      <c r="P436" s="245"/>
      <c r="Q436" s="245"/>
      <c r="R436" s="245"/>
      <c r="S436" s="245"/>
      <c r="T436" s="246"/>
      <c r="AT436" s="240" t="s">
        <v>402</v>
      </c>
      <c r="AU436" s="240" t="s">
        <v>87</v>
      </c>
      <c r="AV436" s="13" t="s">
        <v>87</v>
      </c>
      <c r="AW436" s="13" t="s">
        <v>43</v>
      </c>
      <c r="AX436" s="13" t="s">
        <v>80</v>
      </c>
      <c r="AY436" s="240" t="s">
        <v>281</v>
      </c>
    </row>
    <row r="437" s="12" customFormat="1">
      <c r="B437" s="232"/>
      <c r="D437" s="216" t="s">
        <v>402</v>
      </c>
      <c r="E437" s="233" t="s">
        <v>5</v>
      </c>
      <c r="F437" s="234" t="s">
        <v>877</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878</v>
      </c>
      <c r="H438" s="242">
        <v>9.1500000000000004</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2" customFormat="1">
      <c r="B439" s="232"/>
      <c r="D439" s="216" t="s">
        <v>402</v>
      </c>
      <c r="E439" s="233" t="s">
        <v>5</v>
      </c>
      <c r="F439" s="234" t="s">
        <v>879</v>
      </c>
      <c r="H439" s="233" t="s">
        <v>5</v>
      </c>
      <c r="I439" s="235"/>
      <c r="L439" s="232"/>
      <c r="M439" s="236"/>
      <c r="N439" s="237"/>
      <c r="O439" s="237"/>
      <c r="P439" s="237"/>
      <c r="Q439" s="237"/>
      <c r="R439" s="237"/>
      <c r="S439" s="237"/>
      <c r="T439" s="238"/>
      <c r="AT439" s="233" t="s">
        <v>402</v>
      </c>
      <c r="AU439" s="233" t="s">
        <v>87</v>
      </c>
      <c r="AV439" s="12" t="s">
        <v>24</v>
      </c>
      <c r="AW439" s="12" t="s">
        <v>43</v>
      </c>
      <c r="AX439" s="12" t="s">
        <v>80</v>
      </c>
      <c r="AY439" s="233" t="s">
        <v>281</v>
      </c>
    </row>
    <row r="440" s="13" customFormat="1">
      <c r="B440" s="239"/>
      <c r="D440" s="216" t="s">
        <v>402</v>
      </c>
      <c r="E440" s="240" t="s">
        <v>5</v>
      </c>
      <c r="F440" s="241" t="s">
        <v>880</v>
      </c>
      <c r="H440" s="242">
        <v>20.963000000000001</v>
      </c>
      <c r="I440" s="243"/>
      <c r="L440" s="239"/>
      <c r="M440" s="244"/>
      <c r="N440" s="245"/>
      <c r="O440" s="245"/>
      <c r="P440" s="245"/>
      <c r="Q440" s="245"/>
      <c r="R440" s="245"/>
      <c r="S440" s="245"/>
      <c r="T440" s="246"/>
      <c r="AT440" s="240" t="s">
        <v>402</v>
      </c>
      <c r="AU440" s="240" t="s">
        <v>87</v>
      </c>
      <c r="AV440" s="13" t="s">
        <v>87</v>
      </c>
      <c r="AW440" s="13" t="s">
        <v>43</v>
      </c>
      <c r="AX440" s="13" t="s">
        <v>80</v>
      </c>
      <c r="AY440" s="240" t="s">
        <v>281</v>
      </c>
    </row>
    <row r="441" s="13" customFormat="1">
      <c r="B441" s="239"/>
      <c r="D441" s="216" t="s">
        <v>402</v>
      </c>
      <c r="E441" s="240" t="s">
        <v>5</v>
      </c>
      <c r="F441" s="241" t="s">
        <v>881</v>
      </c>
      <c r="H441" s="242">
        <v>31.199999999999999</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2" customFormat="1">
      <c r="B442" s="232"/>
      <c r="D442" s="216" t="s">
        <v>402</v>
      </c>
      <c r="E442" s="233" t="s">
        <v>5</v>
      </c>
      <c r="F442" s="234" t="s">
        <v>882</v>
      </c>
      <c r="H442" s="233" t="s">
        <v>5</v>
      </c>
      <c r="I442" s="235"/>
      <c r="L442" s="232"/>
      <c r="M442" s="236"/>
      <c r="N442" s="237"/>
      <c r="O442" s="237"/>
      <c r="P442" s="237"/>
      <c r="Q442" s="237"/>
      <c r="R442" s="237"/>
      <c r="S442" s="237"/>
      <c r="T442" s="238"/>
      <c r="AT442" s="233" t="s">
        <v>402</v>
      </c>
      <c r="AU442" s="233" t="s">
        <v>87</v>
      </c>
      <c r="AV442" s="12" t="s">
        <v>24</v>
      </c>
      <c r="AW442" s="12" t="s">
        <v>43</v>
      </c>
      <c r="AX442" s="12" t="s">
        <v>80</v>
      </c>
      <c r="AY442" s="233" t="s">
        <v>281</v>
      </c>
    </row>
    <row r="443" s="13" customFormat="1">
      <c r="B443" s="239"/>
      <c r="D443" s="216" t="s">
        <v>402</v>
      </c>
      <c r="E443" s="240" t="s">
        <v>5</v>
      </c>
      <c r="F443" s="241" t="s">
        <v>883</v>
      </c>
      <c r="H443" s="242">
        <v>17.225000000000001</v>
      </c>
      <c r="I443" s="243"/>
      <c r="L443" s="239"/>
      <c r="M443" s="244"/>
      <c r="N443" s="245"/>
      <c r="O443" s="245"/>
      <c r="P443" s="245"/>
      <c r="Q443" s="245"/>
      <c r="R443" s="245"/>
      <c r="S443" s="245"/>
      <c r="T443" s="246"/>
      <c r="AT443" s="240" t="s">
        <v>402</v>
      </c>
      <c r="AU443" s="240" t="s">
        <v>87</v>
      </c>
      <c r="AV443" s="13" t="s">
        <v>87</v>
      </c>
      <c r="AW443" s="13" t="s">
        <v>43</v>
      </c>
      <c r="AX443" s="13" t="s">
        <v>80</v>
      </c>
      <c r="AY443" s="240" t="s">
        <v>281</v>
      </c>
    </row>
    <row r="444" s="12" customFormat="1">
      <c r="B444" s="232"/>
      <c r="D444" s="216" t="s">
        <v>402</v>
      </c>
      <c r="E444" s="233" t="s">
        <v>5</v>
      </c>
      <c r="F444" s="234" t="s">
        <v>884</v>
      </c>
      <c r="H444" s="233" t="s">
        <v>5</v>
      </c>
      <c r="I444" s="235"/>
      <c r="L444" s="232"/>
      <c r="M444" s="236"/>
      <c r="N444" s="237"/>
      <c r="O444" s="237"/>
      <c r="P444" s="237"/>
      <c r="Q444" s="237"/>
      <c r="R444" s="237"/>
      <c r="S444" s="237"/>
      <c r="T444" s="238"/>
      <c r="AT444" s="233" t="s">
        <v>402</v>
      </c>
      <c r="AU444" s="233" t="s">
        <v>87</v>
      </c>
      <c r="AV444" s="12" t="s">
        <v>24</v>
      </c>
      <c r="AW444" s="12" t="s">
        <v>43</v>
      </c>
      <c r="AX444" s="12" t="s">
        <v>80</v>
      </c>
      <c r="AY444" s="233" t="s">
        <v>281</v>
      </c>
    </row>
    <row r="445" s="13" customFormat="1">
      <c r="B445" s="239"/>
      <c r="D445" s="216" t="s">
        <v>402</v>
      </c>
      <c r="E445" s="240" t="s">
        <v>5</v>
      </c>
      <c r="F445" s="241" t="s">
        <v>885</v>
      </c>
      <c r="H445" s="242">
        <v>81.25</v>
      </c>
      <c r="I445" s="243"/>
      <c r="L445" s="239"/>
      <c r="M445" s="244"/>
      <c r="N445" s="245"/>
      <c r="O445" s="245"/>
      <c r="P445" s="245"/>
      <c r="Q445" s="245"/>
      <c r="R445" s="245"/>
      <c r="S445" s="245"/>
      <c r="T445" s="246"/>
      <c r="AT445" s="240" t="s">
        <v>402</v>
      </c>
      <c r="AU445" s="240" t="s">
        <v>87</v>
      </c>
      <c r="AV445" s="13" t="s">
        <v>87</v>
      </c>
      <c r="AW445" s="13" t="s">
        <v>43</v>
      </c>
      <c r="AX445" s="13" t="s">
        <v>80</v>
      </c>
      <c r="AY445" s="240" t="s">
        <v>281</v>
      </c>
    </row>
    <row r="446" s="13" customFormat="1">
      <c r="B446" s="239"/>
      <c r="D446" s="216" t="s">
        <v>402</v>
      </c>
      <c r="E446" s="240" t="s">
        <v>5</v>
      </c>
      <c r="F446" s="241" t="s">
        <v>5</v>
      </c>
      <c r="H446" s="242">
        <v>0</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2" customFormat="1">
      <c r="B447" s="232"/>
      <c r="D447" s="216" t="s">
        <v>402</v>
      </c>
      <c r="E447" s="233" t="s">
        <v>5</v>
      </c>
      <c r="F447" s="234" t="s">
        <v>776</v>
      </c>
      <c r="H447" s="233" t="s">
        <v>5</v>
      </c>
      <c r="I447" s="235"/>
      <c r="L447" s="232"/>
      <c r="M447" s="236"/>
      <c r="N447" s="237"/>
      <c r="O447" s="237"/>
      <c r="P447" s="237"/>
      <c r="Q447" s="237"/>
      <c r="R447" s="237"/>
      <c r="S447" s="237"/>
      <c r="T447" s="238"/>
      <c r="AT447" s="233" t="s">
        <v>402</v>
      </c>
      <c r="AU447" s="233" t="s">
        <v>87</v>
      </c>
      <c r="AV447" s="12" t="s">
        <v>24</v>
      </c>
      <c r="AW447" s="12" t="s">
        <v>43</v>
      </c>
      <c r="AX447" s="12" t="s">
        <v>80</v>
      </c>
      <c r="AY447" s="233" t="s">
        <v>281</v>
      </c>
    </row>
    <row r="448" s="12" customFormat="1">
      <c r="B448" s="232"/>
      <c r="D448" s="216" t="s">
        <v>402</v>
      </c>
      <c r="E448" s="233" t="s">
        <v>5</v>
      </c>
      <c r="F448" s="234" t="s">
        <v>886</v>
      </c>
      <c r="H448" s="233" t="s">
        <v>5</v>
      </c>
      <c r="I448" s="235"/>
      <c r="L448" s="232"/>
      <c r="M448" s="236"/>
      <c r="N448" s="237"/>
      <c r="O448" s="237"/>
      <c r="P448" s="237"/>
      <c r="Q448" s="237"/>
      <c r="R448" s="237"/>
      <c r="S448" s="237"/>
      <c r="T448" s="238"/>
      <c r="AT448" s="233" t="s">
        <v>402</v>
      </c>
      <c r="AU448" s="233" t="s">
        <v>87</v>
      </c>
      <c r="AV448" s="12" t="s">
        <v>24</v>
      </c>
      <c r="AW448" s="12" t="s">
        <v>43</v>
      </c>
      <c r="AX448" s="12" t="s">
        <v>80</v>
      </c>
      <c r="AY448" s="233" t="s">
        <v>281</v>
      </c>
    </row>
    <row r="449" s="13" customFormat="1">
      <c r="B449" s="239"/>
      <c r="D449" s="216" t="s">
        <v>402</v>
      </c>
      <c r="E449" s="240" t="s">
        <v>5</v>
      </c>
      <c r="F449" s="241" t="s">
        <v>887</v>
      </c>
      <c r="H449" s="242">
        <v>45</v>
      </c>
      <c r="I449" s="243"/>
      <c r="L449" s="239"/>
      <c r="M449" s="244"/>
      <c r="N449" s="245"/>
      <c r="O449" s="245"/>
      <c r="P449" s="245"/>
      <c r="Q449" s="245"/>
      <c r="R449" s="245"/>
      <c r="S449" s="245"/>
      <c r="T449" s="246"/>
      <c r="AT449" s="240" t="s">
        <v>402</v>
      </c>
      <c r="AU449" s="240" t="s">
        <v>87</v>
      </c>
      <c r="AV449" s="13" t="s">
        <v>87</v>
      </c>
      <c r="AW449" s="13" t="s">
        <v>43</v>
      </c>
      <c r="AX449" s="13" t="s">
        <v>80</v>
      </c>
      <c r="AY449" s="240" t="s">
        <v>281</v>
      </c>
    </row>
    <row r="450" s="13" customFormat="1">
      <c r="B450" s="239"/>
      <c r="D450" s="216" t="s">
        <v>402</v>
      </c>
      <c r="E450" s="240" t="s">
        <v>5</v>
      </c>
      <c r="F450" s="241" t="s">
        <v>888</v>
      </c>
      <c r="H450" s="242">
        <v>-15.6</v>
      </c>
      <c r="I450" s="243"/>
      <c r="L450" s="239"/>
      <c r="M450" s="244"/>
      <c r="N450" s="245"/>
      <c r="O450" s="245"/>
      <c r="P450" s="245"/>
      <c r="Q450" s="245"/>
      <c r="R450" s="245"/>
      <c r="S450" s="245"/>
      <c r="T450" s="246"/>
      <c r="AT450" s="240" t="s">
        <v>402</v>
      </c>
      <c r="AU450" s="240" t="s">
        <v>87</v>
      </c>
      <c r="AV450" s="13" t="s">
        <v>87</v>
      </c>
      <c r="AW450" s="13" t="s">
        <v>43</v>
      </c>
      <c r="AX450" s="13" t="s">
        <v>80</v>
      </c>
      <c r="AY450" s="240" t="s">
        <v>281</v>
      </c>
    </row>
    <row r="451" s="12" customFormat="1">
      <c r="B451" s="232"/>
      <c r="D451" s="216" t="s">
        <v>402</v>
      </c>
      <c r="E451" s="233" t="s">
        <v>5</v>
      </c>
      <c r="F451" s="234" t="s">
        <v>889</v>
      </c>
      <c r="H451" s="233" t="s">
        <v>5</v>
      </c>
      <c r="I451" s="235"/>
      <c r="L451" s="232"/>
      <c r="M451" s="236"/>
      <c r="N451" s="237"/>
      <c r="O451" s="237"/>
      <c r="P451" s="237"/>
      <c r="Q451" s="237"/>
      <c r="R451" s="237"/>
      <c r="S451" s="237"/>
      <c r="T451" s="238"/>
      <c r="AT451" s="233" t="s">
        <v>402</v>
      </c>
      <c r="AU451" s="233" t="s">
        <v>87</v>
      </c>
      <c r="AV451" s="12" t="s">
        <v>24</v>
      </c>
      <c r="AW451" s="12" t="s">
        <v>43</v>
      </c>
      <c r="AX451" s="12" t="s">
        <v>80</v>
      </c>
      <c r="AY451" s="233" t="s">
        <v>281</v>
      </c>
    </row>
    <row r="452" s="13" customFormat="1">
      <c r="B452" s="239"/>
      <c r="D452" s="216" t="s">
        <v>402</v>
      </c>
      <c r="E452" s="240" t="s">
        <v>5</v>
      </c>
      <c r="F452" s="241" t="s">
        <v>890</v>
      </c>
      <c r="H452" s="242">
        <v>12.6</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2" customFormat="1">
      <c r="B453" s="232"/>
      <c r="D453" s="216" t="s">
        <v>402</v>
      </c>
      <c r="E453" s="233" t="s">
        <v>5</v>
      </c>
      <c r="F453" s="234" t="s">
        <v>891</v>
      </c>
      <c r="H453" s="233" t="s">
        <v>5</v>
      </c>
      <c r="I453" s="235"/>
      <c r="L453" s="232"/>
      <c r="M453" s="236"/>
      <c r="N453" s="237"/>
      <c r="O453" s="237"/>
      <c r="P453" s="237"/>
      <c r="Q453" s="237"/>
      <c r="R453" s="237"/>
      <c r="S453" s="237"/>
      <c r="T453" s="238"/>
      <c r="AT453" s="233" t="s">
        <v>402</v>
      </c>
      <c r="AU453" s="233" t="s">
        <v>87</v>
      </c>
      <c r="AV453" s="12" t="s">
        <v>24</v>
      </c>
      <c r="AW453" s="12" t="s">
        <v>43</v>
      </c>
      <c r="AX453" s="12" t="s">
        <v>80</v>
      </c>
      <c r="AY453" s="233" t="s">
        <v>281</v>
      </c>
    </row>
    <row r="454" s="13" customFormat="1">
      <c r="B454" s="239"/>
      <c r="D454" s="216" t="s">
        <v>402</v>
      </c>
      <c r="E454" s="240" t="s">
        <v>5</v>
      </c>
      <c r="F454" s="241" t="s">
        <v>892</v>
      </c>
      <c r="H454" s="242">
        <v>12.300000000000001</v>
      </c>
      <c r="I454" s="243"/>
      <c r="L454" s="239"/>
      <c r="M454" s="244"/>
      <c r="N454" s="245"/>
      <c r="O454" s="245"/>
      <c r="P454" s="245"/>
      <c r="Q454" s="245"/>
      <c r="R454" s="245"/>
      <c r="S454" s="245"/>
      <c r="T454" s="246"/>
      <c r="AT454" s="240" t="s">
        <v>402</v>
      </c>
      <c r="AU454" s="240" t="s">
        <v>87</v>
      </c>
      <c r="AV454" s="13" t="s">
        <v>87</v>
      </c>
      <c r="AW454" s="13" t="s">
        <v>43</v>
      </c>
      <c r="AX454" s="13" t="s">
        <v>80</v>
      </c>
      <c r="AY454" s="240" t="s">
        <v>281</v>
      </c>
    </row>
    <row r="455" s="12" customFormat="1">
      <c r="B455" s="232"/>
      <c r="D455" s="216" t="s">
        <v>402</v>
      </c>
      <c r="E455" s="233" t="s">
        <v>5</v>
      </c>
      <c r="F455" s="234" t="s">
        <v>893</v>
      </c>
      <c r="H455" s="233" t="s">
        <v>5</v>
      </c>
      <c r="I455" s="235"/>
      <c r="L455" s="232"/>
      <c r="M455" s="236"/>
      <c r="N455" s="237"/>
      <c r="O455" s="237"/>
      <c r="P455" s="237"/>
      <c r="Q455" s="237"/>
      <c r="R455" s="237"/>
      <c r="S455" s="237"/>
      <c r="T455" s="238"/>
      <c r="AT455" s="233" t="s">
        <v>402</v>
      </c>
      <c r="AU455" s="233" t="s">
        <v>87</v>
      </c>
      <c r="AV455" s="12" t="s">
        <v>24</v>
      </c>
      <c r="AW455" s="12" t="s">
        <v>43</v>
      </c>
      <c r="AX455" s="12" t="s">
        <v>80</v>
      </c>
      <c r="AY455" s="233" t="s">
        <v>281</v>
      </c>
    </row>
    <row r="456" s="13" customFormat="1">
      <c r="B456" s="239"/>
      <c r="D456" s="216" t="s">
        <v>402</v>
      </c>
      <c r="E456" s="240" t="s">
        <v>5</v>
      </c>
      <c r="F456" s="241" t="s">
        <v>894</v>
      </c>
      <c r="H456" s="242">
        <v>15</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3" customFormat="1">
      <c r="B457" s="239"/>
      <c r="D457" s="216" t="s">
        <v>402</v>
      </c>
      <c r="E457" s="240" t="s">
        <v>5</v>
      </c>
      <c r="F457" s="241" t="s">
        <v>895</v>
      </c>
      <c r="H457" s="242">
        <v>-5.0999999999999996</v>
      </c>
      <c r="I457" s="243"/>
      <c r="L457" s="239"/>
      <c r="M457" s="244"/>
      <c r="N457" s="245"/>
      <c r="O457" s="245"/>
      <c r="P457" s="245"/>
      <c r="Q457" s="245"/>
      <c r="R457" s="245"/>
      <c r="S457" s="245"/>
      <c r="T457" s="246"/>
      <c r="AT457" s="240" t="s">
        <v>402</v>
      </c>
      <c r="AU457" s="240" t="s">
        <v>87</v>
      </c>
      <c r="AV457" s="13" t="s">
        <v>87</v>
      </c>
      <c r="AW457" s="13" t="s">
        <v>43</v>
      </c>
      <c r="AX457" s="13" t="s">
        <v>80</v>
      </c>
      <c r="AY457" s="240" t="s">
        <v>281</v>
      </c>
    </row>
    <row r="458" s="12" customFormat="1">
      <c r="B458" s="232"/>
      <c r="D458" s="216" t="s">
        <v>402</v>
      </c>
      <c r="E458" s="233" t="s">
        <v>5</v>
      </c>
      <c r="F458" s="234" t="s">
        <v>896</v>
      </c>
      <c r="H458" s="233" t="s">
        <v>5</v>
      </c>
      <c r="I458" s="235"/>
      <c r="L458" s="232"/>
      <c r="M458" s="236"/>
      <c r="N458" s="237"/>
      <c r="O458" s="237"/>
      <c r="P458" s="237"/>
      <c r="Q458" s="237"/>
      <c r="R458" s="237"/>
      <c r="S458" s="237"/>
      <c r="T458" s="238"/>
      <c r="AT458" s="233" t="s">
        <v>402</v>
      </c>
      <c r="AU458" s="233" t="s">
        <v>87</v>
      </c>
      <c r="AV458" s="12" t="s">
        <v>24</v>
      </c>
      <c r="AW458" s="12" t="s">
        <v>43</v>
      </c>
      <c r="AX458" s="12" t="s">
        <v>80</v>
      </c>
      <c r="AY458" s="233" t="s">
        <v>281</v>
      </c>
    </row>
    <row r="459" s="13" customFormat="1">
      <c r="B459" s="239"/>
      <c r="D459" s="216" t="s">
        <v>402</v>
      </c>
      <c r="E459" s="240" t="s">
        <v>5</v>
      </c>
      <c r="F459" s="241" t="s">
        <v>897</v>
      </c>
      <c r="H459" s="242">
        <v>15.300000000000001</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3" customFormat="1">
      <c r="B460" s="239"/>
      <c r="D460" s="216" t="s">
        <v>402</v>
      </c>
      <c r="E460" s="240" t="s">
        <v>5</v>
      </c>
      <c r="F460" s="241" t="s">
        <v>898</v>
      </c>
      <c r="H460" s="242">
        <v>15.6</v>
      </c>
      <c r="I460" s="243"/>
      <c r="L460" s="239"/>
      <c r="M460" s="244"/>
      <c r="N460" s="245"/>
      <c r="O460" s="245"/>
      <c r="P460" s="245"/>
      <c r="Q460" s="245"/>
      <c r="R460" s="245"/>
      <c r="S460" s="245"/>
      <c r="T460" s="246"/>
      <c r="AT460" s="240" t="s">
        <v>402</v>
      </c>
      <c r="AU460" s="240" t="s">
        <v>87</v>
      </c>
      <c r="AV460" s="13" t="s">
        <v>87</v>
      </c>
      <c r="AW460" s="13" t="s">
        <v>43</v>
      </c>
      <c r="AX460" s="13" t="s">
        <v>80</v>
      </c>
      <c r="AY460" s="240" t="s">
        <v>281</v>
      </c>
    </row>
    <row r="461" s="13" customFormat="1">
      <c r="B461" s="239"/>
      <c r="D461" s="216" t="s">
        <v>402</v>
      </c>
      <c r="E461" s="240" t="s">
        <v>5</v>
      </c>
      <c r="F461" s="241" t="s">
        <v>895</v>
      </c>
      <c r="H461" s="242">
        <v>-5.0999999999999996</v>
      </c>
      <c r="I461" s="243"/>
      <c r="L461" s="239"/>
      <c r="M461" s="244"/>
      <c r="N461" s="245"/>
      <c r="O461" s="245"/>
      <c r="P461" s="245"/>
      <c r="Q461" s="245"/>
      <c r="R461" s="245"/>
      <c r="S461" s="245"/>
      <c r="T461" s="246"/>
      <c r="AT461" s="240" t="s">
        <v>402</v>
      </c>
      <c r="AU461" s="240" t="s">
        <v>87</v>
      </c>
      <c r="AV461" s="13" t="s">
        <v>87</v>
      </c>
      <c r="AW461" s="13" t="s">
        <v>43</v>
      </c>
      <c r="AX461" s="13" t="s">
        <v>80</v>
      </c>
      <c r="AY461" s="240" t="s">
        <v>281</v>
      </c>
    </row>
    <row r="462" s="12" customFormat="1">
      <c r="B462" s="232"/>
      <c r="D462" s="216" t="s">
        <v>402</v>
      </c>
      <c r="E462" s="233" t="s">
        <v>5</v>
      </c>
      <c r="F462" s="234" t="s">
        <v>899</v>
      </c>
      <c r="H462" s="233" t="s">
        <v>5</v>
      </c>
      <c r="I462" s="235"/>
      <c r="L462" s="232"/>
      <c r="M462" s="236"/>
      <c r="N462" s="237"/>
      <c r="O462" s="237"/>
      <c r="P462" s="237"/>
      <c r="Q462" s="237"/>
      <c r="R462" s="237"/>
      <c r="S462" s="237"/>
      <c r="T462" s="238"/>
      <c r="AT462" s="233" t="s">
        <v>402</v>
      </c>
      <c r="AU462" s="233" t="s">
        <v>87</v>
      </c>
      <c r="AV462" s="12" t="s">
        <v>24</v>
      </c>
      <c r="AW462" s="12" t="s">
        <v>43</v>
      </c>
      <c r="AX462" s="12" t="s">
        <v>80</v>
      </c>
      <c r="AY462" s="233" t="s">
        <v>281</v>
      </c>
    </row>
    <row r="463" s="13" customFormat="1">
      <c r="B463" s="239"/>
      <c r="D463" s="216" t="s">
        <v>402</v>
      </c>
      <c r="E463" s="240" t="s">
        <v>5</v>
      </c>
      <c r="F463" s="241" t="s">
        <v>900</v>
      </c>
      <c r="H463" s="242">
        <v>27</v>
      </c>
      <c r="I463" s="243"/>
      <c r="L463" s="239"/>
      <c r="M463" s="244"/>
      <c r="N463" s="245"/>
      <c r="O463" s="245"/>
      <c r="P463" s="245"/>
      <c r="Q463" s="245"/>
      <c r="R463" s="245"/>
      <c r="S463" s="245"/>
      <c r="T463" s="246"/>
      <c r="AT463" s="240" t="s">
        <v>402</v>
      </c>
      <c r="AU463" s="240" t="s">
        <v>87</v>
      </c>
      <c r="AV463" s="13" t="s">
        <v>87</v>
      </c>
      <c r="AW463" s="13" t="s">
        <v>43</v>
      </c>
      <c r="AX463" s="13" t="s">
        <v>80</v>
      </c>
      <c r="AY463" s="240" t="s">
        <v>281</v>
      </c>
    </row>
    <row r="464" s="12" customFormat="1">
      <c r="B464" s="232"/>
      <c r="D464" s="216" t="s">
        <v>402</v>
      </c>
      <c r="E464" s="233" t="s">
        <v>5</v>
      </c>
      <c r="F464" s="234" t="s">
        <v>796</v>
      </c>
      <c r="H464" s="233" t="s">
        <v>5</v>
      </c>
      <c r="I464" s="235"/>
      <c r="L464" s="232"/>
      <c r="M464" s="236"/>
      <c r="N464" s="237"/>
      <c r="O464" s="237"/>
      <c r="P464" s="237"/>
      <c r="Q464" s="237"/>
      <c r="R464" s="237"/>
      <c r="S464" s="237"/>
      <c r="T464" s="238"/>
      <c r="AT464" s="233" t="s">
        <v>402</v>
      </c>
      <c r="AU464" s="233" t="s">
        <v>87</v>
      </c>
      <c r="AV464" s="12" t="s">
        <v>24</v>
      </c>
      <c r="AW464" s="12" t="s">
        <v>43</v>
      </c>
      <c r="AX464" s="12" t="s">
        <v>80</v>
      </c>
      <c r="AY464" s="233" t="s">
        <v>281</v>
      </c>
    </row>
    <row r="465" s="13" customFormat="1">
      <c r="B465" s="239"/>
      <c r="D465" s="216" t="s">
        <v>402</v>
      </c>
      <c r="E465" s="240" t="s">
        <v>5</v>
      </c>
      <c r="F465" s="241" t="s">
        <v>901</v>
      </c>
      <c r="H465" s="242">
        <v>23.399999999999999</v>
      </c>
      <c r="I465" s="243"/>
      <c r="L465" s="239"/>
      <c r="M465" s="244"/>
      <c r="N465" s="245"/>
      <c r="O465" s="245"/>
      <c r="P465" s="245"/>
      <c r="Q465" s="245"/>
      <c r="R465" s="245"/>
      <c r="S465" s="245"/>
      <c r="T465" s="246"/>
      <c r="AT465" s="240" t="s">
        <v>402</v>
      </c>
      <c r="AU465" s="240" t="s">
        <v>87</v>
      </c>
      <c r="AV465" s="13" t="s">
        <v>87</v>
      </c>
      <c r="AW465" s="13" t="s">
        <v>43</v>
      </c>
      <c r="AX465" s="13" t="s">
        <v>80</v>
      </c>
      <c r="AY465" s="240" t="s">
        <v>281</v>
      </c>
    </row>
    <row r="466" s="13" customFormat="1">
      <c r="B466" s="239"/>
      <c r="D466" s="216" t="s">
        <v>402</v>
      </c>
      <c r="E466" s="240" t="s">
        <v>5</v>
      </c>
      <c r="F466" s="241" t="s">
        <v>902</v>
      </c>
      <c r="H466" s="242">
        <v>-9</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884</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903</v>
      </c>
      <c r="H468" s="242">
        <v>112.5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3" customFormat="1">
      <c r="B469" s="239"/>
      <c r="D469" s="216" t="s">
        <v>402</v>
      </c>
      <c r="E469" s="240" t="s">
        <v>5</v>
      </c>
      <c r="F469" s="241" t="s">
        <v>5</v>
      </c>
      <c r="H469" s="242">
        <v>0</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850</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2" customFormat="1">
      <c r="B471" s="232"/>
      <c r="D471" s="216" t="s">
        <v>402</v>
      </c>
      <c r="E471" s="233" t="s">
        <v>5</v>
      </c>
      <c r="F471" s="234" t="s">
        <v>904</v>
      </c>
      <c r="H471" s="233" t="s">
        <v>5</v>
      </c>
      <c r="I471" s="235"/>
      <c r="L471" s="232"/>
      <c r="M471" s="236"/>
      <c r="N471" s="237"/>
      <c r="O471" s="237"/>
      <c r="P471" s="237"/>
      <c r="Q471" s="237"/>
      <c r="R471" s="237"/>
      <c r="S471" s="237"/>
      <c r="T471" s="238"/>
      <c r="AT471" s="233" t="s">
        <v>402</v>
      </c>
      <c r="AU471" s="233" t="s">
        <v>87</v>
      </c>
      <c r="AV471" s="12" t="s">
        <v>24</v>
      </c>
      <c r="AW471" s="12" t="s">
        <v>43</v>
      </c>
      <c r="AX471" s="12" t="s">
        <v>80</v>
      </c>
      <c r="AY471" s="233" t="s">
        <v>281</v>
      </c>
    </row>
    <row r="472" s="13" customFormat="1">
      <c r="B472" s="239"/>
      <c r="D472" s="216" t="s">
        <v>402</v>
      </c>
      <c r="E472" s="240" t="s">
        <v>5</v>
      </c>
      <c r="F472" s="241" t="s">
        <v>905</v>
      </c>
      <c r="H472" s="242">
        <v>117.90000000000001</v>
      </c>
      <c r="I472" s="243"/>
      <c r="L472" s="239"/>
      <c r="M472" s="244"/>
      <c r="N472" s="245"/>
      <c r="O472" s="245"/>
      <c r="P472" s="245"/>
      <c r="Q472" s="245"/>
      <c r="R472" s="245"/>
      <c r="S472" s="245"/>
      <c r="T472" s="246"/>
      <c r="AT472" s="240" t="s">
        <v>402</v>
      </c>
      <c r="AU472" s="240" t="s">
        <v>87</v>
      </c>
      <c r="AV472" s="13" t="s">
        <v>87</v>
      </c>
      <c r="AW472" s="13" t="s">
        <v>43</v>
      </c>
      <c r="AX472" s="13" t="s">
        <v>80</v>
      </c>
      <c r="AY472" s="240" t="s">
        <v>281</v>
      </c>
    </row>
    <row r="473" s="13" customFormat="1">
      <c r="B473" s="239"/>
      <c r="D473" s="216" t="s">
        <v>402</v>
      </c>
      <c r="E473" s="240" t="s">
        <v>5</v>
      </c>
      <c r="F473" s="241" t="s">
        <v>5</v>
      </c>
      <c r="H473" s="242">
        <v>0</v>
      </c>
      <c r="I473" s="243"/>
      <c r="L473" s="239"/>
      <c r="M473" s="244"/>
      <c r="N473" s="245"/>
      <c r="O473" s="245"/>
      <c r="P473" s="245"/>
      <c r="Q473" s="245"/>
      <c r="R473" s="245"/>
      <c r="S473" s="245"/>
      <c r="T473" s="246"/>
      <c r="AT473" s="240" t="s">
        <v>402</v>
      </c>
      <c r="AU473" s="240" t="s">
        <v>87</v>
      </c>
      <c r="AV473" s="13" t="s">
        <v>87</v>
      </c>
      <c r="AW473" s="13" t="s">
        <v>43</v>
      </c>
      <c r="AX473" s="13" t="s">
        <v>80</v>
      </c>
      <c r="AY473" s="240" t="s">
        <v>281</v>
      </c>
    </row>
    <row r="474" s="12" customFormat="1">
      <c r="B474" s="232"/>
      <c r="D474" s="216" t="s">
        <v>402</v>
      </c>
      <c r="E474" s="233" t="s">
        <v>5</v>
      </c>
      <c r="F474" s="234" t="s">
        <v>798</v>
      </c>
      <c r="H474" s="233" t="s">
        <v>5</v>
      </c>
      <c r="I474" s="235"/>
      <c r="L474" s="232"/>
      <c r="M474" s="236"/>
      <c r="N474" s="237"/>
      <c r="O474" s="237"/>
      <c r="P474" s="237"/>
      <c r="Q474" s="237"/>
      <c r="R474" s="237"/>
      <c r="S474" s="237"/>
      <c r="T474" s="238"/>
      <c r="AT474" s="233" t="s">
        <v>402</v>
      </c>
      <c r="AU474" s="233" t="s">
        <v>87</v>
      </c>
      <c r="AV474" s="12" t="s">
        <v>24</v>
      </c>
      <c r="AW474" s="12" t="s">
        <v>43</v>
      </c>
      <c r="AX474" s="12" t="s">
        <v>80</v>
      </c>
      <c r="AY474" s="233" t="s">
        <v>281</v>
      </c>
    </row>
    <row r="475" s="13" customFormat="1">
      <c r="B475" s="239"/>
      <c r="D475" s="216" t="s">
        <v>402</v>
      </c>
      <c r="E475" s="240" t="s">
        <v>5</v>
      </c>
      <c r="F475" s="241" t="s">
        <v>316</v>
      </c>
      <c r="H475" s="242">
        <v>8</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4" customFormat="1">
      <c r="B476" s="247"/>
      <c r="D476" s="216" t="s">
        <v>402</v>
      </c>
      <c r="E476" s="248" t="s">
        <v>5</v>
      </c>
      <c r="F476" s="249" t="s">
        <v>405</v>
      </c>
      <c r="H476" s="250">
        <v>582.63300000000004</v>
      </c>
      <c r="I476" s="251"/>
      <c r="L476" s="247"/>
      <c r="M476" s="252"/>
      <c r="N476" s="253"/>
      <c r="O476" s="253"/>
      <c r="P476" s="253"/>
      <c r="Q476" s="253"/>
      <c r="R476" s="253"/>
      <c r="S476" s="253"/>
      <c r="T476" s="254"/>
      <c r="AT476" s="248" t="s">
        <v>402</v>
      </c>
      <c r="AU476" s="248" t="s">
        <v>87</v>
      </c>
      <c r="AV476" s="14" t="s">
        <v>286</v>
      </c>
      <c r="AW476" s="14" t="s">
        <v>43</v>
      </c>
      <c r="AX476" s="14" t="s">
        <v>24</v>
      </c>
      <c r="AY476" s="248" t="s">
        <v>281</v>
      </c>
    </row>
    <row r="477" s="1" customFormat="1" ht="25.5" customHeight="1">
      <c r="B477" s="203"/>
      <c r="C477" s="204" t="s">
        <v>906</v>
      </c>
      <c r="D477" s="204" t="s">
        <v>282</v>
      </c>
      <c r="E477" s="205" t="s">
        <v>907</v>
      </c>
      <c r="F477" s="206" t="s">
        <v>834</v>
      </c>
      <c r="G477" s="207" t="s">
        <v>394</v>
      </c>
      <c r="H477" s="208">
        <v>163.78</v>
      </c>
      <c r="I477" s="209"/>
      <c r="J477" s="210">
        <f>ROUND(I477*H477,2)</f>
        <v>0</v>
      </c>
      <c r="K477" s="206" t="s">
        <v>5</v>
      </c>
      <c r="L477" s="48"/>
      <c r="M477" s="211" t="s">
        <v>5</v>
      </c>
      <c r="N477" s="212" t="s">
        <v>51</v>
      </c>
      <c r="O477" s="49"/>
      <c r="P477" s="213">
        <f>O477*H477</f>
        <v>0</v>
      </c>
      <c r="Q477" s="213">
        <v>0</v>
      </c>
      <c r="R477" s="213">
        <f>Q477*H477</f>
        <v>0</v>
      </c>
      <c r="S477" s="213">
        <v>0</v>
      </c>
      <c r="T477" s="214">
        <f>S477*H477</f>
        <v>0</v>
      </c>
      <c r="AR477" s="26" t="s">
        <v>286</v>
      </c>
      <c r="AT477" s="26" t="s">
        <v>282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286</v>
      </c>
      <c r="BM477" s="26" t="s">
        <v>908</v>
      </c>
    </row>
    <row r="478" s="1" customFormat="1">
      <c r="B478" s="48"/>
      <c r="D478" s="216" t="s">
        <v>288</v>
      </c>
      <c r="F478" s="217" t="s">
        <v>868</v>
      </c>
      <c r="I478" s="218"/>
      <c r="L478" s="48"/>
      <c r="M478" s="219"/>
      <c r="N478" s="49"/>
      <c r="O478" s="49"/>
      <c r="P478" s="49"/>
      <c r="Q478" s="49"/>
      <c r="R478" s="49"/>
      <c r="S478" s="49"/>
      <c r="T478" s="87"/>
      <c r="AT478" s="26" t="s">
        <v>288</v>
      </c>
      <c r="AU478" s="26" t="s">
        <v>87</v>
      </c>
    </row>
    <row r="479" s="12" customFormat="1">
      <c r="B479" s="232"/>
      <c r="D479" s="216" t="s">
        <v>402</v>
      </c>
      <c r="E479" s="233" t="s">
        <v>5</v>
      </c>
      <c r="F479" s="234" t="s">
        <v>772</v>
      </c>
      <c r="H479" s="233" t="s">
        <v>5</v>
      </c>
      <c r="I479" s="235"/>
      <c r="L479" s="232"/>
      <c r="M479" s="236"/>
      <c r="N479" s="237"/>
      <c r="O479" s="237"/>
      <c r="P479" s="237"/>
      <c r="Q479" s="237"/>
      <c r="R479" s="237"/>
      <c r="S479" s="237"/>
      <c r="T479" s="238"/>
      <c r="AT479" s="233" t="s">
        <v>402</v>
      </c>
      <c r="AU479" s="233" t="s">
        <v>87</v>
      </c>
      <c r="AV479" s="12" t="s">
        <v>24</v>
      </c>
      <c r="AW479" s="12" t="s">
        <v>43</v>
      </c>
      <c r="AX479" s="12" t="s">
        <v>80</v>
      </c>
      <c r="AY479" s="233" t="s">
        <v>281</v>
      </c>
    </row>
    <row r="480" s="12" customFormat="1">
      <c r="B480" s="232"/>
      <c r="D480" s="216" t="s">
        <v>402</v>
      </c>
      <c r="E480" s="233" t="s">
        <v>5</v>
      </c>
      <c r="F480" s="234" t="s">
        <v>869</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3" customFormat="1">
      <c r="B481" s="239"/>
      <c r="D481" s="216" t="s">
        <v>402</v>
      </c>
      <c r="E481" s="240" t="s">
        <v>5</v>
      </c>
      <c r="F481" s="241" t="s">
        <v>307</v>
      </c>
      <c r="H481" s="242">
        <v>6</v>
      </c>
      <c r="I481" s="243"/>
      <c r="L481" s="239"/>
      <c r="M481" s="244"/>
      <c r="N481" s="245"/>
      <c r="O481" s="245"/>
      <c r="P481" s="245"/>
      <c r="Q481" s="245"/>
      <c r="R481" s="245"/>
      <c r="S481" s="245"/>
      <c r="T481" s="246"/>
      <c r="AT481" s="240" t="s">
        <v>402</v>
      </c>
      <c r="AU481" s="240" t="s">
        <v>87</v>
      </c>
      <c r="AV481" s="13" t="s">
        <v>87</v>
      </c>
      <c r="AW481" s="13" t="s">
        <v>43</v>
      </c>
      <c r="AX481" s="13" t="s">
        <v>80</v>
      </c>
      <c r="AY481" s="240" t="s">
        <v>281</v>
      </c>
    </row>
    <row r="482" s="13" customFormat="1">
      <c r="B482" s="239"/>
      <c r="D482" s="216" t="s">
        <v>402</v>
      </c>
      <c r="E482" s="240" t="s">
        <v>5</v>
      </c>
      <c r="F482" s="241" t="s">
        <v>909</v>
      </c>
      <c r="H482" s="242">
        <v>1.7</v>
      </c>
      <c r="I482" s="243"/>
      <c r="L482" s="239"/>
      <c r="M482" s="244"/>
      <c r="N482" s="245"/>
      <c r="O482" s="245"/>
      <c r="P482" s="245"/>
      <c r="Q482" s="245"/>
      <c r="R482" s="245"/>
      <c r="S482" s="245"/>
      <c r="T482" s="246"/>
      <c r="AT482" s="240" t="s">
        <v>402</v>
      </c>
      <c r="AU482" s="240" t="s">
        <v>87</v>
      </c>
      <c r="AV482" s="13" t="s">
        <v>87</v>
      </c>
      <c r="AW482" s="13" t="s">
        <v>43</v>
      </c>
      <c r="AX482" s="13" t="s">
        <v>80</v>
      </c>
      <c r="AY482" s="240" t="s">
        <v>281</v>
      </c>
    </row>
    <row r="483" s="12" customFormat="1">
      <c r="B483" s="232"/>
      <c r="D483" s="216" t="s">
        <v>402</v>
      </c>
      <c r="E483" s="233" t="s">
        <v>5</v>
      </c>
      <c r="F483" s="234" t="s">
        <v>773</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910</v>
      </c>
      <c r="H484" s="242">
        <v>4.1799999999999997</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3" customFormat="1">
      <c r="B485" s="239"/>
      <c r="D485" s="216" t="s">
        <v>402</v>
      </c>
      <c r="E485" s="240" t="s">
        <v>5</v>
      </c>
      <c r="F485" s="241" t="s">
        <v>911</v>
      </c>
      <c r="H485" s="242">
        <v>9.0999999999999996</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3" customFormat="1">
      <c r="B486" s="239"/>
      <c r="D486" s="216" t="s">
        <v>402</v>
      </c>
      <c r="E486" s="240" t="s">
        <v>5</v>
      </c>
      <c r="F486" s="241" t="s">
        <v>912</v>
      </c>
      <c r="H486" s="242">
        <v>10.199999999999999</v>
      </c>
      <c r="I486" s="243"/>
      <c r="L486" s="239"/>
      <c r="M486" s="244"/>
      <c r="N486" s="245"/>
      <c r="O486" s="245"/>
      <c r="P486" s="245"/>
      <c r="Q486" s="245"/>
      <c r="R486" s="245"/>
      <c r="S486" s="245"/>
      <c r="T486" s="246"/>
      <c r="AT486" s="240" t="s">
        <v>402</v>
      </c>
      <c r="AU486" s="240" t="s">
        <v>87</v>
      </c>
      <c r="AV486" s="13" t="s">
        <v>87</v>
      </c>
      <c r="AW486" s="13" t="s">
        <v>43</v>
      </c>
      <c r="AX486" s="13" t="s">
        <v>80</v>
      </c>
      <c r="AY486" s="240" t="s">
        <v>281</v>
      </c>
    </row>
    <row r="487" s="13" customFormat="1">
      <c r="B487" s="239"/>
      <c r="D487" s="216" t="s">
        <v>402</v>
      </c>
      <c r="E487" s="240" t="s">
        <v>5</v>
      </c>
      <c r="F487" s="241" t="s">
        <v>913</v>
      </c>
      <c r="H487" s="242">
        <v>5.2999999999999998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877</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914</v>
      </c>
      <c r="H489" s="242">
        <v>3.0499999999999998</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2" customFormat="1">
      <c r="B490" s="232"/>
      <c r="D490" s="216" t="s">
        <v>402</v>
      </c>
      <c r="E490" s="233" t="s">
        <v>5</v>
      </c>
      <c r="F490" s="234" t="s">
        <v>879</v>
      </c>
      <c r="H490" s="233" t="s">
        <v>5</v>
      </c>
      <c r="I490" s="235"/>
      <c r="L490" s="232"/>
      <c r="M490" s="236"/>
      <c r="N490" s="237"/>
      <c r="O490" s="237"/>
      <c r="P490" s="237"/>
      <c r="Q490" s="237"/>
      <c r="R490" s="237"/>
      <c r="S490" s="237"/>
      <c r="T490" s="238"/>
      <c r="AT490" s="233" t="s">
        <v>402</v>
      </c>
      <c r="AU490" s="233" t="s">
        <v>87</v>
      </c>
      <c r="AV490" s="12" t="s">
        <v>24</v>
      </c>
      <c r="AW490" s="12" t="s">
        <v>43</v>
      </c>
      <c r="AX490" s="12" t="s">
        <v>80</v>
      </c>
      <c r="AY490" s="233" t="s">
        <v>281</v>
      </c>
    </row>
    <row r="491" s="13" customFormat="1">
      <c r="B491" s="239"/>
      <c r="D491" s="216" t="s">
        <v>402</v>
      </c>
      <c r="E491" s="240" t="s">
        <v>5</v>
      </c>
      <c r="F491" s="241" t="s">
        <v>915</v>
      </c>
      <c r="H491" s="242">
        <v>6.4500000000000002</v>
      </c>
      <c r="I491" s="243"/>
      <c r="L491" s="239"/>
      <c r="M491" s="244"/>
      <c r="N491" s="245"/>
      <c r="O491" s="245"/>
      <c r="P491" s="245"/>
      <c r="Q491" s="245"/>
      <c r="R491" s="245"/>
      <c r="S491" s="245"/>
      <c r="T491" s="246"/>
      <c r="AT491" s="240" t="s">
        <v>402</v>
      </c>
      <c r="AU491" s="240" t="s">
        <v>87</v>
      </c>
      <c r="AV491" s="13" t="s">
        <v>87</v>
      </c>
      <c r="AW491" s="13" t="s">
        <v>43</v>
      </c>
      <c r="AX491" s="13" t="s">
        <v>80</v>
      </c>
      <c r="AY491" s="240" t="s">
        <v>281</v>
      </c>
    </row>
    <row r="492" s="13" customFormat="1">
      <c r="B492" s="239"/>
      <c r="D492" s="216" t="s">
        <v>402</v>
      </c>
      <c r="E492" s="240" t="s">
        <v>5</v>
      </c>
      <c r="F492" s="241" t="s">
        <v>916</v>
      </c>
      <c r="H492" s="242">
        <v>9.5999999999999996</v>
      </c>
      <c r="I492" s="243"/>
      <c r="L492" s="239"/>
      <c r="M492" s="244"/>
      <c r="N492" s="245"/>
      <c r="O492" s="245"/>
      <c r="P492" s="245"/>
      <c r="Q492" s="245"/>
      <c r="R492" s="245"/>
      <c r="S492" s="245"/>
      <c r="T492" s="246"/>
      <c r="AT492" s="240" t="s">
        <v>402</v>
      </c>
      <c r="AU492" s="240" t="s">
        <v>87</v>
      </c>
      <c r="AV492" s="13" t="s">
        <v>87</v>
      </c>
      <c r="AW492" s="13" t="s">
        <v>43</v>
      </c>
      <c r="AX492" s="13" t="s">
        <v>80</v>
      </c>
      <c r="AY492" s="240" t="s">
        <v>281</v>
      </c>
    </row>
    <row r="493" s="12" customFormat="1">
      <c r="B493" s="232"/>
      <c r="D493" s="216" t="s">
        <v>402</v>
      </c>
      <c r="E493" s="233" t="s">
        <v>5</v>
      </c>
      <c r="F493" s="234" t="s">
        <v>882</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913</v>
      </c>
      <c r="H494" s="242">
        <v>5.2999999999999998</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2" customFormat="1">
      <c r="B495" s="232"/>
      <c r="D495" s="216" t="s">
        <v>402</v>
      </c>
      <c r="E495" s="233" t="s">
        <v>5</v>
      </c>
      <c r="F495" s="234" t="s">
        <v>884</v>
      </c>
      <c r="H495" s="233" t="s">
        <v>5</v>
      </c>
      <c r="I495" s="235"/>
      <c r="L495" s="232"/>
      <c r="M495" s="236"/>
      <c r="N495" s="237"/>
      <c r="O495" s="237"/>
      <c r="P495" s="237"/>
      <c r="Q495" s="237"/>
      <c r="R495" s="237"/>
      <c r="S495" s="237"/>
      <c r="T495" s="238"/>
      <c r="AT495" s="233" t="s">
        <v>402</v>
      </c>
      <c r="AU495" s="233" t="s">
        <v>87</v>
      </c>
      <c r="AV495" s="12" t="s">
        <v>24</v>
      </c>
      <c r="AW495" s="12" t="s">
        <v>43</v>
      </c>
      <c r="AX495" s="12" t="s">
        <v>80</v>
      </c>
      <c r="AY495" s="233" t="s">
        <v>281</v>
      </c>
    </row>
    <row r="496" s="13" customFormat="1">
      <c r="B496" s="239"/>
      <c r="D496" s="216" t="s">
        <v>402</v>
      </c>
      <c r="E496" s="240" t="s">
        <v>5</v>
      </c>
      <c r="F496" s="241" t="s">
        <v>917</v>
      </c>
      <c r="H496" s="242">
        <v>25</v>
      </c>
      <c r="I496" s="243"/>
      <c r="L496" s="239"/>
      <c r="M496" s="244"/>
      <c r="N496" s="245"/>
      <c r="O496" s="245"/>
      <c r="P496" s="245"/>
      <c r="Q496" s="245"/>
      <c r="R496" s="245"/>
      <c r="S496" s="245"/>
      <c r="T496" s="246"/>
      <c r="AT496" s="240" t="s">
        <v>402</v>
      </c>
      <c r="AU496" s="240" t="s">
        <v>87</v>
      </c>
      <c r="AV496" s="13" t="s">
        <v>87</v>
      </c>
      <c r="AW496" s="13" t="s">
        <v>43</v>
      </c>
      <c r="AX496" s="13" t="s">
        <v>80</v>
      </c>
      <c r="AY496" s="240" t="s">
        <v>281</v>
      </c>
    </row>
    <row r="497" s="13" customFormat="1">
      <c r="B497" s="239"/>
      <c r="D497" s="216" t="s">
        <v>402</v>
      </c>
      <c r="E497" s="240" t="s">
        <v>5</v>
      </c>
      <c r="F497" s="241" t="s">
        <v>5</v>
      </c>
      <c r="H497" s="242">
        <v>0</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2" customFormat="1">
      <c r="B498" s="232"/>
      <c r="D498" s="216" t="s">
        <v>402</v>
      </c>
      <c r="E498" s="233" t="s">
        <v>5</v>
      </c>
      <c r="F498" s="234" t="s">
        <v>776</v>
      </c>
      <c r="H498" s="233" t="s">
        <v>5</v>
      </c>
      <c r="I498" s="235"/>
      <c r="L498" s="232"/>
      <c r="M498" s="236"/>
      <c r="N498" s="237"/>
      <c r="O498" s="237"/>
      <c r="P498" s="237"/>
      <c r="Q498" s="237"/>
      <c r="R498" s="237"/>
      <c r="S498" s="237"/>
      <c r="T498" s="238"/>
      <c r="AT498" s="233" t="s">
        <v>402</v>
      </c>
      <c r="AU498" s="233" t="s">
        <v>87</v>
      </c>
      <c r="AV498" s="12" t="s">
        <v>24</v>
      </c>
      <c r="AW498" s="12" t="s">
        <v>43</v>
      </c>
      <c r="AX498" s="12" t="s">
        <v>80</v>
      </c>
      <c r="AY498" s="233" t="s">
        <v>281</v>
      </c>
    </row>
    <row r="499" s="12" customFormat="1">
      <c r="B499" s="232"/>
      <c r="D499" s="216" t="s">
        <v>402</v>
      </c>
      <c r="E499" s="233" t="s">
        <v>5</v>
      </c>
      <c r="F499" s="234" t="s">
        <v>886</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29</v>
      </c>
      <c r="H500" s="242">
        <v>10</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2" customFormat="1">
      <c r="B501" s="232"/>
      <c r="D501" s="216" t="s">
        <v>402</v>
      </c>
      <c r="E501" s="233" t="s">
        <v>5</v>
      </c>
      <c r="F501" s="234" t="s">
        <v>889</v>
      </c>
      <c r="H501" s="233" t="s">
        <v>5</v>
      </c>
      <c r="I501" s="235"/>
      <c r="L501" s="232"/>
      <c r="M501" s="236"/>
      <c r="N501" s="237"/>
      <c r="O501" s="237"/>
      <c r="P501" s="237"/>
      <c r="Q501" s="237"/>
      <c r="R501" s="237"/>
      <c r="S501" s="237"/>
      <c r="T501" s="238"/>
      <c r="AT501" s="233" t="s">
        <v>402</v>
      </c>
      <c r="AU501" s="233" t="s">
        <v>87</v>
      </c>
      <c r="AV501" s="12" t="s">
        <v>24</v>
      </c>
      <c r="AW501" s="12" t="s">
        <v>43</v>
      </c>
      <c r="AX501" s="12" t="s">
        <v>80</v>
      </c>
      <c r="AY501" s="233" t="s">
        <v>281</v>
      </c>
    </row>
    <row r="502" s="13" customFormat="1">
      <c r="B502" s="239"/>
      <c r="D502" s="216" t="s">
        <v>402</v>
      </c>
      <c r="E502" s="240" t="s">
        <v>5</v>
      </c>
      <c r="F502" s="241" t="s">
        <v>918</v>
      </c>
      <c r="H502" s="242">
        <v>4.2000000000000002</v>
      </c>
      <c r="I502" s="243"/>
      <c r="L502" s="239"/>
      <c r="M502" s="244"/>
      <c r="N502" s="245"/>
      <c r="O502" s="245"/>
      <c r="P502" s="245"/>
      <c r="Q502" s="245"/>
      <c r="R502" s="245"/>
      <c r="S502" s="245"/>
      <c r="T502" s="246"/>
      <c r="AT502" s="240" t="s">
        <v>402</v>
      </c>
      <c r="AU502" s="240" t="s">
        <v>87</v>
      </c>
      <c r="AV502" s="13" t="s">
        <v>87</v>
      </c>
      <c r="AW502" s="13" t="s">
        <v>43</v>
      </c>
      <c r="AX502" s="13" t="s">
        <v>80</v>
      </c>
      <c r="AY502" s="240" t="s">
        <v>281</v>
      </c>
    </row>
    <row r="503" s="12" customFormat="1">
      <c r="B503" s="232"/>
      <c r="D503" s="216" t="s">
        <v>402</v>
      </c>
      <c r="E503" s="233" t="s">
        <v>5</v>
      </c>
      <c r="F503" s="234" t="s">
        <v>891</v>
      </c>
      <c r="H503" s="233" t="s">
        <v>5</v>
      </c>
      <c r="I503" s="235"/>
      <c r="L503" s="232"/>
      <c r="M503" s="236"/>
      <c r="N503" s="237"/>
      <c r="O503" s="237"/>
      <c r="P503" s="237"/>
      <c r="Q503" s="237"/>
      <c r="R503" s="237"/>
      <c r="S503" s="237"/>
      <c r="T503" s="238"/>
      <c r="AT503" s="233" t="s">
        <v>402</v>
      </c>
      <c r="AU503" s="233" t="s">
        <v>87</v>
      </c>
      <c r="AV503" s="12" t="s">
        <v>24</v>
      </c>
      <c r="AW503" s="12" t="s">
        <v>43</v>
      </c>
      <c r="AX503" s="12" t="s">
        <v>80</v>
      </c>
      <c r="AY503" s="233" t="s">
        <v>281</v>
      </c>
    </row>
    <row r="504" s="13" customFormat="1">
      <c r="B504" s="239"/>
      <c r="D504" s="216" t="s">
        <v>402</v>
      </c>
      <c r="E504" s="240" t="s">
        <v>5</v>
      </c>
      <c r="F504" s="241" t="s">
        <v>919</v>
      </c>
      <c r="H504" s="242">
        <v>4.0999999999999996</v>
      </c>
      <c r="I504" s="243"/>
      <c r="L504" s="239"/>
      <c r="M504" s="244"/>
      <c r="N504" s="245"/>
      <c r="O504" s="245"/>
      <c r="P504" s="245"/>
      <c r="Q504" s="245"/>
      <c r="R504" s="245"/>
      <c r="S504" s="245"/>
      <c r="T504" s="246"/>
      <c r="AT504" s="240" t="s">
        <v>402</v>
      </c>
      <c r="AU504" s="240" t="s">
        <v>87</v>
      </c>
      <c r="AV504" s="13" t="s">
        <v>87</v>
      </c>
      <c r="AW504" s="13" t="s">
        <v>43</v>
      </c>
      <c r="AX504" s="13" t="s">
        <v>80</v>
      </c>
      <c r="AY504" s="240" t="s">
        <v>281</v>
      </c>
    </row>
    <row r="505" s="12" customFormat="1">
      <c r="B505" s="232"/>
      <c r="D505" s="216" t="s">
        <v>402</v>
      </c>
      <c r="E505" s="233" t="s">
        <v>5</v>
      </c>
      <c r="F505" s="234" t="s">
        <v>893</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3" customFormat="1">
      <c r="B506" s="239"/>
      <c r="D506" s="216" t="s">
        <v>402</v>
      </c>
      <c r="E506" s="240" t="s">
        <v>5</v>
      </c>
      <c r="F506" s="241" t="s">
        <v>280</v>
      </c>
      <c r="H506" s="242">
        <v>5</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2" customFormat="1">
      <c r="B507" s="232"/>
      <c r="D507" s="216" t="s">
        <v>402</v>
      </c>
      <c r="E507" s="233" t="s">
        <v>5</v>
      </c>
      <c r="F507" s="234" t="s">
        <v>896</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912</v>
      </c>
      <c r="H508" s="242">
        <v>10.199999999999999</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3" customFormat="1">
      <c r="B509" s="239"/>
      <c r="D509" s="216" t="s">
        <v>402</v>
      </c>
      <c r="E509" s="240" t="s">
        <v>5</v>
      </c>
      <c r="F509" s="241" t="s">
        <v>920</v>
      </c>
      <c r="H509" s="242">
        <v>5.2000000000000002</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2" customFormat="1">
      <c r="B510" s="232"/>
      <c r="D510" s="216" t="s">
        <v>402</v>
      </c>
      <c r="E510" s="233" t="s">
        <v>5</v>
      </c>
      <c r="F510" s="234" t="s">
        <v>899</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3" customFormat="1">
      <c r="B511" s="239"/>
      <c r="D511" s="216" t="s">
        <v>402</v>
      </c>
      <c r="E511" s="240" t="s">
        <v>5</v>
      </c>
      <c r="F511" s="241" t="s">
        <v>921</v>
      </c>
      <c r="H511" s="242">
        <v>9</v>
      </c>
      <c r="I511" s="243"/>
      <c r="L511" s="239"/>
      <c r="M511" s="244"/>
      <c r="N511" s="245"/>
      <c r="O511" s="245"/>
      <c r="P511" s="245"/>
      <c r="Q511" s="245"/>
      <c r="R511" s="245"/>
      <c r="S511" s="245"/>
      <c r="T511" s="246"/>
      <c r="AT511" s="240" t="s">
        <v>402</v>
      </c>
      <c r="AU511" s="240" t="s">
        <v>87</v>
      </c>
      <c r="AV511" s="13" t="s">
        <v>87</v>
      </c>
      <c r="AW511" s="13" t="s">
        <v>43</v>
      </c>
      <c r="AX511" s="13" t="s">
        <v>80</v>
      </c>
      <c r="AY511" s="240" t="s">
        <v>281</v>
      </c>
    </row>
    <row r="512" s="12" customFormat="1">
      <c r="B512" s="232"/>
      <c r="D512" s="216" t="s">
        <v>402</v>
      </c>
      <c r="E512" s="233" t="s">
        <v>5</v>
      </c>
      <c r="F512" s="234" t="s">
        <v>796</v>
      </c>
      <c r="H512" s="233" t="s">
        <v>5</v>
      </c>
      <c r="I512" s="235"/>
      <c r="L512" s="232"/>
      <c r="M512" s="236"/>
      <c r="N512" s="237"/>
      <c r="O512" s="237"/>
      <c r="P512" s="237"/>
      <c r="Q512" s="237"/>
      <c r="R512" s="237"/>
      <c r="S512" s="237"/>
      <c r="T512" s="238"/>
      <c r="AT512" s="233" t="s">
        <v>402</v>
      </c>
      <c r="AU512" s="233" t="s">
        <v>87</v>
      </c>
      <c r="AV512" s="12" t="s">
        <v>24</v>
      </c>
      <c r="AW512" s="12" t="s">
        <v>43</v>
      </c>
      <c r="AX512" s="12" t="s">
        <v>80</v>
      </c>
      <c r="AY512" s="233" t="s">
        <v>281</v>
      </c>
    </row>
    <row r="513" s="13" customFormat="1">
      <c r="B513" s="239"/>
      <c r="D513" s="216" t="s">
        <v>402</v>
      </c>
      <c r="E513" s="240" t="s">
        <v>5</v>
      </c>
      <c r="F513" s="241" t="s">
        <v>920</v>
      </c>
      <c r="H513" s="242">
        <v>5.2000000000000002</v>
      </c>
      <c r="I513" s="243"/>
      <c r="L513" s="239"/>
      <c r="M513" s="244"/>
      <c r="N513" s="245"/>
      <c r="O513" s="245"/>
      <c r="P513" s="245"/>
      <c r="Q513" s="245"/>
      <c r="R513" s="245"/>
      <c r="S513" s="245"/>
      <c r="T513" s="246"/>
      <c r="AT513" s="240" t="s">
        <v>402</v>
      </c>
      <c r="AU513" s="240" t="s">
        <v>87</v>
      </c>
      <c r="AV513" s="13" t="s">
        <v>87</v>
      </c>
      <c r="AW513" s="13" t="s">
        <v>43</v>
      </c>
      <c r="AX513" s="13" t="s">
        <v>80</v>
      </c>
      <c r="AY513" s="240" t="s">
        <v>281</v>
      </c>
    </row>
    <row r="514" s="12" customFormat="1">
      <c r="B514" s="232"/>
      <c r="D514" s="216" t="s">
        <v>402</v>
      </c>
      <c r="E514" s="233" t="s">
        <v>5</v>
      </c>
      <c r="F514" s="234" t="s">
        <v>884</v>
      </c>
      <c r="H514" s="233" t="s">
        <v>5</v>
      </c>
      <c r="I514" s="235"/>
      <c r="L514" s="232"/>
      <c r="M514" s="236"/>
      <c r="N514" s="237"/>
      <c r="O514" s="237"/>
      <c r="P514" s="237"/>
      <c r="Q514" s="237"/>
      <c r="R514" s="237"/>
      <c r="S514" s="237"/>
      <c r="T514" s="238"/>
      <c r="AT514" s="233" t="s">
        <v>402</v>
      </c>
      <c r="AU514" s="233" t="s">
        <v>87</v>
      </c>
      <c r="AV514" s="12" t="s">
        <v>24</v>
      </c>
      <c r="AW514" s="12" t="s">
        <v>43</v>
      </c>
      <c r="AX514" s="12" t="s">
        <v>80</v>
      </c>
      <c r="AY514" s="233" t="s">
        <v>281</v>
      </c>
    </row>
    <row r="515" s="13" customFormat="1">
      <c r="B515" s="239"/>
      <c r="D515" s="216" t="s">
        <v>402</v>
      </c>
      <c r="E515" s="240" t="s">
        <v>5</v>
      </c>
      <c r="F515" s="241" t="s">
        <v>917</v>
      </c>
      <c r="H515" s="242">
        <v>25</v>
      </c>
      <c r="I515" s="243"/>
      <c r="L515" s="239"/>
      <c r="M515" s="244"/>
      <c r="N515" s="245"/>
      <c r="O515" s="245"/>
      <c r="P515" s="245"/>
      <c r="Q515" s="245"/>
      <c r="R515" s="245"/>
      <c r="S515" s="245"/>
      <c r="T515" s="246"/>
      <c r="AT515" s="240" t="s">
        <v>402</v>
      </c>
      <c r="AU515" s="240" t="s">
        <v>87</v>
      </c>
      <c r="AV515" s="13" t="s">
        <v>87</v>
      </c>
      <c r="AW515" s="13" t="s">
        <v>43</v>
      </c>
      <c r="AX515" s="13" t="s">
        <v>80</v>
      </c>
      <c r="AY515" s="240" t="s">
        <v>281</v>
      </c>
    </row>
    <row r="516" s="14" customFormat="1">
      <c r="B516" s="247"/>
      <c r="D516" s="216" t="s">
        <v>402</v>
      </c>
      <c r="E516" s="248" t="s">
        <v>5</v>
      </c>
      <c r="F516" s="249" t="s">
        <v>405</v>
      </c>
      <c r="H516" s="250">
        <v>163.78</v>
      </c>
      <c r="I516" s="251"/>
      <c r="L516" s="247"/>
      <c r="M516" s="252"/>
      <c r="N516" s="253"/>
      <c r="O516" s="253"/>
      <c r="P516" s="253"/>
      <c r="Q516" s="253"/>
      <c r="R516" s="253"/>
      <c r="S516" s="253"/>
      <c r="T516" s="254"/>
      <c r="AT516" s="248" t="s">
        <v>402</v>
      </c>
      <c r="AU516" s="248" t="s">
        <v>87</v>
      </c>
      <c r="AV516" s="14" t="s">
        <v>286</v>
      </c>
      <c r="AW516" s="14" t="s">
        <v>43</v>
      </c>
      <c r="AX516" s="14" t="s">
        <v>24</v>
      </c>
      <c r="AY516" s="248" t="s">
        <v>281</v>
      </c>
    </row>
    <row r="517" s="1" customFormat="1" ht="25.5" customHeight="1">
      <c r="B517" s="203"/>
      <c r="C517" s="204" t="s">
        <v>922</v>
      </c>
      <c r="D517" s="204" t="s">
        <v>282</v>
      </c>
      <c r="E517" s="205" t="s">
        <v>923</v>
      </c>
      <c r="F517" s="206" t="s">
        <v>924</v>
      </c>
      <c r="G517" s="207" t="s">
        <v>388</v>
      </c>
      <c r="H517" s="208">
        <v>125.925</v>
      </c>
      <c r="I517" s="209"/>
      <c r="J517" s="210">
        <f>ROUND(I517*H517,2)</f>
        <v>0</v>
      </c>
      <c r="K517" s="206" t="s">
        <v>5</v>
      </c>
      <c r="L517" s="48"/>
      <c r="M517" s="211" t="s">
        <v>5</v>
      </c>
      <c r="N517" s="212" t="s">
        <v>51</v>
      </c>
      <c r="O517" s="49"/>
      <c r="P517" s="213">
        <f>O517*H517</f>
        <v>0</v>
      </c>
      <c r="Q517" s="213">
        <v>0.20241000000000001</v>
      </c>
      <c r="R517" s="213">
        <f>Q517*H517</f>
        <v>25.488479250000001</v>
      </c>
      <c r="S517" s="213">
        <v>0</v>
      </c>
      <c r="T517" s="214">
        <f>S517*H517</f>
        <v>0</v>
      </c>
      <c r="AR517" s="26" t="s">
        <v>286</v>
      </c>
      <c r="AT517" s="26" t="s">
        <v>282</v>
      </c>
      <c r="AU517" s="26" t="s">
        <v>87</v>
      </c>
      <c r="AY517" s="26" t="s">
        <v>281</v>
      </c>
      <c r="BE517" s="215">
        <f>IF(N517="základní",J517,0)</f>
        <v>0</v>
      </c>
      <c r="BF517" s="215">
        <f>IF(N517="snížená",J517,0)</f>
        <v>0</v>
      </c>
      <c r="BG517" s="215">
        <f>IF(N517="zákl. přenesená",J517,0)</f>
        <v>0</v>
      </c>
      <c r="BH517" s="215">
        <f>IF(N517="sníž. přenesená",J517,0)</f>
        <v>0</v>
      </c>
      <c r="BI517" s="215">
        <f>IF(N517="nulová",J517,0)</f>
        <v>0</v>
      </c>
      <c r="BJ517" s="26" t="s">
        <v>24</v>
      </c>
      <c r="BK517" s="215">
        <f>ROUND(I517*H517,2)</f>
        <v>0</v>
      </c>
      <c r="BL517" s="26" t="s">
        <v>286</v>
      </c>
      <c r="BM517" s="26" t="s">
        <v>925</v>
      </c>
    </row>
    <row r="518" s="1" customFormat="1">
      <c r="B518" s="48"/>
      <c r="D518" s="216" t="s">
        <v>288</v>
      </c>
      <c r="F518" s="217" t="s">
        <v>868</v>
      </c>
      <c r="I518" s="218"/>
      <c r="L518" s="48"/>
      <c r="M518" s="219"/>
      <c r="N518" s="49"/>
      <c r="O518" s="49"/>
      <c r="P518" s="49"/>
      <c r="Q518" s="49"/>
      <c r="R518" s="49"/>
      <c r="S518" s="49"/>
      <c r="T518" s="87"/>
      <c r="AT518" s="26" t="s">
        <v>288</v>
      </c>
      <c r="AU518" s="26" t="s">
        <v>87</v>
      </c>
    </row>
    <row r="519" s="12" customFormat="1">
      <c r="B519" s="232"/>
      <c r="D519" s="216" t="s">
        <v>402</v>
      </c>
      <c r="E519" s="233" t="s">
        <v>5</v>
      </c>
      <c r="F519" s="234" t="s">
        <v>772</v>
      </c>
      <c r="H519" s="233" t="s">
        <v>5</v>
      </c>
      <c r="I519" s="235"/>
      <c r="L519" s="232"/>
      <c r="M519" s="236"/>
      <c r="N519" s="237"/>
      <c r="O519" s="237"/>
      <c r="P519" s="237"/>
      <c r="Q519" s="237"/>
      <c r="R519" s="237"/>
      <c r="S519" s="237"/>
      <c r="T519" s="238"/>
      <c r="AT519" s="233" t="s">
        <v>402</v>
      </c>
      <c r="AU519" s="233" t="s">
        <v>87</v>
      </c>
      <c r="AV519" s="12" t="s">
        <v>24</v>
      </c>
      <c r="AW519" s="12" t="s">
        <v>43</v>
      </c>
      <c r="AX519" s="12" t="s">
        <v>80</v>
      </c>
      <c r="AY519" s="233" t="s">
        <v>281</v>
      </c>
    </row>
    <row r="520" s="12" customFormat="1">
      <c r="B520" s="232"/>
      <c r="D520" s="216" t="s">
        <v>402</v>
      </c>
      <c r="E520" s="233" t="s">
        <v>5</v>
      </c>
      <c r="F520" s="234" t="s">
        <v>926</v>
      </c>
      <c r="H520" s="233" t="s">
        <v>5</v>
      </c>
      <c r="I520" s="235"/>
      <c r="L520" s="232"/>
      <c r="M520" s="236"/>
      <c r="N520" s="237"/>
      <c r="O520" s="237"/>
      <c r="P520" s="237"/>
      <c r="Q520" s="237"/>
      <c r="R520" s="237"/>
      <c r="S520" s="237"/>
      <c r="T520" s="238"/>
      <c r="AT520" s="233" t="s">
        <v>402</v>
      </c>
      <c r="AU520" s="233" t="s">
        <v>87</v>
      </c>
      <c r="AV520" s="12" t="s">
        <v>24</v>
      </c>
      <c r="AW520" s="12" t="s">
        <v>43</v>
      </c>
      <c r="AX520" s="12" t="s">
        <v>80</v>
      </c>
      <c r="AY520" s="233" t="s">
        <v>281</v>
      </c>
    </row>
    <row r="521" s="13" customFormat="1">
      <c r="B521" s="239"/>
      <c r="D521" s="216" t="s">
        <v>402</v>
      </c>
      <c r="E521" s="240" t="s">
        <v>5</v>
      </c>
      <c r="F521" s="241" t="s">
        <v>927</v>
      </c>
      <c r="H521" s="242">
        <v>23.100000000000001</v>
      </c>
      <c r="I521" s="243"/>
      <c r="L521" s="239"/>
      <c r="M521" s="244"/>
      <c r="N521" s="245"/>
      <c r="O521" s="245"/>
      <c r="P521" s="245"/>
      <c r="Q521" s="245"/>
      <c r="R521" s="245"/>
      <c r="S521" s="245"/>
      <c r="T521" s="246"/>
      <c r="AT521" s="240" t="s">
        <v>402</v>
      </c>
      <c r="AU521" s="240" t="s">
        <v>87</v>
      </c>
      <c r="AV521" s="13" t="s">
        <v>87</v>
      </c>
      <c r="AW521" s="13" t="s">
        <v>43</v>
      </c>
      <c r="AX521" s="13" t="s">
        <v>80</v>
      </c>
      <c r="AY521" s="240" t="s">
        <v>281</v>
      </c>
    </row>
    <row r="522" s="12" customFormat="1">
      <c r="B522" s="232"/>
      <c r="D522" s="216" t="s">
        <v>402</v>
      </c>
      <c r="E522" s="233" t="s">
        <v>5</v>
      </c>
      <c r="F522" s="234" t="s">
        <v>928</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927</v>
      </c>
      <c r="H523" s="242">
        <v>23.100000000000001</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2" customFormat="1">
      <c r="B524" s="232"/>
      <c r="D524" s="216" t="s">
        <v>402</v>
      </c>
      <c r="E524" s="233" t="s">
        <v>5</v>
      </c>
      <c r="F524" s="234" t="s">
        <v>929</v>
      </c>
      <c r="H524" s="233" t="s">
        <v>5</v>
      </c>
      <c r="I524" s="235"/>
      <c r="L524" s="232"/>
      <c r="M524" s="236"/>
      <c r="N524" s="237"/>
      <c r="O524" s="237"/>
      <c r="P524" s="237"/>
      <c r="Q524" s="237"/>
      <c r="R524" s="237"/>
      <c r="S524" s="237"/>
      <c r="T524" s="238"/>
      <c r="AT524" s="233" t="s">
        <v>402</v>
      </c>
      <c r="AU524" s="233" t="s">
        <v>87</v>
      </c>
      <c r="AV524" s="12" t="s">
        <v>24</v>
      </c>
      <c r="AW524" s="12" t="s">
        <v>43</v>
      </c>
      <c r="AX524" s="12" t="s">
        <v>80</v>
      </c>
      <c r="AY524" s="233" t="s">
        <v>281</v>
      </c>
    </row>
    <row r="525" s="13" customFormat="1">
      <c r="B525" s="239"/>
      <c r="D525" s="216" t="s">
        <v>402</v>
      </c>
      <c r="E525" s="240" t="s">
        <v>5</v>
      </c>
      <c r="F525" s="241" t="s">
        <v>930</v>
      </c>
      <c r="H525" s="242">
        <v>24.600000000000001</v>
      </c>
      <c r="I525" s="243"/>
      <c r="L525" s="239"/>
      <c r="M525" s="244"/>
      <c r="N525" s="245"/>
      <c r="O525" s="245"/>
      <c r="P525" s="245"/>
      <c r="Q525" s="245"/>
      <c r="R525" s="245"/>
      <c r="S525" s="245"/>
      <c r="T525" s="246"/>
      <c r="AT525" s="240" t="s">
        <v>402</v>
      </c>
      <c r="AU525" s="240" t="s">
        <v>87</v>
      </c>
      <c r="AV525" s="13" t="s">
        <v>87</v>
      </c>
      <c r="AW525" s="13" t="s">
        <v>43</v>
      </c>
      <c r="AX525" s="13" t="s">
        <v>80</v>
      </c>
      <c r="AY525" s="240" t="s">
        <v>281</v>
      </c>
    </row>
    <row r="526" s="12" customFormat="1">
      <c r="B526" s="232"/>
      <c r="D526" s="216" t="s">
        <v>402</v>
      </c>
      <c r="E526" s="233" t="s">
        <v>5</v>
      </c>
      <c r="F526" s="234" t="s">
        <v>931</v>
      </c>
      <c r="H526" s="233" t="s">
        <v>5</v>
      </c>
      <c r="I526" s="235"/>
      <c r="L526" s="232"/>
      <c r="M526" s="236"/>
      <c r="N526" s="237"/>
      <c r="O526" s="237"/>
      <c r="P526" s="237"/>
      <c r="Q526" s="237"/>
      <c r="R526" s="237"/>
      <c r="S526" s="237"/>
      <c r="T526" s="238"/>
      <c r="AT526" s="233" t="s">
        <v>402</v>
      </c>
      <c r="AU526" s="233" t="s">
        <v>87</v>
      </c>
      <c r="AV526" s="12" t="s">
        <v>24</v>
      </c>
      <c r="AW526" s="12" t="s">
        <v>43</v>
      </c>
      <c r="AX526" s="12" t="s">
        <v>80</v>
      </c>
      <c r="AY526" s="233" t="s">
        <v>281</v>
      </c>
    </row>
    <row r="527" s="13" customFormat="1">
      <c r="B527" s="239"/>
      <c r="D527" s="216" t="s">
        <v>402</v>
      </c>
      <c r="E527" s="240" t="s">
        <v>5</v>
      </c>
      <c r="F527" s="241" t="s">
        <v>932</v>
      </c>
      <c r="H527" s="242">
        <v>16.350000000000001</v>
      </c>
      <c r="I527" s="243"/>
      <c r="L527" s="239"/>
      <c r="M527" s="244"/>
      <c r="N527" s="245"/>
      <c r="O527" s="245"/>
      <c r="P527" s="245"/>
      <c r="Q527" s="245"/>
      <c r="R527" s="245"/>
      <c r="S527" s="245"/>
      <c r="T527" s="246"/>
      <c r="AT527" s="240" t="s">
        <v>402</v>
      </c>
      <c r="AU527" s="240" t="s">
        <v>87</v>
      </c>
      <c r="AV527" s="13" t="s">
        <v>87</v>
      </c>
      <c r="AW527" s="13" t="s">
        <v>43</v>
      </c>
      <c r="AX527" s="13" t="s">
        <v>80</v>
      </c>
      <c r="AY527" s="240" t="s">
        <v>281</v>
      </c>
    </row>
    <row r="528" s="13" customFormat="1">
      <c r="B528" s="239"/>
      <c r="D528" s="216" t="s">
        <v>402</v>
      </c>
      <c r="E528" s="240" t="s">
        <v>5</v>
      </c>
      <c r="F528" s="241" t="s">
        <v>5</v>
      </c>
      <c r="H528" s="242">
        <v>0</v>
      </c>
      <c r="I528" s="243"/>
      <c r="L528" s="239"/>
      <c r="M528" s="244"/>
      <c r="N528" s="245"/>
      <c r="O528" s="245"/>
      <c r="P528" s="245"/>
      <c r="Q528" s="245"/>
      <c r="R528" s="245"/>
      <c r="S528" s="245"/>
      <c r="T528" s="246"/>
      <c r="AT528" s="240" t="s">
        <v>402</v>
      </c>
      <c r="AU528" s="240" t="s">
        <v>87</v>
      </c>
      <c r="AV528" s="13" t="s">
        <v>87</v>
      </c>
      <c r="AW528" s="13" t="s">
        <v>43</v>
      </c>
      <c r="AX528" s="13" t="s">
        <v>80</v>
      </c>
      <c r="AY528" s="240" t="s">
        <v>281</v>
      </c>
    </row>
    <row r="529" s="12" customFormat="1">
      <c r="B529" s="232"/>
      <c r="D529" s="216" t="s">
        <v>402</v>
      </c>
      <c r="E529" s="233" t="s">
        <v>5</v>
      </c>
      <c r="F529" s="234" t="s">
        <v>776</v>
      </c>
      <c r="H529" s="233" t="s">
        <v>5</v>
      </c>
      <c r="I529" s="235"/>
      <c r="L529" s="232"/>
      <c r="M529" s="236"/>
      <c r="N529" s="237"/>
      <c r="O529" s="237"/>
      <c r="P529" s="237"/>
      <c r="Q529" s="237"/>
      <c r="R529" s="237"/>
      <c r="S529" s="237"/>
      <c r="T529" s="238"/>
      <c r="AT529" s="233" t="s">
        <v>402</v>
      </c>
      <c r="AU529" s="233" t="s">
        <v>87</v>
      </c>
      <c r="AV529" s="12" t="s">
        <v>24</v>
      </c>
      <c r="AW529" s="12" t="s">
        <v>43</v>
      </c>
      <c r="AX529" s="12" t="s">
        <v>80</v>
      </c>
      <c r="AY529" s="233" t="s">
        <v>281</v>
      </c>
    </row>
    <row r="530" s="12" customFormat="1">
      <c r="B530" s="232"/>
      <c r="D530" s="216" t="s">
        <v>402</v>
      </c>
      <c r="E530" s="233" t="s">
        <v>5</v>
      </c>
      <c r="F530" s="234" t="s">
        <v>821</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3" customFormat="1">
      <c r="B531" s="239"/>
      <c r="D531" s="216" t="s">
        <v>402</v>
      </c>
      <c r="E531" s="240" t="s">
        <v>5</v>
      </c>
      <c r="F531" s="241" t="s">
        <v>933</v>
      </c>
      <c r="H531" s="242">
        <v>1.6499999999999999</v>
      </c>
      <c r="I531" s="243"/>
      <c r="L531" s="239"/>
      <c r="M531" s="244"/>
      <c r="N531" s="245"/>
      <c r="O531" s="245"/>
      <c r="P531" s="245"/>
      <c r="Q531" s="245"/>
      <c r="R531" s="245"/>
      <c r="S531" s="245"/>
      <c r="T531" s="246"/>
      <c r="AT531" s="240" t="s">
        <v>402</v>
      </c>
      <c r="AU531" s="240" t="s">
        <v>87</v>
      </c>
      <c r="AV531" s="13" t="s">
        <v>87</v>
      </c>
      <c r="AW531" s="13" t="s">
        <v>43</v>
      </c>
      <c r="AX531" s="13" t="s">
        <v>80</v>
      </c>
      <c r="AY531" s="240" t="s">
        <v>281</v>
      </c>
    </row>
    <row r="532" s="12" customFormat="1">
      <c r="B532" s="232"/>
      <c r="D532" s="216" t="s">
        <v>402</v>
      </c>
      <c r="E532" s="233" t="s">
        <v>5</v>
      </c>
      <c r="F532" s="234" t="s">
        <v>934</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935</v>
      </c>
      <c r="H533" s="242">
        <v>37.125</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4" customFormat="1">
      <c r="B534" s="247"/>
      <c r="D534" s="216" t="s">
        <v>402</v>
      </c>
      <c r="E534" s="248" t="s">
        <v>5</v>
      </c>
      <c r="F534" s="249" t="s">
        <v>405</v>
      </c>
      <c r="H534" s="250">
        <v>125.925</v>
      </c>
      <c r="I534" s="251"/>
      <c r="L534" s="247"/>
      <c r="M534" s="252"/>
      <c r="N534" s="253"/>
      <c r="O534" s="253"/>
      <c r="P534" s="253"/>
      <c r="Q534" s="253"/>
      <c r="R534" s="253"/>
      <c r="S534" s="253"/>
      <c r="T534" s="254"/>
      <c r="AT534" s="248" t="s">
        <v>402</v>
      </c>
      <c r="AU534" s="248" t="s">
        <v>87</v>
      </c>
      <c r="AV534" s="14" t="s">
        <v>286</v>
      </c>
      <c r="AW534" s="14" t="s">
        <v>43</v>
      </c>
      <c r="AX534" s="14" t="s">
        <v>24</v>
      </c>
      <c r="AY534" s="248" t="s">
        <v>281</v>
      </c>
    </row>
    <row r="535" s="1" customFormat="1" ht="25.5" customHeight="1">
      <c r="B535" s="203"/>
      <c r="C535" s="204" t="s">
        <v>936</v>
      </c>
      <c r="D535" s="204" t="s">
        <v>282</v>
      </c>
      <c r="E535" s="205" t="s">
        <v>937</v>
      </c>
      <c r="F535" s="206" t="s">
        <v>834</v>
      </c>
      <c r="G535" s="207" t="s">
        <v>394</v>
      </c>
      <c r="H535" s="208">
        <v>39.450000000000003</v>
      </c>
      <c r="I535" s="209"/>
      <c r="J535" s="210">
        <f>ROUND(I535*H535,2)</f>
        <v>0</v>
      </c>
      <c r="K535" s="206" t="s">
        <v>5</v>
      </c>
      <c r="L535" s="48"/>
      <c r="M535" s="211" t="s">
        <v>5</v>
      </c>
      <c r="N535" s="212" t="s">
        <v>51</v>
      </c>
      <c r="O535" s="49"/>
      <c r="P535" s="213">
        <f>O535*H535</f>
        <v>0</v>
      </c>
      <c r="Q535" s="213">
        <v>0</v>
      </c>
      <c r="R535" s="213">
        <f>Q535*H535</f>
        <v>0</v>
      </c>
      <c r="S535" s="213">
        <v>0</v>
      </c>
      <c r="T535" s="214">
        <f>S535*H535</f>
        <v>0</v>
      </c>
      <c r="AR535" s="26" t="s">
        <v>286</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286</v>
      </c>
      <c r="BM535" s="26" t="s">
        <v>938</v>
      </c>
    </row>
    <row r="536" s="1" customFormat="1">
      <c r="B536" s="48"/>
      <c r="D536" s="216" t="s">
        <v>288</v>
      </c>
      <c r="F536" s="217" t="s">
        <v>868</v>
      </c>
      <c r="I536" s="218"/>
      <c r="L536" s="48"/>
      <c r="M536" s="219"/>
      <c r="N536" s="49"/>
      <c r="O536" s="49"/>
      <c r="P536" s="49"/>
      <c r="Q536" s="49"/>
      <c r="R536" s="49"/>
      <c r="S536" s="49"/>
      <c r="T536" s="87"/>
      <c r="AT536" s="26" t="s">
        <v>288</v>
      </c>
      <c r="AU536" s="26" t="s">
        <v>87</v>
      </c>
    </row>
    <row r="537" s="12" customFormat="1">
      <c r="B537" s="232"/>
      <c r="D537" s="216" t="s">
        <v>402</v>
      </c>
      <c r="E537" s="233" t="s">
        <v>5</v>
      </c>
      <c r="F537" s="234" t="s">
        <v>772</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2" customFormat="1">
      <c r="B538" s="232"/>
      <c r="D538" s="216" t="s">
        <v>402</v>
      </c>
      <c r="E538" s="233" t="s">
        <v>5</v>
      </c>
      <c r="F538" s="234" t="s">
        <v>926</v>
      </c>
      <c r="H538" s="233" t="s">
        <v>5</v>
      </c>
      <c r="I538" s="235"/>
      <c r="L538" s="232"/>
      <c r="M538" s="236"/>
      <c r="N538" s="237"/>
      <c r="O538" s="237"/>
      <c r="P538" s="237"/>
      <c r="Q538" s="237"/>
      <c r="R538" s="237"/>
      <c r="S538" s="237"/>
      <c r="T538" s="238"/>
      <c r="AT538" s="233" t="s">
        <v>402</v>
      </c>
      <c r="AU538" s="233" t="s">
        <v>87</v>
      </c>
      <c r="AV538" s="12" t="s">
        <v>24</v>
      </c>
      <c r="AW538" s="12" t="s">
        <v>43</v>
      </c>
      <c r="AX538" s="12" t="s">
        <v>80</v>
      </c>
      <c r="AY538" s="233" t="s">
        <v>281</v>
      </c>
    </row>
    <row r="539" s="13" customFormat="1">
      <c r="B539" s="239"/>
      <c r="D539" s="216" t="s">
        <v>402</v>
      </c>
      <c r="E539" s="240" t="s">
        <v>5</v>
      </c>
      <c r="F539" s="241" t="s">
        <v>939</v>
      </c>
      <c r="H539" s="242">
        <v>7.7000000000000002</v>
      </c>
      <c r="I539" s="243"/>
      <c r="L539" s="239"/>
      <c r="M539" s="244"/>
      <c r="N539" s="245"/>
      <c r="O539" s="245"/>
      <c r="P539" s="245"/>
      <c r="Q539" s="245"/>
      <c r="R539" s="245"/>
      <c r="S539" s="245"/>
      <c r="T539" s="246"/>
      <c r="AT539" s="240" t="s">
        <v>402</v>
      </c>
      <c r="AU539" s="240" t="s">
        <v>87</v>
      </c>
      <c r="AV539" s="13" t="s">
        <v>87</v>
      </c>
      <c r="AW539" s="13" t="s">
        <v>43</v>
      </c>
      <c r="AX539" s="13" t="s">
        <v>80</v>
      </c>
      <c r="AY539" s="240" t="s">
        <v>281</v>
      </c>
    </row>
    <row r="540" s="12" customFormat="1">
      <c r="B540" s="232"/>
      <c r="D540" s="216" t="s">
        <v>402</v>
      </c>
      <c r="E540" s="233" t="s">
        <v>5</v>
      </c>
      <c r="F540" s="234" t="s">
        <v>928</v>
      </c>
      <c r="H540" s="233" t="s">
        <v>5</v>
      </c>
      <c r="I540" s="235"/>
      <c r="L540" s="232"/>
      <c r="M540" s="236"/>
      <c r="N540" s="237"/>
      <c r="O540" s="237"/>
      <c r="P540" s="237"/>
      <c r="Q540" s="237"/>
      <c r="R540" s="237"/>
      <c r="S540" s="237"/>
      <c r="T540" s="238"/>
      <c r="AT540" s="233" t="s">
        <v>402</v>
      </c>
      <c r="AU540" s="233" t="s">
        <v>87</v>
      </c>
      <c r="AV540" s="12" t="s">
        <v>24</v>
      </c>
      <c r="AW540" s="12" t="s">
        <v>43</v>
      </c>
      <c r="AX540" s="12" t="s">
        <v>80</v>
      </c>
      <c r="AY540" s="233" t="s">
        <v>281</v>
      </c>
    </row>
    <row r="541" s="13" customFormat="1">
      <c r="B541" s="239"/>
      <c r="D541" s="216" t="s">
        <v>402</v>
      </c>
      <c r="E541" s="240" t="s">
        <v>5</v>
      </c>
      <c r="F541" s="241" t="s">
        <v>939</v>
      </c>
      <c r="H541" s="242">
        <v>7.7000000000000002</v>
      </c>
      <c r="I541" s="243"/>
      <c r="L541" s="239"/>
      <c r="M541" s="244"/>
      <c r="N541" s="245"/>
      <c r="O541" s="245"/>
      <c r="P541" s="245"/>
      <c r="Q541" s="245"/>
      <c r="R541" s="245"/>
      <c r="S541" s="245"/>
      <c r="T541" s="246"/>
      <c r="AT541" s="240" t="s">
        <v>402</v>
      </c>
      <c r="AU541" s="240" t="s">
        <v>87</v>
      </c>
      <c r="AV541" s="13" t="s">
        <v>87</v>
      </c>
      <c r="AW541" s="13" t="s">
        <v>43</v>
      </c>
      <c r="AX541" s="13" t="s">
        <v>80</v>
      </c>
      <c r="AY541" s="240" t="s">
        <v>281</v>
      </c>
    </row>
    <row r="542" s="12" customFormat="1">
      <c r="B542" s="232"/>
      <c r="D542" s="216" t="s">
        <v>402</v>
      </c>
      <c r="E542" s="233" t="s">
        <v>5</v>
      </c>
      <c r="F542" s="234" t="s">
        <v>929</v>
      </c>
      <c r="H542" s="233" t="s">
        <v>5</v>
      </c>
      <c r="I542" s="235"/>
      <c r="L542" s="232"/>
      <c r="M542" s="236"/>
      <c r="N542" s="237"/>
      <c r="O542" s="237"/>
      <c r="P542" s="237"/>
      <c r="Q542" s="237"/>
      <c r="R542" s="237"/>
      <c r="S542" s="237"/>
      <c r="T542" s="238"/>
      <c r="AT542" s="233" t="s">
        <v>402</v>
      </c>
      <c r="AU542" s="233" t="s">
        <v>87</v>
      </c>
      <c r="AV542" s="12" t="s">
        <v>24</v>
      </c>
      <c r="AW542" s="12" t="s">
        <v>43</v>
      </c>
      <c r="AX542" s="12" t="s">
        <v>80</v>
      </c>
      <c r="AY542" s="233" t="s">
        <v>281</v>
      </c>
    </row>
    <row r="543" s="13" customFormat="1">
      <c r="B543" s="239"/>
      <c r="D543" s="216" t="s">
        <v>402</v>
      </c>
      <c r="E543" s="240" t="s">
        <v>5</v>
      </c>
      <c r="F543" s="241" t="s">
        <v>940</v>
      </c>
      <c r="H543" s="242">
        <v>8.1999999999999993</v>
      </c>
      <c r="I543" s="243"/>
      <c r="L543" s="239"/>
      <c r="M543" s="244"/>
      <c r="N543" s="245"/>
      <c r="O543" s="245"/>
      <c r="P543" s="245"/>
      <c r="Q543" s="245"/>
      <c r="R543" s="245"/>
      <c r="S543" s="245"/>
      <c r="T543" s="246"/>
      <c r="AT543" s="240" t="s">
        <v>402</v>
      </c>
      <c r="AU543" s="240" t="s">
        <v>87</v>
      </c>
      <c r="AV543" s="13" t="s">
        <v>87</v>
      </c>
      <c r="AW543" s="13" t="s">
        <v>43</v>
      </c>
      <c r="AX543" s="13" t="s">
        <v>80</v>
      </c>
      <c r="AY543" s="240" t="s">
        <v>281</v>
      </c>
    </row>
    <row r="544" s="12" customFormat="1">
      <c r="B544" s="232"/>
      <c r="D544" s="216" t="s">
        <v>402</v>
      </c>
      <c r="E544" s="233" t="s">
        <v>5</v>
      </c>
      <c r="F544" s="234" t="s">
        <v>931</v>
      </c>
      <c r="H544" s="233" t="s">
        <v>5</v>
      </c>
      <c r="I544" s="235"/>
      <c r="L544" s="232"/>
      <c r="M544" s="236"/>
      <c r="N544" s="237"/>
      <c r="O544" s="237"/>
      <c r="P544" s="237"/>
      <c r="Q544" s="237"/>
      <c r="R544" s="237"/>
      <c r="S544" s="237"/>
      <c r="T544" s="238"/>
      <c r="AT544" s="233" t="s">
        <v>402</v>
      </c>
      <c r="AU544" s="233" t="s">
        <v>87</v>
      </c>
      <c r="AV544" s="12" t="s">
        <v>24</v>
      </c>
      <c r="AW544" s="12" t="s">
        <v>43</v>
      </c>
      <c r="AX544" s="12" t="s">
        <v>80</v>
      </c>
      <c r="AY544" s="233" t="s">
        <v>281</v>
      </c>
    </row>
    <row r="545" s="13" customFormat="1">
      <c r="B545" s="239"/>
      <c r="D545" s="216" t="s">
        <v>402</v>
      </c>
      <c r="E545" s="240" t="s">
        <v>5</v>
      </c>
      <c r="F545" s="241" t="s">
        <v>941</v>
      </c>
      <c r="H545" s="242">
        <v>5.4500000000000002</v>
      </c>
      <c r="I545" s="243"/>
      <c r="L545" s="239"/>
      <c r="M545" s="244"/>
      <c r="N545" s="245"/>
      <c r="O545" s="245"/>
      <c r="P545" s="245"/>
      <c r="Q545" s="245"/>
      <c r="R545" s="245"/>
      <c r="S545" s="245"/>
      <c r="T545" s="246"/>
      <c r="AT545" s="240" t="s">
        <v>402</v>
      </c>
      <c r="AU545" s="240" t="s">
        <v>87</v>
      </c>
      <c r="AV545" s="13" t="s">
        <v>87</v>
      </c>
      <c r="AW545" s="13" t="s">
        <v>43</v>
      </c>
      <c r="AX545" s="13" t="s">
        <v>80</v>
      </c>
      <c r="AY545" s="240" t="s">
        <v>281</v>
      </c>
    </row>
    <row r="546" s="13" customFormat="1">
      <c r="B546" s="239"/>
      <c r="D546" s="216" t="s">
        <v>402</v>
      </c>
      <c r="E546" s="240" t="s">
        <v>5</v>
      </c>
      <c r="F546" s="241" t="s">
        <v>5</v>
      </c>
      <c r="H546" s="242">
        <v>0</v>
      </c>
      <c r="I546" s="243"/>
      <c r="L546" s="239"/>
      <c r="M546" s="244"/>
      <c r="N546" s="245"/>
      <c r="O546" s="245"/>
      <c r="P546" s="245"/>
      <c r="Q546" s="245"/>
      <c r="R546" s="245"/>
      <c r="S546" s="245"/>
      <c r="T546" s="246"/>
      <c r="AT546" s="240" t="s">
        <v>402</v>
      </c>
      <c r="AU546" s="240" t="s">
        <v>87</v>
      </c>
      <c r="AV546" s="13" t="s">
        <v>87</v>
      </c>
      <c r="AW546" s="13" t="s">
        <v>43</v>
      </c>
      <c r="AX546" s="13" t="s">
        <v>80</v>
      </c>
      <c r="AY546" s="240" t="s">
        <v>281</v>
      </c>
    </row>
    <row r="547" s="12" customFormat="1">
      <c r="B547" s="232"/>
      <c r="D547" s="216" t="s">
        <v>402</v>
      </c>
      <c r="E547" s="233" t="s">
        <v>5</v>
      </c>
      <c r="F547" s="234" t="s">
        <v>776</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2" customFormat="1">
      <c r="B548" s="232"/>
      <c r="D548" s="216" t="s">
        <v>402</v>
      </c>
      <c r="E548" s="233" t="s">
        <v>5</v>
      </c>
      <c r="F548" s="234" t="s">
        <v>821</v>
      </c>
      <c r="H548" s="233" t="s">
        <v>5</v>
      </c>
      <c r="I548" s="235"/>
      <c r="L548" s="232"/>
      <c r="M548" s="236"/>
      <c r="N548" s="237"/>
      <c r="O548" s="237"/>
      <c r="P548" s="237"/>
      <c r="Q548" s="237"/>
      <c r="R548" s="237"/>
      <c r="S548" s="237"/>
      <c r="T548" s="238"/>
      <c r="AT548" s="233" t="s">
        <v>402</v>
      </c>
      <c r="AU548" s="233" t="s">
        <v>87</v>
      </c>
      <c r="AV548" s="12" t="s">
        <v>24</v>
      </c>
      <c r="AW548" s="12" t="s">
        <v>43</v>
      </c>
      <c r="AX548" s="12" t="s">
        <v>80</v>
      </c>
      <c r="AY548" s="233" t="s">
        <v>281</v>
      </c>
    </row>
    <row r="549" s="13" customFormat="1">
      <c r="B549" s="239"/>
      <c r="D549" s="216" t="s">
        <v>402</v>
      </c>
      <c r="E549" s="240" t="s">
        <v>5</v>
      </c>
      <c r="F549" s="241" t="s">
        <v>942</v>
      </c>
      <c r="H549" s="242">
        <v>0.5</v>
      </c>
      <c r="I549" s="243"/>
      <c r="L549" s="239"/>
      <c r="M549" s="244"/>
      <c r="N549" s="245"/>
      <c r="O549" s="245"/>
      <c r="P549" s="245"/>
      <c r="Q549" s="245"/>
      <c r="R549" s="245"/>
      <c r="S549" s="245"/>
      <c r="T549" s="246"/>
      <c r="AT549" s="240" t="s">
        <v>402</v>
      </c>
      <c r="AU549" s="240" t="s">
        <v>87</v>
      </c>
      <c r="AV549" s="13" t="s">
        <v>87</v>
      </c>
      <c r="AW549" s="13" t="s">
        <v>43</v>
      </c>
      <c r="AX549" s="13" t="s">
        <v>80</v>
      </c>
      <c r="AY549" s="240" t="s">
        <v>281</v>
      </c>
    </row>
    <row r="550" s="12" customFormat="1">
      <c r="B550" s="232"/>
      <c r="D550" s="216" t="s">
        <v>402</v>
      </c>
      <c r="E550" s="233" t="s">
        <v>5</v>
      </c>
      <c r="F550" s="234" t="s">
        <v>934</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3" customFormat="1">
      <c r="B551" s="239"/>
      <c r="D551" s="216" t="s">
        <v>402</v>
      </c>
      <c r="E551" s="240" t="s">
        <v>5</v>
      </c>
      <c r="F551" s="241" t="s">
        <v>806</v>
      </c>
      <c r="H551" s="242">
        <v>9.9000000000000004</v>
      </c>
      <c r="I551" s="243"/>
      <c r="L551" s="239"/>
      <c r="M551" s="244"/>
      <c r="N551" s="245"/>
      <c r="O551" s="245"/>
      <c r="P551" s="245"/>
      <c r="Q551" s="245"/>
      <c r="R551" s="245"/>
      <c r="S551" s="245"/>
      <c r="T551" s="246"/>
      <c r="AT551" s="240" t="s">
        <v>402</v>
      </c>
      <c r="AU551" s="240" t="s">
        <v>87</v>
      </c>
      <c r="AV551" s="13" t="s">
        <v>87</v>
      </c>
      <c r="AW551" s="13" t="s">
        <v>43</v>
      </c>
      <c r="AX551" s="13" t="s">
        <v>80</v>
      </c>
      <c r="AY551" s="240" t="s">
        <v>281</v>
      </c>
    </row>
    <row r="552" s="14" customFormat="1">
      <c r="B552" s="247"/>
      <c r="D552" s="216" t="s">
        <v>402</v>
      </c>
      <c r="E552" s="248" t="s">
        <v>5</v>
      </c>
      <c r="F552" s="249" t="s">
        <v>405</v>
      </c>
      <c r="H552" s="250">
        <v>39.450000000000003</v>
      </c>
      <c r="I552" s="251"/>
      <c r="L552" s="247"/>
      <c r="M552" s="252"/>
      <c r="N552" s="253"/>
      <c r="O552" s="253"/>
      <c r="P552" s="253"/>
      <c r="Q552" s="253"/>
      <c r="R552" s="253"/>
      <c r="S552" s="253"/>
      <c r="T552" s="254"/>
      <c r="AT552" s="248" t="s">
        <v>402</v>
      </c>
      <c r="AU552" s="248" t="s">
        <v>87</v>
      </c>
      <c r="AV552" s="14" t="s">
        <v>286</v>
      </c>
      <c r="AW552" s="14" t="s">
        <v>43</v>
      </c>
      <c r="AX552" s="14" t="s">
        <v>24</v>
      </c>
      <c r="AY552" s="248" t="s">
        <v>281</v>
      </c>
    </row>
    <row r="553" s="1" customFormat="1" ht="25.5" customHeight="1">
      <c r="B553" s="203"/>
      <c r="C553" s="204" t="s">
        <v>451</v>
      </c>
      <c r="D553" s="204" t="s">
        <v>282</v>
      </c>
      <c r="E553" s="205" t="s">
        <v>943</v>
      </c>
      <c r="F553" s="206" t="s">
        <v>944</v>
      </c>
      <c r="G553" s="207" t="s">
        <v>388</v>
      </c>
      <c r="H553" s="208">
        <v>36</v>
      </c>
      <c r="I553" s="209"/>
      <c r="J553" s="210">
        <f>ROUND(I553*H553,2)</f>
        <v>0</v>
      </c>
      <c r="K553" s="206" t="s">
        <v>389</v>
      </c>
      <c r="L553" s="48"/>
      <c r="M553" s="211" t="s">
        <v>5</v>
      </c>
      <c r="N553" s="212" t="s">
        <v>51</v>
      </c>
      <c r="O553" s="49"/>
      <c r="P553" s="213">
        <f>O553*H553</f>
        <v>0</v>
      </c>
      <c r="Q553" s="213">
        <v>0.220584</v>
      </c>
      <c r="R553" s="213">
        <f>Q553*H553</f>
        <v>7.9410240000000005</v>
      </c>
      <c r="S553" s="213">
        <v>0</v>
      </c>
      <c r="T553" s="214">
        <f>S553*H553</f>
        <v>0</v>
      </c>
      <c r="AR553" s="26" t="s">
        <v>286</v>
      </c>
      <c r="AT553" s="26" t="s">
        <v>282</v>
      </c>
      <c r="AU553" s="26" t="s">
        <v>87</v>
      </c>
      <c r="AY553" s="26" t="s">
        <v>281</v>
      </c>
      <c r="BE553" s="215">
        <f>IF(N553="základní",J553,0)</f>
        <v>0</v>
      </c>
      <c r="BF553" s="215">
        <f>IF(N553="snížená",J553,0)</f>
        <v>0</v>
      </c>
      <c r="BG553" s="215">
        <f>IF(N553="zákl. přenesená",J553,0)</f>
        <v>0</v>
      </c>
      <c r="BH553" s="215">
        <f>IF(N553="sníž. přenesená",J553,0)</f>
        <v>0</v>
      </c>
      <c r="BI553" s="215">
        <f>IF(N553="nulová",J553,0)</f>
        <v>0</v>
      </c>
      <c r="BJ553" s="26" t="s">
        <v>24</v>
      </c>
      <c r="BK553" s="215">
        <f>ROUND(I553*H553,2)</f>
        <v>0</v>
      </c>
      <c r="BL553" s="26" t="s">
        <v>286</v>
      </c>
      <c r="BM553" s="26" t="s">
        <v>945</v>
      </c>
    </row>
    <row r="554" s="1" customFormat="1">
      <c r="B554" s="48"/>
      <c r="D554" s="216" t="s">
        <v>288</v>
      </c>
      <c r="F554" s="217" t="s">
        <v>946</v>
      </c>
      <c r="I554" s="218"/>
      <c r="L554" s="48"/>
      <c r="M554" s="219"/>
      <c r="N554" s="49"/>
      <c r="O554" s="49"/>
      <c r="P554" s="49"/>
      <c r="Q554" s="49"/>
      <c r="R554" s="49"/>
      <c r="S554" s="49"/>
      <c r="T554" s="87"/>
      <c r="AT554" s="26" t="s">
        <v>288</v>
      </c>
      <c r="AU554" s="26" t="s">
        <v>87</v>
      </c>
    </row>
    <row r="555" s="12" customFormat="1">
      <c r="B555" s="232"/>
      <c r="D555" s="216" t="s">
        <v>402</v>
      </c>
      <c r="E555" s="233" t="s">
        <v>5</v>
      </c>
      <c r="F555" s="234" t="s">
        <v>776</v>
      </c>
      <c r="H555" s="233" t="s">
        <v>5</v>
      </c>
      <c r="I555" s="235"/>
      <c r="L555" s="232"/>
      <c r="M555" s="236"/>
      <c r="N555" s="237"/>
      <c r="O555" s="237"/>
      <c r="P555" s="237"/>
      <c r="Q555" s="237"/>
      <c r="R555" s="237"/>
      <c r="S555" s="237"/>
      <c r="T555" s="238"/>
      <c r="AT555" s="233" t="s">
        <v>402</v>
      </c>
      <c r="AU555" s="233" t="s">
        <v>87</v>
      </c>
      <c r="AV555" s="12" t="s">
        <v>24</v>
      </c>
      <c r="AW555" s="12" t="s">
        <v>43</v>
      </c>
      <c r="AX555" s="12" t="s">
        <v>80</v>
      </c>
      <c r="AY555" s="233" t="s">
        <v>281</v>
      </c>
    </row>
    <row r="556" s="12" customFormat="1">
      <c r="B556" s="232"/>
      <c r="D556" s="216" t="s">
        <v>402</v>
      </c>
      <c r="E556" s="233" t="s">
        <v>5</v>
      </c>
      <c r="F556" s="234" t="s">
        <v>947</v>
      </c>
      <c r="H556" s="233" t="s">
        <v>5</v>
      </c>
      <c r="I556" s="235"/>
      <c r="L556" s="232"/>
      <c r="M556" s="236"/>
      <c r="N556" s="237"/>
      <c r="O556" s="237"/>
      <c r="P556" s="237"/>
      <c r="Q556" s="237"/>
      <c r="R556" s="237"/>
      <c r="S556" s="237"/>
      <c r="T556" s="238"/>
      <c r="AT556" s="233" t="s">
        <v>402</v>
      </c>
      <c r="AU556" s="233" t="s">
        <v>87</v>
      </c>
      <c r="AV556" s="12" t="s">
        <v>24</v>
      </c>
      <c r="AW556" s="12" t="s">
        <v>43</v>
      </c>
      <c r="AX556" s="12" t="s">
        <v>80</v>
      </c>
      <c r="AY556" s="233" t="s">
        <v>281</v>
      </c>
    </row>
    <row r="557" s="13" customFormat="1">
      <c r="B557" s="239"/>
      <c r="D557" s="216" t="s">
        <v>402</v>
      </c>
      <c r="E557" s="240" t="s">
        <v>5</v>
      </c>
      <c r="F557" s="241" t="s">
        <v>948</v>
      </c>
      <c r="H557" s="242">
        <v>36</v>
      </c>
      <c r="I557" s="243"/>
      <c r="L557" s="239"/>
      <c r="M557" s="244"/>
      <c r="N557" s="245"/>
      <c r="O557" s="245"/>
      <c r="P557" s="245"/>
      <c r="Q557" s="245"/>
      <c r="R557" s="245"/>
      <c r="S557" s="245"/>
      <c r="T557" s="246"/>
      <c r="AT557" s="240" t="s">
        <v>402</v>
      </c>
      <c r="AU557" s="240" t="s">
        <v>87</v>
      </c>
      <c r="AV557" s="13" t="s">
        <v>87</v>
      </c>
      <c r="AW557" s="13" t="s">
        <v>43</v>
      </c>
      <c r="AX557" s="13" t="s">
        <v>80</v>
      </c>
      <c r="AY557" s="240" t="s">
        <v>281</v>
      </c>
    </row>
    <row r="558" s="14" customFormat="1">
      <c r="B558" s="247"/>
      <c r="D558" s="216" t="s">
        <v>402</v>
      </c>
      <c r="E558" s="248" t="s">
        <v>5</v>
      </c>
      <c r="F558" s="249" t="s">
        <v>405</v>
      </c>
      <c r="H558" s="250">
        <v>36</v>
      </c>
      <c r="I558" s="251"/>
      <c r="L558" s="247"/>
      <c r="M558" s="252"/>
      <c r="N558" s="253"/>
      <c r="O558" s="253"/>
      <c r="P558" s="253"/>
      <c r="Q558" s="253"/>
      <c r="R558" s="253"/>
      <c r="S558" s="253"/>
      <c r="T558" s="254"/>
      <c r="AT558" s="248" t="s">
        <v>402</v>
      </c>
      <c r="AU558" s="248" t="s">
        <v>87</v>
      </c>
      <c r="AV558" s="14" t="s">
        <v>286</v>
      </c>
      <c r="AW558" s="14" t="s">
        <v>43</v>
      </c>
      <c r="AX558" s="14" t="s">
        <v>24</v>
      </c>
      <c r="AY558" s="248" t="s">
        <v>281</v>
      </c>
    </row>
    <row r="559" s="1" customFormat="1" ht="25.5" customHeight="1">
      <c r="B559" s="203"/>
      <c r="C559" s="204" t="s">
        <v>949</v>
      </c>
      <c r="D559" s="204" t="s">
        <v>282</v>
      </c>
      <c r="E559" s="205" t="s">
        <v>950</v>
      </c>
      <c r="F559" s="206" t="s">
        <v>781</v>
      </c>
      <c r="G559" s="207" t="s">
        <v>394</v>
      </c>
      <c r="H559" s="208">
        <v>9</v>
      </c>
      <c r="I559" s="209"/>
      <c r="J559" s="210">
        <f>ROUND(I559*H559,2)</f>
        <v>0</v>
      </c>
      <c r="K559" s="206" t="s">
        <v>5</v>
      </c>
      <c r="L559" s="48"/>
      <c r="M559" s="211" t="s">
        <v>5</v>
      </c>
      <c r="N559" s="212" t="s">
        <v>51</v>
      </c>
      <c r="O559" s="49"/>
      <c r="P559" s="213">
        <f>O559*H559</f>
        <v>0</v>
      </c>
      <c r="Q559" s="213">
        <v>0</v>
      </c>
      <c r="R559" s="213">
        <f>Q559*H559</f>
        <v>0</v>
      </c>
      <c r="S559" s="213">
        <v>0</v>
      </c>
      <c r="T559" s="214">
        <f>S559*H559</f>
        <v>0</v>
      </c>
      <c r="AR559" s="26" t="s">
        <v>286</v>
      </c>
      <c r="AT559" s="26" t="s">
        <v>282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286</v>
      </c>
      <c r="BM559" s="26" t="s">
        <v>951</v>
      </c>
    </row>
    <row r="560" s="1" customFormat="1">
      <c r="B560" s="48"/>
      <c r="D560" s="216" t="s">
        <v>288</v>
      </c>
      <c r="F560" s="217" t="s">
        <v>946</v>
      </c>
      <c r="I560" s="218"/>
      <c r="L560" s="48"/>
      <c r="M560" s="219"/>
      <c r="N560" s="49"/>
      <c r="O560" s="49"/>
      <c r="P560" s="49"/>
      <c r="Q560" s="49"/>
      <c r="R560" s="49"/>
      <c r="S560" s="49"/>
      <c r="T560" s="87"/>
      <c r="AT560" s="26" t="s">
        <v>288</v>
      </c>
      <c r="AU560" s="26" t="s">
        <v>87</v>
      </c>
    </row>
    <row r="561" s="12" customFormat="1">
      <c r="B561" s="232"/>
      <c r="D561" s="216" t="s">
        <v>402</v>
      </c>
      <c r="E561" s="233" t="s">
        <v>5</v>
      </c>
      <c r="F561" s="234" t="s">
        <v>776</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947</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952</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4" customFormat="1">
      <c r="B564" s="247"/>
      <c r="D564" s="216" t="s">
        <v>402</v>
      </c>
      <c r="E564" s="248" t="s">
        <v>5</v>
      </c>
      <c r="F564" s="249" t="s">
        <v>405</v>
      </c>
      <c r="H564" s="250">
        <v>9</v>
      </c>
      <c r="I564" s="251"/>
      <c r="L564" s="247"/>
      <c r="M564" s="252"/>
      <c r="N564" s="253"/>
      <c r="O564" s="253"/>
      <c r="P564" s="253"/>
      <c r="Q564" s="253"/>
      <c r="R564" s="253"/>
      <c r="S564" s="253"/>
      <c r="T564" s="254"/>
      <c r="AT564" s="248" t="s">
        <v>402</v>
      </c>
      <c r="AU564" s="248" t="s">
        <v>87</v>
      </c>
      <c r="AV564" s="14" t="s">
        <v>286</v>
      </c>
      <c r="AW564" s="14" t="s">
        <v>43</v>
      </c>
      <c r="AX564" s="14" t="s">
        <v>24</v>
      </c>
      <c r="AY564" s="248" t="s">
        <v>281</v>
      </c>
    </row>
    <row r="565" s="1" customFormat="1" ht="25.5" customHeight="1">
      <c r="B565" s="203"/>
      <c r="C565" s="204" t="s">
        <v>953</v>
      </c>
      <c r="D565" s="204" t="s">
        <v>282</v>
      </c>
      <c r="E565" s="205" t="s">
        <v>954</v>
      </c>
      <c r="F565" s="206" t="s">
        <v>955</v>
      </c>
      <c r="G565" s="207" t="s">
        <v>388</v>
      </c>
      <c r="H565" s="208">
        <v>68.045000000000002</v>
      </c>
      <c r="I565" s="209"/>
      <c r="J565" s="210">
        <f>ROUND(I565*H565,2)</f>
        <v>0</v>
      </c>
      <c r="K565" s="206" t="s">
        <v>5</v>
      </c>
      <c r="L565" s="48"/>
      <c r="M565" s="211" t="s">
        <v>5</v>
      </c>
      <c r="N565" s="212" t="s">
        <v>51</v>
      </c>
      <c r="O565" s="49"/>
      <c r="P565" s="213">
        <f>O565*H565</f>
        <v>0</v>
      </c>
      <c r="Q565" s="213">
        <v>0.19600000000000001</v>
      </c>
      <c r="R565" s="213">
        <f>Q565*H565</f>
        <v>13.336820000000001</v>
      </c>
      <c r="S565" s="213">
        <v>0</v>
      </c>
      <c r="T565" s="214">
        <f>S565*H565</f>
        <v>0</v>
      </c>
      <c r="AR565" s="26" t="s">
        <v>286</v>
      </c>
      <c r="AT565" s="26" t="s">
        <v>282</v>
      </c>
      <c r="AU565" s="26" t="s">
        <v>87</v>
      </c>
      <c r="AY565" s="26" t="s">
        <v>281</v>
      </c>
      <c r="BE565" s="215">
        <f>IF(N565="základní",J565,0)</f>
        <v>0</v>
      </c>
      <c r="BF565" s="215">
        <f>IF(N565="snížená",J565,0)</f>
        <v>0</v>
      </c>
      <c r="BG565" s="215">
        <f>IF(N565="zákl. přenesená",J565,0)</f>
        <v>0</v>
      </c>
      <c r="BH565" s="215">
        <f>IF(N565="sníž. přenesená",J565,0)</f>
        <v>0</v>
      </c>
      <c r="BI565" s="215">
        <f>IF(N565="nulová",J565,0)</f>
        <v>0</v>
      </c>
      <c r="BJ565" s="26" t="s">
        <v>24</v>
      </c>
      <c r="BK565" s="215">
        <f>ROUND(I565*H565,2)</f>
        <v>0</v>
      </c>
      <c r="BL565" s="26" t="s">
        <v>286</v>
      </c>
      <c r="BM565" s="26" t="s">
        <v>956</v>
      </c>
    </row>
    <row r="566" s="1" customFormat="1">
      <c r="B566" s="48"/>
      <c r="D566" s="216" t="s">
        <v>288</v>
      </c>
      <c r="F566" s="217" t="s">
        <v>957</v>
      </c>
      <c r="I566" s="218"/>
      <c r="L566" s="48"/>
      <c r="M566" s="219"/>
      <c r="N566" s="49"/>
      <c r="O566" s="49"/>
      <c r="P566" s="49"/>
      <c r="Q566" s="49"/>
      <c r="R566" s="49"/>
      <c r="S566" s="49"/>
      <c r="T566" s="87"/>
      <c r="AT566" s="26" t="s">
        <v>288</v>
      </c>
      <c r="AU566" s="26" t="s">
        <v>87</v>
      </c>
    </row>
    <row r="567" s="12" customFormat="1">
      <c r="B567" s="232"/>
      <c r="D567" s="216" t="s">
        <v>402</v>
      </c>
      <c r="E567" s="233" t="s">
        <v>5</v>
      </c>
      <c r="F567" s="234" t="s">
        <v>772</v>
      </c>
      <c r="H567" s="233" t="s">
        <v>5</v>
      </c>
      <c r="I567" s="235"/>
      <c r="L567" s="232"/>
      <c r="M567" s="236"/>
      <c r="N567" s="237"/>
      <c r="O567" s="237"/>
      <c r="P567" s="237"/>
      <c r="Q567" s="237"/>
      <c r="R567" s="237"/>
      <c r="S567" s="237"/>
      <c r="T567" s="238"/>
      <c r="AT567" s="233" t="s">
        <v>402</v>
      </c>
      <c r="AU567" s="233" t="s">
        <v>87</v>
      </c>
      <c r="AV567" s="12" t="s">
        <v>24</v>
      </c>
      <c r="AW567" s="12" t="s">
        <v>43</v>
      </c>
      <c r="AX567" s="12" t="s">
        <v>80</v>
      </c>
      <c r="AY567" s="233" t="s">
        <v>281</v>
      </c>
    </row>
    <row r="568" s="12" customFormat="1">
      <c r="B568" s="232"/>
      <c r="D568" s="216" t="s">
        <v>402</v>
      </c>
      <c r="E568" s="233" t="s">
        <v>5</v>
      </c>
      <c r="F568" s="234" t="s">
        <v>869</v>
      </c>
      <c r="H568" s="233" t="s">
        <v>5</v>
      </c>
      <c r="I568" s="235"/>
      <c r="L568" s="232"/>
      <c r="M568" s="236"/>
      <c r="N568" s="237"/>
      <c r="O568" s="237"/>
      <c r="P568" s="237"/>
      <c r="Q568" s="237"/>
      <c r="R568" s="237"/>
      <c r="S568" s="237"/>
      <c r="T568" s="238"/>
      <c r="AT568" s="233" t="s">
        <v>402</v>
      </c>
      <c r="AU568" s="233" t="s">
        <v>87</v>
      </c>
      <c r="AV568" s="12" t="s">
        <v>24</v>
      </c>
      <c r="AW568" s="12" t="s">
        <v>43</v>
      </c>
      <c r="AX568" s="12" t="s">
        <v>80</v>
      </c>
      <c r="AY568" s="233" t="s">
        <v>281</v>
      </c>
    </row>
    <row r="569" s="13" customFormat="1">
      <c r="B569" s="239"/>
      <c r="D569" s="216" t="s">
        <v>402</v>
      </c>
      <c r="E569" s="240" t="s">
        <v>5</v>
      </c>
      <c r="F569" s="241" t="s">
        <v>958</v>
      </c>
      <c r="H569" s="242">
        <v>3.8500000000000001</v>
      </c>
      <c r="I569" s="243"/>
      <c r="L569" s="239"/>
      <c r="M569" s="244"/>
      <c r="N569" s="245"/>
      <c r="O569" s="245"/>
      <c r="P569" s="245"/>
      <c r="Q569" s="245"/>
      <c r="R569" s="245"/>
      <c r="S569" s="245"/>
      <c r="T569" s="246"/>
      <c r="AT569" s="240" t="s">
        <v>402</v>
      </c>
      <c r="AU569" s="240" t="s">
        <v>87</v>
      </c>
      <c r="AV569" s="13" t="s">
        <v>87</v>
      </c>
      <c r="AW569" s="13" t="s">
        <v>43</v>
      </c>
      <c r="AX569" s="13" t="s">
        <v>80</v>
      </c>
      <c r="AY569" s="240" t="s">
        <v>281</v>
      </c>
    </row>
    <row r="570" s="12" customFormat="1">
      <c r="B570" s="232"/>
      <c r="D570" s="216" t="s">
        <v>402</v>
      </c>
      <c r="E570" s="233" t="s">
        <v>5</v>
      </c>
      <c r="F570" s="234" t="s">
        <v>773</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3" customFormat="1">
      <c r="B571" s="239"/>
      <c r="D571" s="216" t="s">
        <v>402</v>
      </c>
      <c r="E571" s="240" t="s">
        <v>5</v>
      </c>
      <c r="F571" s="241" t="s">
        <v>959</v>
      </c>
      <c r="H571" s="242">
        <v>2.0899999999999999</v>
      </c>
      <c r="I571" s="243"/>
      <c r="L571" s="239"/>
      <c r="M571" s="244"/>
      <c r="N571" s="245"/>
      <c r="O571" s="245"/>
      <c r="P571" s="245"/>
      <c r="Q571" s="245"/>
      <c r="R571" s="245"/>
      <c r="S571" s="245"/>
      <c r="T571" s="246"/>
      <c r="AT571" s="240" t="s">
        <v>402</v>
      </c>
      <c r="AU571" s="240" t="s">
        <v>87</v>
      </c>
      <c r="AV571" s="13" t="s">
        <v>87</v>
      </c>
      <c r="AW571" s="13" t="s">
        <v>43</v>
      </c>
      <c r="AX571" s="13" t="s">
        <v>80</v>
      </c>
      <c r="AY571" s="240" t="s">
        <v>281</v>
      </c>
    </row>
    <row r="572" s="13" customFormat="1">
      <c r="B572" s="239"/>
      <c r="D572" s="216" t="s">
        <v>402</v>
      </c>
      <c r="E572" s="240" t="s">
        <v>5</v>
      </c>
      <c r="F572" s="241" t="s">
        <v>960</v>
      </c>
      <c r="H572" s="242">
        <v>4.5499999999999998</v>
      </c>
      <c r="I572" s="243"/>
      <c r="L572" s="239"/>
      <c r="M572" s="244"/>
      <c r="N572" s="245"/>
      <c r="O572" s="245"/>
      <c r="P572" s="245"/>
      <c r="Q572" s="245"/>
      <c r="R572" s="245"/>
      <c r="S572" s="245"/>
      <c r="T572" s="246"/>
      <c r="AT572" s="240" t="s">
        <v>402</v>
      </c>
      <c r="AU572" s="240" t="s">
        <v>87</v>
      </c>
      <c r="AV572" s="13" t="s">
        <v>87</v>
      </c>
      <c r="AW572" s="13" t="s">
        <v>43</v>
      </c>
      <c r="AX572" s="13" t="s">
        <v>80</v>
      </c>
      <c r="AY572" s="240" t="s">
        <v>281</v>
      </c>
    </row>
    <row r="573" s="13" customFormat="1">
      <c r="B573" s="239"/>
      <c r="D573" s="216" t="s">
        <v>402</v>
      </c>
      <c r="E573" s="240" t="s">
        <v>5</v>
      </c>
      <c r="F573" s="241" t="s">
        <v>961</v>
      </c>
      <c r="H573" s="242">
        <v>5.0999999999999996</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3" customFormat="1">
      <c r="B574" s="239"/>
      <c r="D574" s="216" t="s">
        <v>402</v>
      </c>
      <c r="E574" s="240" t="s">
        <v>5</v>
      </c>
      <c r="F574" s="241" t="s">
        <v>962</v>
      </c>
      <c r="H574" s="242">
        <v>2.6499999999999999</v>
      </c>
      <c r="I574" s="243"/>
      <c r="L574" s="239"/>
      <c r="M574" s="244"/>
      <c r="N574" s="245"/>
      <c r="O574" s="245"/>
      <c r="P574" s="245"/>
      <c r="Q574" s="245"/>
      <c r="R574" s="245"/>
      <c r="S574" s="245"/>
      <c r="T574" s="246"/>
      <c r="AT574" s="240" t="s">
        <v>402</v>
      </c>
      <c r="AU574" s="240" t="s">
        <v>87</v>
      </c>
      <c r="AV574" s="13" t="s">
        <v>87</v>
      </c>
      <c r="AW574" s="13" t="s">
        <v>43</v>
      </c>
      <c r="AX574" s="13" t="s">
        <v>80</v>
      </c>
      <c r="AY574" s="240" t="s">
        <v>281</v>
      </c>
    </row>
    <row r="575" s="12" customFormat="1">
      <c r="B575" s="232"/>
      <c r="D575" s="216" t="s">
        <v>402</v>
      </c>
      <c r="E575" s="233" t="s">
        <v>5</v>
      </c>
      <c r="F575" s="234" t="s">
        <v>877</v>
      </c>
      <c r="H575" s="233" t="s">
        <v>5</v>
      </c>
      <c r="I575" s="235"/>
      <c r="L575" s="232"/>
      <c r="M575" s="236"/>
      <c r="N575" s="237"/>
      <c r="O575" s="237"/>
      <c r="P575" s="237"/>
      <c r="Q575" s="237"/>
      <c r="R575" s="237"/>
      <c r="S575" s="237"/>
      <c r="T575" s="238"/>
      <c r="AT575" s="233" t="s">
        <v>402</v>
      </c>
      <c r="AU575" s="233" t="s">
        <v>87</v>
      </c>
      <c r="AV575" s="12" t="s">
        <v>24</v>
      </c>
      <c r="AW575" s="12" t="s">
        <v>43</v>
      </c>
      <c r="AX575" s="12" t="s">
        <v>80</v>
      </c>
      <c r="AY575" s="233" t="s">
        <v>281</v>
      </c>
    </row>
    <row r="576" s="13" customFormat="1">
      <c r="B576" s="239"/>
      <c r="D576" s="216" t="s">
        <v>402</v>
      </c>
      <c r="E576" s="240" t="s">
        <v>5</v>
      </c>
      <c r="F576" s="241" t="s">
        <v>963</v>
      </c>
      <c r="H576" s="242">
        <v>1.075</v>
      </c>
      <c r="I576" s="243"/>
      <c r="L576" s="239"/>
      <c r="M576" s="244"/>
      <c r="N576" s="245"/>
      <c r="O576" s="245"/>
      <c r="P576" s="245"/>
      <c r="Q576" s="245"/>
      <c r="R576" s="245"/>
      <c r="S576" s="245"/>
      <c r="T576" s="246"/>
      <c r="AT576" s="240" t="s">
        <v>402</v>
      </c>
      <c r="AU576" s="240" t="s">
        <v>87</v>
      </c>
      <c r="AV576" s="13" t="s">
        <v>87</v>
      </c>
      <c r="AW576" s="13" t="s">
        <v>43</v>
      </c>
      <c r="AX576" s="13" t="s">
        <v>80</v>
      </c>
      <c r="AY576" s="240" t="s">
        <v>281</v>
      </c>
    </row>
    <row r="577" s="12" customFormat="1">
      <c r="B577" s="232"/>
      <c r="D577" s="216" t="s">
        <v>402</v>
      </c>
      <c r="E577" s="233" t="s">
        <v>5</v>
      </c>
      <c r="F577" s="234" t="s">
        <v>879</v>
      </c>
      <c r="H577" s="233" t="s">
        <v>5</v>
      </c>
      <c r="I577" s="235"/>
      <c r="L577" s="232"/>
      <c r="M577" s="236"/>
      <c r="N577" s="237"/>
      <c r="O577" s="237"/>
      <c r="P577" s="237"/>
      <c r="Q577" s="237"/>
      <c r="R577" s="237"/>
      <c r="S577" s="237"/>
      <c r="T577" s="238"/>
      <c r="AT577" s="233" t="s">
        <v>402</v>
      </c>
      <c r="AU577" s="233" t="s">
        <v>87</v>
      </c>
      <c r="AV577" s="12" t="s">
        <v>24</v>
      </c>
      <c r="AW577" s="12" t="s">
        <v>43</v>
      </c>
      <c r="AX577" s="12" t="s">
        <v>80</v>
      </c>
      <c r="AY577" s="233" t="s">
        <v>281</v>
      </c>
    </row>
    <row r="578" s="13" customFormat="1">
      <c r="B578" s="239"/>
      <c r="D578" s="216" t="s">
        <v>402</v>
      </c>
      <c r="E578" s="240" t="s">
        <v>5</v>
      </c>
      <c r="F578" s="241" t="s">
        <v>964</v>
      </c>
      <c r="H578" s="242">
        <v>3.2250000000000001</v>
      </c>
      <c r="I578" s="243"/>
      <c r="L578" s="239"/>
      <c r="M578" s="244"/>
      <c r="N578" s="245"/>
      <c r="O578" s="245"/>
      <c r="P578" s="245"/>
      <c r="Q578" s="245"/>
      <c r="R578" s="245"/>
      <c r="S578" s="245"/>
      <c r="T578" s="246"/>
      <c r="AT578" s="240" t="s">
        <v>402</v>
      </c>
      <c r="AU578" s="240" t="s">
        <v>87</v>
      </c>
      <c r="AV578" s="13" t="s">
        <v>87</v>
      </c>
      <c r="AW578" s="13" t="s">
        <v>43</v>
      </c>
      <c r="AX578" s="13" t="s">
        <v>80</v>
      </c>
      <c r="AY578" s="240" t="s">
        <v>281</v>
      </c>
    </row>
    <row r="579" s="13" customFormat="1">
      <c r="B579" s="239"/>
      <c r="D579" s="216" t="s">
        <v>402</v>
      </c>
      <c r="E579" s="240" t="s">
        <v>5</v>
      </c>
      <c r="F579" s="241" t="s">
        <v>965</v>
      </c>
      <c r="H579" s="242">
        <v>4.7999999999999998</v>
      </c>
      <c r="I579" s="243"/>
      <c r="L579" s="239"/>
      <c r="M579" s="244"/>
      <c r="N579" s="245"/>
      <c r="O579" s="245"/>
      <c r="P579" s="245"/>
      <c r="Q579" s="245"/>
      <c r="R579" s="245"/>
      <c r="S579" s="245"/>
      <c r="T579" s="246"/>
      <c r="AT579" s="240" t="s">
        <v>402</v>
      </c>
      <c r="AU579" s="240" t="s">
        <v>87</v>
      </c>
      <c r="AV579" s="13" t="s">
        <v>87</v>
      </c>
      <c r="AW579" s="13" t="s">
        <v>43</v>
      </c>
      <c r="AX579" s="13" t="s">
        <v>80</v>
      </c>
      <c r="AY579" s="240" t="s">
        <v>281</v>
      </c>
    </row>
    <row r="580" s="12" customFormat="1">
      <c r="B580" s="232"/>
      <c r="D580" s="216" t="s">
        <v>402</v>
      </c>
      <c r="E580" s="233" t="s">
        <v>5</v>
      </c>
      <c r="F580" s="234" t="s">
        <v>882</v>
      </c>
      <c r="H580" s="233" t="s">
        <v>5</v>
      </c>
      <c r="I580" s="235"/>
      <c r="L580" s="232"/>
      <c r="M580" s="236"/>
      <c r="N580" s="237"/>
      <c r="O580" s="237"/>
      <c r="P580" s="237"/>
      <c r="Q580" s="237"/>
      <c r="R580" s="237"/>
      <c r="S580" s="237"/>
      <c r="T580" s="238"/>
      <c r="AT580" s="233" t="s">
        <v>402</v>
      </c>
      <c r="AU580" s="233" t="s">
        <v>87</v>
      </c>
      <c r="AV580" s="12" t="s">
        <v>24</v>
      </c>
      <c r="AW580" s="12" t="s">
        <v>43</v>
      </c>
      <c r="AX580" s="12" t="s">
        <v>80</v>
      </c>
      <c r="AY580" s="233" t="s">
        <v>281</v>
      </c>
    </row>
    <row r="581" s="13" customFormat="1">
      <c r="B581" s="239"/>
      <c r="D581" s="216" t="s">
        <v>402</v>
      </c>
      <c r="E581" s="240" t="s">
        <v>5</v>
      </c>
      <c r="F581" s="241" t="s">
        <v>962</v>
      </c>
      <c r="H581" s="242">
        <v>2.6499999999999999</v>
      </c>
      <c r="I581" s="243"/>
      <c r="L581" s="239"/>
      <c r="M581" s="244"/>
      <c r="N581" s="245"/>
      <c r="O581" s="245"/>
      <c r="P581" s="245"/>
      <c r="Q581" s="245"/>
      <c r="R581" s="245"/>
      <c r="S581" s="245"/>
      <c r="T581" s="246"/>
      <c r="AT581" s="240" t="s">
        <v>402</v>
      </c>
      <c r="AU581" s="240" t="s">
        <v>87</v>
      </c>
      <c r="AV581" s="13" t="s">
        <v>87</v>
      </c>
      <c r="AW581" s="13" t="s">
        <v>43</v>
      </c>
      <c r="AX581" s="13" t="s">
        <v>80</v>
      </c>
      <c r="AY581" s="240" t="s">
        <v>281</v>
      </c>
    </row>
    <row r="582" s="12" customFormat="1">
      <c r="B582" s="232"/>
      <c r="D582" s="216" t="s">
        <v>402</v>
      </c>
      <c r="E582" s="233" t="s">
        <v>5</v>
      </c>
      <c r="F582" s="234" t="s">
        <v>884</v>
      </c>
      <c r="H582" s="233" t="s">
        <v>5</v>
      </c>
      <c r="I582" s="235"/>
      <c r="L582" s="232"/>
      <c r="M582" s="236"/>
      <c r="N582" s="237"/>
      <c r="O582" s="237"/>
      <c r="P582" s="237"/>
      <c r="Q582" s="237"/>
      <c r="R582" s="237"/>
      <c r="S582" s="237"/>
      <c r="T582" s="238"/>
      <c r="AT582" s="233" t="s">
        <v>402</v>
      </c>
      <c r="AU582" s="233" t="s">
        <v>87</v>
      </c>
      <c r="AV582" s="12" t="s">
        <v>24</v>
      </c>
      <c r="AW582" s="12" t="s">
        <v>43</v>
      </c>
      <c r="AX582" s="12" t="s">
        <v>80</v>
      </c>
      <c r="AY582" s="233" t="s">
        <v>281</v>
      </c>
    </row>
    <row r="583" s="13" customFormat="1">
      <c r="B583" s="239"/>
      <c r="D583" s="216" t="s">
        <v>402</v>
      </c>
      <c r="E583" s="240" t="s">
        <v>5</v>
      </c>
      <c r="F583" s="241" t="s">
        <v>966</v>
      </c>
      <c r="H583" s="242">
        <v>12.5</v>
      </c>
      <c r="I583" s="243"/>
      <c r="L583" s="239"/>
      <c r="M583" s="244"/>
      <c r="N583" s="245"/>
      <c r="O583" s="245"/>
      <c r="P583" s="245"/>
      <c r="Q583" s="245"/>
      <c r="R583" s="245"/>
      <c r="S583" s="245"/>
      <c r="T583" s="246"/>
      <c r="AT583" s="240" t="s">
        <v>402</v>
      </c>
      <c r="AU583" s="240" t="s">
        <v>87</v>
      </c>
      <c r="AV583" s="13" t="s">
        <v>87</v>
      </c>
      <c r="AW583" s="13" t="s">
        <v>43</v>
      </c>
      <c r="AX583" s="13" t="s">
        <v>80</v>
      </c>
      <c r="AY583" s="240" t="s">
        <v>281</v>
      </c>
    </row>
    <row r="584" s="13" customFormat="1">
      <c r="B584" s="239"/>
      <c r="D584" s="216" t="s">
        <v>402</v>
      </c>
      <c r="E584" s="240" t="s">
        <v>5</v>
      </c>
      <c r="F584" s="241" t="s">
        <v>5</v>
      </c>
      <c r="H584" s="242">
        <v>0</v>
      </c>
      <c r="I584" s="243"/>
      <c r="L584" s="239"/>
      <c r="M584" s="244"/>
      <c r="N584" s="245"/>
      <c r="O584" s="245"/>
      <c r="P584" s="245"/>
      <c r="Q584" s="245"/>
      <c r="R584" s="245"/>
      <c r="S584" s="245"/>
      <c r="T584" s="246"/>
      <c r="AT584" s="240" t="s">
        <v>402</v>
      </c>
      <c r="AU584" s="240" t="s">
        <v>87</v>
      </c>
      <c r="AV584" s="13" t="s">
        <v>87</v>
      </c>
      <c r="AW584" s="13" t="s">
        <v>43</v>
      </c>
      <c r="AX584" s="13" t="s">
        <v>80</v>
      </c>
      <c r="AY584" s="240" t="s">
        <v>281</v>
      </c>
    </row>
    <row r="585" s="12" customFormat="1">
      <c r="B585" s="232"/>
      <c r="D585" s="216" t="s">
        <v>402</v>
      </c>
      <c r="E585" s="233" t="s">
        <v>5</v>
      </c>
      <c r="F585" s="234" t="s">
        <v>772</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2" customFormat="1">
      <c r="B586" s="232"/>
      <c r="D586" s="216" t="s">
        <v>402</v>
      </c>
      <c r="E586" s="233" t="s">
        <v>5</v>
      </c>
      <c r="F586" s="234" t="s">
        <v>926</v>
      </c>
      <c r="H586" s="233" t="s">
        <v>5</v>
      </c>
      <c r="I586" s="235"/>
      <c r="L586" s="232"/>
      <c r="M586" s="236"/>
      <c r="N586" s="237"/>
      <c r="O586" s="237"/>
      <c r="P586" s="237"/>
      <c r="Q586" s="237"/>
      <c r="R586" s="237"/>
      <c r="S586" s="237"/>
      <c r="T586" s="238"/>
      <c r="AT586" s="233" t="s">
        <v>402</v>
      </c>
      <c r="AU586" s="233" t="s">
        <v>87</v>
      </c>
      <c r="AV586" s="12" t="s">
        <v>24</v>
      </c>
      <c r="AW586" s="12" t="s">
        <v>43</v>
      </c>
      <c r="AX586" s="12" t="s">
        <v>80</v>
      </c>
      <c r="AY586" s="233" t="s">
        <v>281</v>
      </c>
    </row>
    <row r="587" s="13" customFormat="1">
      <c r="B587" s="239"/>
      <c r="D587" s="216" t="s">
        <v>402</v>
      </c>
      <c r="E587" s="240" t="s">
        <v>5</v>
      </c>
      <c r="F587" s="241" t="s">
        <v>967</v>
      </c>
      <c r="H587" s="242">
        <v>3.8500000000000001</v>
      </c>
      <c r="I587" s="243"/>
      <c r="L587" s="239"/>
      <c r="M587" s="244"/>
      <c r="N587" s="245"/>
      <c r="O587" s="245"/>
      <c r="P587" s="245"/>
      <c r="Q587" s="245"/>
      <c r="R587" s="245"/>
      <c r="S587" s="245"/>
      <c r="T587" s="246"/>
      <c r="AT587" s="240" t="s">
        <v>402</v>
      </c>
      <c r="AU587" s="240" t="s">
        <v>87</v>
      </c>
      <c r="AV587" s="13" t="s">
        <v>87</v>
      </c>
      <c r="AW587" s="13" t="s">
        <v>43</v>
      </c>
      <c r="AX587" s="13" t="s">
        <v>80</v>
      </c>
      <c r="AY587" s="240" t="s">
        <v>281</v>
      </c>
    </row>
    <row r="588" s="12" customFormat="1">
      <c r="B588" s="232"/>
      <c r="D588" s="216" t="s">
        <v>402</v>
      </c>
      <c r="E588" s="233" t="s">
        <v>5</v>
      </c>
      <c r="F588" s="234" t="s">
        <v>928</v>
      </c>
      <c r="H588" s="233" t="s">
        <v>5</v>
      </c>
      <c r="I588" s="235"/>
      <c r="L588" s="232"/>
      <c r="M588" s="236"/>
      <c r="N588" s="237"/>
      <c r="O588" s="237"/>
      <c r="P588" s="237"/>
      <c r="Q588" s="237"/>
      <c r="R588" s="237"/>
      <c r="S588" s="237"/>
      <c r="T588" s="238"/>
      <c r="AT588" s="233" t="s">
        <v>402</v>
      </c>
      <c r="AU588" s="233" t="s">
        <v>87</v>
      </c>
      <c r="AV588" s="12" t="s">
        <v>24</v>
      </c>
      <c r="AW588" s="12" t="s">
        <v>43</v>
      </c>
      <c r="AX588" s="12" t="s">
        <v>80</v>
      </c>
      <c r="AY588" s="233" t="s">
        <v>281</v>
      </c>
    </row>
    <row r="589" s="13" customFormat="1">
      <c r="B589" s="239"/>
      <c r="D589" s="216" t="s">
        <v>402</v>
      </c>
      <c r="E589" s="240" t="s">
        <v>5</v>
      </c>
      <c r="F589" s="241" t="s">
        <v>967</v>
      </c>
      <c r="H589" s="242">
        <v>3.8500000000000001</v>
      </c>
      <c r="I589" s="243"/>
      <c r="L589" s="239"/>
      <c r="M589" s="244"/>
      <c r="N589" s="245"/>
      <c r="O589" s="245"/>
      <c r="P589" s="245"/>
      <c r="Q589" s="245"/>
      <c r="R589" s="245"/>
      <c r="S589" s="245"/>
      <c r="T589" s="246"/>
      <c r="AT589" s="240" t="s">
        <v>402</v>
      </c>
      <c r="AU589" s="240" t="s">
        <v>87</v>
      </c>
      <c r="AV589" s="13" t="s">
        <v>87</v>
      </c>
      <c r="AW589" s="13" t="s">
        <v>43</v>
      </c>
      <c r="AX589" s="13" t="s">
        <v>80</v>
      </c>
      <c r="AY589" s="240" t="s">
        <v>281</v>
      </c>
    </row>
    <row r="590" s="12" customFormat="1">
      <c r="B590" s="232"/>
      <c r="D590" s="216" t="s">
        <v>402</v>
      </c>
      <c r="E590" s="233" t="s">
        <v>5</v>
      </c>
      <c r="F590" s="234" t="s">
        <v>929</v>
      </c>
      <c r="H590" s="233" t="s">
        <v>5</v>
      </c>
      <c r="I590" s="235"/>
      <c r="L590" s="232"/>
      <c r="M590" s="236"/>
      <c r="N590" s="237"/>
      <c r="O590" s="237"/>
      <c r="P590" s="237"/>
      <c r="Q590" s="237"/>
      <c r="R590" s="237"/>
      <c r="S590" s="237"/>
      <c r="T590" s="238"/>
      <c r="AT590" s="233" t="s">
        <v>402</v>
      </c>
      <c r="AU590" s="233" t="s">
        <v>87</v>
      </c>
      <c r="AV590" s="12" t="s">
        <v>24</v>
      </c>
      <c r="AW590" s="12" t="s">
        <v>43</v>
      </c>
      <c r="AX590" s="12" t="s">
        <v>80</v>
      </c>
      <c r="AY590" s="233" t="s">
        <v>281</v>
      </c>
    </row>
    <row r="591" s="13" customFormat="1">
      <c r="B591" s="239"/>
      <c r="D591" s="216" t="s">
        <v>402</v>
      </c>
      <c r="E591" s="240" t="s">
        <v>5</v>
      </c>
      <c r="F591" s="241" t="s">
        <v>968</v>
      </c>
      <c r="H591" s="242">
        <v>4.0999999999999996</v>
      </c>
      <c r="I591" s="243"/>
      <c r="L591" s="239"/>
      <c r="M591" s="244"/>
      <c r="N591" s="245"/>
      <c r="O591" s="245"/>
      <c r="P591" s="245"/>
      <c r="Q591" s="245"/>
      <c r="R591" s="245"/>
      <c r="S591" s="245"/>
      <c r="T591" s="246"/>
      <c r="AT591" s="240" t="s">
        <v>402</v>
      </c>
      <c r="AU591" s="240" t="s">
        <v>87</v>
      </c>
      <c r="AV591" s="13" t="s">
        <v>87</v>
      </c>
      <c r="AW591" s="13" t="s">
        <v>43</v>
      </c>
      <c r="AX591" s="13" t="s">
        <v>80</v>
      </c>
      <c r="AY591" s="240" t="s">
        <v>281</v>
      </c>
    </row>
    <row r="592" s="12" customFormat="1">
      <c r="B592" s="232"/>
      <c r="D592" s="216" t="s">
        <v>402</v>
      </c>
      <c r="E592" s="233" t="s">
        <v>5</v>
      </c>
      <c r="F592" s="234" t="s">
        <v>931</v>
      </c>
      <c r="H592" s="233" t="s">
        <v>5</v>
      </c>
      <c r="I592" s="235"/>
      <c r="L592" s="232"/>
      <c r="M592" s="236"/>
      <c r="N592" s="237"/>
      <c r="O592" s="237"/>
      <c r="P592" s="237"/>
      <c r="Q592" s="237"/>
      <c r="R592" s="237"/>
      <c r="S592" s="237"/>
      <c r="T592" s="238"/>
      <c r="AT592" s="233" t="s">
        <v>402</v>
      </c>
      <c r="AU592" s="233" t="s">
        <v>87</v>
      </c>
      <c r="AV592" s="12" t="s">
        <v>24</v>
      </c>
      <c r="AW592" s="12" t="s">
        <v>43</v>
      </c>
      <c r="AX592" s="12" t="s">
        <v>80</v>
      </c>
      <c r="AY592" s="233" t="s">
        <v>281</v>
      </c>
    </row>
    <row r="593" s="13" customFormat="1">
      <c r="B593" s="239"/>
      <c r="D593" s="216" t="s">
        <v>402</v>
      </c>
      <c r="E593" s="240" t="s">
        <v>5</v>
      </c>
      <c r="F593" s="241" t="s">
        <v>969</v>
      </c>
      <c r="H593" s="242">
        <v>2.7250000000000001</v>
      </c>
      <c r="I593" s="243"/>
      <c r="L593" s="239"/>
      <c r="M593" s="244"/>
      <c r="N593" s="245"/>
      <c r="O593" s="245"/>
      <c r="P593" s="245"/>
      <c r="Q593" s="245"/>
      <c r="R593" s="245"/>
      <c r="S593" s="245"/>
      <c r="T593" s="246"/>
      <c r="AT593" s="240" t="s">
        <v>402</v>
      </c>
      <c r="AU593" s="240" t="s">
        <v>87</v>
      </c>
      <c r="AV593" s="13" t="s">
        <v>87</v>
      </c>
      <c r="AW593" s="13" t="s">
        <v>43</v>
      </c>
      <c r="AX593" s="13" t="s">
        <v>80</v>
      </c>
      <c r="AY593" s="240" t="s">
        <v>281</v>
      </c>
    </row>
    <row r="594" s="12" customFormat="1">
      <c r="B594" s="232"/>
      <c r="D594" s="216" t="s">
        <v>402</v>
      </c>
      <c r="E594" s="233" t="s">
        <v>5</v>
      </c>
      <c r="F594" s="234" t="s">
        <v>820</v>
      </c>
      <c r="H594" s="233" t="s">
        <v>5</v>
      </c>
      <c r="I594" s="235"/>
      <c r="L594" s="232"/>
      <c r="M594" s="236"/>
      <c r="N594" s="237"/>
      <c r="O594" s="237"/>
      <c r="P594" s="237"/>
      <c r="Q594" s="237"/>
      <c r="R594" s="237"/>
      <c r="S594" s="237"/>
      <c r="T594" s="238"/>
      <c r="AT594" s="233" t="s">
        <v>402</v>
      </c>
      <c r="AU594" s="233" t="s">
        <v>87</v>
      </c>
      <c r="AV594" s="12" t="s">
        <v>24</v>
      </c>
      <c r="AW594" s="12" t="s">
        <v>43</v>
      </c>
      <c r="AX594" s="12" t="s">
        <v>80</v>
      </c>
      <c r="AY594" s="233" t="s">
        <v>281</v>
      </c>
    </row>
    <row r="595" s="13" customFormat="1">
      <c r="B595" s="239"/>
      <c r="D595" s="216" t="s">
        <v>402</v>
      </c>
      <c r="E595" s="240" t="s">
        <v>5</v>
      </c>
      <c r="F595" s="241" t="s">
        <v>970</v>
      </c>
      <c r="H595" s="242">
        <v>2.915</v>
      </c>
      <c r="I595" s="243"/>
      <c r="L595" s="239"/>
      <c r="M595" s="244"/>
      <c r="N595" s="245"/>
      <c r="O595" s="245"/>
      <c r="P595" s="245"/>
      <c r="Q595" s="245"/>
      <c r="R595" s="245"/>
      <c r="S595" s="245"/>
      <c r="T595" s="246"/>
      <c r="AT595" s="240" t="s">
        <v>402</v>
      </c>
      <c r="AU595" s="240" t="s">
        <v>87</v>
      </c>
      <c r="AV595" s="13" t="s">
        <v>87</v>
      </c>
      <c r="AW595" s="13" t="s">
        <v>43</v>
      </c>
      <c r="AX595" s="13" t="s">
        <v>80</v>
      </c>
      <c r="AY595" s="240" t="s">
        <v>281</v>
      </c>
    </row>
    <row r="596" s="12" customFormat="1">
      <c r="B596" s="232"/>
      <c r="D596" s="216" t="s">
        <v>402</v>
      </c>
      <c r="E596" s="233" t="s">
        <v>5</v>
      </c>
      <c r="F596" s="234" t="s">
        <v>819</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970</v>
      </c>
      <c r="H597" s="242">
        <v>2.915</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3" customFormat="1">
      <c r="B598" s="239"/>
      <c r="D598" s="216" t="s">
        <v>402</v>
      </c>
      <c r="E598" s="240" t="s">
        <v>5</v>
      </c>
      <c r="F598" s="241" t="s">
        <v>5</v>
      </c>
      <c r="H598" s="242">
        <v>0</v>
      </c>
      <c r="I598" s="243"/>
      <c r="L598" s="239"/>
      <c r="M598" s="244"/>
      <c r="N598" s="245"/>
      <c r="O598" s="245"/>
      <c r="P598" s="245"/>
      <c r="Q598" s="245"/>
      <c r="R598" s="245"/>
      <c r="S598" s="245"/>
      <c r="T598" s="246"/>
      <c r="AT598" s="240" t="s">
        <v>402</v>
      </c>
      <c r="AU598" s="240" t="s">
        <v>87</v>
      </c>
      <c r="AV598" s="13" t="s">
        <v>87</v>
      </c>
      <c r="AW598" s="13" t="s">
        <v>43</v>
      </c>
      <c r="AX598" s="13" t="s">
        <v>80</v>
      </c>
      <c r="AY598" s="240" t="s">
        <v>281</v>
      </c>
    </row>
    <row r="599" s="12" customFormat="1">
      <c r="B599" s="232"/>
      <c r="D599" s="216" t="s">
        <v>402</v>
      </c>
      <c r="E599" s="233" t="s">
        <v>5</v>
      </c>
      <c r="F599" s="234" t="s">
        <v>776</v>
      </c>
      <c r="H599" s="233" t="s">
        <v>5</v>
      </c>
      <c r="I599" s="235"/>
      <c r="L599" s="232"/>
      <c r="M599" s="236"/>
      <c r="N599" s="237"/>
      <c r="O599" s="237"/>
      <c r="P599" s="237"/>
      <c r="Q599" s="237"/>
      <c r="R599" s="237"/>
      <c r="S599" s="237"/>
      <c r="T599" s="238"/>
      <c r="AT599" s="233" t="s">
        <v>402</v>
      </c>
      <c r="AU599" s="233" t="s">
        <v>87</v>
      </c>
      <c r="AV599" s="12" t="s">
        <v>24</v>
      </c>
      <c r="AW599" s="12" t="s">
        <v>43</v>
      </c>
      <c r="AX599" s="12" t="s">
        <v>80</v>
      </c>
      <c r="AY599" s="233" t="s">
        <v>281</v>
      </c>
    </row>
    <row r="600" s="12" customFormat="1">
      <c r="B600" s="232"/>
      <c r="D600" s="216" t="s">
        <v>402</v>
      </c>
      <c r="E600" s="233" t="s">
        <v>5</v>
      </c>
      <c r="F600" s="234" t="s">
        <v>821</v>
      </c>
      <c r="H600" s="233" t="s">
        <v>5</v>
      </c>
      <c r="I600" s="235"/>
      <c r="L600" s="232"/>
      <c r="M600" s="236"/>
      <c r="N600" s="237"/>
      <c r="O600" s="237"/>
      <c r="P600" s="237"/>
      <c r="Q600" s="237"/>
      <c r="R600" s="237"/>
      <c r="S600" s="237"/>
      <c r="T600" s="238"/>
      <c r="AT600" s="233" t="s">
        <v>402</v>
      </c>
      <c r="AU600" s="233" t="s">
        <v>87</v>
      </c>
      <c r="AV600" s="12" t="s">
        <v>24</v>
      </c>
      <c r="AW600" s="12" t="s">
        <v>43</v>
      </c>
      <c r="AX600" s="12" t="s">
        <v>80</v>
      </c>
      <c r="AY600" s="233" t="s">
        <v>281</v>
      </c>
    </row>
    <row r="601" s="13" customFormat="1">
      <c r="B601" s="239"/>
      <c r="D601" s="216" t="s">
        <v>402</v>
      </c>
      <c r="E601" s="240" t="s">
        <v>5</v>
      </c>
      <c r="F601" s="241" t="s">
        <v>971</v>
      </c>
      <c r="H601" s="242">
        <v>0.25</v>
      </c>
      <c r="I601" s="243"/>
      <c r="L601" s="239"/>
      <c r="M601" s="244"/>
      <c r="N601" s="245"/>
      <c r="O601" s="245"/>
      <c r="P601" s="245"/>
      <c r="Q601" s="245"/>
      <c r="R601" s="245"/>
      <c r="S601" s="245"/>
      <c r="T601" s="246"/>
      <c r="AT601" s="240" t="s">
        <v>402</v>
      </c>
      <c r="AU601" s="240" t="s">
        <v>87</v>
      </c>
      <c r="AV601" s="13" t="s">
        <v>87</v>
      </c>
      <c r="AW601" s="13" t="s">
        <v>43</v>
      </c>
      <c r="AX601" s="13" t="s">
        <v>80</v>
      </c>
      <c r="AY601" s="240" t="s">
        <v>281</v>
      </c>
    </row>
    <row r="602" s="12" customFormat="1">
      <c r="B602" s="232"/>
      <c r="D602" s="216" t="s">
        <v>402</v>
      </c>
      <c r="E602" s="233" t="s">
        <v>5</v>
      </c>
      <c r="F602" s="234" t="s">
        <v>934</v>
      </c>
      <c r="H602" s="233" t="s">
        <v>5</v>
      </c>
      <c r="I602" s="235"/>
      <c r="L602" s="232"/>
      <c r="M602" s="236"/>
      <c r="N602" s="237"/>
      <c r="O602" s="237"/>
      <c r="P602" s="237"/>
      <c r="Q602" s="237"/>
      <c r="R602" s="237"/>
      <c r="S602" s="237"/>
      <c r="T602" s="238"/>
      <c r="AT602" s="233" t="s">
        <v>402</v>
      </c>
      <c r="AU602" s="233" t="s">
        <v>87</v>
      </c>
      <c r="AV602" s="12" t="s">
        <v>24</v>
      </c>
      <c r="AW602" s="12" t="s">
        <v>43</v>
      </c>
      <c r="AX602" s="12" t="s">
        <v>80</v>
      </c>
      <c r="AY602" s="233" t="s">
        <v>281</v>
      </c>
    </row>
    <row r="603" s="13" customFormat="1">
      <c r="B603" s="239"/>
      <c r="D603" s="216" t="s">
        <v>402</v>
      </c>
      <c r="E603" s="240" t="s">
        <v>5</v>
      </c>
      <c r="F603" s="241" t="s">
        <v>972</v>
      </c>
      <c r="H603" s="242">
        <v>4.9500000000000002</v>
      </c>
      <c r="I603" s="243"/>
      <c r="L603" s="239"/>
      <c r="M603" s="244"/>
      <c r="N603" s="245"/>
      <c r="O603" s="245"/>
      <c r="P603" s="245"/>
      <c r="Q603" s="245"/>
      <c r="R603" s="245"/>
      <c r="S603" s="245"/>
      <c r="T603" s="246"/>
      <c r="AT603" s="240" t="s">
        <v>402</v>
      </c>
      <c r="AU603" s="240" t="s">
        <v>87</v>
      </c>
      <c r="AV603" s="13" t="s">
        <v>87</v>
      </c>
      <c r="AW603" s="13" t="s">
        <v>43</v>
      </c>
      <c r="AX603" s="13" t="s">
        <v>80</v>
      </c>
      <c r="AY603" s="240" t="s">
        <v>281</v>
      </c>
    </row>
    <row r="604" s="14" customFormat="1">
      <c r="B604" s="247"/>
      <c r="D604" s="216" t="s">
        <v>402</v>
      </c>
      <c r="E604" s="248" t="s">
        <v>5</v>
      </c>
      <c r="F604" s="249" t="s">
        <v>405</v>
      </c>
      <c r="H604" s="250">
        <v>68.045000000000002</v>
      </c>
      <c r="I604" s="251"/>
      <c r="L604" s="247"/>
      <c r="M604" s="252"/>
      <c r="N604" s="253"/>
      <c r="O604" s="253"/>
      <c r="P604" s="253"/>
      <c r="Q604" s="253"/>
      <c r="R604" s="253"/>
      <c r="S604" s="253"/>
      <c r="T604" s="254"/>
      <c r="AT604" s="248" t="s">
        <v>402</v>
      </c>
      <c r="AU604" s="248" t="s">
        <v>87</v>
      </c>
      <c r="AV604" s="14" t="s">
        <v>286</v>
      </c>
      <c r="AW604" s="14" t="s">
        <v>43</v>
      </c>
      <c r="AX604" s="14" t="s">
        <v>24</v>
      </c>
      <c r="AY604" s="248" t="s">
        <v>281</v>
      </c>
    </row>
    <row r="605" s="1" customFormat="1" ht="25.5" customHeight="1">
      <c r="B605" s="203"/>
      <c r="C605" s="204" t="s">
        <v>973</v>
      </c>
      <c r="D605" s="204" t="s">
        <v>282</v>
      </c>
      <c r="E605" s="205" t="s">
        <v>974</v>
      </c>
      <c r="F605" s="206" t="s">
        <v>975</v>
      </c>
      <c r="G605" s="207" t="s">
        <v>388</v>
      </c>
      <c r="H605" s="208">
        <v>15.5</v>
      </c>
      <c r="I605" s="209"/>
      <c r="J605" s="210">
        <f>ROUND(I605*H605,2)</f>
        <v>0</v>
      </c>
      <c r="K605" s="206" t="s">
        <v>389</v>
      </c>
      <c r="L605" s="48"/>
      <c r="M605" s="211" t="s">
        <v>5</v>
      </c>
      <c r="N605" s="212" t="s">
        <v>51</v>
      </c>
      <c r="O605" s="49"/>
      <c r="P605" s="213">
        <f>O605*H605</f>
        <v>0</v>
      </c>
      <c r="Q605" s="213">
        <v>0.24820800000000001</v>
      </c>
      <c r="R605" s="213">
        <f>Q605*H605</f>
        <v>3.8472240000000002</v>
      </c>
      <c r="S605" s="213">
        <v>0</v>
      </c>
      <c r="T605" s="214">
        <f>S605*H605</f>
        <v>0</v>
      </c>
      <c r="AR605" s="26" t="s">
        <v>286</v>
      </c>
      <c r="AT605" s="26" t="s">
        <v>282</v>
      </c>
      <c r="AU605" s="26" t="s">
        <v>87</v>
      </c>
      <c r="AY605" s="26" t="s">
        <v>281</v>
      </c>
      <c r="BE605" s="215">
        <f>IF(N605="základní",J605,0)</f>
        <v>0</v>
      </c>
      <c r="BF605" s="215">
        <f>IF(N605="snížená",J605,0)</f>
        <v>0</v>
      </c>
      <c r="BG605" s="215">
        <f>IF(N605="zákl. přenesená",J605,0)</f>
        <v>0</v>
      </c>
      <c r="BH605" s="215">
        <f>IF(N605="sníž. přenesená",J605,0)</f>
        <v>0</v>
      </c>
      <c r="BI605" s="215">
        <f>IF(N605="nulová",J605,0)</f>
        <v>0</v>
      </c>
      <c r="BJ605" s="26" t="s">
        <v>24</v>
      </c>
      <c r="BK605" s="215">
        <f>ROUND(I605*H605,2)</f>
        <v>0</v>
      </c>
      <c r="BL605" s="26" t="s">
        <v>286</v>
      </c>
      <c r="BM605" s="26" t="s">
        <v>976</v>
      </c>
    </row>
    <row r="606" s="1" customFormat="1">
      <c r="B606" s="48"/>
      <c r="D606" s="216" t="s">
        <v>288</v>
      </c>
      <c r="F606" s="217" t="s">
        <v>977</v>
      </c>
      <c r="I606" s="218"/>
      <c r="L606" s="48"/>
      <c r="M606" s="219"/>
      <c r="N606" s="49"/>
      <c r="O606" s="49"/>
      <c r="P606" s="49"/>
      <c r="Q606" s="49"/>
      <c r="R606" s="49"/>
      <c r="S606" s="49"/>
      <c r="T606" s="87"/>
      <c r="AT606" s="26" t="s">
        <v>288</v>
      </c>
      <c r="AU606" s="26" t="s">
        <v>87</v>
      </c>
    </row>
    <row r="607" s="12" customFormat="1">
      <c r="B607" s="232"/>
      <c r="D607" s="216" t="s">
        <v>402</v>
      </c>
      <c r="E607" s="233" t="s">
        <v>5</v>
      </c>
      <c r="F607" s="234" t="s">
        <v>978</v>
      </c>
      <c r="H607" s="233" t="s">
        <v>5</v>
      </c>
      <c r="I607" s="235"/>
      <c r="L607" s="232"/>
      <c r="M607" s="236"/>
      <c r="N607" s="237"/>
      <c r="O607" s="237"/>
      <c r="P607" s="237"/>
      <c r="Q607" s="237"/>
      <c r="R607" s="237"/>
      <c r="S607" s="237"/>
      <c r="T607" s="238"/>
      <c r="AT607" s="233" t="s">
        <v>402</v>
      </c>
      <c r="AU607" s="233" t="s">
        <v>87</v>
      </c>
      <c r="AV607" s="12" t="s">
        <v>24</v>
      </c>
      <c r="AW607" s="12" t="s">
        <v>43</v>
      </c>
      <c r="AX607" s="12" t="s">
        <v>80</v>
      </c>
      <c r="AY607" s="233" t="s">
        <v>281</v>
      </c>
    </row>
    <row r="608" s="13" customFormat="1">
      <c r="B608" s="239"/>
      <c r="D608" s="216" t="s">
        <v>402</v>
      </c>
      <c r="E608" s="240" t="s">
        <v>5</v>
      </c>
      <c r="F608" s="241" t="s">
        <v>979</v>
      </c>
      <c r="H608" s="242">
        <v>12.199999999999999</v>
      </c>
      <c r="I608" s="243"/>
      <c r="L608" s="239"/>
      <c r="M608" s="244"/>
      <c r="N608" s="245"/>
      <c r="O608" s="245"/>
      <c r="P608" s="245"/>
      <c r="Q608" s="245"/>
      <c r="R608" s="245"/>
      <c r="S608" s="245"/>
      <c r="T608" s="246"/>
      <c r="AT608" s="240" t="s">
        <v>402</v>
      </c>
      <c r="AU608" s="240" t="s">
        <v>87</v>
      </c>
      <c r="AV608" s="13" t="s">
        <v>87</v>
      </c>
      <c r="AW608" s="13" t="s">
        <v>43</v>
      </c>
      <c r="AX608" s="13" t="s">
        <v>80</v>
      </c>
      <c r="AY608" s="240" t="s">
        <v>281</v>
      </c>
    </row>
    <row r="609" s="13" customFormat="1">
      <c r="B609" s="239"/>
      <c r="D609" s="216" t="s">
        <v>402</v>
      </c>
      <c r="E609" s="240" t="s">
        <v>5</v>
      </c>
      <c r="F609" s="241" t="s">
        <v>5</v>
      </c>
      <c r="H609" s="242">
        <v>0</v>
      </c>
      <c r="I609" s="243"/>
      <c r="L609" s="239"/>
      <c r="M609" s="244"/>
      <c r="N609" s="245"/>
      <c r="O609" s="245"/>
      <c r="P609" s="245"/>
      <c r="Q609" s="245"/>
      <c r="R609" s="245"/>
      <c r="S609" s="245"/>
      <c r="T609" s="246"/>
      <c r="AT609" s="240" t="s">
        <v>402</v>
      </c>
      <c r="AU609" s="240" t="s">
        <v>87</v>
      </c>
      <c r="AV609" s="13" t="s">
        <v>87</v>
      </c>
      <c r="AW609" s="13" t="s">
        <v>43</v>
      </c>
      <c r="AX609" s="13" t="s">
        <v>80</v>
      </c>
      <c r="AY609" s="240" t="s">
        <v>281</v>
      </c>
    </row>
    <row r="610" s="12" customFormat="1">
      <c r="B610" s="232"/>
      <c r="D610" s="216" t="s">
        <v>402</v>
      </c>
      <c r="E610" s="233" t="s">
        <v>5</v>
      </c>
      <c r="F610" s="234" t="s">
        <v>776</v>
      </c>
      <c r="H610" s="233" t="s">
        <v>5</v>
      </c>
      <c r="I610" s="235"/>
      <c r="L610" s="232"/>
      <c r="M610" s="236"/>
      <c r="N610" s="237"/>
      <c r="O610" s="237"/>
      <c r="P610" s="237"/>
      <c r="Q610" s="237"/>
      <c r="R610" s="237"/>
      <c r="S610" s="237"/>
      <c r="T610" s="238"/>
      <c r="AT610" s="233" t="s">
        <v>402</v>
      </c>
      <c r="AU610" s="233" t="s">
        <v>87</v>
      </c>
      <c r="AV610" s="12" t="s">
        <v>24</v>
      </c>
      <c r="AW610" s="12" t="s">
        <v>43</v>
      </c>
      <c r="AX610" s="12" t="s">
        <v>80</v>
      </c>
      <c r="AY610" s="233" t="s">
        <v>281</v>
      </c>
    </row>
    <row r="611" s="12" customFormat="1">
      <c r="B611" s="232"/>
      <c r="D611" s="216" t="s">
        <v>402</v>
      </c>
      <c r="E611" s="233" t="s">
        <v>5</v>
      </c>
      <c r="F611" s="234" t="s">
        <v>947</v>
      </c>
      <c r="H611" s="233" t="s">
        <v>5</v>
      </c>
      <c r="I611" s="235"/>
      <c r="L611" s="232"/>
      <c r="M611" s="236"/>
      <c r="N611" s="237"/>
      <c r="O611" s="237"/>
      <c r="P611" s="237"/>
      <c r="Q611" s="237"/>
      <c r="R611" s="237"/>
      <c r="S611" s="237"/>
      <c r="T611" s="238"/>
      <c r="AT611" s="233" t="s">
        <v>402</v>
      </c>
      <c r="AU611" s="233" t="s">
        <v>87</v>
      </c>
      <c r="AV611" s="12" t="s">
        <v>24</v>
      </c>
      <c r="AW611" s="12" t="s">
        <v>43</v>
      </c>
      <c r="AX611" s="12" t="s">
        <v>80</v>
      </c>
      <c r="AY611" s="233" t="s">
        <v>281</v>
      </c>
    </row>
    <row r="612" s="13" customFormat="1">
      <c r="B612" s="239"/>
      <c r="D612" s="216" t="s">
        <v>402</v>
      </c>
      <c r="E612" s="240" t="s">
        <v>5</v>
      </c>
      <c r="F612" s="241" t="s">
        <v>980</v>
      </c>
      <c r="H612" s="242">
        <v>4.5</v>
      </c>
      <c r="I612" s="243"/>
      <c r="L612" s="239"/>
      <c r="M612" s="244"/>
      <c r="N612" s="245"/>
      <c r="O612" s="245"/>
      <c r="P612" s="245"/>
      <c r="Q612" s="245"/>
      <c r="R612" s="245"/>
      <c r="S612" s="245"/>
      <c r="T612" s="246"/>
      <c r="AT612" s="240" t="s">
        <v>402</v>
      </c>
      <c r="AU612" s="240" t="s">
        <v>87</v>
      </c>
      <c r="AV612" s="13" t="s">
        <v>87</v>
      </c>
      <c r="AW612" s="13" t="s">
        <v>43</v>
      </c>
      <c r="AX612" s="13" t="s">
        <v>80</v>
      </c>
      <c r="AY612" s="240" t="s">
        <v>281</v>
      </c>
    </row>
    <row r="613" s="13" customFormat="1">
      <c r="B613" s="239"/>
      <c r="D613" s="216" t="s">
        <v>402</v>
      </c>
      <c r="E613" s="240" t="s">
        <v>5</v>
      </c>
      <c r="F613" s="241" t="s">
        <v>981</v>
      </c>
      <c r="H613" s="242">
        <v>-1.2</v>
      </c>
      <c r="I613" s="243"/>
      <c r="L613" s="239"/>
      <c r="M613" s="244"/>
      <c r="N613" s="245"/>
      <c r="O613" s="245"/>
      <c r="P613" s="245"/>
      <c r="Q613" s="245"/>
      <c r="R613" s="245"/>
      <c r="S613" s="245"/>
      <c r="T613" s="246"/>
      <c r="AT613" s="240" t="s">
        <v>402</v>
      </c>
      <c r="AU613" s="240" t="s">
        <v>87</v>
      </c>
      <c r="AV613" s="13" t="s">
        <v>87</v>
      </c>
      <c r="AW613" s="13" t="s">
        <v>43</v>
      </c>
      <c r="AX613" s="13" t="s">
        <v>80</v>
      </c>
      <c r="AY613" s="240" t="s">
        <v>281</v>
      </c>
    </row>
    <row r="614" s="14" customFormat="1">
      <c r="B614" s="247"/>
      <c r="D614" s="216" t="s">
        <v>402</v>
      </c>
      <c r="E614" s="248" t="s">
        <v>5</v>
      </c>
      <c r="F614" s="249" t="s">
        <v>405</v>
      </c>
      <c r="H614" s="250">
        <v>15.5</v>
      </c>
      <c r="I614" s="251"/>
      <c r="L614" s="247"/>
      <c r="M614" s="252"/>
      <c r="N614" s="253"/>
      <c r="O614" s="253"/>
      <c r="P614" s="253"/>
      <c r="Q614" s="253"/>
      <c r="R614" s="253"/>
      <c r="S614" s="253"/>
      <c r="T614" s="254"/>
      <c r="AT614" s="248" t="s">
        <v>402</v>
      </c>
      <c r="AU614" s="248" t="s">
        <v>87</v>
      </c>
      <c r="AV614" s="14" t="s">
        <v>286</v>
      </c>
      <c r="AW614" s="14" t="s">
        <v>43</v>
      </c>
      <c r="AX614" s="14" t="s">
        <v>24</v>
      </c>
      <c r="AY614" s="248" t="s">
        <v>281</v>
      </c>
    </row>
    <row r="615" s="1" customFormat="1" ht="16.5" customHeight="1">
      <c r="B615" s="203"/>
      <c r="C615" s="204" t="s">
        <v>982</v>
      </c>
      <c r="D615" s="204" t="s">
        <v>282</v>
      </c>
      <c r="E615" s="205" t="s">
        <v>983</v>
      </c>
      <c r="F615" s="206" t="s">
        <v>984</v>
      </c>
      <c r="G615" s="207" t="s">
        <v>394</v>
      </c>
      <c r="H615" s="208">
        <v>2</v>
      </c>
      <c r="I615" s="209"/>
      <c r="J615" s="210">
        <f>ROUND(I615*H615,2)</f>
        <v>0</v>
      </c>
      <c r="K615" s="206" t="s">
        <v>389</v>
      </c>
      <c r="L615" s="48"/>
      <c r="M615" s="211" t="s">
        <v>5</v>
      </c>
      <c r="N615" s="212" t="s">
        <v>51</v>
      </c>
      <c r="O615" s="49"/>
      <c r="P615" s="213">
        <f>O615*H615</f>
        <v>0</v>
      </c>
      <c r="Q615" s="213">
        <v>0.0047800000000000004</v>
      </c>
      <c r="R615" s="213">
        <f>Q615*H615</f>
        <v>0.0095600000000000008</v>
      </c>
      <c r="S615" s="213">
        <v>0</v>
      </c>
      <c r="T615" s="214">
        <f>S615*H615</f>
        <v>0</v>
      </c>
      <c r="AR615" s="26" t="s">
        <v>286</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286</v>
      </c>
      <c r="BM615" s="26" t="s">
        <v>985</v>
      </c>
    </row>
    <row r="616" s="1" customFormat="1">
      <c r="B616" s="48"/>
      <c r="D616" s="216" t="s">
        <v>288</v>
      </c>
      <c r="F616" s="217" t="s">
        <v>984</v>
      </c>
      <c r="I616" s="218"/>
      <c r="L616" s="48"/>
      <c r="M616" s="219"/>
      <c r="N616" s="49"/>
      <c r="O616" s="49"/>
      <c r="P616" s="49"/>
      <c r="Q616" s="49"/>
      <c r="R616" s="49"/>
      <c r="S616" s="49"/>
      <c r="T616" s="87"/>
      <c r="AT616" s="26" t="s">
        <v>288</v>
      </c>
      <c r="AU616" s="26" t="s">
        <v>87</v>
      </c>
    </row>
    <row r="617" s="12" customFormat="1">
      <c r="B617" s="232"/>
      <c r="D617" s="216" t="s">
        <v>402</v>
      </c>
      <c r="E617" s="233" t="s">
        <v>5</v>
      </c>
      <c r="F617" s="234" t="s">
        <v>772</v>
      </c>
      <c r="H617" s="233" t="s">
        <v>5</v>
      </c>
      <c r="I617" s="235"/>
      <c r="L617" s="232"/>
      <c r="M617" s="236"/>
      <c r="N617" s="237"/>
      <c r="O617" s="237"/>
      <c r="P617" s="237"/>
      <c r="Q617" s="237"/>
      <c r="R617" s="237"/>
      <c r="S617" s="237"/>
      <c r="T617" s="238"/>
      <c r="AT617" s="233" t="s">
        <v>402</v>
      </c>
      <c r="AU617" s="233" t="s">
        <v>87</v>
      </c>
      <c r="AV617" s="12" t="s">
        <v>24</v>
      </c>
      <c r="AW617" s="12" t="s">
        <v>43</v>
      </c>
      <c r="AX617" s="12" t="s">
        <v>80</v>
      </c>
      <c r="AY617" s="233" t="s">
        <v>281</v>
      </c>
    </row>
    <row r="618" s="12" customFormat="1">
      <c r="B618" s="232"/>
      <c r="D618" s="216" t="s">
        <v>402</v>
      </c>
      <c r="E618" s="233" t="s">
        <v>5</v>
      </c>
      <c r="F618" s="234" t="s">
        <v>773</v>
      </c>
      <c r="H618" s="233" t="s">
        <v>5</v>
      </c>
      <c r="I618" s="235"/>
      <c r="L618" s="232"/>
      <c r="M618" s="236"/>
      <c r="N618" s="237"/>
      <c r="O618" s="237"/>
      <c r="P618" s="237"/>
      <c r="Q618" s="237"/>
      <c r="R618" s="237"/>
      <c r="S618" s="237"/>
      <c r="T618" s="238"/>
      <c r="AT618" s="233" t="s">
        <v>402</v>
      </c>
      <c r="AU618" s="233" t="s">
        <v>87</v>
      </c>
      <c r="AV618" s="12" t="s">
        <v>24</v>
      </c>
      <c r="AW618" s="12" t="s">
        <v>43</v>
      </c>
      <c r="AX618" s="12" t="s">
        <v>80</v>
      </c>
      <c r="AY618" s="233" t="s">
        <v>281</v>
      </c>
    </row>
    <row r="619" s="13" customFormat="1">
      <c r="B619" s="239"/>
      <c r="D619" s="216" t="s">
        <v>402</v>
      </c>
      <c r="E619" s="240" t="s">
        <v>5</v>
      </c>
      <c r="F619" s="241" t="s">
        <v>87</v>
      </c>
      <c r="H619" s="242">
        <v>2</v>
      </c>
      <c r="I619" s="243"/>
      <c r="L619" s="239"/>
      <c r="M619" s="244"/>
      <c r="N619" s="245"/>
      <c r="O619" s="245"/>
      <c r="P619" s="245"/>
      <c r="Q619" s="245"/>
      <c r="R619" s="245"/>
      <c r="S619" s="245"/>
      <c r="T619" s="246"/>
      <c r="AT619" s="240" t="s">
        <v>402</v>
      </c>
      <c r="AU619" s="240" t="s">
        <v>87</v>
      </c>
      <c r="AV619" s="13" t="s">
        <v>87</v>
      </c>
      <c r="AW619" s="13" t="s">
        <v>43</v>
      </c>
      <c r="AX619" s="13" t="s">
        <v>80</v>
      </c>
      <c r="AY619" s="240" t="s">
        <v>281</v>
      </c>
    </row>
    <row r="620" s="14" customFormat="1">
      <c r="B620" s="247"/>
      <c r="D620" s="216" t="s">
        <v>402</v>
      </c>
      <c r="E620" s="248" t="s">
        <v>5</v>
      </c>
      <c r="F620" s="249" t="s">
        <v>405</v>
      </c>
      <c r="H620" s="250">
        <v>2</v>
      </c>
      <c r="I620" s="251"/>
      <c r="L620" s="247"/>
      <c r="M620" s="252"/>
      <c r="N620" s="253"/>
      <c r="O620" s="253"/>
      <c r="P620" s="253"/>
      <c r="Q620" s="253"/>
      <c r="R620" s="253"/>
      <c r="S620" s="253"/>
      <c r="T620" s="254"/>
      <c r="AT620" s="248" t="s">
        <v>402</v>
      </c>
      <c r="AU620" s="248" t="s">
        <v>87</v>
      </c>
      <c r="AV620" s="14" t="s">
        <v>286</v>
      </c>
      <c r="AW620" s="14" t="s">
        <v>43</v>
      </c>
      <c r="AX620" s="14" t="s">
        <v>24</v>
      </c>
      <c r="AY620" s="248" t="s">
        <v>281</v>
      </c>
    </row>
    <row r="621" s="1" customFormat="1" ht="25.5" customHeight="1">
      <c r="B621" s="203"/>
      <c r="C621" s="204" t="s">
        <v>986</v>
      </c>
      <c r="D621" s="204" t="s">
        <v>282</v>
      </c>
      <c r="E621" s="205" t="s">
        <v>987</v>
      </c>
      <c r="F621" s="206" t="s">
        <v>988</v>
      </c>
      <c r="G621" s="207" t="s">
        <v>408</v>
      </c>
      <c r="H621" s="208">
        <v>5.1159999999999997</v>
      </c>
      <c r="I621" s="209"/>
      <c r="J621" s="210">
        <f>ROUND(I621*H621,2)</f>
        <v>0</v>
      </c>
      <c r="K621" s="206" t="s">
        <v>5</v>
      </c>
      <c r="L621" s="48"/>
      <c r="M621" s="211" t="s">
        <v>5</v>
      </c>
      <c r="N621" s="212" t="s">
        <v>51</v>
      </c>
      <c r="O621" s="49"/>
      <c r="P621" s="213">
        <f>O621*H621</f>
        <v>0</v>
      </c>
      <c r="Q621" s="213">
        <v>0.69606000000000001</v>
      </c>
      <c r="R621" s="213">
        <f>Q621*H621</f>
        <v>3.56104296</v>
      </c>
      <c r="S621" s="213">
        <v>0</v>
      </c>
      <c r="T621" s="214">
        <f>S621*H621</f>
        <v>0</v>
      </c>
      <c r="AR621" s="26" t="s">
        <v>286</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286</v>
      </c>
      <c r="BM621" s="26" t="s">
        <v>989</v>
      </c>
    </row>
    <row r="622" s="1" customFormat="1">
      <c r="B622" s="48"/>
      <c r="D622" s="216" t="s">
        <v>288</v>
      </c>
      <c r="F622" s="217" t="s">
        <v>990</v>
      </c>
      <c r="I622" s="218"/>
      <c r="L622" s="48"/>
      <c r="M622" s="219"/>
      <c r="N622" s="49"/>
      <c r="O622" s="49"/>
      <c r="P622" s="49"/>
      <c r="Q622" s="49"/>
      <c r="R622" s="49"/>
      <c r="S622" s="49"/>
      <c r="T622" s="87"/>
      <c r="AT622" s="26" t="s">
        <v>288</v>
      </c>
      <c r="AU622" s="26" t="s">
        <v>87</v>
      </c>
    </row>
    <row r="623" s="12" customFormat="1">
      <c r="B623" s="232"/>
      <c r="D623" s="216" t="s">
        <v>402</v>
      </c>
      <c r="E623" s="233" t="s">
        <v>5</v>
      </c>
      <c r="F623" s="234" t="s">
        <v>776</v>
      </c>
      <c r="H623" s="233" t="s">
        <v>5</v>
      </c>
      <c r="I623" s="235"/>
      <c r="L623" s="232"/>
      <c r="M623" s="236"/>
      <c r="N623" s="237"/>
      <c r="O623" s="237"/>
      <c r="P623" s="237"/>
      <c r="Q623" s="237"/>
      <c r="R623" s="237"/>
      <c r="S623" s="237"/>
      <c r="T623" s="238"/>
      <c r="AT623" s="233" t="s">
        <v>402</v>
      </c>
      <c r="AU623" s="233" t="s">
        <v>87</v>
      </c>
      <c r="AV623" s="12" t="s">
        <v>24</v>
      </c>
      <c r="AW623" s="12" t="s">
        <v>43</v>
      </c>
      <c r="AX623" s="12" t="s">
        <v>80</v>
      </c>
      <c r="AY623" s="233" t="s">
        <v>281</v>
      </c>
    </row>
    <row r="624" s="12" customFormat="1">
      <c r="B624" s="232"/>
      <c r="D624" s="216" t="s">
        <v>402</v>
      </c>
      <c r="E624" s="233" t="s">
        <v>5</v>
      </c>
      <c r="F624" s="234" t="s">
        <v>991</v>
      </c>
      <c r="H624" s="233" t="s">
        <v>5</v>
      </c>
      <c r="I624" s="235"/>
      <c r="L624" s="232"/>
      <c r="M624" s="236"/>
      <c r="N624" s="237"/>
      <c r="O624" s="237"/>
      <c r="P624" s="237"/>
      <c r="Q624" s="237"/>
      <c r="R624" s="237"/>
      <c r="S624" s="237"/>
      <c r="T624" s="238"/>
      <c r="AT624" s="233" t="s">
        <v>402</v>
      </c>
      <c r="AU624" s="233" t="s">
        <v>87</v>
      </c>
      <c r="AV624" s="12" t="s">
        <v>24</v>
      </c>
      <c r="AW624" s="12" t="s">
        <v>43</v>
      </c>
      <c r="AX624" s="12" t="s">
        <v>80</v>
      </c>
      <c r="AY624" s="233" t="s">
        <v>281</v>
      </c>
    </row>
    <row r="625" s="13" customFormat="1">
      <c r="B625" s="239"/>
      <c r="D625" s="216" t="s">
        <v>402</v>
      </c>
      <c r="E625" s="240" t="s">
        <v>5</v>
      </c>
      <c r="F625" s="241" t="s">
        <v>992</v>
      </c>
      <c r="H625" s="242">
        <v>3.1160000000000001</v>
      </c>
      <c r="I625" s="243"/>
      <c r="L625" s="239"/>
      <c r="M625" s="244"/>
      <c r="N625" s="245"/>
      <c r="O625" s="245"/>
      <c r="P625" s="245"/>
      <c r="Q625" s="245"/>
      <c r="R625" s="245"/>
      <c r="S625" s="245"/>
      <c r="T625" s="246"/>
      <c r="AT625" s="240" t="s">
        <v>402</v>
      </c>
      <c r="AU625" s="240" t="s">
        <v>87</v>
      </c>
      <c r="AV625" s="13" t="s">
        <v>87</v>
      </c>
      <c r="AW625" s="13" t="s">
        <v>43</v>
      </c>
      <c r="AX625" s="13" t="s">
        <v>80</v>
      </c>
      <c r="AY625" s="240" t="s">
        <v>281</v>
      </c>
    </row>
    <row r="626" s="12" customFormat="1">
      <c r="B626" s="232"/>
      <c r="D626" s="216" t="s">
        <v>402</v>
      </c>
      <c r="E626" s="233" t="s">
        <v>5</v>
      </c>
      <c r="F626" s="234" t="s">
        <v>798</v>
      </c>
      <c r="H626" s="233" t="s">
        <v>5</v>
      </c>
      <c r="I626" s="235"/>
      <c r="L626" s="232"/>
      <c r="M626" s="236"/>
      <c r="N626" s="237"/>
      <c r="O626" s="237"/>
      <c r="P626" s="237"/>
      <c r="Q626" s="237"/>
      <c r="R626" s="237"/>
      <c r="S626" s="237"/>
      <c r="T626" s="238"/>
      <c r="AT626" s="233" t="s">
        <v>402</v>
      </c>
      <c r="AU626" s="233" t="s">
        <v>87</v>
      </c>
      <c r="AV626" s="12" t="s">
        <v>24</v>
      </c>
      <c r="AW626" s="12" t="s">
        <v>43</v>
      </c>
      <c r="AX626" s="12" t="s">
        <v>80</v>
      </c>
      <c r="AY626" s="233" t="s">
        <v>281</v>
      </c>
    </row>
    <row r="627" s="13" customFormat="1">
      <c r="B627" s="239"/>
      <c r="D627" s="216" t="s">
        <v>402</v>
      </c>
      <c r="E627" s="240" t="s">
        <v>5</v>
      </c>
      <c r="F627" s="241" t="s">
        <v>993</v>
      </c>
      <c r="H627" s="242">
        <v>2</v>
      </c>
      <c r="I627" s="243"/>
      <c r="L627" s="239"/>
      <c r="M627" s="244"/>
      <c r="N627" s="245"/>
      <c r="O627" s="245"/>
      <c r="P627" s="245"/>
      <c r="Q627" s="245"/>
      <c r="R627" s="245"/>
      <c r="S627" s="245"/>
      <c r="T627" s="246"/>
      <c r="AT627" s="240" t="s">
        <v>402</v>
      </c>
      <c r="AU627" s="240" t="s">
        <v>87</v>
      </c>
      <c r="AV627" s="13" t="s">
        <v>87</v>
      </c>
      <c r="AW627" s="13" t="s">
        <v>43</v>
      </c>
      <c r="AX627" s="13" t="s">
        <v>80</v>
      </c>
      <c r="AY627" s="240" t="s">
        <v>281</v>
      </c>
    </row>
    <row r="628" s="14" customFormat="1">
      <c r="B628" s="247"/>
      <c r="D628" s="216" t="s">
        <v>402</v>
      </c>
      <c r="E628" s="248" t="s">
        <v>5</v>
      </c>
      <c r="F628" s="249" t="s">
        <v>405</v>
      </c>
      <c r="H628" s="250">
        <v>5.1159999999999997</v>
      </c>
      <c r="I628" s="251"/>
      <c r="L628" s="247"/>
      <c r="M628" s="252"/>
      <c r="N628" s="253"/>
      <c r="O628" s="253"/>
      <c r="P628" s="253"/>
      <c r="Q628" s="253"/>
      <c r="R628" s="253"/>
      <c r="S628" s="253"/>
      <c r="T628" s="254"/>
      <c r="AT628" s="248" t="s">
        <v>402</v>
      </c>
      <c r="AU628" s="248" t="s">
        <v>87</v>
      </c>
      <c r="AV628" s="14" t="s">
        <v>286</v>
      </c>
      <c r="AW628" s="14" t="s">
        <v>43</v>
      </c>
      <c r="AX628" s="14" t="s">
        <v>24</v>
      </c>
      <c r="AY628" s="248" t="s">
        <v>281</v>
      </c>
    </row>
    <row r="629" s="1" customFormat="1" ht="16.5" customHeight="1">
      <c r="B629" s="203"/>
      <c r="C629" s="204" t="s">
        <v>994</v>
      </c>
      <c r="D629" s="204" t="s">
        <v>282</v>
      </c>
      <c r="E629" s="205" t="s">
        <v>995</v>
      </c>
      <c r="F629" s="206" t="s">
        <v>996</v>
      </c>
      <c r="G629" s="207" t="s">
        <v>515</v>
      </c>
      <c r="H629" s="208">
        <v>1</v>
      </c>
      <c r="I629" s="209"/>
      <c r="J629" s="210">
        <f>ROUND(I629*H629,2)</f>
        <v>0</v>
      </c>
      <c r="K629" s="206" t="s">
        <v>389</v>
      </c>
      <c r="L629" s="48"/>
      <c r="M629" s="211" t="s">
        <v>5</v>
      </c>
      <c r="N629" s="212" t="s">
        <v>51</v>
      </c>
      <c r="O629" s="49"/>
      <c r="P629" s="213">
        <f>O629*H629</f>
        <v>0</v>
      </c>
      <c r="Q629" s="213">
        <v>0.034450000000000001</v>
      </c>
      <c r="R629" s="213">
        <f>Q629*H629</f>
        <v>0.034450000000000001</v>
      </c>
      <c r="S629" s="213">
        <v>0</v>
      </c>
      <c r="T629" s="214">
        <f>S629*H629</f>
        <v>0</v>
      </c>
      <c r="AR629" s="26" t="s">
        <v>286</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286</v>
      </c>
      <c r="BM629" s="26" t="s">
        <v>997</v>
      </c>
    </row>
    <row r="630" s="1" customFormat="1">
      <c r="B630" s="48"/>
      <c r="D630" s="216" t="s">
        <v>288</v>
      </c>
      <c r="F630" s="217" t="s">
        <v>998</v>
      </c>
      <c r="I630" s="218"/>
      <c r="L630" s="48"/>
      <c r="M630" s="219"/>
      <c r="N630" s="49"/>
      <c r="O630" s="49"/>
      <c r="P630" s="49"/>
      <c r="Q630" s="49"/>
      <c r="R630" s="49"/>
      <c r="S630" s="49"/>
      <c r="T630" s="87"/>
      <c r="AT630" s="26" t="s">
        <v>288</v>
      </c>
      <c r="AU630" s="26" t="s">
        <v>87</v>
      </c>
    </row>
    <row r="631" s="12" customFormat="1">
      <c r="B631" s="232"/>
      <c r="D631" s="216" t="s">
        <v>402</v>
      </c>
      <c r="E631" s="233" t="s">
        <v>5</v>
      </c>
      <c r="F631" s="234" t="s">
        <v>978</v>
      </c>
      <c r="H631" s="233" t="s">
        <v>5</v>
      </c>
      <c r="I631" s="235"/>
      <c r="L631" s="232"/>
      <c r="M631" s="236"/>
      <c r="N631" s="237"/>
      <c r="O631" s="237"/>
      <c r="P631" s="237"/>
      <c r="Q631" s="237"/>
      <c r="R631" s="237"/>
      <c r="S631" s="237"/>
      <c r="T631" s="238"/>
      <c r="AT631" s="233" t="s">
        <v>402</v>
      </c>
      <c r="AU631" s="233" t="s">
        <v>87</v>
      </c>
      <c r="AV631" s="12" t="s">
        <v>24</v>
      </c>
      <c r="AW631" s="12" t="s">
        <v>43</v>
      </c>
      <c r="AX631" s="12" t="s">
        <v>80</v>
      </c>
      <c r="AY631" s="233" t="s">
        <v>281</v>
      </c>
    </row>
    <row r="632" s="13" customFormat="1">
      <c r="B632" s="239"/>
      <c r="D632" s="216" t="s">
        <v>402</v>
      </c>
      <c r="E632" s="240" t="s">
        <v>5</v>
      </c>
      <c r="F632" s="241" t="s">
        <v>24</v>
      </c>
      <c r="H632" s="242">
        <v>1</v>
      </c>
      <c r="I632" s="243"/>
      <c r="L632" s="239"/>
      <c r="M632" s="244"/>
      <c r="N632" s="245"/>
      <c r="O632" s="245"/>
      <c r="P632" s="245"/>
      <c r="Q632" s="245"/>
      <c r="R632" s="245"/>
      <c r="S632" s="245"/>
      <c r="T632" s="246"/>
      <c r="AT632" s="240" t="s">
        <v>402</v>
      </c>
      <c r="AU632" s="240" t="s">
        <v>87</v>
      </c>
      <c r="AV632" s="13" t="s">
        <v>87</v>
      </c>
      <c r="AW632" s="13" t="s">
        <v>43</v>
      </c>
      <c r="AX632" s="13" t="s">
        <v>80</v>
      </c>
      <c r="AY632" s="240" t="s">
        <v>281</v>
      </c>
    </row>
    <row r="633" s="14" customFormat="1">
      <c r="B633" s="247"/>
      <c r="D633" s="216" t="s">
        <v>402</v>
      </c>
      <c r="E633" s="248" t="s">
        <v>5</v>
      </c>
      <c r="F633" s="249" t="s">
        <v>405</v>
      </c>
      <c r="H633" s="250">
        <v>1</v>
      </c>
      <c r="I633" s="251"/>
      <c r="L633" s="247"/>
      <c r="M633" s="252"/>
      <c r="N633" s="253"/>
      <c r="O633" s="253"/>
      <c r="P633" s="253"/>
      <c r="Q633" s="253"/>
      <c r="R633" s="253"/>
      <c r="S633" s="253"/>
      <c r="T633" s="254"/>
      <c r="AT633" s="248" t="s">
        <v>402</v>
      </c>
      <c r="AU633" s="248" t="s">
        <v>87</v>
      </c>
      <c r="AV633" s="14" t="s">
        <v>286</v>
      </c>
      <c r="AW633" s="14" t="s">
        <v>43</v>
      </c>
      <c r="AX633" s="14" t="s">
        <v>24</v>
      </c>
      <c r="AY633" s="248" t="s">
        <v>281</v>
      </c>
    </row>
    <row r="634" s="1" customFormat="1" ht="16.5" customHeight="1">
      <c r="B634" s="203"/>
      <c r="C634" s="204" t="s">
        <v>999</v>
      </c>
      <c r="D634" s="204" t="s">
        <v>282</v>
      </c>
      <c r="E634" s="205" t="s">
        <v>1000</v>
      </c>
      <c r="F634" s="206" t="s">
        <v>1001</v>
      </c>
      <c r="G634" s="207" t="s">
        <v>515</v>
      </c>
      <c r="H634" s="208">
        <v>1</v>
      </c>
      <c r="I634" s="209"/>
      <c r="J634" s="210">
        <f>ROUND(I634*H634,2)</f>
        <v>0</v>
      </c>
      <c r="K634" s="206" t="s">
        <v>389</v>
      </c>
      <c r="L634" s="48"/>
      <c r="M634" s="211" t="s">
        <v>5</v>
      </c>
      <c r="N634" s="212" t="s">
        <v>51</v>
      </c>
      <c r="O634" s="49"/>
      <c r="P634" s="213">
        <f>O634*H634</f>
        <v>0</v>
      </c>
      <c r="Q634" s="213">
        <v>0.050299999999999997</v>
      </c>
      <c r="R634" s="213">
        <f>Q634*H634</f>
        <v>0.050299999999999997</v>
      </c>
      <c r="S634" s="213">
        <v>0</v>
      </c>
      <c r="T634" s="214">
        <f>S634*H634</f>
        <v>0</v>
      </c>
      <c r="AR634" s="26" t="s">
        <v>286</v>
      </c>
      <c r="AT634" s="26" t="s">
        <v>282</v>
      </c>
      <c r="AU634" s="26" t="s">
        <v>87</v>
      </c>
      <c r="AY634" s="26" t="s">
        <v>281</v>
      </c>
      <c r="BE634" s="215">
        <f>IF(N634="základní",J634,0)</f>
        <v>0</v>
      </c>
      <c r="BF634" s="215">
        <f>IF(N634="snížená",J634,0)</f>
        <v>0</v>
      </c>
      <c r="BG634" s="215">
        <f>IF(N634="zákl. přenesená",J634,0)</f>
        <v>0</v>
      </c>
      <c r="BH634" s="215">
        <f>IF(N634="sníž. přenesená",J634,0)</f>
        <v>0</v>
      </c>
      <c r="BI634" s="215">
        <f>IF(N634="nulová",J634,0)</f>
        <v>0</v>
      </c>
      <c r="BJ634" s="26" t="s">
        <v>24</v>
      </c>
      <c r="BK634" s="215">
        <f>ROUND(I634*H634,2)</f>
        <v>0</v>
      </c>
      <c r="BL634" s="26" t="s">
        <v>286</v>
      </c>
      <c r="BM634" s="26" t="s">
        <v>1002</v>
      </c>
    </row>
    <row r="635" s="1" customFormat="1">
      <c r="B635" s="48"/>
      <c r="D635" s="216" t="s">
        <v>288</v>
      </c>
      <c r="F635" s="217" t="s">
        <v>1003</v>
      </c>
      <c r="I635" s="218"/>
      <c r="L635" s="48"/>
      <c r="M635" s="219"/>
      <c r="N635" s="49"/>
      <c r="O635" s="49"/>
      <c r="P635" s="49"/>
      <c r="Q635" s="49"/>
      <c r="R635" s="49"/>
      <c r="S635" s="49"/>
      <c r="T635" s="87"/>
      <c r="AT635" s="26" t="s">
        <v>288</v>
      </c>
      <c r="AU635" s="26" t="s">
        <v>87</v>
      </c>
    </row>
    <row r="636" s="12" customFormat="1">
      <c r="B636" s="232"/>
      <c r="D636" s="216" t="s">
        <v>402</v>
      </c>
      <c r="E636" s="233" t="s">
        <v>5</v>
      </c>
      <c r="F636" s="234" t="s">
        <v>1004</v>
      </c>
      <c r="H636" s="233" t="s">
        <v>5</v>
      </c>
      <c r="I636" s="235"/>
      <c r="L636" s="232"/>
      <c r="M636" s="236"/>
      <c r="N636" s="237"/>
      <c r="O636" s="237"/>
      <c r="P636" s="237"/>
      <c r="Q636" s="237"/>
      <c r="R636" s="237"/>
      <c r="S636" s="237"/>
      <c r="T636" s="238"/>
      <c r="AT636" s="233" t="s">
        <v>402</v>
      </c>
      <c r="AU636" s="233" t="s">
        <v>87</v>
      </c>
      <c r="AV636" s="12" t="s">
        <v>24</v>
      </c>
      <c r="AW636" s="12" t="s">
        <v>43</v>
      </c>
      <c r="AX636" s="12" t="s">
        <v>80</v>
      </c>
      <c r="AY636" s="233" t="s">
        <v>281</v>
      </c>
    </row>
    <row r="637" s="13" customFormat="1">
      <c r="B637" s="239"/>
      <c r="D637" s="216" t="s">
        <v>402</v>
      </c>
      <c r="E637" s="240" t="s">
        <v>5</v>
      </c>
      <c r="F637" s="241" t="s">
        <v>24</v>
      </c>
      <c r="H637" s="242">
        <v>1</v>
      </c>
      <c r="I637" s="243"/>
      <c r="L637" s="239"/>
      <c r="M637" s="244"/>
      <c r="N637" s="245"/>
      <c r="O637" s="245"/>
      <c r="P637" s="245"/>
      <c r="Q637" s="245"/>
      <c r="R637" s="245"/>
      <c r="S637" s="245"/>
      <c r="T637" s="246"/>
      <c r="AT637" s="240" t="s">
        <v>402</v>
      </c>
      <c r="AU637" s="240" t="s">
        <v>87</v>
      </c>
      <c r="AV637" s="13" t="s">
        <v>87</v>
      </c>
      <c r="AW637" s="13" t="s">
        <v>43</v>
      </c>
      <c r="AX637" s="13" t="s">
        <v>80</v>
      </c>
      <c r="AY637" s="240" t="s">
        <v>281</v>
      </c>
    </row>
    <row r="638" s="14" customFormat="1">
      <c r="B638" s="247"/>
      <c r="D638" s="216" t="s">
        <v>402</v>
      </c>
      <c r="E638" s="248" t="s">
        <v>5</v>
      </c>
      <c r="F638" s="249" t="s">
        <v>405</v>
      </c>
      <c r="H638" s="250">
        <v>1</v>
      </c>
      <c r="I638" s="251"/>
      <c r="L638" s="247"/>
      <c r="M638" s="252"/>
      <c r="N638" s="253"/>
      <c r="O638" s="253"/>
      <c r="P638" s="253"/>
      <c r="Q638" s="253"/>
      <c r="R638" s="253"/>
      <c r="S638" s="253"/>
      <c r="T638" s="254"/>
      <c r="AT638" s="248" t="s">
        <v>402</v>
      </c>
      <c r="AU638" s="248" t="s">
        <v>87</v>
      </c>
      <c r="AV638" s="14" t="s">
        <v>286</v>
      </c>
      <c r="AW638" s="14" t="s">
        <v>43</v>
      </c>
      <c r="AX638" s="14" t="s">
        <v>24</v>
      </c>
      <c r="AY638" s="248" t="s">
        <v>281</v>
      </c>
    </row>
    <row r="639" s="1" customFormat="1" ht="25.5" customHeight="1">
      <c r="B639" s="203"/>
      <c r="C639" s="204" t="s">
        <v>1005</v>
      </c>
      <c r="D639" s="204" t="s">
        <v>282</v>
      </c>
      <c r="E639" s="205" t="s">
        <v>1006</v>
      </c>
      <c r="F639" s="206" t="s">
        <v>1007</v>
      </c>
      <c r="G639" s="207" t="s">
        <v>515</v>
      </c>
      <c r="H639" s="208">
        <v>1</v>
      </c>
      <c r="I639" s="209"/>
      <c r="J639" s="210">
        <f>ROUND(I639*H639,2)</f>
        <v>0</v>
      </c>
      <c r="K639" s="206" t="s">
        <v>389</v>
      </c>
      <c r="L639" s="48"/>
      <c r="M639" s="211" t="s">
        <v>5</v>
      </c>
      <c r="N639" s="212" t="s">
        <v>51</v>
      </c>
      <c r="O639" s="49"/>
      <c r="P639" s="213">
        <f>O639*H639</f>
        <v>0</v>
      </c>
      <c r="Q639" s="213">
        <v>0.026839999999999999</v>
      </c>
      <c r="R639" s="213">
        <f>Q639*H639</f>
        <v>0.026839999999999999</v>
      </c>
      <c r="S639" s="213">
        <v>0</v>
      </c>
      <c r="T639" s="214">
        <f>S639*H639</f>
        <v>0</v>
      </c>
      <c r="AR639" s="26" t="s">
        <v>286</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286</v>
      </c>
      <c r="BM639" s="26" t="s">
        <v>1008</v>
      </c>
    </row>
    <row r="640" s="1" customFormat="1">
      <c r="B640" s="48"/>
      <c r="D640" s="216" t="s">
        <v>288</v>
      </c>
      <c r="F640" s="217" t="s">
        <v>1009</v>
      </c>
      <c r="I640" s="218"/>
      <c r="L640" s="48"/>
      <c r="M640" s="219"/>
      <c r="N640" s="49"/>
      <c r="O640" s="49"/>
      <c r="P640" s="49"/>
      <c r="Q640" s="49"/>
      <c r="R640" s="49"/>
      <c r="S640" s="49"/>
      <c r="T640" s="87"/>
      <c r="AT640" s="26" t="s">
        <v>288</v>
      </c>
      <c r="AU640" s="26" t="s">
        <v>87</v>
      </c>
    </row>
    <row r="641" s="12" customFormat="1">
      <c r="B641" s="232"/>
      <c r="D641" s="216" t="s">
        <v>402</v>
      </c>
      <c r="E641" s="233" t="s">
        <v>5</v>
      </c>
      <c r="F641" s="234" t="s">
        <v>978</v>
      </c>
      <c r="H641" s="233" t="s">
        <v>5</v>
      </c>
      <c r="I641" s="235"/>
      <c r="L641" s="232"/>
      <c r="M641" s="236"/>
      <c r="N641" s="237"/>
      <c r="O641" s="237"/>
      <c r="P641" s="237"/>
      <c r="Q641" s="237"/>
      <c r="R641" s="237"/>
      <c r="S641" s="237"/>
      <c r="T641" s="238"/>
      <c r="AT641" s="233" t="s">
        <v>402</v>
      </c>
      <c r="AU641" s="233" t="s">
        <v>87</v>
      </c>
      <c r="AV641" s="12" t="s">
        <v>24</v>
      </c>
      <c r="AW641" s="12" t="s">
        <v>43</v>
      </c>
      <c r="AX641" s="12" t="s">
        <v>80</v>
      </c>
      <c r="AY641" s="233" t="s">
        <v>281</v>
      </c>
    </row>
    <row r="642" s="13" customFormat="1">
      <c r="B642" s="239"/>
      <c r="D642" s="216" t="s">
        <v>402</v>
      </c>
      <c r="E642" s="240" t="s">
        <v>5</v>
      </c>
      <c r="F642" s="241" t="s">
        <v>24</v>
      </c>
      <c r="H642" s="242">
        <v>1</v>
      </c>
      <c r="I642" s="243"/>
      <c r="L642" s="239"/>
      <c r="M642" s="244"/>
      <c r="N642" s="245"/>
      <c r="O642" s="245"/>
      <c r="P642" s="245"/>
      <c r="Q642" s="245"/>
      <c r="R642" s="245"/>
      <c r="S642" s="245"/>
      <c r="T642" s="246"/>
      <c r="AT642" s="240" t="s">
        <v>402</v>
      </c>
      <c r="AU642" s="240" t="s">
        <v>87</v>
      </c>
      <c r="AV642" s="13" t="s">
        <v>87</v>
      </c>
      <c r="AW642" s="13" t="s">
        <v>43</v>
      </c>
      <c r="AX642" s="13" t="s">
        <v>80</v>
      </c>
      <c r="AY642" s="240" t="s">
        <v>281</v>
      </c>
    </row>
    <row r="643" s="14" customFormat="1">
      <c r="B643" s="247"/>
      <c r="D643" s="216" t="s">
        <v>402</v>
      </c>
      <c r="E643" s="248" t="s">
        <v>5</v>
      </c>
      <c r="F643" s="249" t="s">
        <v>405</v>
      </c>
      <c r="H643" s="250">
        <v>1</v>
      </c>
      <c r="I643" s="251"/>
      <c r="L643" s="247"/>
      <c r="M643" s="252"/>
      <c r="N643" s="253"/>
      <c r="O643" s="253"/>
      <c r="P643" s="253"/>
      <c r="Q643" s="253"/>
      <c r="R643" s="253"/>
      <c r="S643" s="253"/>
      <c r="T643" s="254"/>
      <c r="AT643" s="248" t="s">
        <v>402</v>
      </c>
      <c r="AU643" s="248" t="s">
        <v>87</v>
      </c>
      <c r="AV643" s="14" t="s">
        <v>286</v>
      </c>
      <c r="AW643" s="14" t="s">
        <v>43</v>
      </c>
      <c r="AX643" s="14" t="s">
        <v>24</v>
      </c>
      <c r="AY643" s="248" t="s">
        <v>281</v>
      </c>
    </row>
    <row r="644" s="1" customFormat="1" ht="25.5" customHeight="1">
      <c r="B644" s="203"/>
      <c r="C644" s="204" t="s">
        <v>1010</v>
      </c>
      <c r="D644" s="204" t="s">
        <v>282</v>
      </c>
      <c r="E644" s="205" t="s">
        <v>1011</v>
      </c>
      <c r="F644" s="206" t="s">
        <v>1012</v>
      </c>
      <c r="G644" s="207" t="s">
        <v>515</v>
      </c>
      <c r="H644" s="208">
        <v>13</v>
      </c>
      <c r="I644" s="209"/>
      <c r="J644" s="210">
        <f>ROUND(I644*H644,2)</f>
        <v>0</v>
      </c>
      <c r="K644" s="206" t="s">
        <v>389</v>
      </c>
      <c r="L644" s="48"/>
      <c r="M644" s="211" t="s">
        <v>5</v>
      </c>
      <c r="N644" s="212" t="s">
        <v>51</v>
      </c>
      <c r="O644" s="49"/>
      <c r="P644" s="213">
        <f>O644*H644</f>
        <v>0</v>
      </c>
      <c r="Q644" s="213">
        <v>0.040259999999999997</v>
      </c>
      <c r="R644" s="213">
        <f>Q644*H644</f>
        <v>0.52337999999999996</v>
      </c>
      <c r="S644" s="213">
        <v>0</v>
      </c>
      <c r="T644" s="214">
        <f>S644*H644</f>
        <v>0</v>
      </c>
      <c r="AR644" s="26" t="s">
        <v>286</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286</v>
      </c>
      <c r="BM644" s="26" t="s">
        <v>1013</v>
      </c>
    </row>
    <row r="645" s="1" customFormat="1">
      <c r="B645" s="48"/>
      <c r="D645" s="216" t="s">
        <v>288</v>
      </c>
      <c r="F645" s="217" t="s">
        <v>1014</v>
      </c>
      <c r="I645" s="218"/>
      <c r="L645" s="48"/>
      <c r="M645" s="219"/>
      <c r="N645" s="49"/>
      <c r="O645" s="49"/>
      <c r="P645" s="49"/>
      <c r="Q645" s="49"/>
      <c r="R645" s="49"/>
      <c r="S645" s="49"/>
      <c r="T645" s="87"/>
      <c r="AT645" s="26" t="s">
        <v>288</v>
      </c>
      <c r="AU645" s="26" t="s">
        <v>87</v>
      </c>
    </row>
    <row r="646" s="12" customFormat="1">
      <c r="B646" s="232"/>
      <c r="D646" s="216" t="s">
        <v>402</v>
      </c>
      <c r="E646" s="233" t="s">
        <v>5</v>
      </c>
      <c r="F646" s="234" t="s">
        <v>978</v>
      </c>
      <c r="H646" s="233" t="s">
        <v>5</v>
      </c>
      <c r="I646" s="235"/>
      <c r="L646" s="232"/>
      <c r="M646" s="236"/>
      <c r="N646" s="237"/>
      <c r="O646" s="237"/>
      <c r="P646" s="237"/>
      <c r="Q646" s="237"/>
      <c r="R646" s="237"/>
      <c r="S646" s="237"/>
      <c r="T646" s="238"/>
      <c r="AT646" s="233" t="s">
        <v>402</v>
      </c>
      <c r="AU646" s="233" t="s">
        <v>87</v>
      </c>
      <c r="AV646" s="12" t="s">
        <v>24</v>
      </c>
      <c r="AW646" s="12" t="s">
        <v>43</v>
      </c>
      <c r="AX646" s="12" t="s">
        <v>80</v>
      </c>
      <c r="AY646" s="233" t="s">
        <v>281</v>
      </c>
    </row>
    <row r="647" s="13" customFormat="1">
      <c r="B647" s="239"/>
      <c r="D647" s="216" t="s">
        <v>402</v>
      </c>
      <c r="E647" s="240" t="s">
        <v>5</v>
      </c>
      <c r="F647" s="241" t="s">
        <v>286</v>
      </c>
      <c r="H647" s="242">
        <v>4</v>
      </c>
      <c r="I647" s="243"/>
      <c r="L647" s="239"/>
      <c r="M647" s="244"/>
      <c r="N647" s="245"/>
      <c r="O647" s="245"/>
      <c r="P647" s="245"/>
      <c r="Q647" s="245"/>
      <c r="R647" s="245"/>
      <c r="S647" s="245"/>
      <c r="T647" s="246"/>
      <c r="AT647" s="240" t="s">
        <v>402</v>
      </c>
      <c r="AU647" s="240" t="s">
        <v>87</v>
      </c>
      <c r="AV647" s="13" t="s">
        <v>87</v>
      </c>
      <c r="AW647" s="13" t="s">
        <v>43</v>
      </c>
      <c r="AX647" s="13" t="s">
        <v>80</v>
      </c>
      <c r="AY647" s="240" t="s">
        <v>281</v>
      </c>
    </row>
    <row r="648" s="12" customFormat="1">
      <c r="B648" s="232"/>
      <c r="D648" s="216" t="s">
        <v>402</v>
      </c>
      <c r="E648" s="233" t="s">
        <v>5</v>
      </c>
      <c r="F648" s="234" t="s">
        <v>1004</v>
      </c>
      <c r="H648" s="233" t="s">
        <v>5</v>
      </c>
      <c r="I648" s="235"/>
      <c r="L648" s="232"/>
      <c r="M648" s="236"/>
      <c r="N648" s="237"/>
      <c r="O648" s="237"/>
      <c r="P648" s="237"/>
      <c r="Q648" s="237"/>
      <c r="R648" s="237"/>
      <c r="S648" s="237"/>
      <c r="T648" s="238"/>
      <c r="AT648" s="233" t="s">
        <v>402</v>
      </c>
      <c r="AU648" s="233" t="s">
        <v>87</v>
      </c>
      <c r="AV648" s="12" t="s">
        <v>24</v>
      </c>
      <c r="AW648" s="12" t="s">
        <v>43</v>
      </c>
      <c r="AX648" s="12" t="s">
        <v>80</v>
      </c>
      <c r="AY648" s="233" t="s">
        <v>281</v>
      </c>
    </row>
    <row r="649" s="13" customFormat="1">
      <c r="B649" s="239"/>
      <c r="D649" s="216" t="s">
        <v>402</v>
      </c>
      <c r="E649" s="240" t="s">
        <v>5</v>
      </c>
      <c r="F649" s="241" t="s">
        <v>321</v>
      </c>
      <c r="H649" s="242">
        <v>9</v>
      </c>
      <c r="I649" s="243"/>
      <c r="L649" s="239"/>
      <c r="M649" s="244"/>
      <c r="N649" s="245"/>
      <c r="O649" s="245"/>
      <c r="P649" s="245"/>
      <c r="Q649" s="245"/>
      <c r="R649" s="245"/>
      <c r="S649" s="245"/>
      <c r="T649" s="246"/>
      <c r="AT649" s="240" t="s">
        <v>402</v>
      </c>
      <c r="AU649" s="240" t="s">
        <v>87</v>
      </c>
      <c r="AV649" s="13" t="s">
        <v>87</v>
      </c>
      <c r="AW649" s="13" t="s">
        <v>43</v>
      </c>
      <c r="AX649" s="13" t="s">
        <v>80</v>
      </c>
      <c r="AY649" s="240" t="s">
        <v>281</v>
      </c>
    </row>
    <row r="650" s="14" customFormat="1">
      <c r="B650" s="247"/>
      <c r="D650" s="216" t="s">
        <v>402</v>
      </c>
      <c r="E650" s="248" t="s">
        <v>5</v>
      </c>
      <c r="F650" s="249" t="s">
        <v>405</v>
      </c>
      <c r="H650" s="250">
        <v>13</v>
      </c>
      <c r="I650" s="251"/>
      <c r="L650" s="247"/>
      <c r="M650" s="252"/>
      <c r="N650" s="253"/>
      <c r="O650" s="253"/>
      <c r="P650" s="253"/>
      <c r="Q650" s="253"/>
      <c r="R650" s="253"/>
      <c r="S650" s="253"/>
      <c r="T650" s="254"/>
      <c r="AT650" s="248" t="s">
        <v>402</v>
      </c>
      <c r="AU650" s="248" t="s">
        <v>87</v>
      </c>
      <c r="AV650" s="14" t="s">
        <v>286</v>
      </c>
      <c r="AW650" s="14" t="s">
        <v>43</v>
      </c>
      <c r="AX650" s="14" t="s">
        <v>24</v>
      </c>
      <c r="AY650" s="248" t="s">
        <v>281</v>
      </c>
    </row>
    <row r="651" s="1" customFormat="1" ht="16.5" customHeight="1">
      <c r="B651" s="203"/>
      <c r="C651" s="204" t="s">
        <v>457</v>
      </c>
      <c r="D651" s="204" t="s">
        <v>282</v>
      </c>
      <c r="E651" s="205" t="s">
        <v>1015</v>
      </c>
      <c r="F651" s="206" t="s">
        <v>1016</v>
      </c>
      <c r="G651" s="207" t="s">
        <v>515</v>
      </c>
      <c r="H651" s="208">
        <v>8</v>
      </c>
      <c r="I651" s="209"/>
      <c r="J651" s="210">
        <f>ROUND(I651*H651,2)</f>
        <v>0</v>
      </c>
      <c r="K651" s="206" t="s">
        <v>389</v>
      </c>
      <c r="L651" s="48"/>
      <c r="M651" s="211" t="s">
        <v>5</v>
      </c>
      <c r="N651" s="212" t="s">
        <v>51</v>
      </c>
      <c r="O651" s="49"/>
      <c r="P651" s="213">
        <f>O651*H651</f>
        <v>0</v>
      </c>
      <c r="Q651" s="213">
        <v>0.037269999999999998</v>
      </c>
      <c r="R651" s="213">
        <f>Q651*H651</f>
        <v>0.29815999999999998</v>
      </c>
      <c r="S651" s="213">
        <v>0</v>
      </c>
      <c r="T651" s="214">
        <f>S651*H651</f>
        <v>0</v>
      </c>
      <c r="AR651" s="26" t="s">
        <v>286</v>
      </c>
      <c r="AT651" s="26" t="s">
        <v>282</v>
      </c>
      <c r="AU651" s="26" t="s">
        <v>87</v>
      </c>
      <c r="AY651" s="26" t="s">
        <v>281</v>
      </c>
      <c r="BE651" s="215">
        <f>IF(N651="základní",J651,0)</f>
        <v>0</v>
      </c>
      <c r="BF651" s="215">
        <f>IF(N651="snížená",J651,0)</f>
        <v>0</v>
      </c>
      <c r="BG651" s="215">
        <f>IF(N651="zákl. přenesená",J651,0)</f>
        <v>0</v>
      </c>
      <c r="BH651" s="215">
        <f>IF(N651="sníž. přenesená",J651,0)</f>
        <v>0</v>
      </c>
      <c r="BI651" s="215">
        <f>IF(N651="nulová",J651,0)</f>
        <v>0</v>
      </c>
      <c r="BJ651" s="26" t="s">
        <v>24</v>
      </c>
      <c r="BK651" s="215">
        <f>ROUND(I651*H651,2)</f>
        <v>0</v>
      </c>
      <c r="BL651" s="26" t="s">
        <v>286</v>
      </c>
      <c r="BM651" s="26" t="s">
        <v>1017</v>
      </c>
    </row>
    <row r="652" s="1" customFormat="1">
      <c r="B652" s="48"/>
      <c r="D652" s="216" t="s">
        <v>288</v>
      </c>
      <c r="F652" s="217" t="s">
        <v>1018</v>
      </c>
      <c r="I652" s="218"/>
      <c r="L652" s="48"/>
      <c r="M652" s="219"/>
      <c r="N652" s="49"/>
      <c r="O652" s="49"/>
      <c r="P652" s="49"/>
      <c r="Q652" s="49"/>
      <c r="R652" s="49"/>
      <c r="S652" s="49"/>
      <c r="T652" s="87"/>
      <c r="AT652" s="26" t="s">
        <v>288</v>
      </c>
      <c r="AU652" s="26" t="s">
        <v>87</v>
      </c>
    </row>
    <row r="653" s="12" customFormat="1">
      <c r="B653" s="232"/>
      <c r="D653" s="216" t="s">
        <v>402</v>
      </c>
      <c r="E653" s="233" t="s">
        <v>5</v>
      </c>
      <c r="F653" s="234" t="s">
        <v>978</v>
      </c>
      <c r="H653" s="233" t="s">
        <v>5</v>
      </c>
      <c r="I653" s="235"/>
      <c r="L653" s="232"/>
      <c r="M653" s="236"/>
      <c r="N653" s="237"/>
      <c r="O653" s="237"/>
      <c r="P653" s="237"/>
      <c r="Q653" s="237"/>
      <c r="R653" s="237"/>
      <c r="S653" s="237"/>
      <c r="T653" s="238"/>
      <c r="AT653" s="233" t="s">
        <v>402</v>
      </c>
      <c r="AU653" s="233" t="s">
        <v>87</v>
      </c>
      <c r="AV653" s="12" t="s">
        <v>24</v>
      </c>
      <c r="AW653" s="12" t="s">
        <v>43</v>
      </c>
      <c r="AX653" s="12" t="s">
        <v>80</v>
      </c>
      <c r="AY653" s="233" t="s">
        <v>281</v>
      </c>
    </row>
    <row r="654" s="13" customFormat="1">
      <c r="B654" s="239"/>
      <c r="D654" s="216" t="s">
        <v>402</v>
      </c>
      <c r="E654" s="240" t="s">
        <v>5</v>
      </c>
      <c r="F654" s="241" t="s">
        <v>286</v>
      </c>
      <c r="H654" s="242">
        <v>4</v>
      </c>
      <c r="I654" s="243"/>
      <c r="L654" s="239"/>
      <c r="M654" s="244"/>
      <c r="N654" s="245"/>
      <c r="O654" s="245"/>
      <c r="P654" s="245"/>
      <c r="Q654" s="245"/>
      <c r="R654" s="245"/>
      <c r="S654" s="245"/>
      <c r="T654" s="246"/>
      <c r="AT654" s="240" t="s">
        <v>402</v>
      </c>
      <c r="AU654" s="240" t="s">
        <v>87</v>
      </c>
      <c r="AV654" s="13" t="s">
        <v>87</v>
      </c>
      <c r="AW654" s="13" t="s">
        <v>43</v>
      </c>
      <c r="AX654" s="13" t="s">
        <v>80</v>
      </c>
      <c r="AY654" s="240" t="s">
        <v>281</v>
      </c>
    </row>
    <row r="655" s="12" customFormat="1">
      <c r="B655" s="232"/>
      <c r="D655" s="216" t="s">
        <v>402</v>
      </c>
      <c r="E655" s="233" t="s">
        <v>5</v>
      </c>
      <c r="F655" s="234" t="s">
        <v>1004</v>
      </c>
      <c r="H655" s="233" t="s">
        <v>5</v>
      </c>
      <c r="I655" s="235"/>
      <c r="L655" s="232"/>
      <c r="M655" s="236"/>
      <c r="N655" s="237"/>
      <c r="O655" s="237"/>
      <c r="P655" s="237"/>
      <c r="Q655" s="237"/>
      <c r="R655" s="237"/>
      <c r="S655" s="237"/>
      <c r="T655" s="238"/>
      <c r="AT655" s="233" t="s">
        <v>402</v>
      </c>
      <c r="AU655" s="233" t="s">
        <v>87</v>
      </c>
      <c r="AV655" s="12" t="s">
        <v>24</v>
      </c>
      <c r="AW655" s="12" t="s">
        <v>43</v>
      </c>
      <c r="AX655" s="12" t="s">
        <v>80</v>
      </c>
      <c r="AY655" s="233" t="s">
        <v>281</v>
      </c>
    </row>
    <row r="656" s="13" customFormat="1">
      <c r="B656" s="239"/>
      <c r="D656" s="216" t="s">
        <v>402</v>
      </c>
      <c r="E656" s="240" t="s">
        <v>5</v>
      </c>
      <c r="F656" s="241" t="s">
        <v>286</v>
      </c>
      <c r="H656" s="242">
        <v>4</v>
      </c>
      <c r="I656" s="243"/>
      <c r="L656" s="239"/>
      <c r="M656" s="244"/>
      <c r="N656" s="245"/>
      <c r="O656" s="245"/>
      <c r="P656" s="245"/>
      <c r="Q656" s="245"/>
      <c r="R656" s="245"/>
      <c r="S656" s="245"/>
      <c r="T656" s="246"/>
      <c r="AT656" s="240" t="s">
        <v>402</v>
      </c>
      <c r="AU656" s="240" t="s">
        <v>87</v>
      </c>
      <c r="AV656" s="13" t="s">
        <v>87</v>
      </c>
      <c r="AW656" s="13" t="s">
        <v>43</v>
      </c>
      <c r="AX656" s="13" t="s">
        <v>80</v>
      </c>
      <c r="AY656" s="240" t="s">
        <v>281</v>
      </c>
    </row>
    <row r="657" s="14" customFormat="1">
      <c r="B657" s="247"/>
      <c r="D657" s="216" t="s">
        <v>402</v>
      </c>
      <c r="E657" s="248" t="s">
        <v>5</v>
      </c>
      <c r="F657" s="249" t="s">
        <v>405</v>
      </c>
      <c r="H657" s="250">
        <v>8</v>
      </c>
      <c r="I657" s="251"/>
      <c r="L657" s="247"/>
      <c r="M657" s="252"/>
      <c r="N657" s="253"/>
      <c r="O657" s="253"/>
      <c r="P657" s="253"/>
      <c r="Q657" s="253"/>
      <c r="R657" s="253"/>
      <c r="S657" s="253"/>
      <c r="T657" s="254"/>
      <c r="AT657" s="248" t="s">
        <v>402</v>
      </c>
      <c r="AU657" s="248" t="s">
        <v>87</v>
      </c>
      <c r="AV657" s="14" t="s">
        <v>286</v>
      </c>
      <c r="AW657" s="14" t="s">
        <v>43</v>
      </c>
      <c r="AX657" s="14" t="s">
        <v>24</v>
      </c>
      <c r="AY657" s="248" t="s">
        <v>281</v>
      </c>
    </row>
    <row r="658" s="1" customFormat="1" ht="16.5" customHeight="1">
      <c r="B658" s="203"/>
      <c r="C658" s="204" t="s">
        <v>1019</v>
      </c>
      <c r="D658" s="204" t="s">
        <v>282</v>
      </c>
      <c r="E658" s="205" t="s">
        <v>1020</v>
      </c>
      <c r="F658" s="206" t="s">
        <v>1021</v>
      </c>
      <c r="G658" s="207" t="s">
        <v>515</v>
      </c>
      <c r="H658" s="208">
        <v>8</v>
      </c>
      <c r="I658" s="209"/>
      <c r="J658" s="210">
        <f>ROUND(I658*H658,2)</f>
        <v>0</v>
      </c>
      <c r="K658" s="206" t="s">
        <v>389</v>
      </c>
      <c r="L658" s="48"/>
      <c r="M658" s="211" t="s">
        <v>5</v>
      </c>
      <c r="N658" s="212" t="s">
        <v>51</v>
      </c>
      <c r="O658" s="49"/>
      <c r="P658" s="213">
        <f>O658*H658</f>
        <v>0</v>
      </c>
      <c r="Q658" s="213">
        <v>0.055629999999999999</v>
      </c>
      <c r="R658" s="213">
        <f>Q658*H658</f>
        <v>0.44503999999999999</v>
      </c>
      <c r="S658" s="213">
        <v>0</v>
      </c>
      <c r="T658" s="214">
        <f>S658*H658</f>
        <v>0</v>
      </c>
      <c r="AR658" s="26" t="s">
        <v>286</v>
      </c>
      <c r="AT658" s="26" t="s">
        <v>282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286</v>
      </c>
      <c r="BM658" s="26" t="s">
        <v>1022</v>
      </c>
    </row>
    <row r="659" s="1" customFormat="1">
      <c r="B659" s="48"/>
      <c r="D659" s="216" t="s">
        <v>288</v>
      </c>
      <c r="F659" s="217" t="s">
        <v>1023</v>
      </c>
      <c r="I659" s="218"/>
      <c r="L659" s="48"/>
      <c r="M659" s="219"/>
      <c r="N659" s="49"/>
      <c r="O659" s="49"/>
      <c r="P659" s="49"/>
      <c r="Q659" s="49"/>
      <c r="R659" s="49"/>
      <c r="S659" s="49"/>
      <c r="T659" s="87"/>
      <c r="AT659" s="26" t="s">
        <v>288</v>
      </c>
      <c r="AU659" s="26" t="s">
        <v>87</v>
      </c>
    </row>
    <row r="660" s="12" customFormat="1">
      <c r="B660" s="232"/>
      <c r="D660" s="216" t="s">
        <v>402</v>
      </c>
      <c r="E660" s="233" t="s">
        <v>5</v>
      </c>
      <c r="F660" s="234" t="s">
        <v>978</v>
      </c>
      <c r="H660" s="233" t="s">
        <v>5</v>
      </c>
      <c r="I660" s="235"/>
      <c r="L660" s="232"/>
      <c r="M660" s="236"/>
      <c r="N660" s="237"/>
      <c r="O660" s="237"/>
      <c r="P660" s="237"/>
      <c r="Q660" s="237"/>
      <c r="R660" s="237"/>
      <c r="S660" s="237"/>
      <c r="T660" s="238"/>
      <c r="AT660" s="233" t="s">
        <v>402</v>
      </c>
      <c r="AU660" s="233" t="s">
        <v>87</v>
      </c>
      <c r="AV660" s="12" t="s">
        <v>24</v>
      </c>
      <c r="AW660" s="12" t="s">
        <v>43</v>
      </c>
      <c r="AX660" s="12" t="s">
        <v>80</v>
      </c>
      <c r="AY660" s="233" t="s">
        <v>281</v>
      </c>
    </row>
    <row r="661" s="13" customFormat="1">
      <c r="B661" s="239"/>
      <c r="D661" s="216" t="s">
        <v>402</v>
      </c>
      <c r="E661" s="240" t="s">
        <v>5</v>
      </c>
      <c r="F661" s="241" t="s">
        <v>286</v>
      </c>
      <c r="H661" s="242">
        <v>4</v>
      </c>
      <c r="I661" s="243"/>
      <c r="L661" s="239"/>
      <c r="M661" s="244"/>
      <c r="N661" s="245"/>
      <c r="O661" s="245"/>
      <c r="P661" s="245"/>
      <c r="Q661" s="245"/>
      <c r="R661" s="245"/>
      <c r="S661" s="245"/>
      <c r="T661" s="246"/>
      <c r="AT661" s="240" t="s">
        <v>402</v>
      </c>
      <c r="AU661" s="240" t="s">
        <v>87</v>
      </c>
      <c r="AV661" s="13" t="s">
        <v>87</v>
      </c>
      <c r="AW661" s="13" t="s">
        <v>43</v>
      </c>
      <c r="AX661" s="13" t="s">
        <v>80</v>
      </c>
      <c r="AY661" s="240" t="s">
        <v>281</v>
      </c>
    </row>
    <row r="662" s="12" customFormat="1">
      <c r="B662" s="232"/>
      <c r="D662" s="216" t="s">
        <v>402</v>
      </c>
      <c r="E662" s="233" t="s">
        <v>5</v>
      </c>
      <c r="F662" s="234" t="s">
        <v>1004</v>
      </c>
      <c r="H662" s="233" t="s">
        <v>5</v>
      </c>
      <c r="I662" s="235"/>
      <c r="L662" s="232"/>
      <c r="M662" s="236"/>
      <c r="N662" s="237"/>
      <c r="O662" s="237"/>
      <c r="P662" s="237"/>
      <c r="Q662" s="237"/>
      <c r="R662" s="237"/>
      <c r="S662" s="237"/>
      <c r="T662" s="238"/>
      <c r="AT662" s="233" t="s">
        <v>402</v>
      </c>
      <c r="AU662" s="233" t="s">
        <v>87</v>
      </c>
      <c r="AV662" s="12" t="s">
        <v>24</v>
      </c>
      <c r="AW662" s="12" t="s">
        <v>43</v>
      </c>
      <c r="AX662" s="12" t="s">
        <v>80</v>
      </c>
      <c r="AY662" s="233" t="s">
        <v>281</v>
      </c>
    </row>
    <row r="663" s="13" customFormat="1">
      <c r="B663" s="239"/>
      <c r="D663" s="216" t="s">
        <v>402</v>
      </c>
      <c r="E663" s="240" t="s">
        <v>5</v>
      </c>
      <c r="F663" s="241" t="s">
        <v>286</v>
      </c>
      <c r="H663" s="242">
        <v>4</v>
      </c>
      <c r="I663" s="243"/>
      <c r="L663" s="239"/>
      <c r="M663" s="244"/>
      <c r="N663" s="245"/>
      <c r="O663" s="245"/>
      <c r="P663" s="245"/>
      <c r="Q663" s="245"/>
      <c r="R663" s="245"/>
      <c r="S663" s="245"/>
      <c r="T663" s="246"/>
      <c r="AT663" s="240" t="s">
        <v>402</v>
      </c>
      <c r="AU663" s="240" t="s">
        <v>87</v>
      </c>
      <c r="AV663" s="13" t="s">
        <v>87</v>
      </c>
      <c r="AW663" s="13" t="s">
        <v>43</v>
      </c>
      <c r="AX663" s="13" t="s">
        <v>80</v>
      </c>
      <c r="AY663" s="240" t="s">
        <v>281</v>
      </c>
    </row>
    <row r="664" s="14" customFormat="1">
      <c r="B664" s="247"/>
      <c r="D664" s="216" t="s">
        <v>402</v>
      </c>
      <c r="E664" s="248" t="s">
        <v>5</v>
      </c>
      <c r="F664" s="249" t="s">
        <v>405</v>
      </c>
      <c r="H664" s="250">
        <v>8</v>
      </c>
      <c r="I664" s="251"/>
      <c r="L664" s="247"/>
      <c r="M664" s="252"/>
      <c r="N664" s="253"/>
      <c r="O664" s="253"/>
      <c r="P664" s="253"/>
      <c r="Q664" s="253"/>
      <c r="R664" s="253"/>
      <c r="S664" s="253"/>
      <c r="T664" s="254"/>
      <c r="AT664" s="248" t="s">
        <v>402</v>
      </c>
      <c r="AU664" s="248" t="s">
        <v>87</v>
      </c>
      <c r="AV664" s="14" t="s">
        <v>286</v>
      </c>
      <c r="AW664" s="14" t="s">
        <v>43</v>
      </c>
      <c r="AX664" s="14" t="s">
        <v>24</v>
      </c>
      <c r="AY664" s="248" t="s">
        <v>281</v>
      </c>
    </row>
    <row r="665" s="1" customFormat="1" ht="16.5" customHeight="1">
      <c r="B665" s="203"/>
      <c r="C665" s="204" t="s">
        <v>1024</v>
      </c>
      <c r="D665" s="204" t="s">
        <v>282</v>
      </c>
      <c r="E665" s="205" t="s">
        <v>1025</v>
      </c>
      <c r="F665" s="206" t="s">
        <v>1026</v>
      </c>
      <c r="G665" s="207" t="s">
        <v>515</v>
      </c>
      <c r="H665" s="208">
        <v>5</v>
      </c>
      <c r="I665" s="209"/>
      <c r="J665" s="210">
        <f>ROUND(I665*H665,2)</f>
        <v>0</v>
      </c>
      <c r="K665" s="206" t="s">
        <v>389</v>
      </c>
      <c r="L665" s="48"/>
      <c r="M665" s="211" t="s">
        <v>5</v>
      </c>
      <c r="N665" s="212" t="s">
        <v>51</v>
      </c>
      <c r="O665" s="49"/>
      <c r="P665" s="213">
        <f>O665*H665</f>
        <v>0</v>
      </c>
      <c r="Q665" s="213">
        <v>0.064810000000000006</v>
      </c>
      <c r="R665" s="213">
        <f>Q665*H665</f>
        <v>0.32405000000000006</v>
      </c>
      <c r="S665" s="213">
        <v>0</v>
      </c>
      <c r="T665" s="214">
        <f>S665*H665</f>
        <v>0</v>
      </c>
      <c r="AR665" s="26" t="s">
        <v>286</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286</v>
      </c>
      <c r="BM665" s="26" t="s">
        <v>1027</v>
      </c>
    </row>
    <row r="666" s="1" customFormat="1">
      <c r="B666" s="48"/>
      <c r="D666" s="216" t="s">
        <v>288</v>
      </c>
      <c r="F666" s="217" t="s">
        <v>1028</v>
      </c>
      <c r="I666" s="218"/>
      <c r="L666" s="48"/>
      <c r="M666" s="219"/>
      <c r="N666" s="49"/>
      <c r="O666" s="49"/>
      <c r="P666" s="49"/>
      <c r="Q666" s="49"/>
      <c r="R666" s="49"/>
      <c r="S666" s="49"/>
      <c r="T666" s="87"/>
      <c r="AT666" s="26" t="s">
        <v>288</v>
      </c>
      <c r="AU666" s="26" t="s">
        <v>87</v>
      </c>
    </row>
    <row r="667" s="12" customFormat="1">
      <c r="B667" s="232"/>
      <c r="D667" s="216" t="s">
        <v>402</v>
      </c>
      <c r="E667" s="233" t="s">
        <v>5</v>
      </c>
      <c r="F667" s="234" t="s">
        <v>978</v>
      </c>
      <c r="H667" s="233" t="s">
        <v>5</v>
      </c>
      <c r="I667" s="235"/>
      <c r="L667" s="232"/>
      <c r="M667" s="236"/>
      <c r="N667" s="237"/>
      <c r="O667" s="237"/>
      <c r="P667" s="237"/>
      <c r="Q667" s="237"/>
      <c r="R667" s="237"/>
      <c r="S667" s="237"/>
      <c r="T667" s="238"/>
      <c r="AT667" s="233" t="s">
        <v>402</v>
      </c>
      <c r="AU667" s="233" t="s">
        <v>87</v>
      </c>
      <c r="AV667" s="12" t="s">
        <v>24</v>
      </c>
      <c r="AW667" s="12" t="s">
        <v>43</v>
      </c>
      <c r="AX667" s="12" t="s">
        <v>80</v>
      </c>
      <c r="AY667" s="233" t="s">
        <v>281</v>
      </c>
    </row>
    <row r="668" s="13" customFormat="1">
      <c r="B668" s="239"/>
      <c r="D668" s="216" t="s">
        <v>402</v>
      </c>
      <c r="E668" s="240" t="s">
        <v>5</v>
      </c>
      <c r="F668" s="241" t="s">
        <v>280</v>
      </c>
      <c r="H668" s="242">
        <v>5</v>
      </c>
      <c r="I668" s="243"/>
      <c r="L668" s="239"/>
      <c r="M668" s="244"/>
      <c r="N668" s="245"/>
      <c r="O668" s="245"/>
      <c r="P668" s="245"/>
      <c r="Q668" s="245"/>
      <c r="R668" s="245"/>
      <c r="S668" s="245"/>
      <c r="T668" s="246"/>
      <c r="AT668" s="240" t="s">
        <v>402</v>
      </c>
      <c r="AU668" s="240" t="s">
        <v>87</v>
      </c>
      <c r="AV668" s="13" t="s">
        <v>87</v>
      </c>
      <c r="AW668" s="13" t="s">
        <v>43</v>
      </c>
      <c r="AX668" s="13" t="s">
        <v>80</v>
      </c>
      <c r="AY668" s="240" t="s">
        <v>281</v>
      </c>
    </row>
    <row r="669" s="14" customFormat="1">
      <c r="B669" s="247"/>
      <c r="D669" s="216" t="s">
        <v>402</v>
      </c>
      <c r="E669" s="248" t="s">
        <v>5</v>
      </c>
      <c r="F669" s="249" t="s">
        <v>405</v>
      </c>
      <c r="H669" s="250">
        <v>5</v>
      </c>
      <c r="I669" s="251"/>
      <c r="L669" s="247"/>
      <c r="M669" s="252"/>
      <c r="N669" s="253"/>
      <c r="O669" s="253"/>
      <c r="P669" s="253"/>
      <c r="Q669" s="253"/>
      <c r="R669" s="253"/>
      <c r="S669" s="253"/>
      <c r="T669" s="254"/>
      <c r="AT669" s="248" t="s">
        <v>402</v>
      </c>
      <c r="AU669" s="248" t="s">
        <v>87</v>
      </c>
      <c r="AV669" s="14" t="s">
        <v>286</v>
      </c>
      <c r="AW669" s="14" t="s">
        <v>43</v>
      </c>
      <c r="AX669" s="14" t="s">
        <v>24</v>
      </c>
      <c r="AY669" s="248" t="s">
        <v>281</v>
      </c>
    </row>
    <row r="670" s="1" customFormat="1" ht="16.5" customHeight="1">
      <c r="B670" s="203"/>
      <c r="C670" s="204" t="s">
        <v>1029</v>
      </c>
      <c r="D670" s="204" t="s">
        <v>282</v>
      </c>
      <c r="E670" s="205" t="s">
        <v>1030</v>
      </c>
      <c r="F670" s="206" t="s">
        <v>1031</v>
      </c>
      <c r="G670" s="207" t="s">
        <v>515</v>
      </c>
      <c r="H670" s="208">
        <v>4</v>
      </c>
      <c r="I670" s="209"/>
      <c r="J670" s="210">
        <f>ROUND(I670*H670,2)</f>
        <v>0</v>
      </c>
      <c r="K670" s="206" t="s">
        <v>389</v>
      </c>
      <c r="L670" s="48"/>
      <c r="M670" s="211" t="s">
        <v>5</v>
      </c>
      <c r="N670" s="212" t="s">
        <v>51</v>
      </c>
      <c r="O670" s="49"/>
      <c r="P670" s="213">
        <f>O670*H670</f>
        <v>0</v>
      </c>
      <c r="Q670" s="213">
        <v>0.074289999999999995</v>
      </c>
      <c r="R670" s="213">
        <f>Q670*H670</f>
        <v>0.29715999999999998</v>
      </c>
      <c r="S670" s="213">
        <v>0</v>
      </c>
      <c r="T670" s="214">
        <f>S670*H670</f>
        <v>0</v>
      </c>
      <c r="AR670" s="26" t="s">
        <v>286</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286</v>
      </c>
      <c r="BM670" s="26" t="s">
        <v>1032</v>
      </c>
    </row>
    <row r="671" s="1" customFormat="1">
      <c r="B671" s="48"/>
      <c r="D671" s="216" t="s">
        <v>288</v>
      </c>
      <c r="F671" s="217" t="s">
        <v>1033</v>
      </c>
      <c r="I671" s="218"/>
      <c r="L671" s="48"/>
      <c r="M671" s="219"/>
      <c r="N671" s="49"/>
      <c r="O671" s="49"/>
      <c r="P671" s="49"/>
      <c r="Q671" s="49"/>
      <c r="R671" s="49"/>
      <c r="S671" s="49"/>
      <c r="T671" s="87"/>
      <c r="AT671" s="26" t="s">
        <v>288</v>
      </c>
      <c r="AU671" s="26" t="s">
        <v>87</v>
      </c>
    </row>
    <row r="672" s="12" customFormat="1">
      <c r="B672" s="232"/>
      <c r="D672" s="216" t="s">
        <v>402</v>
      </c>
      <c r="E672" s="233" t="s">
        <v>5</v>
      </c>
      <c r="F672" s="234" t="s">
        <v>978</v>
      </c>
      <c r="H672" s="233" t="s">
        <v>5</v>
      </c>
      <c r="I672" s="235"/>
      <c r="L672" s="232"/>
      <c r="M672" s="236"/>
      <c r="N672" s="237"/>
      <c r="O672" s="237"/>
      <c r="P672" s="237"/>
      <c r="Q672" s="237"/>
      <c r="R672" s="237"/>
      <c r="S672" s="237"/>
      <c r="T672" s="238"/>
      <c r="AT672" s="233" t="s">
        <v>402</v>
      </c>
      <c r="AU672" s="233" t="s">
        <v>87</v>
      </c>
      <c r="AV672" s="12" t="s">
        <v>24</v>
      </c>
      <c r="AW672" s="12" t="s">
        <v>43</v>
      </c>
      <c r="AX672" s="12" t="s">
        <v>80</v>
      </c>
      <c r="AY672" s="233" t="s">
        <v>281</v>
      </c>
    </row>
    <row r="673" s="13" customFormat="1">
      <c r="B673" s="239"/>
      <c r="D673" s="216" t="s">
        <v>402</v>
      </c>
      <c r="E673" s="240" t="s">
        <v>5</v>
      </c>
      <c r="F673" s="241" t="s">
        <v>286</v>
      </c>
      <c r="H673" s="242">
        <v>4</v>
      </c>
      <c r="I673" s="243"/>
      <c r="L673" s="239"/>
      <c r="M673" s="244"/>
      <c r="N673" s="245"/>
      <c r="O673" s="245"/>
      <c r="P673" s="245"/>
      <c r="Q673" s="245"/>
      <c r="R673" s="245"/>
      <c r="S673" s="245"/>
      <c r="T673" s="246"/>
      <c r="AT673" s="240" t="s">
        <v>402</v>
      </c>
      <c r="AU673" s="240" t="s">
        <v>87</v>
      </c>
      <c r="AV673" s="13" t="s">
        <v>87</v>
      </c>
      <c r="AW673" s="13" t="s">
        <v>43</v>
      </c>
      <c r="AX673" s="13" t="s">
        <v>80</v>
      </c>
      <c r="AY673" s="240" t="s">
        <v>281</v>
      </c>
    </row>
    <row r="674" s="14" customFormat="1">
      <c r="B674" s="247"/>
      <c r="D674" s="216" t="s">
        <v>402</v>
      </c>
      <c r="E674" s="248" t="s">
        <v>5</v>
      </c>
      <c r="F674" s="249" t="s">
        <v>405</v>
      </c>
      <c r="H674" s="250">
        <v>4</v>
      </c>
      <c r="I674" s="251"/>
      <c r="L674" s="247"/>
      <c r="M674" s="252"/>
      <c r="N674" s="253"/>
      <c r="O674" s="253"/>
      <c r="P674" s="253"/>
      <c r="Q674" s="253"/>
      <c r="R674" s="253"/>
      <c r="S674" s="253"/>
      <c r="T674" s="254"/>
      <c r="AT674" s="248" t="s">
        <v>402</v>
      </c>
      <c r="AU674" s="248" t="s">
        <v>87</v>
      </c>
      <c r="AV674" s="14" t="s">
        <v>286</v>
      </c>
      <c r="AW674" s="14" t="s">
        <v>43</v>
      </c>
      <c r="AX674" s="14" t="s">
        <v>24</v>
      </c>
      <c r="AY674" s="248" t="s">
        <v>281</v>
      </c>
    </row>
    <row r="675" s="1" customFormat="1" ht="16.5" customHeight="1">
      <c r="B675" s="203"/>
      <c r="C675" s="204" t="s">
        <v>1034</v>
      </c>
      <c r="D675" s="204" t="s">
        <v>282</v>
      </c>
      <c r="E675" s="205" t="s">
        <v>1035</v>
      </c>
      <c r="F675" s="206" t="s">
        <v>1036</v>
      </c>
      <c r="G675" s="207" t="s">
        <v>515</v>
      </c>
      <c r="H675" s="208">
        <v>6</v>
      </c>
      <c r="I675" s="209"/>
      <c r="J675" s="210">
        <f>ROUND(I675*H675,2)</f>
        <v>0</v>
      </c>
      <c r="K675" s="206" t="s">
        <v>389</v>
      </c>
      <c r="L675" s="48"/>
      <c r="M675" s="211" t="s">
        <v>5</v>
      </c>
      <c r="N675" s="212" t="s">
        <v>51</v>
      </c>
      <c r="O675" s="49"/>
      <c r="P675" s="213">
        <f>O675*H675</f>
        <v>0</v>
      </c>
      <c r="Q675" s="213">
        <v>0.092850000000000002</v>
      </c>
      <c r="R675" s="213">
        <f>Q675*H675</f>
        <v>0.55710000000000004</v>
      </c>
      <c r="S675" s="213">
        <v>0</v>
      </c>
      <c r="T675" s="214">
        <f>S675*H675</f>
        <v>0</v>
      </c>
      <c r="AR675" s="26" t="s">
        <v>286</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286</v>
      </c>
      <c r="BM675" s="26" t="s">
        <v>1037</v>
      </c>
    </row>
    <row r="676" s="1" customFormat="1">
      <c r="B676" s="48"/>
      <c r="D676" s="216" t="s">
        <v>288</v>
      </c>
      <c r="F676" s="217" t="s">
        <v>1038</v>
      </c>
      <c r="I676" s="218"/>
      <c r="L676" s="48"/>
      <c r="M676" s="219"/>
      <c r="N676" s="49"/>
      <c r="O676" s="49"/>
      <c r="P676" s="49"/>
      <c r="Q676" s="49"/>
      <c r="R676" s="49"/>
      <c r="S676" s="49"/>
      <c r="T676" s="87"/>
      <c r="AT676" s="26" t="s">
        <v>288</v>
      </c>
      <c r="AU676" s="26" t="s">
        <v>87</v>
      </c>
    </row>
    <row r="677" s="12" customFormat="1">
      <c r="B677" s="232"/>
      <c r="D677" s="216" t="s">
        <v>402</v>
      </c>
      <c r="E677" s="233" t="s">
        <v>5</v>
      </c>
      <c r="F677" s="234" t="s">
        <v>978</v>
      </c>
      <c r="H677" s="233" t="s">
        <v>5</v>
      </c>
      <c r="I677" s="235"/>
      <c r="L677" s="232"/>
      <c r="M677" s="236"/>
      <c r="N677" s="237"/>
      <c r="O677" s="237"/>
      <c r="P677" s="237"/>
      <c r="Q677" s="237"/>
      <c r="R677" s="237"/>
      <c r="S677" s="237"/>
      <c r="T677" s="238"/>
      <c r="AT677" s="233" t="s">
        <v>402</v>
      </c>
      <c r="AU677" s="233" t="s">
        <v>87</v>
      </c>
      <c r="AV677" s="12" t="s">
        <v>24</v>
      </c>
      <c r="AW677" s="12" t="s">
        <v>43</v>
      </c>
      <c r="AX677" s="12" t="s">
        <v>80</v>
      </c>
      <c r="AY677" s="233" t="s">
        <v>281</v>
      </c>
    </row>
    <row r="678" s="13" customFormat="1">
      <c r="B678" s="239"/>
      <c r="D678" s="216" t="s">
        <v>402</v>
      </c>
      <c r="E678" s="240" t="s">
        <v>5</v>
      </c>
      <c r="F678" s="241" t="s">
        <v>307</v>
      </c>
      <c r="H678" s="242">
        <v>6</v>
      </c>
      <c r="I678" s="243"/>
      <c r="L678" s="239"/>
      <c r="M678" s="244"/>
      <c r="N678" s="245"/>
      <c r="O678" s="245"/>
      <c r="P678" s="245"/>
      <c r="Q678" s="245"/>
      <c r="R678" s="245"/>
      <c r="S678" s="245"/>
      <c r="T678" s="246"/>
      <c r="AT678" s="240" t="s">
        <v>402</v>
      </c>
      <c r="AU678" s="240" t="s">
        <v>87</v>
      </c>
      <c r="AV678" s="13" t="s">
        <v>87</v>
      </c>
      <c r="AW678" s="13" t="s">
        <v>43</v>
      </c>
      <c r="AX678" s="13" t="s">
        <v>80</v>
      </c>
      <c r="AY678" s="240" t="s">
        <v>281</v>
      </c>
    </row>
    <row r="679" s="14" customFormat="1">
      <c r="B679" s="247"/>
      <c r="D679" s="216" t="s">
        <v>402</v>
      </c>
      <c r="E679" s="248" t="s">
        <v>5</v>
      </c>
      <c r="F679" s="249" t="s">
        <v>405</v>
      </c>
      <c r="H679" s="250">
        <v>6</v>
      </c>
      <c r="I679" s="251"/>
      <c r="L679" s="247"/>
      <c r="M679" s="252"/>
      <c r="N679" s="253"/>
      <c r="O679" s="253"/>
      <c r="P679" s="253"/>
      <c r="Q679" s="253"/>
      <c r="R679" s="253"/>
      <c r="S679" s="253"/>
      <c r="T679" s="254"/>
      <c r="AT679" s="248" t="s">
        <v>402</v>
      </c>
      <c r="AU679" s="248" t="s">
        <v>87</v>
      </c>
      <c r="AV679" s="14" t="s">
        <v>286</v>
      </c>
      <c r="AW679" s="14" t="s">
        <v>43</v>
      </c>
      <c r="AX679" s="14" t="s">
        <v>24</v>
      </c>
      <c r="AY679" s="248" t="s">
        <v>281</v>
      </c>
    </row>
    <row r="680" s="1" customFormat="1" ht="16.5" customHeight="1">
      <c r="B680" s="203"/>
      <c r="C680" s="204" t="s">
        <v>1039</v>
      </c>
      <c r="D680" s="204" t="s">
        <v>282</v>
      </c>
      <c r="E680" s="205" t="s">
        <v>1040</v>
      </c>
      <c r="F680" s="206" t="s">
        <v>1041</v>
      </c>
      <c r="G680" s="207" t="s">
        <v>515</v>
      </c>
      <c r="H680" s="208">
        <v>20</v>
      </c>
      <c r="I680" s="209"/>
      <c r="J680" s="210">
        <f>ROUND(I680*H680,2)</f>
        <v>0</v>
      </c>
      <c r="K680" s="206" t="s">
        <v>389</v>
      </c>
      <c r="L680" s="48"/>
      <c r="M680" s="211" t="s">
        <v>5</v>
      </c>
      <c r="N680" s="212" t="s">
        <v>51</v>
      </c>
      <c r="O680" s="49"/>
      <c r="P680" s="213">
        <f>O680*H680</f>
        <v>0</v>
      </c>
      <c r="Q680" s="213">
        <v>0.12039</v>
      </c>
      <c r="R680" s="213">
        <f>Q680*H680</f>
        <v>2.4077999999999999</v>
      </c>
      <c r="S680" s="213">
        <v>0</v>
      </c>
      <c r="T680" s="214">
        <f>S680*H680</f>
        <v>0</v>
      </c>
      <c r="AR680" s="26" t="s">
        <v>286</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286</v>
      </c>
      <c r="BM680" s="26" t="s">
        <v>1042</v>
      </c>
    </row>
    <row r="681" s="1" customFormat="1">
      <c r="B681" s="48"/>
      <c r="D681" s="216" t="s">
        <v>288</v>
      </c>
      <c r="F681" s="217" t="s">
        <v>1043</v>
      </c>
      <c r="I681" s="218"/>
      <c r="L681" s="48"/>
      <c r="M681" s="219"/>
      <c r="N681" s="49"/>
      <c r="O681" s="49"/>
      <c r="P681" s="49"/>
      <c r="Q681" s="49"/>
      <c r="R681" s="49"/>
      <c r="S681" s="49"/>
      <c r="T681" s="87"/>
      <c r="AT681" s="26" t="s">
        <v>288</v>
      </c>
      <c r="AU681" s="26" t="s">
        <v>87</v>
      </c>
    </row>
    <row r="682" s="12" customFormat="1">
      <c r="B682" s="232"/>
      <c r="D682" s="216" t="s">
        <v>402</v>
      </c>
      <c r="E682" s="233" t="s">
        <v>5</v>
      </c>
      <c r="F682" s="234" t="s">
        <v>978</v>
      </c>
      <c r="H682" s="233" t="s">
        <v>5</v>
      </c>
      <c r="I682" s="235"/>
      <c r="L682" s="232"/>
      <c r="M682" s="236"/>
      <c r="N682" s="237"/>
      <c r="O682" s="237"/>
      <c r="P682" s="237"/>
      <c r="Q682" s="237"/>
      <c r="R682" s="237"/>
      <c r="S682" s="237"/>
      <c r="T682" s="238"/>
      <c r="AT682" s="233" t="s">
        <v>402</v>
      </c>
      <c r="AU682" s="233" t="s">
        <v>87</v>
      </c>
      <c r="AV682" s="12" t="s">
        <v>24</v>
      </c>
      <c r="AW682" s="12" t="s">
        <v>43</v>
      </c>
      <c r="AX682" s="12" t="s">
        <v>80</v>
      </c>
      <c r="AY682" s="233" t="s">
        <v>281</v>
      </c>
    </row>
    <row r="683" s="13" customFormat="1">
      <c r="B683" s="239"/>
      <c r="D683" s="216" t="s">
        <v>402</v>
      </c>
      <c r="E683" s="240" t="s">
        <v>5</v>
      </c>
      <c r="F683" s="241" t="s">
        <v>29</v>
      </c>
      <c r="H683" s="242">
        <v>10</v>
      </c>
      <c r="I683" s="243"/>
      <c r="L683" s="239"/>
      <c r="M683" s="244"/>
      <c r="N683" s="245"/>
      <c r="O683" s="245"/>
      <c r="P683" s="245"/>
      <c r="Q683" s="245"/>
      <c r="R683" s="245"/>
      <c r="S683" s="245"/>
      <c r="T683" s="246"/>
      <c r="AT683" s="240" t="s">
        <v>402</v>
      </c>
      <c r="AU683" s="240" t="s">
        <v>87</v>
      </c>
      <c r="AV683" s="13" t="s">
        <v>87</v>
      </c>
      <c r="AW683" s="13" t="s">
        <v>43</v>
      </c>
      <c r="AX683" s="13" t="s">
        <v>80</v>
      </c>
      <c r="AY683" s="240" t="s">
        <v>281</v>
      </c>
    </row>
    <row r="684" s="12" customFormat="1">
      <c r="B684" s="232"/>
      <c r="D684" s="216" t="s">
        <v>402</v>
      </c>
      <c r="E684" s="233" t="s">
        <v>5</v>
      </c>
      <c r="F684" s="234" t="s">
        <v>1004</v>
      </c>
      <c r="H684" s="233" t="s">
        <v>5</v>
      </c>
      <c r="I684" s="235"/>
      <c r="L684" s="232"/>
      <c r="M684" s="236"/>
      <c r="N684" s="237"/>
      <c r="O684" s="237"/>
      <c r="P684" s="237"/>
      <c r="Q684" s="237"/>
      <c r="R684" s="237"/>
      <c r="S684" s="237"/>
      <c r="T684" s="238"/>
      <c r="AT684" s="233" t="s">
        <v>402</v>
      </c>
      <c r="AU684" s="233" t="s">
        <v>87</v>
      </c>
      <c r="AV684" s="12" t="s">
        <v>24</v>
      </c>
      <c r="AW684" s="12" t="s">
        <v>43</v>
      </c>
      <c r="AX684" s="12" t="s">
        <v>80</v>
      </c>
      <c r="AY684" s="233" t="s">
        <v>281</v>
      </c>
    </row>
    <row r="685" s="13" customFormat="1">
      <c r="B685" s="239"/>
      <c r="D685" s="216" t="s">
        <v>402</v>
      </c>
      <c r="E685" s="240" t="s">
        <v>5</v>
      </c>
      <c r="F685" s="241" t="s">
        <v>29</v>
      </c>
      <c r="H685" s="242">
        <v>10</v>
      </c>
      <c r="I685" s="243"/>
      <c r="L685" s="239"/>
      <c r="M685" s="244"/>
      <c r="N685" s="245"/>
      <c r="O685" s="245"/>
      <c r="P685" s="245"/>
      <c r="Q685" s="245"/>
      <c r="R685" s="245"/>
      <c r="S685" s="245"/>
      <c r="T685" s="246"/>
      <c r="AT685" s="240" t="s">
        <v>402</v>
      </c>
      <c r="AU685" s="240" t="s">
        <v>87</v>
      </c>
      <c r="AV685" s="13" t="s">
        <v>87</v>
      </c>
      <c r="AW685" s="13" t="s">
        <v>43</v>
      </c>
      <c r="AX685" s="13" t="s">
        <v>80</v>
      </c>
      <c r="AY685" s="240" t="s">
        <v>281</v>
      </c>
    </row>
    <row r="686" s="14" customFormat="1">
      <c r="B686" s="247"/>
      <c r="D686" s="216" t="s">
        <v>402</v>
      </c>
      <c r="E686" s="248" t="s">
        <v>5</v>
      </c>
      <c r="F686" s="249" t="s">
        <v>405</v>
      </c>
      <c r="H686" s="250">
        <v>20</v>
      </c>
      <c r="I686" s="251"/>
      <c r="L686" s="247"/>
      <c r="M686" s="252"/>
      <c r="N686" s="253"/>
      <c r="O686" s="253"/>
      <c r="P686" s="253"/>
      <c r="Q686" s="253"/>
      <c r="R686" s="253"/>
      <c r="S686" s="253"/>
      <c r="T686" s="254"/>
      <c r="AT686" s="248" t="s">
        <v>402</v>
      </c>
      <c r="AU686" s="248" t="s">
        <v>87</v>
      </c>
      <c r="AV686" s="14" t="s">
        <v>286</v>
      </c>
      <c r="AW686" s="14" t="s">
        <v>43</v>
      </c>
      <c r="AX686" s="14" t="s">
        <v>24</v>
      </c>
      <c r="AY686" s="248" t="s">
        <v>281</v>
      </c>
    </row>
    <row r="687" s="1" customFormat="1" ht="25.5" customHeight="1">
      <c r="B687" s="203"/>
      <c r="C687" s="204" t="s">
        <v>1044</v>
      </c>
      <c r="D687" s="204" t="s">
        <v>282</v>
      </c>
      <c r="E687" s="205" t="s">
        <v>1045</v>
      </c>
      <c r="F687" s="206" t="s">
        <v>1046</v>
      </c>
      <c r="G687" s="207" t="s">
        <v>470</v>
      </c>
      <c r="H687" s="208">
        <v>0.249</v>
      </c>
      <c r="I687" s="209"/>
      <c r="J687" s="210">
        <f>ROUND(I687*H687,2)</f>
        <v>0</v>
      </c>
      <c r="K687" s="206" t="s">
        <v>389</v>
      </c>
      <c r="L687" s="48"/>
      <c r="M687" s="211" t="s">
        <v>5</v>
      </c>
      <c r="N687" s="212" t="s">
        <v>51</v>
      </c>
      <c r="O687" s="49"/>
      <c r="P687" s="213">
        <f>O687*H687</f>
        <v>0</v>
      </c>
      <c r="Q687" s="213">
        <v>0.019539999999999998</v>
      </c>
      <c r="R687" s="213">
        <f>Q687*H687</f>
        <v>0.0048654599999999994</v>
      </c>
      <c r="S687" s="213">
        <v>0</v>
      </c>
      <c r="T687" s="214">
        <f>S687*H687</f>
        <v>0</v>
      </c>
      <c r="AR687" s="26" t="s">
        <v>286</v>
      </c>
      <c r="AT687" s="26" t="s">
        <v>282</v>
      </c>
      <c r="AU687" s="26" t="s">
        <v>87</v>
      </c>
      <c r="AY687" s="26" t="s">
        <v>281</v>
      </c>
      <c r="BE687" s="215">
        <f>IF(N687="základní",J687,0)</f>
        <v>0</v>
      </c>
      <c r="BF687" s="215">
        <f>IF(N687="snížená",J687,0)</f>
        <v>0</v>
      </c>
      <c r="BG687" s="215">
        <f>IF(N687="zákl. přenesená",J687,0)</f>
        <v>0</v>
      </c>
      <c r="BH687" s="215">
        <f>IF(N687="sníž. přenesená",J687,0)</f>
        <v>0</v>
      </c>
      <c r="BI687" s="215">
        <f>IF(N687="nulová",J687,0)</f>
        <v>0</v>
      </c>
      <c r="BJ687" s="26" t="s">
        <v>24</v>
      </c>
      <c r="BK687" s="215">
        <f>ROUND(I687*H687,2)</f>
        <v>0</v>
      </c>
      <c r="BL687" s="26" t="s">
        <v>286</v>
      </c>
      <c r="BM687" s="26" t="s">
        <v>1047</v>
      </c>
    </row>
    <row r="688" s="1" customFormat="1">
      <c r="B688" s="48"/>
      <c r="D688" s="216" t="s">
        <v>288</v>
      </c>
      <c r="F688" s="217" t="s">
        <v>1048</v>
      </c>
      <c r="I688" s="218"/>
      <c r="L688" s="48"/>
      <c r="M688" s="219"/>
      <c r="N688" s="49"/>
      <c r="O688" s="49"/>
      <c r="P688" s="49"/>
      <c r="Q688" s="49"/>
      <c r="R688" s="49"/>
      <c r="S688" s="49"/>
      <c r="T688" s="87"/>
      <c r="AT688" s="26" t="s">
        <v>288</v>
      </c>
      <c r="AU688" s="26" t="s">
        <v>87</v>
      </c>
    </row>
    <row r="689" s="13" customFormat="1">
      <c r="B689" s="239"/>
      <c r="D689" s="216" t="s">
        <v>402</v>
      </c>
      <c r="E689" s="240" t="s">
        <v>5</v>
      </c>
      <c r="F689" s="241" t="s">
        <v>1049</v>
      </c>
      <c r="H689" s="242">
        <v>0.062</v>
      </c>
      <c r="I689" s="243"/>
      <c r="L689" s="239"/>
      <c r="M689" s="244"/>
      <c r="N689" s="245"/>
      <c r="O689" s="245"/>
      <c r="P689" s="245"/>
      <c r="Q689" s="245"/>
      <c r="R689" s="245"/>
      <c r="S689" s="245"/>
      <c r="T689" s="246"/>
      <c r="AT689" s="240" t="s">
        <v>402</v>
      </c>
      <c r="AU689" s="240" t="s">
        <v>87</v>
      </c>
      <c r="AV689" s="13" t="s">
        <v>87</v>
      </c>
      <c r="AW689" s="13" t="s">
        <v>43</v>
      </c>
      <c r="AX689" s="13" t="s">
        <v>80</v>
      </c>
      <c r="AY689" s="240" t="s">
        <v>281</v>
      </c>
    </row>
    <row r="690" s="13" customFormat="1">
      <c r="B690" s="239"/>
      <c r="D690" s="216" t="s">
        <v>402</v>
      </c>
      <c r="E690" s="240" t="s">
        <v>5</v>
      </c>
      <c r="F690" s="241" t="s">
        <v>1050</v>
      </c>
      <c r="H690" s="242">
        <v>0.187</v>
      </c>
      <c r="I690" s="243"/>
      <c r="L690" s="239"/>
      <c r="M690" s="244"/>
      <c r="N690" s="245"/>
      <c r="O690" s="245"/>
      <c r="P690" s="245"/>
      <c r="Q690" s="245"/>
      <c r="R690" s="245"/>
      <c r="S690" s="245"/>
      <c r="T690" s="246"/>
      <c r="AT690" s="240" t="s">
        <v>402</v>
      </c>
      <c r="AU690" s="240" t="s">
        <v>87</v>
      </c>
      <c r="AV690" s="13" t="s">
        <v>87</v>
      </c>
      <c r="AW690" s="13" t="s">
        <v>43</v>
      </c>
      <c r="AX690" s="13" t="s">
        <v>80</v>
      </c>
      <c r="AY690" s="240" t="s">
        <v>281</v>
      </c>
    </row>
    <row r="691" s="14" customFormat="1">
      <c r="B691" s="247"/>
      <c r="D691" s="216" t="s">
        <v>402</v>
      </c>
      <c r="E691" s="248" t="s">
        <v>5</v>
      </c>
      <c r="F691" s="249" t="s">
        <v>405</v>
      </c>
      <c r="H691" s="250">
        <v>0.249</v>
      </c>
      <c r="I691" s="251"/>
      <c r="L691" s="247"/>
      <c r="M691" s="252"/>
      <c r="N691" s="253"/>
      <c r="O691" s="253"/>
      <c r="P691" s="253"/>
      <c r="Q691" s="253"/>
      <c r="R691" s="253"/>
      <c r="S691" s="253"/>
      <c r="T691" s="254"/>
      <c r="AT691" s="248" t="s">
        <v>402</v>
      </c>
      <c r="AU691" s="248" t="s">
        <v>87</v>
      </c>
      <c r="AV691" s="14" t="s">
        <v>286</v>
      </c>
      <c r="AW691" s="14" t="s">
        <v>43</v>
      </c>
      <c r="AX691" s="14" t="s">
        <v>24</v>
      </c>
      <c r="AY691" s="248" t="s">
        <v>281</v>
      </c>
    </row>
    <row r="692" s="1" customFormat="1" ht="25.5" customHeight="1">
      <c r="B692" s="203"/>
      <c r="C692" s="204" t="s">
        <v>1051</v>
      </c>
      <c r="D692" s="204" t="s">
        <v>282</v>
      </c>
      <c r="E692" s="205" t="s">
        <v>1052</v>
      </c>
      <c r="F692" s="206" t="s">
        <v>1053</v>
      </c>
      <c r="G692" s="207" t="s">
        <v>470</v>
      </c>
      <c r="H692" s="208">
        <v>0.57099999999999995</v>
      </c>
      <c r="I692" s="209"/>
      <c r="J692" s="210">
        <f>ROUND(I692*H692,2)</f>
        <v>0</v>
      </c>
      <c r="K692" s="206" t="s">
        <v>389</v>
      </c>
      <c r="L692" s="48"/>
      <c r="M692" s="211" t="s">
        <v>5</v>
      </c>
      <c r="N692" s="212" t="s">
        <v>51</v>
      </c>
      <c r="O692" s="49"/>
      <c r="P692" s="213">
        <f>O692*H692</f>
        <v>0</v>
      </c>
      <c r="Q692" s="213">
        <v>0.017090000000000001</v>
      </c>
      <c r="R692" s="213">
        <f>Q692*H692</f>
        <v>0.0097583900000000005</v>
      </c>
      <c r="S692" s="213">
        <v>0</v>
      </c>
      <c r="T692" s="214">
        <f>S692*H692</f>
        <v>0</v>
      </c>
      <c r="AR692" s="26" t="s">
        <v>286</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286</v>
      </c>
      <c r="BM692" s="26" t="s">
        <v>1054</v>
      </c>
    </row>
    <row r="693" s="1" customFormat="1">
      <c r="B693" s="48"/>
      <c r="D693" s="216" t="s">
        <v>288</v>
      </c>
      <c r="F693" s="217" t="s">
        <v>1055</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1056</v>
      </c>
      <c r="H694" s="242">
        <v>0.22700000000000001</v>
      </c>
      <c r="I694" s="243"/>
      <c r="L694" s="239"/>
      <c r="M694" s="244"/>
      <c r="N694" s="245"/>
      <c r="O694" s="245"/>
      <c r="P694" s="245"/>
      <c r="Q694" s="245"/>
      <c r="R694" s="245"/>
      <c r="S694" s="245"/>
      <c r="T694" s="246"/>
      <c r="AT694" s="240" t="s">
        <v>402</v>
      </c>
      <c r="AU694" s="240" t="s">
        <v>87</v>
      </c>
      <c r="AV694" s="13" t="s">
        <v>87</v>
      </c>
      <c r="AW694" s="13" t="s">
        <v>43</v>
      </c>
      <c r="AX694" s="13" t="s">
        <v>80</v>
      </c>
      <c r="AY694" s="240" t="s">
        <v>281</v>
      </c>
    </row>
    <row r="695" s="13" customFormat="1">
      <c r="B695" s="239"/>
      <c r="D695" s="216" t="s">
        <v>402</v>
      </c>
      <c r="E695" s="240" t="s">
        <v>5</v>
      </c>
      <c r="F695" s="241" t="s">
        <v>1057</v>
      </c>
      <c r="H695" s="242">
        <v>0.021000000000000001</v>
      </c>
      <c r="I695" s="243"/>
      <c r="L695" s="239"/>
      <c r="M695" s="244"/>
      <c r="N695" s="245"/>
      <c r="O695" s="245"/>
      <c r="P695" s="245"/>
      <c r="Q695" s="245"/>
      <c r="R695" s="245"/>
      <c r="S695" s="245"/>
      <c r="T695" s="246"/>
      <c r="AT695" s="240" t="s">
        <v>402</v>
      </c>
      <c r="AU695" s="240" t="s">
        <v>87</v>
      </c>
      <c r="AV695" s="13" t="s">
        <v>87</v>
      </c>
      <c r="AW695" s="13" t="s">
        <v>43</v>
      </c>
      <c r="AX695" s="13" t="s">
        <v>80</v>
      </c>
      <c r="AY695" s="240" t="s">
        <v>281</v>
      </c>
    </row>
    <row r="696" s="13" customFormat="1">
      <c r="B696" s="239"/>
      <c r="D696" s="216" t="s">
        <v>402</v>
      </c>
      <c r="E696" s="240" t="s">
        <v>5</v>
      </c>
      <c r="F696" s="241" t="s">
        <v>1058</v>
      </c>
      <c r="H696" s="242">
        <v>0.105</v>
      </c>
      <c r="I696" s="243"/>
      <c r="L696" s="239"/>
      <c r="M696" s="244"/>
      <c r="N696" s="245"/>
      <c r="O696" s="245"/>
      <c r="P696" s="245"/>
      <c r="Q696" s="245"/>
      <c r="R696" s="245"/>
      <c r="S696" s="245"/>
      <c r="T696" s="246"/>
      <c r="AT696" s="240" t="s">
        <v>402</v>
      </c>
      <c r="AU696" s="240" t="s">
        <v>87</v>
      </c>
      <c r="AV696" s="13" t="s">
        <v>87</v>
      </c>
      <c r="AW696" s="13" t="s">
        <v>43</v>
      </c>
      <c r="AX696" s="13" t="s">
        <v>80</v>
      </c>
      <c r="AY696" s="240" t="s">
        <v>281</v>
      </c>
    </row>
    <row r="697" s="13" customFormat="1">
      <c r="B697" s="239"/>
      <c r="D697" s="216" t="s">
        <v>402</v>
      </c>
      <c r="E697" s="240" t="s">
        <v>5</v>
      </c>
      <c r="F697" s="241" t="s">
        <v>1059</v>
      </c>
      <c r="H697" s="242">
        <v>0.105</v>
      </c>
      <c r="I697" s="243"/>
      <c r="L697" s="239"/>
      <c r="M697" s="244"/>
      <c r="N697" s="245"/>
      <c r="O697" s="245"/>
      <c r="P697" s="245"/>
      <c r="Q697" s="245"/>
      <c r="R697" s="245"/>
      <c r="S697" s="245"/>
      <c r="T697" s="246"/>
      <c r="AT697" s="240" t="s">
        <v>402</v>
      </c>
      <c r="AU697" s="240" t="s">
        <v>87</v>
      </c>
      <c r="AV697" s="13" t="s">
        <v>87</v>
      </c>
      <c r="AW697" s="13" t="s">
        <v>43</v>
      </c>
      <c r="AX697" s="13" t="s">
        <v>80</v>
      </c>
      <c r="AY697" s="240" t="s">
        <v>281</v>
      </c>
    </row>
    <row r="698" s="13" customFormat="1">
      <c r="B698" s="239"/>
      <c r="D698" s="216" t="s">
        <v>402</v>
      </c>
      <c r="E698" s="240" t="s">
        <v>5</v>
      </c>
      <c r="F698" s="241" t="s">
        <v>1060</v>
      </c>
      <c r="H698" s="242">
        <v>0.113</v>
      </c>
      <c r="I698" s="243"/>
      <c r="L698" s="239"/>
      <c r="M698" s="244"/>
      <c r="N698" s="245"/>
      <c r="O698" s="245"/>
      <c r="P698" s="245"/>
      <c r="Q698" s="245"/>
      <c r="R698" s="245"/>
      <c r="S698" s="245"/>
      <c r="T698" s="246"/>
      <c r="AT698" s="240" t="s">
        <v>402</v>
      </c>
      <c r="AU698" s="240" t="s">
        <v>87</v>
      </c>
      <c r="AV698" s="13" t="s">
        <v>87</v>
      </c>
      <c r="AW698" s="13" t="s">
        <v>43</v>
      </c>
      <c r="AX698" s="13" t="s">
        <v>80</v>
      </c>
      <c r="AY698" s="240" t="s">
        <v>281</v>
      </c>
    </row>
    <row r="699" s="14" customFormat="1">
      <c r="B699" s="247"/>
      <c r="D699" s="216" t="s">
        <v>402</v>
      </c>
      <c r="E699" s="248" t="s">
        <v>5</v>
      </c>
      <c r="F699" s="249" t="s">
        <v>405</v>
      </c>
      <c r="H699" s="250">
        <v>0.57099999999999995</v>
      </c>
      <c r="I699" s="251"/>
      <c r="L699" s="247"/>
      <c r="M699" s="252"/>
      <c r="N699" s="253"/>
      <c r="O699" s="253"/>
      <c r="P699" s="253"/>
      <c r="Q699" s="253"/>
      <c r="R699" s="253"/>
      <c r="S699" s="253"/>
      <c r="T699" s="254"/>
      <c r="AT699" s="248" t="s">
        <v>402</v>
      </c>
      <c r="AU699" s="248" t="s">
        <v>87</v>
      </c>
      <c r="AV699" s="14" t="s">
        <v>286</v>
      </c>
      <c r="AW699" s="14" t="s">
        <v>43</v>
      </c>
      <c r="AX699" s="14" t="s">
        <v>24</v>
      </c>
      <c r="AY699" s="248" t="s">
        <v>281</v>
      </c>
    </row>
    <row r="700" s="1" customFormat="1" ht="16.5" customHeight="1">
      <c r="B700" s="203"/>
      <c r="C700" s="255" t="s">
        <v>1061</v>
      </c>
      <c r="D700" s="255" t="s">
        <v>512</v>
      </c>
      <c r="E700" s="256" t="s">
        <v>1062</v>
      </c>
      <c r="F700" s="257" t="s">
        <v>1063</v>
      </c>
      <c r="G700" s="258" t="s">
        <v>470</v>
      </c>
      <c r="H700" s="259">
        <v>0.26300000000000001</v>
      </c>
      <c r="I700" s="260"/>
      <c r="J700" s="261">
        <f>ROUND(I700*H700,2)</f>
        <v>0</v>
      </c>
      <c r="K700" s="257" t="s">
        <v>389</v>
      </c>
      <c r="L700" s="262"/>
      <c r="M700" s="263" t="s">
        <v>5</v>
      </c>
      <c r="N700" s="264" t="s">
        <v>51</v>
      </c>
      <c r="O700" s="49"/>
      <c r="P700" s="213">
        <f>O700*H700</f>
        <v>0</v>
      </c>
      <c r="Q700" s="213">
        <v>1</v>
      </c>
      <c r="R700" s="213">
        <f>Q700*H700</f>
        <v>0.26300000000000001</v>
      </c>
      <c r="S700" s="213">
        <v>0</v>
      </c>
      <c r="T700" s="214">
        <f>S700*H700</f>
        <v>0</v>
      </c>
      <c r="AR700" s="26" t="s">
        <v>316</v>
      </c>
      <c r="AT700" s="26" t="s">
        <v>512</v>
      </c>
      <c r="AU700" s="26" t="s">
        <v>87</v>
      </c>
      <c r="AY700" s="26" t="s">
        <v>281</v>
      </c>
      <c r="BE700" s="215">
        <f>IF(N700="základní",J700,0)</f>
        <v>0</v>
      </c>
      <c r="BF700" s="215">
        <f>IF(N700="snížená",J700,0)</f>
        <v>0</v>
      </c>
      <c r="BG700" s="215">
        <f>IF(N700="zákl. přenesená",J700,0)</f>
        <v>0</v>
      </c>
      <c r="BH700" s="215">
        <f>IF(N700="sníž. přenesená",J700,0)</f>
        <v>0</v>
      </c>
      <c r="BI700" s="215">
        <f>IF(N700="nulová",J700,0)</f>
        <v>0</v>
      </c>
      <c r="BJ700" s="26" t="s">
        <v>24</v>
      </c>
      <c r="BK700" s="215">
        <f>ROUND(I700*H700,2)</f>
        <v>0</v>
      </c>
      <c r="BL700" s="26" t="s">
        <v>286</v>
      </c>
      <c r="BM700" s="26" t="s">
        <v>1064</v>
      </c>
    </row>
    <row r="701" s="1" customFormat="1">
      <c r="B701" s="48"/>
      <c r="D701" s="216" t="s">
        <v>288</v>
      </c>
      <c r="F701" s="217" t="s">
        <v>1063</v>
      </c>
      <c r="I701" s="218"/>
      <c r="L701" s="48"/>
      <c r="M701" s="219"/>
      <c r="N701" s="49"/>
      <c r="O701" s="49"/>
      <c r="P701" s="49"/>
      <c r="Q701" s="49"/>
      <c r="R701" s="49"/>
      <c r="S701" s="49"/>
      <c r="T701" s="87"/>
      <c r="AT701" s="26" t="s">
        <v>288</v>
      </c>
      <c r="AU701" s="26" t="s">
        <v>87</v>
      </c>
    </row>
    <row r="702" s="13" customFormat="1">
      <c r="B702" s="239"/>
      <c r="D702" s="216" t="s">
        <v>402</v>
      </c>
      <c r="E702" s="240" t="s">
        <v>5</v>
      </c>
      <c r="F702" s="241" t="s">
        <v>1065</v>
      </c>
      <c r="H702" s="242">
        <v>0.066000000000000003</v>
      </c>
      <c r="I702" s="243"/>
      <c r="L702" s="239"/>
      <c r="M702" s="244"/>
      <c r="N702" s="245"/>
      <c r="O702" s="245"/>
      <c r="P702" s="245"/>
      <c r="Q702" s="245"/>
      <c r="R702" s="245"/>
      <c r="S702" s="245"/>
      <c r="T702" s="246"/>
      <c r="AT702" s="240" t="s">
        <v>402</v>
      </c>
      <c r="AU702" s="240" t="s">
        <v>87</v>
      </c>
      <c r="AV702" s="13" t="s">
        <v>87</v>
      </c>
      <c r="AW702" s="13" t="s">
        <v>43</v>
      </c>
      <c r="AX702" s="13" t="s">
        <v>80</v>
      </c>
      <c r="AY702" s="240" t="s">
        <v>281</v>
      </c>
    </row>
    <row r="703" s="13" customFormat="1">
      <c r="B703" s="239"/>
      <c r="D703" s="216" t="s">
        <v>402</v>
      </c>
      <c r="E703" s="240" t="s">
        <v>5</v>
      </c>
      <c r="F703" s="241" t="s">
        <v>1066</v>
      </c>
      <c r="H703" s="242">
        <v>0.19700000000000001</v>
      </c>
      <c r="I703" s="243"/>
      <c r="L703" s="239"/>
      <c r="M703" s="244"/>
      <c r="N703" s="245"/>
      <c r="O703" s="245"/>
      <c r="P703" s="245"/>
      <c r="Q703" s="245"/>
      <c r="R703" s="245"/>
      <c r="S703" s="245"/>
      <c r="T703" s="246"/>
      <c r="AT703" s="240" t="s">
        <v>402</v>
      </c>
      <c r="AU703" s="240" t="s">
        <v>87</v>
      </c>
      <c r="AV703" s="13" t="s">
        <v>87</v>
      </c>
      <c r="AW703" s="13" t="s">
        <v>43</v>
      </c>
      <c r="AX703" s="13" t="s">
        <v>80</v>
      </c>
      <c r="AY703" s="240" t="s">
        <v>281</v>
      </c>
    </row>
    <row r="704" s="14" customFormat="1">
      <c r="B704" s="247"/>
      <c r="D704" s="216" t="s">
        <v>402</v>
      </c>
      <c r="E704" s="248" t="s">
        <v>5</v>
      </c>
      <c r="F704" s="249" t="s">
        <v>405</v>
      </c>
      <c r="H704" s="250">
        <v>0.26300000000000001</v>
      </c>
      <c r="I704" s="251"/>
      <c r="L704" s="247"/>
      <c r="M704" s="252"/>
      <c r="N704" s="253"/>
      <c r="O704" s="253"/>
      <c r="P704" s="253"/>
      <c r="Q704" s="253"/>
      <c r="R704" s="253"/>
      <c r="S704" s="253"/>
      <c r="T704" s="254"/>
      <c r="AT704" s="248" t="s">
        <v>402</v>
      </c>
      <c r="AU704" s="248" t="s">
        <v>87</v>
      </c>
      <c r="AV704" s="14" t="s">
        <v>286</v>
      </c>
      <c r="AW704" s="14" t="s">
        <v>43</v>
      </c>
      <c r="AX704" s="14" t="s">
        <v>24</v>
      </c>
      <c r="AY704" s="248" t="s">
        <v>281</v>
      </c>
    </row>
    <row r="705" s="1" customFormat="1" ht="16.5" customHeight="1">
      <c r="B705" s="203"/>
      <c r="C705" s="255" t="s">
        <v>1067</v>
      </c>
      <c r="D705" s="255" t="s">
        <v>512</v>
      </c>
      <c r="E705" s="256" t="s">
        <v>1068</v>
      </c>
      <c r="F705" s="257" t="s">
        <v>1069</v>
      </c>
      <c r="G705" s="258" t="s">
        <v>470</v>
      </c>
      <c r="H705" s="259">
        <v>0.021999999999999999</v>
      </c>
      <c r="I705" s="260"/>
      <c r="J705" s="261">
        <f>ROUND(I705*H705,2)</f>
        <v>0</v>
      </c>
      <c r="K705" s="257" t="s">
        <v>389</v>
      </c>
      <c r="L705" s="262"/>
      <c r="M705" s="263" t="s">
        <v>5</v>
      </c>
      <c r="N705" s="264" t="s">
        <v>51</v>
      </c>
      <c r="O705" s="49"/>
      <c r="P705" s="213">
        <f>O705*H705</f>
        <v>0</v>
      </c>
      <c r="Q705" s="213">
        <v>1</v>
      </c>
      <c r="R705" s="213">
        <f>Q705*H705</f>
        <v>0.021999999999999999</v>
      </c>
      <c r="S705" s="213">
        <v>0</v>
      </c>
      <c r="T705" s="214">
        <f>S705*H705</f>
        <v>0</v>
      </c>
      <c r="AR705" s="26" t="s">
        <v>316</v>
      </c>
      <c r="AT705" s="26" t="s">
        <v>512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286</v>
      </c>
      <c r="BM705" s="26" t="s">
        <v>1070</v>
      </c>
    </row>
    <row r="706" s="1" customFormat="1">
      <c r="B706" s="48"/>
      <c r="D706" s="216" t="s">
        <v>288</v>
      </c>
      <c r="F706" s="217" t="s">
        <v>1069</v>
      </c>
      <c r="I706" s="218"/>
      <c r="L706" s="48"/>
      <c r="M706" s="219"/>
      <c r="N706" s="49"/>
      <c r="O706" s="49"/>
      <c r="P706" s="49"/>
      <c r="Q706" s="49"/>
      <c r="R706" s="49"/>
      <c r="S706" s="49"/>
      <c r="T706" s="87"/>
      <c r="AT706" s="26" t="s">
        <v>288</v>
      </c>
      <c r="AU706" s="26" t="s">
        <v>87</v>
      </c>
    </row>
    <row r="707" s="13" customFormat="1">
      <c r="B707" s="239"/>
      <c r="D707" s="216" t="s">
        <v>402</v>
      </c>
      <c r="E707" s="240" t="s">
        <v>5</v>
      </c>
      <c r="F707" s="241" t="s">
        <v>1071</v>
      </c>
      <c r="H707" s="242">
        <v>0.021999999999999999</v>
      </c>
      <c r="I707" s="243"/>
      <c r="L707" s="239"/>
      <c r="M707" s="244"/>
      <c r="N707" s="245"/>
      <c r="O707" s="245"/>
      <c r="P707" s="245"/>
      <c r="Q707" s="245"/>
      <c r="R707" s="245"/>
      <c r="S707" s="245"/>
      <c r="T707" s="246"/>
      <c r="AT707" s="240" t="s">
        <v>402</v>
      </c>
      <c r="AU707" s="240" t="s">
        <v>87</v>
      </c>
      <c r="AV707" s="13" t="s">
        <v>87</v>
      </c>
      <c r="AW707" s="13" t="s">
        <v>43</v>
      </c>
      <c r="AX707" s="13" t="s">
        <v>80</v>
      </c>
      <c r="AY707" s="240" t="s">
        <v>281</v>
      </c>
    </row>
    <row r="708" s="14" customFormat="1">
      <c r="B708" s="247"/>
      <c r="D708" s="216" t="s">
        <v>402</v>
      </c>
      <c r="E708" s="248" t="s">
        <v>5</v>
      </c>
      <c r="F708" s="249" t="s">
        <v>405</v>
      </c>
      <c r="H708" s="250">
        <v>0.021999999999999999</v>
      </c>
      <c r="I708" s="251"/>
      <c r="L708" s="247"/>
      <c r="M708" s="252"/>
      <c r="N708" s="253"/>
      <c r="O708" s="253"/>
      <c r="P708" s="253"/>
      <c r="Q708" s="253"/>
      <c r="R708" s="253"/>
      <c r="S708" s="253"/>
      <c r="T708" s="254"/>
      <c r="AT708" s="248" t="s">
        <v>402</v>
      </c>
      <c r="AU708" s="248" t="s">
        <v>87</v>
      </c>
      <c r="AV708" s="14" t="s">
        <v>286</v>
      </c>
      <c r="AW708" s="14" t="s">
        <v>43</v>
      </c>
      <c r="AX708" s="14" t="s">
        <v>24</v>
      </c>
      <c r="AY708" s="248" t="s">
        <v>281</v>
      </c>
    </row>
    <row r="709" s="1" customFormat="1" ht="16.5" customHeight="1">
      <c r="B709" s="203"/>
      <c r="C709" s="255" t="s">
        <v>1072</v>
      </c>
      <c r="D709" s="255" t="s">
        <v>512</v>
      </c>
      <c r="E709" s="256" t="s">
        <v>1073</v>
      </c>
      <c r="F709" s="257" t="s">
        <v>1074</v>
      </c>
      <c r="G709" s="258" t="s">
        <v>470</v>
      </c>
      <c r="H709" s="259">
        <v>0.57799999999999996</v>
      </c>
      <c r="I709" s="260"/>
      <c r="J709" s="261">
        <f>ROUND(I709*H709,2)</f>
        <v>0</v>
      </c>
      <c r="K709" s="257" t="s">
        <v>389</v>
      </c>
      <c r="L709" s="262"/>
      <c r="M709" s="263" t="s">
        <v>5</v>
      </c>
      <c r="N709" s="264" t="s">
        <v>51</v>
      </c>
      <c r="O709" s="49"/>
      <c r="P709" s="213">
        <f>O709*H709</f>
        <v>0</v>
      </c>
      <c r="Q709" s="213">
        <v>1</v>
      </c>
      <c r="R709" s="213">
        <f>Q709*H709</f>
        <v>0.57799999999999996</v>
      </c>
      <c r="S709" s="213">
        <v>0</v>
      </c>
      <c r="T709" s="214">
        <f>S709*H709</f>
        <v>0</v>
      </c>
      <c r="AR709" s="26" t="s">
        <v>316</v>
      </c>
      <c r="AT709" s="26" t="s">
        <v>512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286</v>
      </c>
      <c r="BM709" s="26" t="s">
        <v>1075</v>
      </c>
    </row>
    <row r="710" s="1" customFormat="1">
      <c r="B710" s="48"/>
      <c r="D710" s="216" t="s">
        <v>288</v>
      </c>
      <c r="F710" s="217" t="s">
        <v>1074</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1076</v>
      </c>
      <c r="H711" s="242">
        <v>0.23899999999999999</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3" customFormat="1">
      <c r="B712" s="239"/>
      <c r="D712" s="216" t="s">
        <v>402</v>
      </c>
      <c r="E712" s="240" t="s">
        <v>5</v>
      </c>
      <c r="F712" s="241" t="s">
        <v>1077</v>
      </c>
      <c r="H712" s="242">
        <v>0.33900000000000002</v>
      </c>
      <c r="I712" s="243"/>
      <c r="L712" s="239"/>
      <c r="M712" s="244"/>
      <c r="N712" s="245"/>
      <c r="O712" s="245"/>
      <c r="P712" s="245"/>
      <c r="Q712" s="245"/>
      <c r="R712" s="245"/>
      <c r="S712" s="245"/>
      <c r="T712" s="246"/>
      <c r="AT712" s="240" t="s">
        <v>402</v>
      </c>
      <c r="AU712" s="240" t="s">
        <v>87</v>
      </c>
      <c r="AV712" s="13" t="s">
        <v>87</v>
      </c>
      <c r="AW712" s="13" t="s">
        <v>43</v>
      </c>
      <c r="AX712" s="13" t="s">
        <v>80</v>
      </c>
      <c r="AY712" s="240" t="s">
        <v>281</v>
      </c>
    </row>
    <row r="713" s="14" customFormat="1">
      <c r="B713" s="247"/>
      <c r="D713" s="216" t="s">
        <v>402</v>
      </c>
      <c r="E713" s="248" t="s">
        <v>5</v>
      </c>
      <c r="F713" s="249" t="s">
        <v>405</v>
      </c>
      <c r="H713" s="250">
        <v>0.57799999999999996</v>
      </c>
      <c r="I713" s="251"/>
      <c r="L713" s="247"/>
      <c r="M713" s="252"/>
      <c r="N713" s="253"/>
      <c r="O713" s="253"/>
      <c r="P713" s="253"/>
      <c r="Q713" s="253"/>
      <c r="R713" s="253"/>
      <c r="S713" s="253"/>
      <c r="T713" s="254"/>
      <c r="AT713" s="248" t="s">
        <v>402</v>
      </c>
      <c r="AU713" s="248" t="s">
        <v>87</v>
      </c>
      <c r="AV713" s="14" t="s">
        <v>286</v>
      </c>
      <c r="AW713" s="14" t="s">
        <v>43</v>
      </c>
      <c r="AX713" s="14" t="s">
        <v>24</v>
      </c>
      <c r="AY713" s="248" t="s">
        <v>281</v>
      </c>
    </row>
    <row r="714" s="1" customFormat="1" ht="16.5" customHeight="1">
      <c r="B714" s="203"/>
      <c r="C714" s="204" t="s">
        <v>1078</v>
      </c>
      <c r="D714" s="204" t="s">
        <v>282</v>
      </c>
      <c r="E714" s="205" t="s">
        <v>1079</v>
      </c>
      <c r="F714" s="206" t="s">
        <v>1080</v>
      </c>
      <c r="G714" s="207" t="s">
        <v>394</v>
      </c>
      <c r="H714" s="208">
        <v>7.5</v>
      </c>
      <c r="I714" s="209"/>
      <c r="J714" s="210">
        <f>ROUND(I714*H714,2)</f>
        <v>0</v>
      </c>
      <c r="K714" s="206" t="s">
        <v>389</v>
      </c>
      <c r="L714" s="48"/>
      <c r="M714" s="211" t="s">
        <v>5</v>
      </c>
      <c r="N714" s="212" t="s">
        <v>51</v>
      </c>
      <c r="O714" s="49"/>
      <c r="P714" s="213">
        <f>O714*H714</f>
        <v>0</v>
      </c>
      <c r="Q714" s="213">
        <v>0.00011</v>
      </c>
      <c r="R714" s="213">
        <f>Q714*H714</f>
        <v>0.000825</v>
      </c>
      <c r="S714" s="213">
        <v>0</v>
      </c>
      <c r="T714" s="214">
        <f>S714*H714</f>
        <v>0</v>
      </c>
      <c r="AR714" s="26" t="s">
        <v>286</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286</v>
      </c>
      <c r="BM714" s="26" t="s">
        <v>1081</v>
      </c>
    </row>
    <row r="715" s="1" customFormat="1">
      <c r="B715" s="48"/>
      <c r="D715" s="216" t="s">
        <v>288</v>
      </c>
      <c r="F715" s="217" t="s">
        <v>1082</v>
      </c>
      <c r="I715" s="218"/>
      <c r="L715" s="48"/>
      <c r="M715" s="219"/>
      <c r="N715" s="49"/>
      <c r="O715" s="49"/>
      <c r="P715" s="49"/>
      <c r="Q715" s="49"/>
      <c r="R715" s="49"/>
      <c r="S715" s="49"/>
      <c r="T715" s="87"/>
      <c r="AT715" s="26" t="s">
        <v>288</v>
      </c>
      <c r="AU715" s="26" t="s">
        <v>87</v>
      </c>
    </row>
    <row r="716" s="13" customFormat="1">
      <c r="B716" s="239"/>
      <c r="D716" s="216" t="s">
        <v>402</v>
      </c>
      <c r="E716" s="240" t="s">
        <v>5</v>
      </c>
      <c r="F716" s="241" t="s">
        <v>1083</v>
      </c>
      <c r="H716" s="242">
        <v>7.5</v>
      </c>
      <c r="I716" s="243"/>
      <c r="L716" s="239"/>
      <c r="M716" s="244"/>
      <c r="N716" s="245"/>
      <c r="O716" s="245"/>
      <c r="P716" s="245"/>
      <c r="Q716" s="245"/>
      <c r="R716" s="245"/>
      <c r="S716" s="245"/>
      <c r="T716" s="246"/>
      <c r="AT716" s="240" t="s">
        <v>402</v>
      </c>
      <c r="AU716" s="240" t="s">
        <v>87</v>
      </c>
      <c r="AV716" s="13" t="s">
        <v>87</v>
      </c>
      <c r="AW716" s="13" t="s">
        <v>43</v>
      </c>
      <c r="AX716" s="13" t="s">
        <v>80</v>
      </c>
      <c r="AY716" s="240" t="s">
        <v>281</v>
      </c>
    </row>
    <row r="717" s="14" customFormat="1">
      <c r="B717" s="247"/>
      <c r="D717" s="216" t="s">
        <v>402</v>
      </c>
      <c r="E717" s="248" t="s">
        <v>5</v>
      </c>
      <c r="F717" s="249" t="s">
        <v>405</v>
      </c>
      <c r="H717" s="250">
        <v>7.5</v>
      </c>
      <c r="I717" s="251"/>
      <c r="L717" s="247"/>
      <c r="M717" s="252"/>
      <c r="N717" s="253"/>
      <c r="O717" s="253"/>
      <c r="P717" s="253"/>
      <c r="Q717" s="253"/>
      <c r="R717" s="253"/>
      <c r="S717" s="253"/>
      <c r="T717" s="254"/>
      <c r="AT717" s="248" t="s">
        <v>402</v>
      </c>
      <c r="AU717" s="248" t="s">
        <v>87</v>
      </c>
      <c r="AV717" s="14" t="s">
        <v>286</v>
      </c>
      <c r="AW717" s="14" t="s">
        <v>43</v>
      </c>
      <c r="AX717" s="14" t="s">
        <v>24</v>
      </c>
      <c r="AY717" s="248" t="s">
        <v>281</v>
      </c>
    </row>
    <row r="718" s="1" customFormat="1" ht="25.5" customHeight="1">
      <c r="B718" s="203"/>
      <c r="C718" s="204" t="s">
        <v>1084</v>
      </c>
      <c r="D718" s="204" t="s">
        <v>282</v>
      </c>
      <c r="E718" s="205" t="s">
        <v>1085</v>
      </c>
      <c r="F718" s="206" t="s">
        <v>1086</v>
      </c>
      <c r="G718" s="207" t="s">
        <v>394</v>
      </c>
      <c r="H718" s="208">
        <v>52.759999999999998</v>
      </c>
      <c r="I718" s="209"/>
      <c r="J718" s="210">
        <f>ROUND(I718*H718,2)</f>
        <v>0</v>
      </c>
      <c r="K718" s="206" t="s">
        <v>389</v>
      </c>
      <c r="L718" s="48"/>
      <c r="M718" s="211" t="s">
        <v>5</v>
      </c>
      <c r="N718" s="212" t="s">
        <v>51</v>
      </c>
      <c r="O718" s="49"/>
      <c r="P718" s="213">
        <f>O718*H718</f>
        <v>0</v>
      </c>
      <c r="Q718" s="213">
        <v>0.00048000000000000001</v>
      </c>
      <c r="R718" s="213">
        <f>Q718*H718</f>
        <v>0.025324799999999998</v>
      </c>
      <c r="S718" s="213">
        <v>0</v>
      </c>
      <c r="T718" s="214">
        <f>S718*H718</f>
        <v>0</v>
      </c>
      <c r="AR718" s="26" t="s">
        <v>286</v>
      </c>
      <c r="AT718" s="26" t="s">
        <v>282</v>
      </c>
      <c r="AU718" s="26" t="s">
        <v>87</v>
      </c>
      <c r="AY718" s="26" t="s">
        <v>281</v>
      </c>
      <c r="BE718" s="215">
        <f>IF(N718="základní",J718,0)</f>
        <v>0</v>
      </c>
      <c r="BF718" s="215">
        <f>IF(N718="snížená",J718,0)</f>
        <v>0</v>
      </c>
      <c r="BG718" s="215">
        <f>IF(N718="zákl. přenesená",J718,0)</f>
        <v>0</v>
      </c>
      <c r="BH718" s="215">
        <f>IF(N718="sníž. přenesená",J718,0)</f>
        <v>0</v>
      </c>
      <c r="BI718" s="215">
        <f>IF(N718="nulová",J718,0)</f>
        <v>0</v>
      </c>
      <c r="BJ718" s="26" t="s">
        <v>24</v>
      </c>
      <c r="BK718" s="215">
        <f>ROUND(I718*H718,2)</f>
        <v>0</v>
      </c>
      <c r="BL718" s="26" t="s">
        <v>286</v>
      </c>
      <c r="BM718" s="26" t="s">
        <v>1087</v>
      </c>
    </row>
    <row r="719" s="1" customFormat="1">
      <c r="B719" s="48"/>
      <c r="D719" s="216" t="s">
        <v>288</v>
      </c>
      <c r="F719" s="217" t="s">
        <v>1088</v>
      </c>
      <c r="I719" s="218"/>
      <c r="L719" s="48"/>
      <c r="M719" s="219"/>
      <c r="N719" s="49"/>
      <c r="O719" s="49"/>
      <c r="P719" s="49"/>
      <c r="Q719" s="49"/>
      <c r="R719" s="49"/>
      <c r="S719" s="49"/>
      <c r="T719" s="87"/>
      <c r="AT719" s="26" t="s">
        <v>288</v>
      </c>
      <c r="AU719" s="26" t="s">
        <v>87</v>
      </c>
    </row>
    <row r="720" s="12" customFormat="1">
      <c r="B720" s="232"/>
      <c r="D720" s="216" t="s">
        <v>402</v>
      </c>
      <c r="E720" s="233" t="s">
        <v>5</v>
      </c>
      <c r="F720" s="234" t="s">
        <v>1089</v>
      </c>
      <c r="H720" s="233" t="s">
        <v>5</v>
      </c>
      <c r="I720" s="235"/>
      <c r="L720" s="232"/>
      <c r="M720" s="236"/>
      <c r="N720" s="237"/>
      <c r="O720" s="237"/>
      <c r="P720" s="237"/>
      <c r="Q720" s="237"/>
      <c r="R720" s="237"/>
      <c r="S720" s="237"/>
      <c r="T720" s="238"/>
      <c r="AT720" s="233" t="s">
        <v>402</v>
      </c>
      <c r="AU720" s="233" t="s">
        <v>87</v>
      </c>
      <c r="AV720" s="12" t="s">
        <v>24</v>
      </c>
      <c r="AW720" s="12" t="s">
        <v>43</v>
      </c>
      <c r="AX720" s="12" t="s">
        <v>80</v>
      </c>
      <c r="AY720" s="233" t="s">
        <v>281</v>
      </c>
    </row>
    <row r="721" s="12" customFormat="1">
      <c r="B721" s="232"/>
      <c r="D721" s="216" t="s">
        <v>402</v>
      </c>
      <c r="E721" s="233" t="s">
        <v>5</v>
      </c>
      <c r="F721" s="234" t="s">
        <v>978</v>
      </c>
      <c r="H721" s="233" t="s">
        <v>5</v>
      </c>
      <c r="I721" s="235"/>
      <c r="L721" s="232"/>
      <c r="M721" s="236"/>
      <c r="N721" s="237"/>
      <c r="O721" s="237"/>
      <c r="P721" s="237"/>
      <c r="Q721" s="237"/>
      <c r="R721" s="237"/>
      <c r="S721" s="237"/>
      <c r="T721" s="238"/>
      <c r="AT721" s="233" t="s">
        <v>402</v>
      </c>
      <c r="AU721" s="233" t="s">
        <v>87</v>
      </c>
      <c r="AV721" s="12" t="s">
        <v>24</v>
      </c>
      <c r="AW721" s="12" t="s">
        <v>43</v>
      </c>
      <c r="AX721" s="12" t="s">
        <v>80</v>
      </c>
      <c r="AY721" s="233" t="s">
        <v>281</v>
      </c>
    </row>
    <row r="722" s="13" customFormat="1">
      <c r="B722" s="239"/>
      <c r="D722" s="216" t="s">
        <v>402</v>
      </c>
      <c r="E722" s="240" t="s">
        <v>5</v>
      </c>
      <c r="F722" s="241" t="s">
        <v>1090</v>
      </c>
      <c r="H722" s="242">
        <v>17.640000000000001</v>
      </c>
      <c r="I722" s="243"/>
      <c r="L722" s="239"/>
      <c r="M722" s="244"/>
      <c r="N722" s="245"/>
      <c r="O722" s="245"/>
      <c r="P722" s="245"/>
      <c r="Q722" s="245"/>
      <c r="R722" s="245"/>
      <c r="S722" s="245"/>
      <c r="T722" s="246"/>
      <c r="AT722" s="240" t="s">
        <v>402</v>
      </c>
      <c r="AU722" s="240" t="s">
        <v>87</v>
      </c>
      <c r="AV722" s="13" t="s">
        <v>87</v>
      </c>
      <c r="AW722" s="13" t="s">
        <v>43</v>
      </c>
      <c r="AX722" s="13" t="s">
        <v>80</v>
      </c>
      <c r="AY722" s="240" t="s">
        <v>281</v>
      </c>
    </row>
    <row r="723" s="13" customFormat="1">
      <c r="B723" s="239"/>
      <c r="D723" s="216" t="s">
        <v>402</v>
      </c>
      <c r="E723" s="240" t="s">
        <v>5</v>
      </c>
      <c r="F723" s="241" t="s">
        <v>1091</v>
      </c>
      <c r="H723" s="242">
        <v>5.5999999999999996</v>
      </c>
      <c r="I723" s="243"/>
      <c r="L723" s="239"/>
      <c r="M723" s="244"/>
      <c r="N723" s="245"/>
      <c r="O723" s="245"/>
      <c r="P723" s="245"/>
      <c r="Q723" s="245"/>
      <c r="R723" s="245"/>
      <c r="S723" s="245"/>
      <c r="T723" s="246"/>
      <c r="AT723" s="240" t="s">
        <v>402</v>
      </c>
      <c r="AU723" s="240" t="s">
        <v>87</v>
      </c>
      <c r="AV723" s="13" t="s">
        <v>87</v>
      </c>
      <c r="AW723" s="13" t="s">
        <v>43</v>
      </c>
      <c r="AX723" s="13" t="s">
        <v>80</v>
      </c>
      <c r="AY723" s="240" t="s">
        <v>281</v>
      </c>
    </row>
    <row r="724" s="13" customFormat="1">
      <c r="B724" s="239"/>
      <c r="D724" s="216" t="s">
        <v>402</v>
      </c>
      <c r="E724" s="240" t="s">
        <v>5</v>
      </c>
      <c r="F724" s="241" t="s">
        <v>1092</v>
      </c>
      <c r="H724" s="242">
        <v>5.5800000000000001</v>
      </c>
      <c r="I724" s="243"/>
      <c r="L724" s="239"/>
      <c r="M724" s="244"/>
      <c r="N724" s="245"/>
      <c r="O724" s="245"/>
      <c r="P724" s="245"/>
      <c r="Q724" s="245"/>
      <c r="R724" s="245"/>
      <c r="S724" s="245"/>
      <c r="T724" s="246"/>
      <c r="AT724" s="240" t="s">
        <v>402</v>
      </c>
      <c r="AU724" s="240" t="s">
        <v>87</v>
      </c>
      <c r="AV724" s="13" t="s">
        <v>87</v>
      </c>
      <c r="AW724" s="13" t="s">
        <v>43</v>
      </c>
      <c r="AX724" s="13" t="s">
        <v>80</v>
      </c>
      <c r="AY724" s="240" t="s">
        <v>281</v>
      </c>
    </row>
    <row r="725" s="13" customFormat="1">
      <c r="B725" s="239"/>
      <c r="D725" s="216" t="s">
        <v>402</v>
      </c>
      <c r="E725" s="240" t="s">
        <v>5</v>
      </c>
      <c r="F725" s="241" t="s">
        <v>1093</v>
      </c>
      <c r="H725" s="242">
        <v>5.9800000000000004</v>
      </c>
      <c r="I725" s="243"/>
      <c r="L725" s="239"/>
      <c r="M725" s="244"/>
      <c r="N725" s="245"/>
      <c r="O725" s="245"/>
      <c r="P725" s="245"/>
      <c r="Q725" s="245"/>
      <c r="R725" s="245"/>
      <c r="S725" s="245"/>
      <c r="T725" s="246"/>
      <c r="AT725" s="240" t="s">
        <v>402</v>
      </c>
      <c r="AU725" s="240" t="s">
        <v>87</v>
      </c>
      <c r="AV725" s="13" t="s">
        <v>87</v>
      </c>
      <c r="AW725" s="13" t="s">
        <v>43</v>
      </c>
      <c r="AX725" s="13" t="s">
        <v>80</v>
      </c>
      <c r="AY725" s="240" t="s">
        <v>281</v>
      </c>
    </row>
    <row r="726" s="12" customFormat="1">
      <c r="B726" s="232"/>
      <c r="D726" s="216" t="s">
        <v>402</v>
      </c>
      <c r="E726" s="233" t="s">
        <v>5</v>
      </c>
      <c r="F726" s="234" t="s">
        <v>1004</v>
      </c>
      <c r="H726" s="233" t="s">
        <v>5</v>
      </c>
      <c r="I726" s="235"/>
      <c r="L726" s="232"/>
      <c r="M726" s="236"/>
      <c r="N726" s="237"/>
      <c r="O726" s="237"/>
      <c r="P726" s="237"/>
      <c r="Q726" s="237"/>
      <c r="R726" s="237"/>
      <c r="S726" s="237"/>
      <c r="T726" s="238"/>
      <c r="AT726" s="233" t="s">
        <v>402</v>
      </c>
      <c r="AU726" s="233" t="s">
        <v>87</v>
      </c>
      <c r="AV726" s="12" t="s">
        <v>24</v>
      </c>
      <c r="AW726" s="12" t="s">
        <v>43</v>
      </c>
      <c r="AX726" s="12" t="s">
        <v>80</v>
      </c>
      <c r="AY726" s="233" t="s">
        <v>281</v>
      </c>
    </row>
    <row r="727" s="13" customFormat="1">
      <c r="B727" s="239"/>
      <c r="D727" s="216" t="s">
        <v>402</v>
      </c>
      <c r="E727" s="240" t="s">
        <v>5</v>
      </c>
      <c r="F727" s="241" t="s">
        <v>1094</v>
      </c>
      <c r="H727" s="242">
        <v>5.8799999999999999</v>
      </c>
      <c r="I727" s="243"/>
      <c r="L727" s="239"/>
      <c r="M727" s="244"/>
      <c r="N727" s="245"/>
      <c r="O727" s="245"/>
      <c r="P727" s="245"/>
      <c r="Q727" s="245"/>
      <c r="R727" s="245"/>
      <c r="S727" s="245"/>
      <c r="T727" s="246"/>
      <c r="AT727" s="240" t="s">
        <v>402</v>
      </c>
      <c r="AU727" s="240" t="s">
        <v>87</v>
      </c>
      <c r="AV727" s="13" t="s">
        <v>87</v>
      </c>
      <c r="AW727" s="13" t="s">
        <v>43</v>
      </c>
      <c r="AX727" s="13" t="s">
        <v>80</v>
      </c>
      <c r="AY727" s="240" t="s">
        <v>281</v>
      </c>
    </row>
    <row r="728" s="13" customFormat="1">
      <c r="B728" s="239"/>
      <c r="D728" s="216" t="s">
        <v>402</v>
      </c>
      <c r="E728" s="240" t="s">
        <v>5</v>
      </c>
      <c r="F728" s="241" t="s">
        <v>1095</v>
      </c>
      <c r="H728" s="242">
        <v>12.08</v>
      </c>
      <c r="I728" s="243"/>
      <c r="L728" s="239"/>
      <c r="M728" s="244"/>
      <c r="N728" s="245"/>
      <c r="O728" s="245"/>
      <c r="P728" s="245"/>
      <c r="Q728" s="245"/>
      <c r="R728" s="245"/>
      <c r="S728" s="245"/>
      <c r="T728" s="246"/>
      <c r="AT728" s="240" t="s">
        <v>402</v>
      </c>
      <c r="AU728" s="240" t="s">
        <v>87</v>
      </c>
      <c r="AV728" s="13" t="s">
        <v>87</v>
      </c>
      <c r="AW728" s="13" t="s">
        <v>43</v>
      </c>
      <c r="AX728" s="13" t="s">
        <v>80</v>
      </c>
      <c r="AY728" s="240" t="s">
        <v>281</v>
      </c>
    </row>
    <row r="729" s="14" customFormat="1">
      <c r="B729" s="247"/>
      <c r="D729" s="216" t="s">
        <v>402</v>
      </c>
      <c r="E729" s="248" t="s">
        <v>5</v>
      </c>
      <c r="F729" s="249" t="s">
        <v>405</v>
      </c>
      <c r="H729" s="250">
        <v>52.759999999999998</v>
      </c>
      <c r="I729" s="251"/>
      <c r="L729" s="247"/>
      <c r="M729" s="252"/>
      <c r="N729" s="253"/>
      <c r="O729" s="253"/>
      <c r="P729" s="253"/>
      <c r="Q729" s="253"/>
      <c r="R729" s="253"/>
      <c r="S729" s="253"/>
      <c r="T729" s="254"/>
      <c r="AT729" s="248" t="s">
        <v>402</v>
      </c>
      <c r="AU729" s="248" t="s">
        <v>87</v>
      </c>
      <c r="AV729" s="14" t="s">
        <v>286</v>
      </c>
      <c r="AW729" s="14" t="s">
        <v>43</v>
      </c>
      <c r="AX729" s="14" t="s">
        <v>24</v>
      </c>
      <c r="AY729" s="248" t="s">
        <v>281</v>
      </c>
    </row>
    <row r="730" s="1" customFormat="1" ht="16.5" customHeight="1">
      <c r="B730" s="203"/>
      <c r="C730" s="204" t="s">
        <v>1096</v>
      </c>
      <c r="D730" s="204" t="s">
        <v>282</v>
      </c>
      <c r="E730" s="205" t="s">
        <v>1097</v>
      </c>
      <c r="F730" s="206" t="s">
        <v>1098</v>
      </c>
      <c r="G730" s="207" t="s">
        <v>388</v>
      </c>
      <c r="H730" s="208">
        <v>29.062999999999999</v>
      </c>
      <c r="I730" s="209"/>
      <c r="J730" s="210">
        <f>ROUND(I730*H730,2)</f>
        <v>0</v>
      </c>
      <c r="K730" s="206" t="s">
        <v>389</v>
      </c>
      <c r="L730" s="48"/>
      <c r="M730" s="211" t="s">
        <v>5</v>
      </c>
      <c r="N730" s="212" t="s">
        <v>51</v>
      </c>
      <c r="O730" s="49"/>
      <c r="P730" s="213">
        <f>O730*H730</f>
        <v>0</v>
      </c>
      <c r="Q730" s="213">
        <v>0.14008000000000001</v>
      </c>
      <c r="R730" s="213">
        <f>Q730*H730</f>
        <v>4.0711450400000002</v>
      </c>
      <c r="S730" s="213">
        <v>0</v>
      </c>
      <c r="T730" s="214">
        <f>S730*H730</f>
        <v>0</v>
      </c>
      <c r="AR730" s="26" t="s">
        <v>286</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286</v>
      </c>
      <c r="BM730" s="26" t="s">
        <v>1099</v>
      </c>
    </row>
    <row r="731" s="1" customFormat="1">
      <c r="B731" s="48"/>
      <c r="D731" s="216" t="s">
        <v>288</v>
      </c>
      <c r="F731" s="217" t="s">
        <v>1100</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776</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2" customFormat="1">
      <c r="B733" s="232"/>
      <c r="D733" s="216" t="s">
        <v>402</v>
      </c>
      <c r="E733" s="233" t="s">
        <v>5</v>
      </c>
      <c r="F733" s="234" t="s">
        <v>1101</v>
      </c>
      <c r="H733" s="233" t="s">
        <v>5</v>
      </c>
      <c r="I733" s="235"/>
      <c r="L733" s="232"/>
      <c r="M733" s="236"/>
      <c r="N733" s="237"/>
      <c r="O733" s="237"/>
      <c r="P733" s="237"/>
      <c r="Q733" s="237"/>
      <c r="R733" s="237"/>
      <c r="S733" s="237"/>
      <c r="T733" s="238"/>
      <c r="AT733" s="233" t="s">
        <v>402</v>
      </c>
      <c r="AU733" s="233" t="s">
        <v>87</v>
      </c>
      <c r="AV733" s="12" t="s">
        <v>24</v>
      </c>
      <c r="AW733" s="12" t="s">
        <v>43</v>
      </c>
      <c r="AX733" s="12" t="s">
        <v>80</v>
      </c>
      <c r="AY733" s="233" t="s">
        <v>281</v>
      </c>
    </row>
    <row r="734" s="13" customFormat="1">
      <c r="B734" s="239"/>
      <c r="D734" s="216" t="s">
        <v>402</v>
      </c>
      <c r="E734" s="240" t="s">
        <v>5</v>
      </c>
      <c r="F734" s="241" t="s">
        <v>846</v>
      </c>
      <c r="H734" s="242">
        <v>29.062999999999999</v>
      </c>
      <c r="I734" s="243"/>
      <c r="L734" s="239"/>
      <c r="M734" s="244"/>
      <c r="N734" s="245"/>
      <c r="O734" s="245"/>
      <c r="P734" s="245"/>
      <c r="Q734" s="245"/>
      <c r="R734" s="245"/>
      <c r="S734" s="245"/>
      <c r="T734" s="246"/>
      <c r="AT734" s="240" t="s">
        <v>402</v>
      </c>
      <c r="AU734" s="240" t="s">
        <v>87</v>
      </c>
      <c r="AV734" s="13" t="s">
        <v>87</v>
      </c>
      <c r="AW734" s="13" t="s">
        <v>43</v>
      </c>
      <c r="AX734" s="13" t="s">
        <v>80</v>
      </c>
      <c r="AY734" s="240" t="s">
        <v>281</v>
      </c>
    </row>
    <row r="735" s="14" customFormat="1">
      <c r="B735" s="247"/>
      <c r="D735" s="216" t="s">
        <v>402</v>
      </c>
      <c r="E735" s="248" t="s">
        <v>5</v>
      </c>
      <c r="F735" s="249" t="s">
        <v>405</v>
      </c>
      <c r="H735" s="250">
        <v>29.062999999999999</v>
      </c>
      <c r="I735" s="251"/>
      <c r="L735" s="247"/>
      <c r="M735" s="252"/>
      <c r="N735" s="253"/>
      <c r="O735" s="253"/>
      <c r="P735" s="253"/>
      <c r="Q735" s="253"/>
      <c r="R735" s="253"/>
      <c r="S735" s="253"/>
      <c r="T735" s="254"/>
      <c r="AT735" s="248" t="s">
        <v>402</v>
      </c>
      <c r="AU735" s="248" t="s">
        <v>87</v>
      </c>
      <c r="AV735" s="14" t="s">
        <v>286</v>
      </c>
      <c r="AW735" s="14" t="s">
        <v>43</v>
      </c>
      <c r="AX735" s="14" t="s">
        <v>24</v>
      </c>
      <c r="AY735" s="248" t="s">
        <v>281</v>
      </c>
    </row>
    <row r="736" s="1" customFormat="1" ht="25.5" customHeight="1">
      <c r="B736" s="203"/>
      <c r="C736" s="204" t="s">
        <v>1102</v>
      </c>
      <c r="D736" s="204" t="s">
        <v>282</v>
      </c>
      <c r="E736" s="205" t="s">
        <v>1103</v>
      </c>
      <c r="F736" s="206" t="s">
        <v>1104</v>
      </c>
      <c r="G736" s="207" t="s">
        <v>388</v>
      </c>
      <c r="H736" s="208">
        <v>13</v>
      </c>
      <c r="I736" s="209"/>
      <c r="J736" s="210">
        <f>ROUND(I736*H736,2)</f>
        <v>0</v>
      </c>
      <c r="K736" s="206" t="s">
        <v>389</v>
      </c>
      <c r="L736" s="48"/>
      <c r="M736" s="211" t="s">
        <v>5</v>
      </c>
      <c r="N736" s="212" t="s">
        <v>51</v>
      </c>
      <c r="O736" s="49"/>
      <c r="P736" s="213">
        <f>O736*H736</f>
        <v>0</v>
      </c>
      <c r="Q736" s="213">
        <v>0.052165000000000003</v>
      </c>
      <c r="R736" s="213">
        <f>Q736*H736</f>
        <v>0.678145</v>
      </c>
      <c r="S736" s="213">
        <v>0</v>
      </c>
      <c r="T736" s="214">
        <f>S736*H736</f>
        <v>0</v>
      </c>
      <c r="AR736" s="26" t="s">
        <v>286</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286</v>
      </c>
      <c r="BM736" s="26" t="s">
        <v>1105</v>
      </c>
    </row>
    <row r="737" s="1" customFormat="1">
      <c r="B737" s="48"/>
      <c r="D737" s="216" t="s">
        <v>288</v>
      </c>
      <c r="F737" s="217" t="s">
        <v>1106</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776</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2" customFormat="1">
      <c r="B739" s="232"/>
      <c r="D739" s="216" t="s">
        <v>402</v>
      </c>
      <c r="E739" s="233" t="s">
        <v>5</v>
      </c>
      <c r="F739" s="234" t="s">
        <v>1107</v>
      </c>
      <c r="H739" s="233" t="s">
        <v>5</v>
      </c>
      <c r="I739" s="235"/>
      <c r="L739" s="232"/>
      <c r="M739" s="236"/>
      <c r="N739" s="237"/>
      <c r="O739" s="237"/>
      <c r="P739" s="237"/>
      <c r="Q739" s="237"/>
      <c r="R739" s="237"/>
      <c r="S739" s="237"/>
      <c r="T739" s="238"/>
      <c r="AT739" s="233" t="s">
        <v>402</v>
      </c>
      <c r="AU739" s="233" t="s">
        <v>87</v>
      </c>
      <c r="AV739" s="12" t="s">
        <v>24</v>
      </c>
      <c r="AW739" s="12" t="s">
        <v>43</v>
      </c>
      <c r="AX739" s="12" t="s">
        <v>80</v>
      </c>
      <c r="AY739" s="233" t="s">
        <v>281</v>
      </c>
    </row>
    <row r="740" s="13" customFormat="1">
      <c r="B740" s="239"/>
      <c r="D740" s="216" t="s">
        <v>402</v>
      </c>
      <c r="E740" s="240" t="s">
        <v>5</v>
      </c>
      <c r="F740" s="241" t="s">
        <v>1108</v>
      </c>
      <c r="H740" s="242">
        <v>4</v>
      </c>
      <c r="I740" s="243"/>
      <c r="L740" s="239"/>
      <c r="M740" s="244"/>
      <c r="N740" s="245"/>
      <c r="O740" s="245"/>
      <c r="P740" s="245"/>
      <c r="Q740" s="245"/>
      <c r="R740" s="245"/>
      <c r="S740" s="245"/>
      <c r="T740" s="246"/>
      <c r="AT740" s="240" t="s">
        <v>402</v>
      </c>
      <c r="AU740" s="240" t="s">
        <v>87</v>
      </c>
      <c r="AV740" s="13" t="s">
        <v>87</v>
      </c>
      <c r="AW740" s="13" t="s">
        <v>43</v>
      </c>
      <c r="AX740" s="13" t="s">
        <v>80</v>
      </c>
      <c r="AY740" s="240" t="s">
        <v>281</v>
      </c>
    </row>
    <row r="741" s="12" customFormat="1">
      <c r="B741" s="232"/>
      <c r="D741" s="216" t="s">
        <v>402</v>
      </c>
      <c r="E741" s="233" t="s">
        <v>5</v>
      </c>
      <c r="F741" s="234" t="s">
        <v>1109</v>
      </c>
      <c r="H741" s="233" t="s">
        <v>5</v>
      </c>
      <c r="I741" s="235"/>
      <c r="L741" s="232"/>
      <c r="M741" s="236"/>
      <c r="N741" s="237"/>
      <c r="O741" s="237"/>
      <c r="P741" s="237"/>
      <c r="Q741" s="237"/>
      <c r="R741" s="237"/>
      <c r="S741" s="237"/>
      <c r="T741" s="238"/>
      <c r="AT741" s="233" t="s">
        <v>402</v>
      </c>
      <c r="AU741" s="233" t="s">
        <v>87</v>
      </c>
      <c r="AV741" s="12" t="s">
        <v>24</v>
      </c>
      <c r="AW741" s="12" t="s">
        <v>43</v>
      </c>
      <c r="AX741" s="12" t="s">
        <v>80</v>
      </c>
      <c r="AY741" s="233" t="s">
        <v>281</v>
      </c>
    </row>
    <row r="742" s="13" customFormat="1">
      <c r="B742" s="239"/>
      <c r="D742" s="216" t="s">
        <v>402</v>
      </c>
      <c r="E742" s="240" t="s">
        <v>5</v>
      </c>
      <c r="F742" s="241" t="s">
        <v>1110</v>
      </c>
      <c r="H742" s="242">
        <v>6</v>
      </c>
      <c r="I742" s="243"/>
      <c r="L742" s="239"/>
      <c r="M742" s="244"/>
      <c r="N742" s="245"/>
      <c r="O742" s="245"/>
      <c r="P742" s="245"/>
      <c r="Q742" s="245"/>
      <c r="R742" s="245"/>
      <c r="S742" s="245"/>
      <c r="T742" s="246"/>
      <c r="AT742" s="240" t="s">
        <v>402</v>
      </c>
      <c r="AU742" s="240" t="s">
        <v>87</v>
      </c>
      <c r="AV742" s="13" t="s">
        <v>87</v>
      </c>
      <c r="AW742" s="13" t="s">
        <v>43</v>
      </c>
      <c r="AX742" s="13" t="s">
        <v>80</v>
      </c>
      <c r="AY742" s="240" t="s">
        <v>281</v>
      </c>
    </row>
    <row r="743" s="12" customFormat="1">
      <c r="B743" s="232"/>
      <c r="D743" s="216" t="s">
        <v>402</v>
      </c>
      <c r="E743" s="233" t="s">
        <v>5</v>
      </c>
      <c r="F743" s="234" t="s">
        <v>1111</v>
      </c>
      <c r="H743" s="233" t="s">
        <v>5</v>
      </c>
      <c r="I743" s="235"/>
      <c r="L743" s="232"/>
      <c r="M743" s="236"/>
      <c r="N743" s="237"/>
      <c r="O743" s="237"/>
      <c r="P743" s="237"/>
      <c r="Q743" s="237"/>
      <c r="R743" s="237"/>
      <c r="S743" s="237"/>
      <c r="T743" s="238"/>
      <c r="AT743" s="233" t="s">
        <v>402</v>
      </c>
      <c r="AU743" s="233" t="s">
        <v>87</v>
      </c>
      <c r="AV743" s="12" t="s">
        <v>24</v>
      </c>
      <c r="AW743" s="12" t="s">
        <v>43</v>
      </c>
      <c r="AX743" s="12" t="s">
        <v>80</v>
      </c>
      <c r="AY743" s="233" t="s">
        <v>281</v>
      </c>
    </row>
    <row r="744" s="13" customFormat="1">
      <c r="B744" s="239"/>
      <c r="D744" s="216" t="s">
        <v>402</v>
      </c>
      <c r="E744" s="240" t="s">
        <v>5</v>
      </c>
      <c r="F744" s="241" t="s">
        <v>294</v>
      </c>
      <c r="H744" s="242">
        <v>3</v>
      </c>
      <c r="I744" s="243"/>
      <c r="L744" s="239"/>
      <c r="M744" s="244"/>
      <c r="N744" s="245"/>
      <c r="O744" s="245"/>
      <c r="P744" s="245"/>
      <c r="Q744" s="245"/>
      <c r="R744" s="245"/>
      <c r="S744" s="245"/>
      <c r="T744" s="246"/>
      <c r="AT744" s="240" t="s">
        <v>402</v>
      </c>
      <c r="AU744" s="240" t="s">
        <v>87</v>
      </c>
      <c r="AV744" s="13" t="s">
        <v>87</v>
      </c>
      <c r="AW744" s="13" t="s">
        <v>43</v>
      </c>
      <c r="AX744" s="13" t="s">
        <v>80</v>
      </c>
      <c r="AY744" s="240" t="s">
        <v>281</v>
      </c>
    </row>
    <row r="745" s="14" customFormat="1">
      <c r="B745" s="247"/>
      <c r="D745" s="216" t="s">
        <v>402</v>
      </c>
      <c r="E745" s="248" t="s">
        <v>5</v>
      </c>
      <c r="F745" s="249" t="s">
        <v>405</v>
      </c>
      <c r="H745" s="250">
        <v>13</v>
      </c>
      <c r="I745" s="251"/>
      <c r="L745" s="247"/>
      <c r="M745" s="252"/>
      <c r="N745" s="253"/>
      <c r="O745" s="253"/>
      <c r="P745" s="253"/>
      <c r="Q745" s="253"/>
      <c r="R745" s="253"/>
      <c r="S745" s="253"/>
      <c r="T745" s="254"/>
      <c r="AT745" s="248" t="s">
        <v>402</v>
      </c>
      <c r="AU745" s="248" t="s">
        <v>87</v>
      </c>
      <c r="AV745" s="14" t="s">
        <v>286</v>
      </c>
      <c r="AW745" s="14" t="s">
        <v>43</v>
      </c>
      <c r="AX745" s="14" t="s">
        <v>24</v>
      </c>
      <c r="AY745" s="248" t="s">
        <v>281</v>
      </c>
    </row>
    <row r="746" s="1" customFormat="1" ht="25.5" customHeight="1">
      <c r="B746" s="203"/>
      <c r="C746" s="204" t="s">
        <v>1112</v>
      </c>
      <c r="D746" s="204" t="s">
        <v>282</v>
      </c>
      <c r="E746" s="205" t="s">
        <v>1113</v>
      </c>
      <c r="F746" s="206" t="s">
        <v>1114</v>
      </c>
      <c r="G746" s="207" t="s">
        <v>388</v>
      </c>
      <c r="H746" s="208">
        <v>58.009999999999998</v>
      </c>
      <c r="I746" s="209"/>
      <c r="J746" s="210">
        <f>ROUND(I746*H746,2)</f>
        <v>0</v>
      </c>
      <c r="K746" s="206" t="s">
        <v>389</v>
      </c>
      <c r="L746" s="48"/>
      <c r="M746" s="211" t="s">
        <v>5</v>
      </c>
      <c r="N746" s="212" t="s">
        <v>51</v>
      </c>
      <c r="O746" s="49"/>
      <c r="P746" s="213">
        <f>O746*H746</f>
        <v>0</v>
      </c>
      <c r="Q746" s="213">
        <v>0.069510000000000002</v>
      </c>
      <c r="R746" s="213">
        <f>Q746*H746</f>
        <v>4.0322750999999997</v>
      </c>
      <c r="S746" s="213">
        <v>0</v>
      </c>
      <c r="T746" s="214">
        <f>S746*H746</f>
        <v>0</v>
      </c>
      <c r="AR746" s="26" t="s">
        <v>286</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286</v>
      </c>
      <c r="BM746" s="26" t="s">
        <v>1115</v>
      </c>
    </row>
    <row r="747" s="1" customFormat="1">
      <c r="B747" s="48"/>
      <c r="D747" s="216" t="s">
        <v>288</v>
      </c>
      <c r="F747" s="217" t="s">
        <v>1116</v>
      </c>
      <c r="I747" s="218"/>
      <c r="L747" s="48"/>
      <c r="M747" s="219"/>
      <c r="N747" s="49"/>
      <c r="O747" s="49"/>
      <c r="P747" s="49"/>
      <c r="Q747" s="49"/>
      <c r="R747" s="49"/>
      <c r="S747" s="49"/>
      <c r="T747" s="87"/>
      <c r="AT747" s="26" t="s">
        <v>288</v>
      </c>
      <c r="AU747" s="26" t="s">
        <v>87</v>
      </c>
    </row>
    <row r="748" s="12" customFormat="1">
      <c r="B748" s="232"/>
      <c r="D748" s="216" t="s">
        <v>402</v>
      </c>
      <c r="E748" s="233" t="s">
        <v>5</v>
      </c>
      <c r="F748" s="234" t="s">
        <v>772</v>
      </c>
      <c r="H748" s="233" t="s">
        <v>5</v>
      </c>
      <c r="I748" s="235"/>
      <c r="L748" s="232"/>
      <c r="M748" s="236"/>
      <c r="N748" s="237"/>
      <c r="O748" s="237"/>
      <c r="P748" s="237"/>
      <c r="Q748" s="237"/>
      <c r="R748" s="237"/>
      <c r="S748" s="237"/>
      <c r="T748" s="238"/>
      <c r="AT748" s="233" t="s">
        <v>402</v>
      </c>
      <c r="AU748" s="233" t="s">
        <v>87</v>
      </c>
      <c r="AV748" s="12" t="s">
        <v>24</v>
      </c>
      <c r="AW748" s="12" t="s">
        <v>43</v>
      </c>
      <c r="AX748" s="12" t="s">
        <v>80</v>
      </c>
      <c r="AY748" s="233" t="s">
        <v>281</v>
      </c>
    </row>
    <row r="749" s="12" customFormat="1">
      <c r="B749" s="232"/>
      <c r="D749" s="216" t="s">
        <v>402</v>
      </c>
      <c r="E749" s="233" t="s">
        <v>5</v>
      </c>
      <c r="F749" s="234" t="s">
        <v>1117</v>
      </c>
      <c r="H749" s="233" t="s">
        <v>5</v>
      </c>
      <c r="I749" s="235"/>
      <c r="L749" s="232"/>
      <c r="M749" s="236"/>
      <c r="N749" s="237"/>
      <c r="O749" s="237"/>
      <c r="P749" s="237"/>
      <c r="Q749" s="237"/>
      <c r="R749" s="237"/>
      <c r="S749" s="237"/>
      <c r="T749" s="238"/>
      <c r="AT749" s="233" t="s">
        <v>402</v>
      </c>
      <c r="AU749" s="233" t="s">
        <v>87</v>
      </c>
      <c r="AV749" s="12" t="s">
        <v>24</v>
      </c>
      <c r="AW749" s="12" t="s">
        <v>43</v>
      </c>
      <c r="AX749" s="12" t="s">
        <v>80</v>
      </c>
      <c r="AY749" s="233" t="s">
        <v>281</v>
      </c>
    </row>
    <row r="750" s="13" customFormat="1">
      <c r="B750" s="239"/>
      <c r="D750" s="216" t="s">
        <v>402</v>
      </c>
      <c r="E750" s="240" t="s">
        <v>5</v>
      </c>
      <c r="F750" s="241" t="s">
        <v>1118</v>
      </c>
      <c r="H750" s="242">
        <v>3.7999999999999998</v>
      </c>
      <c r="I750" s="243"/>
      <c r="L750" s="239"/>
      <c r="M750" s="244"/>
      <c r="N750" s="245"/>
      <c r="O750" s="245"/>
      <c r="P750" s="245"/>
      <c r="Q750" s="245"/>
      <c r="R750" s="245"/>
      <c r="S750" s="245"/>
      <c r="T750" s="246"/>
      <c r="AT750" s="240" t="s">
        <v>402</v>
      </c>
      <c r="AU750" s="240" t="s">
        <v>87</v>
      </c>
      <c r="AV750" s="13" t="s">
        <v>87</v>
      </c>
      <c r="AW750" s="13" t="s">
        <v>43</v>
      </c>
      <c r="AX750" s="13" t="s">
        <v>80</v>
      </c>
      <c r="AY750" s="240" t="s">
        <v>281</v>
      </c>
    </row>
    <row r="751" s="12" customFormat="1">
      <c r="B751" s="232"/>
      <c r="D751" s="216" t="s">
        <v>402</v>
      </c>
      <c r="E751" s="233" t="s">
        <v>5</v>
      </c>
      <c r="F751" s="234" t="s">
        <v>1119</v>
      </c>
      <c r="H751" s="233" t="s">
        <v>5</v>
      </c>
      <c r="I751" s="235"/>
      <c r="L751" s="232"/>
      <c r="M751" s="236"/>
      <c r="N751" s="237"/>
      <c r="O751" s="237"/>
      <c r="P751" s="237"/>
      <c r="Q751" s="237"/>
      <c r="R751" s="237"/>
      <c r="S751" s="237"/>
      <c r="T751" s="238"/>
      <c r="AT751" s="233" t="s">
        <v>402</v>
      </c>
      <c r="AU751" s="233" t="s">
        <v>87</v>
      </c>
      <c r="AV751" s="12" t="s">
        <v>24</v>
      </c>
      <c r="AW751" s="12" t="s">
        <v>43</v>
      </c>
      <c r="AX751" s="12" t="s">
        <v>80</v>
      </c>
      <c r="AY751" s="233" t="s">
        <v>281</v>
      </c>
    </row>
    <row r="752" s="13" customFormat="1">
      <c r="B752" s="239"/>
      <c r="D752" s="216" t="s">
        <v>402</v>
      </c>
      <c r="E752" s="240" t="s">
        <v>5</v>
      </c>
      <c r="F752" s="241" t="s">
        <v>1120</v>
      </c>
      <c r="H752" s="242">
        <v>13.68</v>
      </c>
      <c r="I752" s="243"/>
      <c r="L752" s="239"/>
      <c r="M752" s="244"/>
      <c r="N752" s="245"/>
      <c r="O752" s="245"/>
      <c r="P752" s="245"/>
      <c r="Q752" s="245"/>
      <c r="R752" s="245"/>
      <c r="S752" s="245"/>
      <c r="T752" s="246"/>
      <c r="AT752" s="240" t="s">
        <v>402</v>
      </c>
      <c r="AU752" s="240" t="s">
        <v>87</v>
      </c>
      <c r="AV752" s="13" t="s">
        <v>87</v>
      </c>
      <c r="AW752" s="13" t="s">
        <v>43</v>
      </c>
      <c r="AX752" s="13" t="s">
        <v>80</v>
      </c>
      <c r="AY752" s="240" t="s">
        <v>281</v>
      </c>
    </row>
    <row r="753" s="13" customFormat="1">
      <c r="B753" s="239"/>
      <c r="D753" s="216" t="s">
        <v>402</v>
      </c>
      <c r="E753" s="240" t="s">
        <v>5</v>
      </c>
      <c r="F753" s="241" t="s">
        <v>1121</v>
      </c>
      <c r="H753" s="242">
        <v>-2.7999999999999998</v>
      </c>
      <c r="I753" s="243"/>
      <c r="L753" s="239"/>
      <c r="M753" s="244"/>
      <c r="N753" s="245"/>
      <c r="O753" s="245"/>
      <c r="P753" s="245"/>
      <c r="Q753" s="245"/>
      <c r="R753" s="245"/>
      <c r="S753" s="245"/>
      <c r="T753" s="246"/>
      <c r="AT753" s="240" t="s">
        <v>402</v>
      </c>
      <c r="AU753" s="240" t="s">
        <v>87</v>
      </c>
      <c r="AV753" s="13" t="s">
        <v>87</v>
      </c>
      <c r="AW753" s="13" t="s">
        <v>43</v>
      </c>
      <c r="AX753" s="13" t="s">
        <v>80</v>
      </c>
      <c r="AY753" s="240" t="s">
        <v>281</v>
      </c>
    </row>
    <row r="754" s="12" customFormat="1">
      <c r="B754" s="232"/>
      <c r="D754" s="216" t="s">
        <v>402</v>
      </c>
      <c r="E754" s="233" t="s">
        <v>5</v>
      </c>
      <c r="F754" s="234" t="s">
        <v>1122</v>
      </c>
      <c r="H754" s="233" t="s">
        <v>5</v>
      </c>
      <c r="I754" s="235"/>
      <c r="L754" s="232"/>
      <c r="M754" s="236"/>
      <c r="N754" s="237"/>
      <c r="O754" s="237"/>
      <c r="P754" s="237"/>
      <c r="Q754" s="237"/>
      <c r="R754" s="237"/>
      <c r="S754" s="237"/>
      <c r="T754" s="238"/>
      <c r="AT754" s="233" t="s">
        <v>402</v>
      </c>
      <c r="AU754" s="233" t="s">
        <v>87</v>
      </c>
      <c r="AV754" s="12" t="s">
        <v>24</v>
      </c>
      <c r="AW754" s="12" t="s">
        <v>43</v>
      </c>
      <c r="AX754" s="12" t="s">
        <v>80</v>
      </c>
      <c r="AY754" s="233" t="s">
        <v>281</v>
      </c>
    </row>
    <row r="755" s="13" customFormat="1">
      <c r="B755" s="239"/>
      <c r="D755" s="216" t="s">
        <v>402</v>
      </c>
      <c r="E755" s="240" t="s">
        <v>5</v>
      </c>
      <c r="F755" s="241" t="s">
        <v>1118</v>
      </c>
      <c r="H755" s="242">
        <v>3.7999999999999998</v>
      </c>
      <c r="I755" s="243"/>
      <c r="L755" s="239"/>
      <c r="M755" s="244"/>
      <c r="N755" s="245"/>
      <c r="O755" s="245"/>
      <c r="P755" s="245"/>
      <c r="Q755" s="245"/>
      <c r="R755" s="245"/>
      <c r="S755" s="245"/>
      <c r="T755" s="246"/>
      <c r="AT755" s="240" t="s">
        <v>402</v>
      </c>
      <c r="AU755" s="240" t="s">
        <v>87</v>
      </c>
      <c r="AV755" s="13" t="s">
        <v>87</v>
      </c>
      <c r="AW755" s="13" t="s">
        <v>43</v>
      </c>
      <c r="AX755" s="13" t="s">
        <v>80</v>
      </c>
      <c r="AY755" s="240" t="s">
        <v>281</v>
      </c>
    </row>
    <row r="756" s="12" customFormat="1">
      <c r="B756" s="232"/>
      <c r="D756" s="216" t="s">
        <v>402</v>
      </c>
      <c r="E756" s="233" t="s">
        <v>5</v>
      </c>
      <c r="F756" s="234" t="s">
        <v>1123</v>
      </c>
      <c r="H756" s="233" t="s">
        <v>5</v>
      </c>
      <c r="I756" s="235"/>
      <c r="L756" s="232"/>
      <c r="M756" s="236"/>
      <c r="N756" s="237"/>
      <c r="O756" s="237"/>
      <c r="P756" s="237"/>
      <c r="Q756" s="237"/>
      <c r="R756" s="237"/>
      <c r="S756" s="237"/>
      <c r="T756" s="238"/>
      <c r="AT756" s="233" t="s">
        <v>402</v>
      </c>
      <c r="AU756" s="233" t="s">
        <v>87</v>
      </c>
      <c r="AV756" s="12" t="s">
        <v>24</v>
      </c>
      <c r="AW756" s="12" t="s">
        <v>43</v>
      </c>
      <c r="AX756" s="12" t="s">
        <v>80</v>
      </c>
      <c r="AY756" s="233" t="s">
        <v>281</v>
      </c>
    </row>
    <row r="757" s="13" customFormat="1">
      <c r="B757" s="239"/>
      <c r="D757" s="216" t="s">
        <v>402</v>
      </c>
      <c r="E757" s="240" t="s">
        <v>5</v>
      </c>
      <c r="F757" s="241" t="s">
        <v>1124</v>
      </c>
      <c r="H757" s="242">
        <v>10.07</v>
      </c>
      <c r="I757" s="243"/>
      <c r="L757" s="239"/>
      <c r="M757" s="244"/>
      <c r="N757" s="245"/>
      <c r="O757" s="245"/>
      <c r="P757" s="245"/>
      <c r="Q757" s="245"/>
      <c r="R757" s="245"/>
      <c r="S757" s="245"/>
      <c r="T757" s="246"/>
      <c r="AT757" s="240" t="s">
        <v>402</v>
      </c>
      <c r="AU757" s="240" t="s">
        <v>87</v>
      </c>
      <c r="AV757" s="13" t="s">
        <v>87</v>
      </c>
      <c r="AW757" s="13" t="s">
        <v>43</v>
      </c>
      <c r="AX757" s="13" t="s">
        <v>80</v>
      </c>
      <c r="AY757" s="240" t="s">
        <v>281</v>
      </c>
    </row>
    <row r="758" s="13" customFormat="1">
      <c r="B758" s="239"/>
      <c r="D758" s="216" t="s">
        <v>402</v>
      </c>
      <c r="E758" s="240" t="s">
        <v>5</v>
      </c>
      <c r="F758" s="241" t="s">
        <v>823</v>
      </c>
      <c r="H758" s="242">
        <v>-1.3999999999999999</v>
      </c>
      <c r="I758" s="243"/>
      <c r="L758" s="239"/>
      <c r="M758" s="244"/>
      <c r="N758" s="245"/>
      <c r="O758" s="245"/>
      <c r="P758" s="245"/>
      <c r="Q758" s="245"/>
      <c r="R758" s="245"/>
      <c r="S758" s="245"/>
      <c r="T758" s="246"/>
      <c r="AT758" s="240" t="s">
        <v>402</v>
      </c>
      <c r="AU758" s="240" t="s">
        <v>87</v>
      </c>
      <c r="AV758" s="13" t="s">
        <v>87</v>
      </c>
      <c r="AW758" s="13" t="s">
        <v>43</v>
      </c>
      <c r="AX758" s="13" t="s">
        <v>80</v>
      </c>
      <c r="AY758" s="240" t="s">
        <v>281</v>
      </c>
    </row>
    <row r="759" s="12" customFormat="1">
      <c r="B759" s="232"/>
      <c r="D759" s="216" t="s">
        <v>402</v>
      </c>
      <c r="E759" s="233" t="s">
        <v>5</v>
      </c>
      <c r="F759" s="234" t="s">
        <v>1125</v>
      </c>
      <c r="H759" s="233" t="s">
        <v>5</v>
      </c>
      <c r="I759" s="235"/>
      <c r="L759" s="232"/>
      <c r="M759" s="236"/>
      <c r="N759" s="237"/>
      <c r="O759" s="237"/>
      <c r="P759" s="237"/>
      <c r="Q759" s="237"/>
      <c r="R759" s="237"/>
      <c r="S759" s="237"/>
      <c r="T759" s="238"/>
      <c r="AT759" s="233" t="s">
        <v>402</v>
      </c>
      <c r="AU759" s="233" t="s">
        <v>87</v>
      </c>
      <c r="AV759" s="12" t="s">
        <v>24</v>
      </c>
      <c r="AW759" s="12" t="s">
        <v>43</v>
      </c>
      <c r="AX759" s="12" t="s">
        <v>80</v>
      </c>
      <c r="AY759" s="233" t="s">
        <v>281</v>
      </c>
    </row>
    <row r="760" s="13" customFormat="1">
      <c r="B760" s="239"/>
      <c r="D760" s="216" t="s">
        <v>402</v>
      </c>
      <c r="E760" s="240" t="s">
        <v>5</v>
      </c>
      <c r="F760" s="241" t="s">
        <v>1126</v>
      </c>
      <c r="H760" s="242">
        <v>4.9400000000000004</v>
      </c>
      <c r="I760" s="243"/>
      <c r="L760" s="239"/>
      <c r="M760" s="244"/>
      <c r="N760" s="245"/>
      <c r="O760" s="245"/>
      <c r="P760" s="245"/>
      <c r="Q760" s="245"/>
      <c r="R760" s="245"/>
      <c r="S760" s="245"/>
      <c r="T760" s="246"/>
      <c r="AT760" s="240" t="s">
        <v>402</v>
      </c>
      <c r="AU760" s="240" t="s">
        <v>87</v>
      </c>
      <c r="AV760" s="13" t="s">
        <v>87</v>
      </c>
      <c r="AW760" s="13" t="s">
        <v>43</v>
      </c>
      <c r="AX760" s="13" t="s">
        <v>80</v>
      </c>
      <c r="AY760" s="240" t="s">
        <v>281</v>
      </c>
    </row>
    <row r="761" s="13" customFormat="1">
      <c r="B761" s="239"/>
      <c r="D761" s="216" t="s">
        <v>402</v>
      </c>
      <c r="E761" s="240" t="s">
        <v>5</v>
      </c>
      <c r="F761" s="241" t="s">
        <v>823</v>
      </c>
      <c r="H761" s="242">
        <v>-1.3999999999999999</v>
      </c>
      <c r="I761" s="243"/>
      <c r="L761" s="239"/>
      <c r="M761" s="244"/>
      <c r="N761" s="245"/>
      <c r="O761" s="245"/>
      <c r="P761" s="245"/>
      <c r="Q761" s="245"/>
      <c r="R761" s="245"/>
      <c r="S761" s="245"/>
      <c r="T761" s="246"/>
      <c r="AT761" s="240" t="s">
        <v>402</v>
      </c>
      <c r="AU761" s="240" t="s">
        <v>87</v>
      </c>
      <c r="AV761" s="13" t="s">
        <v>87</v>
      </c>
      <c r="AW761" s="13" t="s">
        <v>43</v>
      </c>
      <c r="AX761" s="13" t="s">
        <v>80</v>
      </c>
      <c r="AY761" s="240" t="s">
        <v>281</v>
      </c>
    </row>
    <row r="762" s="13" customFormat="1">
      <c r="B762" s="239"/>
      <c r="D762" s="216" t="s">
        <v>402</v>
      </c>
      <c r="E762" s="240" t="s">
        <v>5</v>
      </c>
      <c r="F762" s="241" t="s">
        <v>5</v>
      </c>
      <c r="H762" s="242">
        <v>0</v>
      </c>
      <c r="I762" s="243"/>
      <c r="L762" s="239"/>
      <c r="M762" s="244"/>
      <c r="N762" s="245"/>
      <c r="O762" s="245"/>
      <c r="P762" s="245"/>
      <c r="Q762" s="245"/>
      <c r="R762" s="245"/>
      <c r="S762" s="245"/>
      <c r="T762" s="246"/>
      <c r="AT762" s="240" t="s">
        <v>402</v>
      </c>
      <c r="AU762" s="240" t="s">
        <v>87</v>
      </c>
      <c r="AV762" s="13" t="s">
        <v>87</v>
      </c>
      <c r="AW762" s="13" t="s">
        <v>43</v>
      </c>
      <c r="AX762" s="13" t="s">
        <v>80</v>
      </c>
      <c r="AY762" s="240" t="s">
        <v>281</v>
      </c>
    </row>
    <row r="763" s="12" customFormat="1">
      <c r="B763" s="232"/>
      <c r="D763" s="216" t="s">
        <v>402</v>
      </c>
      <c r="E763" s="233" t="s">
        <v>5</v>
      </c>
      <c r="F763" s="234" t="s">
        <v>776</v>
      </c>
      <c r="H763" s="233" t="s">
        <v>5</v>
      </c>
      <c r="I763" s="235"/>
      <c r="L763" s="232"/>
      <c r="M763" s="236"/>
      <c r="N763" s="237"/>
      <c r="O763" s="237"/>
      <c r="P763" s="237"/>
      <c r="Q763" s="237"/>
      <c r="R763" s="237"/>
      <c r="S763" s="237"/>
      <c r="T763" s="238"/>
      <c r="AT763" s="233" t="s">
        <v>402</v>
      </c>
      <c r="AU763" s="233" t="s">
        <v>87</v>
      </c>
      <c r="AV763" s="12" t="s">
        <v>24</v>
      </c>
      <c r="AW763" s="12" t="s">
        <v>43</v>
      </c>
      <c r="AX763" s="12" t="s">
        <v>80</v>
      </c>
      <c r="AY763" s="233" t="s">
        <v>281</v>
      </c>
    </row>
    <row r="764" s="12" customFormat="1">
      <c r="B764" s="232"/>
      <c r="D764" s="216" t="s">
        <v>402</v>
      </c>
      <c r="E764" s="233" t="s">
        <v>5</v>
      </c>
      <c r="F764" s="234" t="s">
        <v>1127</v>
      </c>
      <c r="H764" s="233" t="s">
        <v>5</v>
      </c>
      <c r="I764" s="235"/>
      <c r="L764" s="232"/>
      <c r="M764" s="236"/>
      <c r="N764" s="237"/>
      <c r="O764" s="237"/>
      <c r="P764" s="237"/>
      <c r="Q764" s="237"/>
      <c r="R764" s="237"/>
      <c r="S764" s="237"/>
      <c r="T764" s="238"/>
      <c r="AT764" s="233" t="s">
        <v>402</v>
      </c>
      <c r="AU764" s="233" t="s">
        <v>87</v>
      </c>
      <c r="AV764" s="12" t="s">
        <v>24</v>
      </c>
      <c r="AW764" s="12" t="s">
        <v>43</v>
      </c>
      <c r="AX764" s="12" t="s">
        <v>80</v>
      </c>
      <c r="AY764" s="233" t="s">
        <v>281</v>
      </c>
    </row>
    <row r="765" s="13" customFormat="1">
      <c r="B765" s="239"/>
      <c r="D765" s="216" t="s">
        <v>402</v>
      </c>
      <c r="E765" s="240" t="s">
        <v>5</v>
      </c>
      <c r="F765" s="241" t="s">
        <v>1128</v>
      </c>
      <c r="H765" s="242">
        <v>14.060000000000001</v>
      </c>
      <c r="I765" s="243"/>
      <c r="L765" s="239"/>
      <c r="M765" s="244"/>
      <c r="N765" s="245"/>
      <c r="O765" s="245"/>
      <c r="P765" s="245"/>
      <c r="Q765" s="245"/>
      <c r="R765" s="245"/>
      <c r="S765" s="245"/>
      <c r="T765" s="246"/>
      <c r="AT765" s="240" t="s">
        <v>402</v>
      </c>
      <c r="AU765" s="240" t="s">
        <v>87</v>
      </c>
      <c r="AV765" s="13" t="s">
        <v>87</v>
      </c>
      <c r="AW765" s="13" t="s">
        <v>43</v>
      </c>
      <c r="AX765" s="13" t="s">
        <v>80</v>
      </c>
      <c r="AY765" s="240" t="s">
        <v>281</v>
      </c>
    </row>
    <row r="766" s="13" customFormat="1">
      <c r="B766" s="239"/>
      <c r="D766" s="216" t="s">
        <v>402</v>
      </c>
      <c r="E766" s="240" t="s">
        <v>5</v>
      </c>
      <c r="F766" s="241" t="s">
        <v>823</v>
      </c>
      <c r="H766" s="242">
        <v>-1.3999999999999999</v>
      </c>
      <c r="I766" s="243"/>
      <c r="L766" s="239"/>
      <c r="M766" s="244"/>
      <c r="N766" s="245"/>
      <c r="O766" s="245"/>
      <c r="P766" s="245"/>
      <c r="Q766" s="245"/>
      <c r="R766" s="245"/>
      <c r="S766" s="245"/>
      <c r="T766" s="246"/>
      <c r="AT766" s="240" t="s">
        <v>402</v>
      </c>
      <c r="AU766" s="240" t="s">
        <v>87</v>
      </c>
      <c r="AV766" s="13" t="s">
        <v>87</v>
      </c>
      <c r="AW766" s="13" t="s">
        <v>43</v>
      </c>
      <c r="AX766" s="13" t="s">
        <v>80</v>
      </c>
      <c r="AY766" s="240" t="s">
        <v>281</v>
      </c>
    </row>
    <row r="767" s="13" customFormat="1">
      <c r="B767" s="239"/>
      <c r="D767" s="216" t="s">
        <v>402</v>
      </c>
      <c r="E767" s="240" t="s">
        <v>5</v>
      </c>
      <c r="F767" s="241" t="s">
        <v>1129</v>
      </c>
      <c r="H767" s="242">
        <v>-1.6000000000000001</v>
      </c>
      <c r="I767" s="243"/>
      <c r="L767" s="239"/>
      <c r="M767" s="244"/>
      <c r="N767" s="245"/>
      <c r="O767" s="245"/>
      <c r="P767" s="245"/>
      <c r="Q767" s="245"/>
      <c r="R767" s="245"/>
      <c r="S767" s="245"/>
      <c r="T767" s="246"/>
      <c r="AT767" s="240" t="s">
        <v>402</v>
      </c>
      <c r="AU767" s="240" t="s">
        <v>87</v>
      </c>
      <c r="AV767" s="13" t="s">
        <v>87</v>
      </c>
      <c r="AW767" s="13" t="s">
        <v>43</v>
      </c>
      <c r="AX767" s="13" t="s">
        <v>80</v>
      </c>
      <c r="AY767" s="240" t="s">
        <v>281</v>
      </c>
    </row>
    <row r="768" s="12" customFormat="1">
      <c r="B768" s="232"/>
      <c r="D768" s="216" t="s">
        <v>402</v>
      </c>
      <c r="E768" s="233" t="s">
        <v>5</v>
      </c>
      <c r="F768" s="234" t="s">
        <v>1130</v>
      </c>
      <c r="H768" s="233" t="s">
        <v>5</v>
      </c>
      <c r="I768" s="235"/>
      <c r="L768" s="232"/>
      <c r="M768" s="236"/>
      <c r="N768" s="237"/>
      <c r="O768" s="237"/>
      <c r="P768" s="237"/>
      <c r="Q768" s="237"/>
      <c r="R768" s="237"/>
      <c r="S768" s="237"/>
      <c r="T768" s="238"/>
      <c r="AT768" s="233" t="s">
        <v>402</v>
      </c>
      <c r="AU768" s="233" t="s">
        <v>87</v>
      </c>
      <c r="AV768" s="12" t="s">
        <v>24</v>
      </c>
      <c r="AW768" s="12" t="s">
        <v>43</v>
      </c>
      <c r="AX768" s="12" t="s">
        <v>80</v>
      </c>
      <c r="AY768" s="233" t="s">
        <v>281</v>
      </c>
    </row>
    <row r="769" s="13" customFormat="1">
      <c r="B769" s="239"/>
      <c r="D769" s="216" t="s">
        <v>402</v>
      </c>
      <c r="E769" s="240" t="s">
        <v>5</v>
      </c>
      <c r="F769" s="241" t="s">
        <v>1131</v>
      </c>
      <c r="H769" s="242">
        <v>14.060000000000001</v>
      </c>
      <c r="I769" s="243"/>
      <c r="L769" s="239"/>
      <c r="M769" s="244"/>
      <c r="N769" s="245"/>
      <c r="O769" s="245"/>
      <c r="P769" s="245"/>
      <c r="Q769" s="245"/>
      <c r="R769" s="245"/>
      <c r="S769" s="245"/>
      <c r="T769" s="246"/>
      <c r="AT769" s="240" t="s">
        <v>402</v>
      </c>
      <c r="AU769" s="240" t="s">
        <v>87</v>
      </c>
      <c r="AV769" s="13" t="s">
        <v>87</v>
      </c>
      <c r="AW769" s="13" t="s">
        <v>43</v>
      </c>
      <c r="AX769" s="13" t="s">
        <v>80</v>
      </c>
      <c r="AY769" s="240" t="s">
        <v>281</v>
      </c>
    </row>
    <row r="770" s="13" customFormat="1">
      <c r="B770" s="239"/>
      <c r="D770" s="216" t="s">
        <v>402</v>
      </c>
      <c r="E770" s="240" t="s">
        <v>5</v>
      </c>
      <c r="F770" s="241" t="s">
        <v>1121</v>
      </c>
      <c r="H770" s="242">
        <v>-2.7999999999999998</v>
      </c>
      <c r="I770" s="243"/>
      <c r="L770" s="239"/>
      <c r="M770" s="244"/>
      <c r="N770" s="245"/>
      <c r="O770" s="245"/>
      <c r="P770" s="245"/>
      <c r="Q770" s="245"/>
      <c r="R770" s="245"/>
      <c r="S770" s="245"/>
      <c r="T770" s="246"/>
      <c r="AT770" s="240" t="s">
        <v>402</v>
      </c>
      <c r="AU770" s="240" t="s">
        <v>87</v>
      </c>
      <c r="AV770" s="13" t="s">
        <v>87</v>
      </c>
      <c r="AW770" s="13" t="s">
        <v>43</v>
      </c>
      <c r="AX770" s="13" t="s">
        <v>80</v>
      </c>
      <c r="AY770" s="240" t="s">
        <v>281</v>
      </c>
    </row>
    <row r="771" s="13" customFormat="1">
      <c r="B771" s="239"/>
      <c r="D771" s="216" t="s">
        <v>402</v>
      </c>
      <c r="E771" s="240" t="s">
        <v>5</v>
      </c>
      <c r="F771" s="241" t="s">
        <v>5</v>
      </c>
      <c r="H771" s="242">
        <v>0</v>
      </c>
      <c r="I771" s="243"/>
      <c r="L771" s="239"/>
      <c r="M771" s="244"/>
      <c r="N771" s="245"/>
      <c r="O771" s="245"/>
      <c r="P771" s="245"/>
      <c r="Q771" s="245"/>
      <c r="R771" s="245"/>
      <c r="S771" s="245"/>
      <c r="T771" s="246"/>
      <c r="AT771" s="240" t="s">
        <v>402</v>
      </c>
      <c r="AU771" s="240" t="s">
        <v>87</v>
      </c>
      <c r="AV771" s="13" t="s">
        <v>87</v>
      </c>
      <c r="AW771" s="13" t="s">
        <v>43</v>
      </c>
      <c r="AX771" s="13" t="s">
        <v>80</v>
      </c>
      <c r="AY771" s="240" t="s">
        <v>281</v>
      </c>
    </row>
    <row r="772" s="12" customFormat="1">
      <c r="B772" s="232"/>
      <c r="D772" s="216" t="s">
        <v>402</v>
      </c>
      <c r="E772" s="233" t="s">
        <v>5</v>
      </c>
      <c r="F772" s="234" t="s">
        <v>1132</v>
      </c>
      <c r="H772" s="233" t="s">
        <v>5</v>
      </c>
      <c r="I772" s="235"/>
      <c r="L772" s="232"/>
      <c r="M772" s="236"/>
      <c r="N772" s="237"/>
      <c r="O772" s="237"/>
      <c r="P772" s="237"/>
      <c r="Q772" s="237"/>
      <c r="R772" s="237"/>
      <c r="S772" s="237"/>
      <c r="T772" s="238"/>
      <c r="AT772" s="233" t="s">
        <v>402</v>
      </c>
      <c r="AU772" s="233" t="s">
        <v>87</v>
      </c>
      <c r="AV772" s="12" t="s">
        <v>24</v>
      </c>
      <c r="AW772" s="12" t="s">
        <v>43</v>
      </c>
      <c r="AX772" s="12" t="s">
        <v>80</v>
      </c>
      <c r="AY772" s="233" t="s">
        <v>281</v>
      </c>
    </row>
    <row r="773" s="13" customFormat="1">
      <c r="B773" s="239"/>
      <c r="D773" s="216" t="s">
        <v>402</v>
      </c>
      <c r="E773" s="240" t="s">
        <v>5</v>
      </c>
      <c r="F773" s="241" t="s">
        <v>280</v>
      </c>
      <c r="H773" s="242">
        <v>5</v>
      </c>
      <c r="I773" s="243"/>
      <c r="L773" s="239"/>
      <c r="M773" s="244"/>
      <c r="N773" s="245"/>
      <c r="O773" s="245"/>
      <c r="P773" s="245"/>
      <c r="Q773" s="245"/>
      <c r="R773" s="245"/>
      <c r="S773" s="245"/>
      <c r="T773" s="246"/>
      <c r="AT773" s="240" t="s">
        <v>402</v>
      </c>
      <c r="AU773" s="240" t="s">
        <v>87</v>
      </c>
      <c r="AV773" s="13" t="s">
        <v>87</v>
      </c>
      <c r="AW773" s="13" t="s">
        <v>43</v>
      </c>
      <c r="AX773" s="13" t="s">
        <v>80</v>
      </c>
      <c r="AY773" s="240" t="s">
        <v>281</v>
      </c>
    </row>
    <row r="774" s="14" customFormat="1">
      <c r="B774" s="247"/>
      <c r="D774" s="216" t="s">
        <v>402</v>
      </c>
      <c r="E774" s="248" t="s">
        <v>5</v>
      </c>
      <c r="F774" s="249" t="s">
        <v>405</v>
      </c>
      <c r="H774" s="250">
        <v>58.009999999999998</v>
      </c>
      <c r="I774" s="251"/>
      <c r="L774" s="247"/>
      <c r="M774" s="252"/>
      <c r="N774" s="253"/>
      <c r="O774" s="253"/>
      <c r="P774" s="253"/>
      <c r="Q774" s="253"/>
      <c r="R774" s="253"/>
      <c r="S774" s="253"/>
      <c r="T774" s="254"/>
      <c r="AT774" s="248" t="s">
        <v>402</v>
      </c>
      <c r="AU774" s="248" t="s">
        <v>87</v>
      </c>
      <c r="AV774" s="14" t="s">
        <v>286</v>
      </c>
      <c r="AW774" s="14" t="s">
        <v>43</v>
      </c>
      <c r="AX774" s="14" t="s">
        <v>24</v>
      </c>
      <c r="AY774" s="248" t="s">
        <v>281</v>
      </c>
    </row>
    <row r="775" s="1" customFormat="1" ht="25.5" customHeight="1">
      <c r="B775" s="203"/>
      <c r="C775" s="204" t="s">
        <v>1133</v>
      </c>
      <c r="D775" s="204" t="s">
        <v>282</v>
      </c>
      <c r="E775" s="205" t="s">
        <v>1134</v>
      </c>
      <c r="F775" s="206" t="s">
        <v>1135</v>
      </c>
      <c r="G775" s="207" t="s">
        <v>388</v>
      </c>
      <c r="H775" s="208">
        <v>82.819999999999993</v>
      </c>
      <c r="I775" s="209"/>
      <c r="J775" s="210">
        <f>ROUND(I775*H775,2)</f>
        <v>0</v>
      </c>
      <c r="K775" s="206" t="s">
        <v>5</v>
      </c>
      <c r="L775" s="48"/>
      <c r="M775" s="211" t="s">
        <v>5</v>
      </c>
      <c r="N775" s="212" t="s">
        <v>51</v>
      </c>
      <c r="O775" s="49"/>
      <c r="P775" s="213">
        <f>O775*H775</f>
        <v>0</v>
      </c>
      <c r="Q775" s="213">
        <v>0.10359</v>
      </c>
      <c r="R775" s="213">
        <f>Q775*H775</f>
        <v>8.5793237999999992</v>
      </c>
      <c r="S775" s="213">
        <v>0</v>
      </c>
      <c r="T775" s="214">
        <f>S775*H775</f>
        <v>0</v>
      </c>
      <c r="AR775" s="26" t="s">
        <v>286</v>
      </c>
      <c r="AT775" s="26" t="s">
        <v>282</v>
      </c>
      <c r="AU775" s="26" t="s">
        <v>87</v>
      </c>
      <c r="AY775" s="26" t="s">
        <v>281</v>
      </c>
      <c r="BE775" s="215">
        <f>IF(N775="základní",J775,0)</f>
        <v>0</v>
      </c>
      <c r="BF775" s="215">
        <f>IF(N775="snížená",J775,0)</f>
        <v>0</v>
      </c>
      <c r="BG775" s="215">
        <f>IF(N775="zákl. přenesená",J775,0)</f>
        <v>0</v>
      </c>
      <c r="BH775" s="215">
        <f>IF(N775="sníž. přenesená",J775,0)</f>
        <v>0</v>
      </c>
      <c r="BI775" s="215">
        <f>IF(N775="nulová",J775,0)</f>
        <v>0</v>
      </c>
      <c r="BJ775" s="26" t="s">
        <v>24</v>
      </c>
      <c r="BK775" s="215">
        <f>ROUND(I775*H775,2)</f>
        <v>0</v>
      </c>
      <c r="BL775" s="26" t="s">
        <v>286</v>
      </c>
      <c r="BM775" s="26" t="s">
        <v>1136</v>
      </c>
    </row>
    <row r="776" s="1" customFormat="1">
      <c r="B776" s="48"/>
      <c r="D776" s="216" t="s">
        <v>288</v>
      </c>
      <c r="F776" s="217" t="s">
        <v>1137</v>
      </c>
      <c r="I776" s="218"/>
      <c r="L776" s="48"/>
      <c r="M776" s="219"/>
      <c r="N776" s="49"/>
      <c r="O776" s="49"/>
      <c r="P776" s="49"/>
      <c r="Q776" s="49"/>
      <c r="R776" s="49"/>
      <c r="S776" s="49"/>
      <c r="T776" s="87"/>
      <c r="AT776" s="26" t="s">
        <v>288</v>
      </c>
      <c r="AU776" s="26" t="s">
        <v>87</v>
      </c>
    </row>
    <row r="777" s="12" customFormat="1">
      <c r="B777" s="232"/>
      <c r="D777" s="216" t="s">
        <v>402</v>
      </c>
      <c r="E777" s="233" t="s">
        <v>5</v>
      </c>
      <c r="F777" s="234" t="s">
        <v>772</v>
      </c>
      <c r="H777" s="233" t="s">
        <v>5</v>
      </c>
      <c r="I777" s="235"/>
      <c r="L777" s="232"/>
      <c r="M777" s="236"/>
      <c r="N777" s="237"/>
      <c r="O777" s="237"/>
      <c r="P777" s="237"/>
      <c r="Q777" s="237"/>
      <c r="R777" s="237"/>
      <c r="S777" s="237"/>
      <c r="T777" s="238"/>
      <c r="AT777" s="233" t="s">
        <v>402</v>
      </c>
      <c r="AU777" s="233" t="s">
        <v>87</v>
      </c>
      <c r="AV777" s="12" t="s">
        <v>24</v>
      </c>
      <c r="AW777" s="12" t="s">
        <v>43</v>
      </c>
      <c r="AX777" s="12" t="s">
        <v>80</v>
      </c>
      <c r="AY777" s="233" t="s">
        <v>281</v>
      </c>
    </row>
    <row r="778" s="12" customFormat="1">
      <c r="B778" s="232"/>
      <c r="D778" s="216" t="s">
        <v>402</v>
      </c>
      <c r="E778" s="233" t="s">
        <v>5</v>
      </c>
      <c r="F778" s="234" t="s">
        <v>1138</v>
      </c>
      <c r="H778" s="233" t="s">
        <v>5</v>
      </c>
      <c r="I778" s="235"/>
      <c r="L778" s="232"/>
      <c r="M778" s="236"/>
      <c r="N778" s="237"/>
      <c r="O778" s="237"/>
      <c r="P778" s="237"/>
      <c r="Q778" s="237"/>
      <c r="R778" s="237"/>
      <c r="S778" s="237"/>
      <c r="T778" s="238"/>
      <c r="AT778" s="233" t="s">
        <v>402</v>
      </c>
      <c r="AU778" s="233" t="s">
        <v>87</v>
      </c>
      <c r="AV778" s="12" t="s">
        <v>24</v>
      </c>
      <c r="AW778" s="12" t="s">
        <v>43</v>
      </c>
      <c r="AX778" s="12" t="s">
        <v>80</v>
      </c>
      <c r="AY778" s="233" t="s">
        <v>281</v>
      </c>
    </row>
    <row r="779" s="13" customFormat="1">
      <c r="B779" s="239"/>
      <c r="D779" s="216" t="s">
        <v>402</v>
      </c>
      <c r="E779" s="240" t="s">
        <v>5</v>
      </c>
      <c r="F779" s="241" t="s">
        <v>1139</v>
      </c>
      <c r="H779" s="242">
        <v>24.800000000000001</v>
      </c>
      <c r="I779" s="243"/>
      <c r="L779" s="239"/>
      <c r="M779" s="244"/>
      <c r="N779" s="245"/>
      <c r="O779" s="245"/>
      <c r="P779" s="245"/>
      <c r="Q779" s="245"/>
      <c r="R779" s="245"/>
      <c r="S779" s="245"/>
      <c r="T779" s="246"/>
      <c r="AT779" s="240" t="s">
        <v>402</v>
      </c>
      <c r="AU779" s="240" t="s">
        <v>87</v>
      </c>
      <c r="AV779" s="13" t="s">
        <v>87</v>
      </c>
      <c r="AW779" s="13" t="s">
        <v>43</v>
      </c>
      <c r="AX779" s="13" t="s">
        <v>80</v>
      </c>
      <c r="AY779" s="240" t="s">
        <v>281</v>
      </c>
    </row>
    <row r="780" s="13" customFormat="1">
      <c r="B780" s="239"/>
      <c r="D780" s="216" t="s">
        <v>402</v>
      </c>
      <c r="E780" s="240" t="s">
        <v>5</v>
      </c>
      <c r="F780" s="241" t="s">
        <v>1140</v>
      </c>
      <c r="H780" s="242">
        <v>-5</v>
      </c>
      <c r="I780" s="243"/>
      <c r="L780" s="239"/>
      <c r="M780" s="244"/>
      <c r="N780" s="245"/>
      <c r="O780" s="245"/>
      <c r="P780" s="245"/>
      <c r="Q780" s="245"/>
      <c r="R780" s="245"/>
      <c r="S780" s="245"/>
      <c r="T780" s="246"/>
      <c r="AT780" s="240" t="s">
        <v>402</v>
      </c>
      <c r="AU780" s="240" t="s">
        <v>87</v>
      </c>
      <c r="AV780" s="13" t="s">
        <v>87</v>
      </c>
      <c r="AW780" s="13" t="s">
        <v>43</v>
      </c>
      <c r="AX780" s="13" t="s">
        <v>80</v>
      </c>
      <c r="AY780" s="240" t="s">
        <v>281</v>
      </c>
    </row>
    <row r="781" s="12" customFormat="1">
      <c r="B781" s="232"/>
      <c r="D781" s="216" t="s">
        <v>402</v>
      </c>
      <c r="E781" s="233" t="s">
        <v>5</v>
      </c>
      <c r="F781" s="234" t="s">
        <v>1141</v>
      </c>
      <c r="H781" s="233" t="s">
        <v>5</v>
      </c>
      <c r="I781" s="235"/>
      <c r="L781" s="232"/>
      <c r="M781" s="236"/>
      <c r="N781" s="237"/>
      <c r="O781" s="237"/>
      <c r="P781" s="237"/>
      <c r="Q781" s="237"/>
      <c r="R781" s="237"/>
      <c r="S781" s="237"/>
      <c r="T781" s="238"/>
      <c r="AT781" s="233" t="s">
        <v>402</v>
      </c>
      <c r="AU781" s="233" t="s">
        <v>87</v>
      </c>
      <c r="AV781" s="12" t="s">
        <v>24</v>
      </c>
      <c r="AW781" s="12" t="s">
        <v>43</v>
      </c>
      <c r="AX781" s="12" t="s">
        <v>80</v>
      </c>
      <c r="AY781" s="233" t="s">
        <v>281</v>
      </c>
    </row>
    <row r="782" s="13" customFormat="1">
      <c r="B782" s="239"/>
      <c r="D782" s="216" t="s">
        <v>402</v>
      </c>
      <c r="E782" s="240" t="s">
        <v>5</v>
      </c>
      <c r="F782" s="241" t="s">
        <v>1142</v>
      </c>
      <c r="H782" s="242">
        <v>44.460000000000001</v>
      </c>
      <c r="I782" s="243"/>
      <c r="L782" s="239"/>
      <c r="M782" s="244"/>
      <c r="N782" s="245"/>
      <c r="O782" s="245"/>
      <c r="P782" s="245"/>
      <c r="Q782" s="245"/>
      <c r="R782" s="245"/>
      <c r="S782" s="245"/>
      <c r="T782" s="246"/>
      <c r="AT782" s="240" t="s">
        <v>402</v>
      </c>
      <c r="AU782" s="240" t="s">
        <v>87</v>
      </c>
      <c r="AV782" s="13" t="s">
        <v>87</v>
      </c>
      <c r="AW782" s="13" t="s">
        <v>43</v>
      </c>
      <c r="AX782" s="13" t="s">
        <v>80</v>
      </c>
      <c r="AY782" s="240" t="s">
        <v>281</v>
      </c>
    </row>
    <row r="783" s="13" customFormat="1">
      <c r="B783" s="239"/>
      <c r="D783" s="216" t="s">
        <v>402</v>
      </c>
      <c r="E783" s="240" t="s">
        <v>5</v>
      </c>
      <c r="F783" s="241" t="s">
        <v>1143</v>
      </c>
      <c r="H783" s="242">
        <v>-10</v>
      </c>
      <c r="I783" s="243"/>
      <c r="L783" s="239"/>
      <c r="M783" s="244"/>
      <c r="N783" s="245"/>
      <c r="O783" s="245"/>
      <c r="P783" s="245"/>
      <c r="Q783" s="245"/>
      <c r="R783" s="245"/>
      <c r="S783" s="245"/>
      <c r="T783" s="246"/>
      <c r="AT783" s="240" t="s">
        <v>402</v>
      </c>
      <c r="AU783" s="240" t="s">
        <v>87</v>
      </c>
      <c r="AV783" s="13" t="s">
        <v>87</v>
      </c>
      <c r="AW783" s="13" t="s">
        <v>43</v>
      </c>
      <c r="AX783" s="13" t="s">
        <v>80</v>
      </c>
      <c r="AY783" s="240" t="s">
        <v>281</v>
      </c>
    </row>
    <row r="784" s="13" customFormat="1">
      <c r="B784" s="239"/>
      <c r="D784" s="216" t="s">
        <v>402</v>
      </c>
      <c r="E784" s="240" t="s">
        <v>5</v>
      </c>
      <c r="F784" s="241" t="s">
        <v>5</v>
      </c>
      <c r="H784" s="242">
        <v>0</v>
      </c>
      <c r="I784" s="243"/>
      <c r="L784" s="239"/>
      <c r="M784" s="244"/>
      <c r="N784" s="245"/>
      <c r="O784" s="245"/>
      <c r="P784" s="245"/>
      <c r="Q784" s="245"/>
      <c r="R784" s="245"/>
      <c r="S784" s="245"/>
      <c r="T784" s="246"/>
      <c r="AT784" s="240" t="s">
        <v>402</v>
      </c>
      <c r="AU784" s="240" t="s">
        <v>87</v>
      </c>
      <c r="AV784" s="13" t="s">
        <v>87</v>
      </c>
      <c r="AW784" s="13" t="s">
        <v>43</v>
      </c>
      <c r="AX784" s="13" t="s">
        <v>80</v>
      </c>
      <c r="AY784" s="240" t="s">
        <v>281</v>
      </c>
    </row>
    <row r="785" s="12" customFormat="1">
      <c r="B785" s="232"/>
      <c r="D785" s="216" t="s">
        <v>402</v>
      </c>
      <c r="E785" s="233" t="s">
        <v>5</v>
      </c>
      <c r="F785" s="234" t="s">
        <v>776</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2" customFormat="1">
      <c r="B786" s="232"/>
      <c r="D786" s="216" t="s">
        <v>402</v>
      </c>
      <c r="E786" s="233" t="s">
        <v>5</v>
      </c>
      <c r="F786" s="234" t="s">
        <v>1144</v>
      </c>
      <c r="H786" s="233" t="s">
        <v>5</v>
      </c>
      <c r="I786" s="235"/>
      <c r="L786" s="232"/>
      <c r="M786" s="236"/>
      <c r="N786" s="237"/>
      <c r="O786" s="237"/>
      <c r="P786" s="237"/>
      <c r="Q786" s="237"/>
      <c r="R786" s="237"/>
      <c r="S786" s="237"/>
      <c r="T786" s="238"/>
      <c r="AT786" s="233" t="s">
        <v>402</v>
      </c>
      <c r="AU786" s="233" t="s">
        <v>87</v>
      </c>
      <c r="AV786" s="12" t="s">
        <v>24</v>
      </c>
      <c r="AW786" s="12" t="s">
        <v>43</v>
      </c>
      <c r="AX786" s="12" t="s">
        <v>80</v>
      </c>
      <c r="AY786" s="233" t="s">
        <v>281</v>
      </c>
    </row>
    <row r="787" s="13" customFormat="1">
      <c r="B787" s="239"/>
      <c r="D787" s="216" t="s">
        <v>402</v>
      </c>
      <c r="E787" s="240" t="s">
        <v>5</v>
      </c>
      <c r="F787" s="241" t="s">
        <v>1145</v>
      </c>
      <c r="H787" s="242">
        <v>23.559999999999999</v>
      </c>
      <c r="I787" s="243"/>
      <c r="L787" s="239"/>
      <c r="M787" s="244"/>
      <c r="N787" s="245"/>
      <c r="O787" s="245"/>
      <c r="P787" s="245"/>
      <c r="Q787" s="245"/>
      <c r="R787" s="245"/>
      <c r="S787" s="245"/>
      <c r="T787" s="246"/>
      <c r="AT787" s="240" t="s">
        <v>402</v>
      </c>
      <c r="AU787" s="240" t="s">
        <v>87</v>
      </c>
      <c r="AV787" s="13" t="s">
        <v>87</v>
      </c>
      <c r="AW787" s="13" t="s">
        <v>43</v>
      </c>
      <c r="AX787" s="13" t="s">
        <v>80</v>
      </c>
      <c r="AY787" s="240" t="s">
        <v>281</v>
      </c>
    </row>
    <row r="788" s="13" customFormat="1">
      <c r="B788" s="239"/>
      <c r="D788" s="216" t="s">
        <v>402</v>
      </c>
      <c r="E788" s="240" t="s">
        <v>5</v>
      </c>
      <c r="F788" s="241" t="s">
        <v>1140</v>
      </c>
      <c r="H788" s="242">
        <v>-5</v>
      </c>
      <c r="I788" s="243"/>
      <c r="L788" s="239"/>
      <c r="M788" s="244"/>
      <c r="N788" s="245"/>
      <c r="O788" s="245"/>
      <c r="P788" s="245"/>
      <c r="Q788" s="245"/>
      <c r="R788" s="245"/>
      <c r="S788" s="245"/>
      <c r="T788" s="246"/>
      <c r="AT788" s="240" t="s">
        <v>402</v>
      </c>
      <c r="AU788" s="240" t="s">
        <v>87</v>
      </c>
      <c r="AV788" s="13" t="s">
        <v>87</v>
      </c>
      <c r="AW788" s="13" t="s">
        <v>43</v>
      </c>
      <c r="AX788" s="13" t="s">
        <v>80</v>
      </c>
      <c r="AY788" s="240" t="s">
        <v>281</v>
      </c>
    </row>
    <row r="789" s="12" customFormat="1">
      <c r="B789" s="232"/>
      <c r="D789" s="216" t="s">
        <v>402</v>
      </c>
      <c r="E789" s="233" t="s">
        <v>5</v>
      </c>
      <c r="F789" s="234" t="s">
        <v>1146</v>
      </c>
      <c r="H789" s="233" t="s">
        <v>5</v>
      </c>
      <c r="I789" s="235"/>
      <c r="L789" s="232"/>
      <c r="M789" s="236"/>
      <c r="N789" s="237"/>
      <c r="O789" s="237"/>
      <c r="P789" s="237"/>
      <c r="Q789" s="237"/>
      <c r="R789" s="237"/>
      <c r="S789" s="237"/>
      <c r="T789" s="238"/>
      <c r="AT789" s="233" t="s">
        <v>402</v>
      </c>
      <c r="AU789" s="233" t="s">
        <v>87</v>
      </c>
      <c r="AV789" s="12" t="s">
        <v>24</v>
      </c>
      <c r="AW789" s="12" t="s">
        <v>43</v>
      </c>
      <c r="AX789" s="12" t="s">
        <v>80</v>
      </c>
      <c r="AY789" s="233" t="s">
        <v>281</v>
      </c>
    </row>
    <row r="790" s="13" customFormat="1">
      <c r="B790" s="239"/>
      <c r="D790" s="216" t="s">
        <v>402</v>
      </c>
      <c r="E790" s="240" t="s">
        <v>5</v>
      </c>
      <c r="F790" s="241" t="s">
        <v>1147</v>
      </c>
      <c r="H790" s="242">
        <v>5</v>
      </c>
      <c r="I790" s="243"/>
      <c r="L790" s="239"/>
      <c r="M790" s="244"/>
      <c r="N790" s="245"/>
      <c r="O790" s="245"/>
      <c r="P790" s="245"/>
      <c r="Q790" s="245"/>
      <c r="R790" s="245"/>
      <c r="S790" s="245"/>
      <c r="T790" s="246"/>
      <c r="AT790" s="240" t="s">
        <v>402</v>
      </c>
      <c r="AU790" s="240" t="s">
        <v>87</v>
      </c>
      <c r="AV790" s="13" t="s">
        <v>87</v>
      </c>
      <c r="AW790" s="13" t="s">
        <v>43</v>
      </c>
      <c r="AX790" s="13" t="s">
        <v>80</v>
      </c>
      <c r="AY790" s="240" t="s">
        <v>281</v>
      </c>
    </row>
    <row r="791" s="13" customFormat="1">
      <c r="B791" s="239"/>
      <c r="D791" s="216" t="s">
        <v>402</v>
      </c>
      <c r="E791" s="240" t="s">
        <v>5</v>
      </c>
      <c r="F791" s="241" t="s">
        <v>5</v>
      </c>
      <c r="H791" s="242">
        <v>0</v>
      </c>
      <c r="I791" s="243"/>
      <c r="L791" s="239"/>
      <c r="M791" s="244"/>
      <c r="N791" s="245"/>
      <c r="O791" s="245"/>
      <c r="P791" s="245"/>
      <c r="Q791" s="245"/>
      <c r="R791" s="245"/>
      <c r="S791" s="245"/>
      <c r="T791" s="246"/>
      <c r="AT791" s="240" t="s">
        <v>402</v>
      </c>
      <c r="AU791" s="240" t="s">
        <v>87</v>
      </c>
      <c r="AV791" s="13" t="s">
        <v>87</v>
      </c>
      <c r="AW791" s="13" t="s">
        <v>43</v>
      </c>
      <c r="AX791" s="13" t="s">
        <v>80</v>
      </c>
      <c r="AY791" s="240" t="s">
        <v>281</v>
      </c>
    </row>
    <row r="792" s="12" customFormat="1">
      <c r="B792" s="232"/>
      <c r="D792" s="216" t="s">
        <v>402</v>
      </c>
      <c r="E792" s="233" t="s">
        <v>5</v>
      </c>
      <c r="F792" s="234" t="s">
        <v>798</v>
      </c>
      <c r="H792" s="233" t="s">
        <v>5</v>
      </c>
      <c r="I792" s="235"/>
      <c r="L792" s="232"/>
      <c r="M792" s="236"/>
      <c r="N792" s="237"/>
      <c r="O792" s="237"/>
      <c r="P792" s="237"/>
      <c r="Q792" s="237"/>
      <c r="R792" s="237"/>
      <c r="S792" s="237"/>
      <c r="T792" s="238"/>
      <c r="AT792" s="233" t="s">
        <v>402</v>
      </c>
      <c r="AU792" s="233" t="s">
        <v>87</v>
      </c>
      <c r="AV792" s="12" t="s">
        <v>24</v>
      </c>
      <c r="AW792" s="12" t="s">
        <v>43</v>
      </c>
      <c r="AX792" s="12" t="s">
        <v>80</v>
      </c>
      <c r="AY792" s="233" t="s">
        <v>281</v>
      </c>
    </row>
    <row r="793" s="13" customFormat="1">
      <c r="B793" s="239"/>
      <c r="D793" s="216" t="s">
        <v>402</v>
      </c>
      <c r="E793" s="240" t="s">
        <v>5</v>
      </c>
      <c r="F793" s="241" t="s">
        <v>280</v>
      </c>
      <c r="H793" s="242">
        <v>5</v>
      </c>
      <c r="I793" s="243"/>
      <c r="L793" s="239"/>
      <c r="M793" s="244"/>
      <c r="N793" s="245"/>
      <c r="O793" s="245"/>
      <c r="P793" s="245"/>
      <c r="Q793" s="245"/>
      <c r="R793" s="245"/>
      <c r="S793" s="245"/>
      <c r="T793" s="246"/>
      <c r="AT793" s="240" t="s">
        <v>402</v>
      </c>
      <c r="AU793" s="240" t="s">
        <v>87</v>
      </c>
      <c r="AV793" s="13" t="s">
        <v>87</v>
      </c>
      <c r="AW793" s="13" t="s">
        <v>43</v>
      </c>
      <c r="AX793" s="13" t="s">
        <v>80</v>
      </c>
      <c r="AY793" s="240" t="s">
        <v>281</v>
      </c>
    </row>
    <row r="794" s="14" customFormat="1">
      <c r="B794" s="247"/>
      <c r="D794" s="216" t="s">
        <v>402</v>
      </c>
      <c r="E794" s="248" t="s">
        <v>5</v>
      </c>
      <c r="F794" s="249" t="s">
        <v>405</v>
      </c>
      <c r="H794" s="250">
        <v>82.819999999999993</v>
      </c>
      <c r="I794" s="251"/>
      <c r="L794" s="247"/>
      <c r="M794" s="252"/>
      <c r="N794" s="253"/>
      <c r="O794" s="253"/>
      <c r="P794" s="253"/>
      <c r="Q794" s="253"/>
      <c r="R794" s="253"/>
      <c r="S794" s="253"/>
      <c r="T794" s="254"/>
      <c r="AT794" s="248" t="s">
        <v>402</v>
      </c>
      <c r="AU794" s="248" t="s">
        <v>87</v>
      </c>
      <c r="AV794" s="14" t="s">
        <v>286</v>
      </c>
      <c r="AW794" s="14" t="s">
        <v>43</v>
      </c>
      <c r="AX794" s="14" t="s">
        <v>24</v>
      </c>
      <c r="AY794" s="248" t="s">
        <v>281</v>
      </c>
    </row>
    <row r="795" s="1" customFormat="1" ht="25.5" customHeight="1">
      <c r="B795" s="203"/>
      <c r="C795" s="204" t="s">
        <v>1148</v>
      </c>
      <c r="D795" s="204" t="s">
        <v>282</v>
      </c>
      <c r="E795" s="205" t="s">
        <v>1149</v>
      </c>
      <c r="F795" s="206" t="s">
        <v>1150</v>
      </c>
      <c r="G795" s="207" t="s">
        <v>388</v>
      </c>
      <c r="H795" s="208">
        <v>424.13999999999999</v>
      </c>
      <c r="I795" s="209"/>
      <c r="J795" s="210">
        <f>ROUND(I795*H795,2)</f>
        <v>0</v>
      </c>
      <c r="K795" s="206" t="s">
        <v>389</v>
      </c>
      <c r="L795" s="48"/>
      <c r="M795" s="211" t="s">
        <v>5</v>
      </c>
      <c r="N795" s="212" t="s">
        <v>51</v>
      </c>
      <c r="O795" s="49"/>
      <c r="P795" s="213">
        <f>O795*H795</f>
        <v>0</v>
      </c>
      <c r="Q795" s="213">
        <v>0.10359</v>
      </c>
      <c r="R795" s="213">
        <f>Q795*H795</f>
        <v>43.936662599999998</v>
      </c>
      <c r="S795" s="213">
        <v>0</v>
      </c>
      <c r="T795" s="214">
        <f>S795*H795</f>
        <v>0</v>
      </c>
      <c r="AR795" s="26" t="s">
        <v>286</v>
      </c>
      <c r="AT795" s="26" t="s">
        <v>282</v>
      </c>
      <c r="AU795" s="26" t="s">
        <v>87</v>
      </c>
      <c r="AY795" s="26" t="s">
        <v>281</v>
      </c>
      <c r="BE795" s="215">
        <f>IF(N795="základní",J795,0)</f>
        <v>0</v>
      </c>
      <c r="BF795" s="215">
        <f>IF(N795="snížená",J795,0)</f>
        <v>0</v>
      </c>
      <c r="BG795" s="215">
        <f>IF(N795="zákl. přenesená",J795,0)</f>
        <v>0</v>
      </c>
      <c r="BH795" s="215">
        <f>IF(N795="sníž. přenesená",J795,0)</f>
        <v>0</v>
      </c>
      <c r="BI795" s="215">
        <f>IF(N795="nulová",J795,0)</f>
        <v>0</v>
      </c>
      <c r="BJ795" s="26" t="s">
        <v>24</v>
      </c>
      <c r="BK795" s="215">
        <f>ROUND(I795*H795,2)</f>
        <v>0</v>
      </c>
      <c r="BL795" s="26" t="s">
        <v>286</v>
      </c>
      <c r="BM795" s="26" t="s">
        <v>1151</v>
      </c>
    </row>
    <row r="796" s="1" customFormat="1">
      <c r="B796" s="48"/>
      <c r="D796" s="216" t="s">
        <v>288</v>
      </c>
      <c r="F796" s="217" t="s">
        <v>1152</v>
      </c>
      <c r="I796" s="218"/>
      <c r="L796" s="48"/>
      <c r="M796" s="219"/>
      <c r="N796" s="49"/>
      <c r="O796" s="49"/>
      <c r="P796" s="49"/>
      <c r="Q796" s="49"/>
      <c r="R796" s="49"/>
      <c r="S796" s="49"/>
      <c r="T796" s="87"/>
      <c r="AT796" s="26" t="s">
        <v>288</v>
      </c>
      <c r="AU796" s="26" t="s">
        <v>87</v>
      </c>
    </row>
    <row r="797" s="12" customFormat="1">
      <c r="B797" s="232"/>
      <c r="D797" s="216" t="s">
        <v>402</v>
      </c>
      <c r="E797" s="233" t="s">
        <v>5</v>
      </c>
      <c r="F797" s="234" t="s">
        <v>772</v>
      </c>
      <c r="H797" s="233" t="s">
        <v>5</v>
      </c>
      <c r="I797" s="235"/>
      <c r="L797" s="232"/>
      <c r="M797" s="236"/>
      <c r="N797" s="237"/>
      <c r="O797" s="237"/>
      <c r="P797" s="237"/>
      <c r="Q797" s="237"/>
      <c r="R797" s="237"/>
      <c r="S797" s="237"/>
      <c r="T797" s="238"/>
      <c r="AT797" s="233" t="s">
        <v>402</v>
      </c>
      <c r="AU797" s="233" t="s">
        <v>87</v>
      </c>
      <c r="AV797" s="12" t="s">
        <v>24</v>
      </c>
      <c r="AW797" s="12" t="s">
        <v>43</v>
      </c>
      <c r="AX797" s="12" t="s">
        <v>80</v>
      </c>
      <c r="AY797" s="233" t="s">
        <v>281</v>
      </c>
    </row>
    <row r="798" s="12" customFormat="1">
      <c r="B798" s="232"/>
      <c r="D798" s="216" t="s">
        <v>402</v>
      </c>
      <c r="E798" s="233" t="s">
        <v>5</v>
      </c>
      <c r="F798" s="234" t="s">
        <v>1153</v>
      </c>
      <c r="H798" s="233" t="s">
        <v>5</v>
      </c>
      <c r="I798" s="235"/>
      <c r="L798" s="232"/>
      <c r="M798" s="236"/>
      <c r="N798" s="237"/>
      <c r="O798" s="237"/>
      <c r="P798" s="237"/>
      <c r="Q798" s="237"/>
      <c r="R798" s="237"/>
      <c r="S798" s="237"/>
      <c r="T798" s="238"/>
      <c r="AT798" s="233" t="s">
        <v>402</v>
      </c>
      <c r="AU798" s="233" t="s">
        <v>87</v>
      </c>
      <c r="AV798" s="12" t="s">
        <v>24</v>
      </c>
      <c r="AW798" s="12" t="s">
        <v>43</v>
      </c>
      <c r="AX798" s="12" t="s">
        <v>80</v>
      </c>
      <c r="AY798" s="233" t="s">
        <v>281</v>
      </c>
    </row>
    <row r="799" s="13" customFormat="1">
      <c r="B799" s="239"/>
      <c r="D799" s="216" t="s">
        <v>402</v>
      </c>
      <c r="E799" s="240" t="s">
        <v>5</v>
      </c>
      <c r="F799" s="241" t="s">
        <v>791</v>
      </c>
      <c r="H799" s="242">
        <v>23.399999999999999</v>
      </c>
      <c r="I799" s="243"/>
      <c r="L799" s="239"/>
      <c r="M799" s="244"/>
      <c r="N799" s="245"/>
      <c r="O799" s="245"/>
      <c r="P799" s="245"/>
      <c r="Q799" s="245"/>
      <c r="R799" s="245"/>
      <c r="S799" s="245"/>
      <c r="T799" s="246"/>
      <c r="AT799" s="240" t="s">
        <v>402</v>
      </c>
      <c r="AU799" s="240" t="s">
        <v>87</v>
      </c>
      <c r="AV799" s="13" t="s">
        <v>87</v>
      </c>
      <c r="AW799" s="13" t="s">
        <v>43</v>
      </c>
      <c r="AX799" s="13" t="s">
        <v>80</v>
      </c>
      <c r="AY799" s="240" t="s">
        <v>281</v>
      </c>
    </row>
    <row r="800" s="12" customFormat="1">
      <c r="B800" s="232"/>
      <c r="D800" s="216" t="s">
        <v>402</v>
      </c>
      <c r="E800" s="233" t="s">
        <v>5</v>
      </c>
      <c r="F800" s="234" t="s">
        <v>1154</v>
      </c>
      <c r="H800" s="233" t="s">
        <v>5</v>
      </c>
      <c r="I800" s="235"/>
      <c r="L800" s="232"/>
      <c r="M800" s="236"/>
      <c r="N800" s="237"/>
      <c r="O800" s="237"/>
      <c r="P800" s="237"/>
      <c r="Q800" s="237"/>
      <c r="R800" s="237"/>
      <c r="S800" s="237"/>
      <c r="T800" s="238"/>
      <c r="AT800" s="233" t="s">
        <v>402</v>
      </c>
      <c r="AU800" s="233" t="s">
        <v>87</v>
      </c>
      <c r="AV800" s="12" t="s">
        <v>24</v>
      </c>
      <c r="AW800" s="12" t="s">
        <v>43</v>
      </c>
      <c r="AX800" s="12" t="s">
        <v>80</v>
      </c>
      <c r="AY800" s="233" t="s">
        <v>281</v>
      </c>
    </row>
    <row r="801" s="13" customFormat="1">
      <c r="B801" s="239"/>
      <c r="D801" s="216" t="s">
        <v>402</v>
      </c>
      <c r="E801" s="240" t="s">
        <v>5</v>
      </c>
      <c r="F801" s="241" t="s">
        <v>1155</v>
      </c>
      <c r="H801" s="242">
        <v>11.59</v>
      </c>
      <c r="I801" s="243"/>
      <c r="L801" s="239"/>
      <c r="M801" s="244"/>
      <c r="N801" s="245"/>
      <c r="O801" s="245"/>
      <c r="P801" s="245"/>
      <c r="Q801" s="245"/>
      <c r="R801" s="245"/>
      <c r="S801" s="245"/>
      <c r="T801" s="246"/>
      <c r="AT801" s="240" t="s">
        <v>402</v>
      </c>
      <c r="AU801" s="240" t="s">
        <v>87</v>
      </c>
      <c r="AV801" s="13" t="s">
        <v>87</v>
      </c>
      <c r="AW801" s="13" t="s">
        <v>43</v>
      </c>
      <c r="AX801" s="13" t="s">
        <v>80</v>
      </c>
      <c r="AY801" s="240" t="s">
        <v>281</v>
      </c>
    </row>
    <row r="802" s="13" customFormat="1">
      <c r="B802" s="239"/>
      <c r="D802" s="216" t="s">
        <v>402</v>
      </c>
      <c r="E802" s="240" t="s">
        <v>5</v>
      </c>
      <c r="F802" s="241" t="s">
        <v>830</v>
      </c>
      <c r="H802" s="242">
        <v>-1.8</v>
      </c>
      <c r="I802" s="243"/>
      <c r="L802" s="239"/>
      <c r="M802" s="244"/>
      <c r="N802" s="245"/>
      <c r="O802" s="245"/>
      <c r="P802" s="245"/>
      <c r="Q802" s="245"/>
      <c r="R802" s="245"/>
      <c r="S802" s="245"/>
      <c r="T802" s="246"/>
      <c r="AT802" s="240" t="s">
        <v>402</v>
      </c>
      <c r="AU802" s="240" t="s">
        <v>87</v>
      </c>
      <c r="AV802" s="13" t="s">
        <v>87</v>
      </c>
      <c r="AW802" s="13" t="s">
        <v>43</v>
      </c>
      <c r="AX802" s="13" t="s">
        <v>80</v>
      </c>
      <c r="AY802" s="240" t="s">
        <v>281</v>
      </c>
    </row>
    <row r="803" s="12" customFormat="1">
      <c r="B803" s="232"/>
      <c r="D803" s="216" t="s">
        <v>402</v>
      </c>
      <c r="E803" s="233" t="s">
        <v>5</v>
      </c>
      <c r="F803" s="234" t="s">
        <v>1156</v>
      </c>
      <c r="H803" s="233" t="s">
        <v>5</v>
      </c>
      <c r="I803" s="235"/>
      <c r="L803" s="232"/>
      <c r="M803" s="236"/>
      <c r="N803" s="237"/>
      <c r="O803" s="237"/>
      <c r="P803" s="237"/>
      <c r="Q803" s="237"/>
      <c r="R803" s="237"/>
      <c r="S803" s="237"/>
      <c r="T803" s="238"/>
      <c r="AT803" s="233" t="s">
        <v>402</v>
      </c>
      <c r="AU803" s="233" t="s">
        <v>87</v>
      </c>
      <c r="AV803" s="12" t="s">
        <v>24</v>
      </c>
      <c r="AW803" s="12" t="s">
        <v>43</v>
      </c>
      <c r="AX803" s="12" t="s">
        <v>80</v>
      </c>
      <c r="AY803" s="233" t="s">
        <v>281</v>
      </c>
    </row>
    <row r="804" s="13" customFormat="1">
      <c r="B804" s="239"/>
      <c r="D804" s="216" t="s">
        <v>402</v>
      </c>
      <c r="E804" s="240" t="s">
        <v>5</v>
      </c>
      <c r="F804" s="241" t="s">
        <v>1157</v>
      </c>
      <c r="H804" s="242">
        <v>65.974999999999994</v>
      </c>
      <c r="I804" s="243"/>
      <c r="L804" s="239"/>
      <c r="M804" s="244"/>
      <c r="N804" s="245"/>
      <c r="O804" s="245"/>
      <c r="P804" s="245"/>
      <c r="Q804" s="245"/>
      <c r="R804" s="245"/>
      <c r="S804" s="245"/>
      <c r="T804" s="246"/>
      <c r="AT804" s="240" t="s">
        <v>402</v>
      </c>
      <c r="AU804" s="240" t="s">
        <v>87</v>
      </c>
      <c r="AV804" s="13" t="s">
        <v>87</v>
      </c>
      <c r="AW804" s="13" t="s">
        <v>43</v>
      </c>
      <c r="AX804" s="13" t="s">
        <v>80</v>
      </c>
      <c r="AY804" s="240" t="s">
        <v>281</v>
      </c>
    </row>
    <row r="805" s="13" customFormat="1">
      <c r="B805" s="239"/>
      <c r="D805" s="216" t="s">
        <v>402</v>
      </c>
      <c r="E805" s="240" t="s">
        <v>5</v>
      </c>
      <c r="F805" s="241" t="s">
        <v>830</v>
      </c>
      <c r="H805" s="242">
        <v>-1.8</v>
      </c>
      <c r="I805" s="243"/>
      <c r="L805" s="239"/>
      <c r="M805" s="244"/>
      <c r="N805" s="245"/>
      <c r="O805" s="245"/>
      <c r="P805" s="245"/>
      <c r="Q805" s="245"/>
      <c r="R805" s="245"/>
      <c r="S805" s="245"/>
      <c r="T805" s="246"/>
      <c r="AT805" s="240" t="s">
        <v>402</v>
      </c>
      <c r="AU805" s="240" t="s">
        <v>87</v>
      </c>
      <c r="AV805" s="13" t="s">
        <v>87</v>
      </c>
      <c r="AW805" s="13" t="s">
        <v>43</v>
      </c>
      <c r="AX805" s="13" t="s">
        <v>80</v>
      </c>
      <c r="AY805" s="240" t="s">
        <v>281</v>
      </c>
    </row>
    <row r="806" s="13" customFormat="1">
      <c r="B806" s="239"/>
      <c r="D806" s="216" t="s">
        <v>402</v>
      </c>
      <c r="E806" s="240" t="s">
        <v>5</v>
      </c>
      <c r="F806" s="241" t="s">
        <v>1158</v>
      </c>
      <c r="H806" s="242">
        <v>-3.6000000000000001</v>
      </c>
      <c r="I806" s="243"/>
      <c r="L806" s="239"/>
      <c r="M806" s="244"/>
      <c r="N806" s="245"/>
      <c r="O806" s="245"/>
      <c r="P806" s="245"/>
      <c r="Q806" s="245"/>
      <c r="R806" s="245"/>
      <c r="S806" s="245"/>
      <c r="T806" s="246"/>
      <c r="AT806" s="240" t="s">
        <v>402</v>
      </c>
      <c r="AU806" s="240" t="s">
        <v>87</v>
      </c>
      <c r="AV806" s="13" t="s">
        <v>87</v>
      </c>
      <c r="AW806" s="13" t="s">
        <v>43</v>
      </c>
      <c r="AX806" s="13" t="s">
        <v>80</v>
      </c>
      <c r="AY806" s="240" t="s">
        <v>281</v>
      </c>
    </row>
    <row r="807" s="12" customFormat="1">
      <c r="B807" s="232"/>
      <c r="D807" s="216" t="s">
        <v>402</v>
      </c>
      <c r="E807" s="233" t="s">
        <v>5</v>
      </c>
      <c r="F807" s="234" t="s">
        <v>1159</v>
      </c>
      <c r="H807" s="233" t="s">
        <v>5</v>
      </c>
      <c r="I807" s="235"/>
      <c r="L807" s="232"/>
      <c r="M807" s="236"/>
      <c r="N807" s="237"/>
      <c r="O807" s="237"/>
      <c r="P807" s="237"/>
      <c r="Q807" s="237"/>
      <c r="R807" s="237"/>
      <c r="S807" s="237"/>
      <c r="T807" s="238"/>
      <c r="AT807" s="233" t="s">
        <v>402</v>
      </c>
      <c r="AU807" s="233" t="s">
        <v>87</v>
      </c>
      <c r="AV807" s="12" t="s">
        <v>24</v>
      </c>
      <c r="AW807" s="12" t="s">
        <v>43</v>
      </c>
      <c r="AX807" s="12" t="s">
        <v>80</v>
      </c>
      <c r="AY807" s="233" t="s">
        <v>281</v>
      </c>
    </row>
    <row r="808" s="13" customFormat="1">
      <c r="B808" s="239"/>
      <c r="D808" s="216" t="s">
        <v>402</v>
      </c>
      <c r="E808" s="240" t="s">
        <v>5</v>
      </c>
      <c r="F808" s="241" t="s">
        <v>1160</v>
      </c>
      <c r="H808" s="242">
        <v>114.56999999999999</v>
      </c>
      <c r="I808" s="243"/>
      <c r="L808" s="239"/>
      <c r="M808" s="244"/>
      <c r="N808" s="245"/>
      <c r="O808" s="245"/>
      <c r="P808" s="245"/>
      <c r="Q808" s="245"/>
      <c r="R808" s="245"/>
      <c r="S808" s="245"/>
      <c r="T808" s="246"/>
      <c r="AT808" s="240" t="s">
        <v>402</v>
      </c>
      <c r="AU808" s="240" t="s">
        <v>87</v>
      </c>
      <c r="AV808" s="13" t="s">
        <v>87</v>
      </c>
      <c r="AW808" s="13" t="s">
        <v>43</v>
      </c>
      <c r="AX808" s="13" t="s">
        <v>80</v>
      </c>
      <c r="AY808" s="240" t="s">
        <v>281</v>
      </c>
    </row>
    <row r="809" s="13" customFormat="1">
      <c r="B809" s="239"/>
      <c r="D809" s="216" t="s">
        <v>402</v>
      </c>
      <c r="E809" s="240" t="s">
        <v>5</v>
      </c>
      <c r="F809" s="241" t="s">
        <v>1161</v>
      </c>
      <c r="H809" s="242">
        <v>-10.800000000000001</v>
      </c>
      <c r="I809" s="243"/>
      <c r="L809" s="239"/>
      <c r="M809" s="244"/>
      <c r="N809" s="245"/>
      <c r="O809" s="245"/>
      <c r="P809" s="245"/>
      <c r="Q809" s="245"/>
      <c r="R809" s="245"/>
      <c r="S809" s="245"/>
      <c r="T809" s="246"/>
      <c r="AT809" s="240" t="s">
        <v>402</v>
      </c>
      <c r="AU809" s="240" t="s">
        <v>87</v>
      </c>
      <c r="AV809" s="13" t="s">
        <v>87</v>
      </c>
      <c r="AW809" s="13" t="s">
        <v>43</v>
      </c>
      <c r="AX809" s="13" t="s">
        <v>80</v>
      </c>
      <c r="AY809" s="240" t="s">
        <v>281</v>
      </c>
    </row>
    <row r="810" s="13" customFormat="1">
      <c r="B810" s="239"/>
      <c r="D810" s="216" t="s">
        <v>402</v>
      </c>
      <c r="E810" s="240" t="s">
        <v>5</v>
      </c>
      <c r="F810" s="241" t="s">
        <v>1162</v>
      </c>
      <c r="H810" s="242">
        <v>14.44</v>
      </c>
      <c r="I810" s="243"/>
      <c r="L810" s="239"/>
      <c r="M810" s="244"/>
      <c r="N810" s="245"/>
      <c r="O810" s="245"/>
      <c r="P810" s="245"/>
      <c r="Q810" s="245"/>
      <c r="R810" s="245"/>
      <c r="S810" s="245"/>
      <c r="T810" s="246"/>
      <c r="AT810" s="240" t="s">
        <v>402</v>
      </c>
      <c r="AU810" s="240" t="s">
        <v>87</v>
      </c>
      <c r="AV810" s="13" t="s">
        <v>87</v>
      </c>
      <c r="AW810" s="13" t="s">
        <v>43</v>
      </c>
      <c r="AX810" s="13" t="s">
        <v>80</v>
      </c>
      <c r="AY810" s="240" t="s">
        <v>281</v>
      </c>
    </row>
    <row r="811" s="12" customFormat="1">
      <c r="B811" s="232"/>
      <c r="D811" s="216" t="s">
        <v>402</v>
      </c>
      <c r="E811" s="233" t="s">
        <v>5</v>
      </c>
      <c r="F811" s="234" t="s">
        <v>1125</v>
      </c>
      <c r="H811" s="233" t="s">
        <v>5</v>
      </c>
      <c r="I811" s="235"/>
      <c r="L811" s="232"/>
      <c r="M811" s="236"/>
      <c r="N811" s="237"/>
      <c r="O811" s="237"/>
      <c r="P811" s="237"/>
      <c r="Q811" s="237"/>
      <c r="R811" s="237"/>
      <c r="S811" s="237"/>
      <c r="T811" s="238"/>
      <c r="AT811" s="233" t="s">
        <v>402</v>
      </c>
      <c r="AU811" s="233" t="s">
        <v>87</v>
      </c>
      <c r="AV811" s="12" t="s">
        <v>24</v>
      </c>
      <c r="AW811" s="12" t="s">
        <v>43</v>
      </c>
      <c r="AX811" s="12" t="s">
        <v>80</v>
      </c>
      <c r="AY811" s="233" t="s">
        <v>281</v>
      </c>
    </row>
    <row r="812" s="13" customFormat="1">
      <c r="B812" s="239"/>
      <c r="D812" s="216" t="s">
        <v>402</v>
      </c>
      <c r="E812" s="240" t="s">
        <v>5</v>
      </c>
      <c r="F812" s="241" t="s">
        <v>1126</v>
      </c>
      <c r="H812" s="242">
        <v>4.9400000000000004</v>
      </c>
      <c r="I812" s="243"/>
      <c r="L812" s="239"/>
      <c r="M812" s="244"/>
      <c r="N812" s="245"/>
      <c r="O812" s="245"/>
      <c r="P812" s="245"/>
      <c r="Q812" s="245"/>
      <c r="R812" s="245"/>
      <c r="S812" s="245"/>
      <c r="T812" s="246"/>
      <c r="AT812" s="240" t="s">
        <v>402</v>
      </c>
      <c r="AU812" s="240" t="s">
        <v>87</v>
      </c>
      <c r="AV812" s="13" t="s">
        <v>87</v>
      </c>
      <c r="AW812" s="13" t="s">
        <v>43</v>
      </c>
      <c r="AX812" s="13" t="s">
        <v>80</v>
      </c>
      <c r="AY812" s="240" t="s">
        <v>281</v>
      </c>
    </row>
    <row r="813" s="12" customFormat="1">
      <c r="B813" s="232"/>
      <c r="D813" s="216" t="s">
        <v>402</v>
      </c>
      <c r="E813" s="233" t="s">
        <v>5</v>
      </c>
      <c r="F813" s="234" t="s">
        <v>1163</v>
      </c>
      <c r="H813" s="233" t="s">
        <v>5</v>
      </c>
      <c r="I813" s="235"/>
      <c r="L813" s="232"/>
      <c r="M813" s="236"/>
      <c r="N813" s="237"/>
      <c r="O813" s="237"/>
      <c r="P813" s="237"/>
      <c r="Q813" s="237"/>
      <c r="R813" s="237"/>
      <c r="S813" s="237"/>
      <c r="T813" s="238"/>
      <c r="AT813" s="233" t="s">
        <v>402</v>
      </c>
      <c r="AU813" s="233" t="s">
        <v>87</v>
      </c>
      <c r="AV813" s="12" t="s">
        <v>24</v>
      </c>
      <c r="AW813" s="12" t="s">
        <v>43</v>
      </c>
      <c r="AX813" s="12" t="s">
        <v>80</v>
      </c>
      <c r="AY813" s="233" t="s">
        <v>281</v>
      </c>
    </row>
    <row r="814" s="13" customFormat="1">
      <c r="B814" s="239"/>
      <c r="D814" s="216" t="s">
        <v>402</v>
      </c>
      <c r="E814" s="240" t="s">
        <v>5</v>
      </c>
      <c r="F814" s="241" t="s">
        <v>1164</v>
      </c>
      <c r="H814" s="242">
        <v>49.210000000000001</v>
      </c>
      <c r="I814" s="243"/>
      <c r="L814" s="239"/>
      <c r="M814" s="244"/>
      <c r="N814" s="245"/>
      <c r="O814" s="245"/>
      <c r="P814" s="245"/>
      <c r="Q814" s="245"/>
      <c r="R814" s="245"/>
      <c r="S814" s="245"/>
      <c r="T814" s="246"/>
      <c r="AT814" s="240" t="s">
        <v>402</v>
      </c>
      <c r="AU814" s="240" t="s">
        <v>87</v>
      </c>
      <c r="AV814" s="13" t="s">
        <v>87</v>
      </c>
      <c r="AW814" s="13" t="s">
        <v>43</v>
      </c>
      <c r="AX814" s="13" t="s">
        <v>80</v>
      </c>
      <c r="AY814" s="240" t="s">
        <v>281</v>
      </c>
    </row>
    <row r="815" s="13" customFormat="1">
      <c r="B815" s="239"/>
      <c r="D815" s="216" t="s">
        <v>402</v>
      </c>
      <c r="E815" s="240" t="s">
        <v>5</v>
      </c>
      <c r="F815" s="241" t="s">
        <v>830</v>
      </c>
      <c r="H815" s="242">
        <v>-1.8</v>
      </c>
      <c r="I815" s="243"/>
      <c r="L815" s="239"/>
      <c r="M815" s="244"/>
      <c r="N815" s="245"/>
      <c r="O815" s="245"/>
      <c r="P815" s="245"/>
      <c r="Q815" s="245"/>
      <c r="R815" s="245"/>
      <c r="S815" s="245"/>
      <c r="T815" s="246"/>
      <c r="AT815" s="240" t="s">
        <v>402</v>
      </c>
      <c r="AU815" s="240" t="s">
        <v>87</v>
      </c>
      <c r="AV815" s="13" t="s">
        <v>87</v>
      </c>
      <c r="AW815" s="13" t="s">
        <v>43</v>
      </c>
      <c r="AX815" s="13" t="s">
        <v>80</v>
      </c>
      <c r="AY815" s="240" t="s">
        <v>281</v>
      </c>
    </row>
    <row r="816" s="13" customFormat="1">
      <c r="B816" s="239"/>
      <c r="D816" s="216" t="s">
        <v>402</v>
      </c>
      <c r="E816" s="240" t="s">
        <v>5</v>
      </c>
      <c r="F816" s="241" t="s">
        <v>1165</v>
      </c>
      <c r="H816" s="242">
        <v>6.8399999999999999</v>
      </c>
      <c r="I816" s="243"/>
      <c r="L816" s="239"/>
      <c r="M816" s="244"/>
      <c r="N816" s="245"/>
      <c r="O816" s="245"/>
      <c r="P816" s="245"/>
      <c r="Q816" s="245"/>
      <c r="R816" s="245"/>
      <c r="S816" s="245"/>
      <c r="T816" s="246"/>
      <c r="AT816" s="240" t="s">
        <v>402</v>
      </c>
      <c r="AU816" s="240" t="s">
        <v>87</v>
      </c>
      <c r="AV816" s="13" t="s">
        <v>87</v>
      </c>
      <c r="AW816" s="13" t="s">
        <v>43</v>
      </c>
      <c r="AX816" s="13" t="s">
        <v>80</v>
      </c>
      <c r="AY816" s="240" t="s">
        <v>281</v>
      </c>
    </row>
    <row r="817" s="13" customFormat="1">
      <c r="B817" s="239"/>
      <c r="D817" s="216" t="s">
        <v>402</v>
      </c>
      <c r="E817" s="240" t="s">
        <v>5</v>
      </c>
      <c r="F817" s="241" t="s">
        <v>5</v>
      </c>
      <c r="H817" s="242">
        <v>0</v>
      </c>
      <c r="I817" s="243"/>
      <c r="L817" s="239"/>
      <c r="M817" s="244"/>
      <c r="N817" s="245"/>
      <c r="O817" s="245"/>
      <c r="P817" s="245"/>
      <c r="Q817" s="245"/>
      <c r="R817" s="245"/>
      <c r="S817" s="245"/>
      <c r="T817" s="246"/>
      <c r="AT817" s="240" t="s">
        <v>402</v>
      </c>
      <c r="AU817" s="240" t="s">
        <v>87</v>
      </c>
      <c r="AV817" s="13" t="s">
        <v>87</v>
      </c>
      <c r="AW817" s="13" t="s">
        <v>43</v>
      </c>
      <c r="AX817" s="13" t="s">
        <v>80</v>
      </c>
      <c r="AY817" s="240" t="s">
        <v>281</v>
      </c>
    </row>
    <row r="818" s="12" customFormat="1">
      <c r="B818" s="232"/>
      <c r="D818" s="216" t="s">
        <v>402</v>
      </c>
      <c r="E818" s="233" t="s">
        <v>5</v>
      </c>
      <c r="F818" s="234" t="s">
        <v>776</v>
      </c>
      <c r="H818" s="233" t="s">
        <v>5</v>
      </c>
      <c r="I818" s="235"/>
      <c r="L818" s="232"/>
      <c r="M818" s="236"/>
      <c r="N818" s="237"/>
      <c r="O818" s="237"/>
      <c r="P818" s="237"/>
      <c r="Q818" s="237"/>
      <c r="R818" s="237"/>
      <c r="S818" s="237"/>
      <c r="T818" s="238"/>
      <c r="AT818" s="233" t="s">
        <v>402</v>
      </c>
      <c r="AU818" s="233" t="s">
        <v>87</v>
      </c>
      <c r="AV818" s="12" t="s">
        <v>24</v>
      </c>
      <c r="AW818" s="12" t="s">
        <v>43</v>
      </c>
      <c r="AX818" s="12" t="s">
        <v>80</v>
      </c>
      <c r="AY818" s="233" t="s">
        <v>281</v>
      </c>
    </row>
    <row r="819" s="12" customFormat="1">
      <c r="B819" s="232"/>
      <c r="D819" s="216" t="s">
        <v>402</v>
      </c>
      <c r="E819" s="233" t="s">
        <v>5</v>
      </c>
      <c r="F819" s="234" t="s">
        <v>1166</v>
      </c>
      <c r="H819" s="233" t="s">
        <v>5</v>
      </c>
      <c r="I819" s="235"/>
      <c r="L819" s="232"/>
      <c r="M819" s="236"/>
      <c r="N819" s="237"/>
      <c r="O819" s="237"/>
      <c r="P819" s="237"/>
      <c r="Q819" s="237"/>
      <c r="R819" s="237"/>
      <c r="S819" s="237"/>
      <c r="T819" s="238"/>
      <c r="AT819" s="233" t="s">
        <v>402</v>
      </c>
      <c r="AU819" s="233" t="s">
        <v>87</v>
      </c>
      <c r="AV819" s="12" t="s">
        <v>24</v>
      </c>
      <c r="AW819" s="12" t="s">
        <v>43</v>
      </c>
      <c r="AX819" s="12" t="s">
        <v>80</v>
      </c>
      <c r="AY819" s="233" t="s">
        <v>281</v>
      </c>
    </row>
    <row r="820" s="13" customFormat="1">
      <c r="B820" s="239"/>
      <c r="D820" s="216" t="s">
        <v>402</v>
      </c>
      <c r="E820" s="240" t="s">
        <v>5</v>
      </c>
      <c r="F820" s="241" t="s">
        <v>1167</v>
      </c>
      <c r="H820" s="242">
        <v>59.469999999999999</v>
      </c>
      <c r="I820" s="243"/>
      <c r="L820" s="239"/>
      <c r="M820" s="244"/>
      <c r="N820" s="245"/>
      <c r="O820" s="245"/>
      <c r="P820" s="245"/>
      <c r="Q820" s="245"/>
      <c r="R820" s="245"/>
      <c r="S820" s="245"/>
      <c r="T820" s="246"/>
      <c r="AT820" s="240" t="s">
        <v>402</v>
      </c>
      <c r="AU820" s="240" t="s">
        <v>87</v>
      </c>
      <c r="AV820" s="13" t="s">
        <v>87</v>
      </c>
      <c r="AW820" s="13" t="s">
        <v>43</v>
      </c>
      <c r="AX820" s="13" t="s">
        <v>80</v>
      </c>
      <c r="AY820" s="240" t="s">
        <v>281</v>
      </c>
    </row>
    <row r="821" s="13" customFormat="1">
      <c r="B821" s="239"/>
      <c r="D821" s="216" t="s">
        <v>402</v>
      </c>
      <c r="E821" s="240" t="s">
        <v>5</v>
      </c>
      <c r="F821" s="241" t="s">
        <v>1168</v>
      </c>
      <c r="H821" s="242">
        <v>-3.2000000000000002</v>
      </c>
      <c r="I821" s="243"/>
      <c r="L821" s="239"/>
      <c r="M821" s="244"/>
      <c r="N821" s="245"/>
      <c r="O821" s="245"/>
      <c r="P821" s="245"/>
      <c r="Q821" s="245"/>
      <c r="R821" s="245"/>
      <c r="S821" s="245"/>
      <c r="T821" s="246"/>
      <c r="AT821" s="240" t="s">
        <v>402</v>
      </c>
      <c r="AU821" s="240" t="s">
        <v>87</v>
      </c>
      <c r="AV821" s="13" t="s">
        <v>87</v>
      </c>
      <c r="AW821" s="13" t="s">
        <v>43</v>
      </c>
      <c r="AX821" s="13" t="s">
        <v>80</v>
      </c>
      <c r="AY821" s="240" t="s">
        <v>281</v>
      </c>
    </row>
    <row r="822" s="12" customFormat="1">
      <c r="B822" s="232"/>
      <c r="D822" s="216" t="s">
        <v>402</v>
      </c>
      <c r="E822" s="233" t="s">
        <v>5</v>
      </c>
      <c r="F822" s="234" t="s">
        <v>1169</v>
      </c>
      <c r="H822" s="233" t="s">
        <v>5</v>
      </c>
      <c r="I822" s="235"/>
      <c r="L822" s="232"/>
      <c r="M822" s="236"/>
      <c r="N822" s="237"/>
      <c r="O822" s="237"/>
      <c r="P822" s="237"/>
      <c r="Q822" s="237"/>
      <c r="R822" s="237"/>
      <c r="S822" s="237"/>
      <c r="T822" s="238"/>
      <c r="AT822" s="233" t="s">
        <v>402</v>
      </c>
      <c r="AU822" s="233" t="s">
        <v>87</v>
      </c>
      <c r="AV822" s="12" t="s">
        <v>24</v>
      </c>
      <c r="AW822" s="12" t="s">
        <v>43</v>
      </c>
      <c r="AX822" s="12" t="s">
        <v>80</v>
      </c>
      <c r="AY822" s="233" t="s">
        <v>281</v>
      </c>
    </row>
    <row r="823" s="13" customFormat="1">
      <c r="B823" s="239"/>
      <c r="D823" s="216" t="s">
        <v>402</v>
      </c>
      <c r="E823" s="240" t="s">
        <v>5</v>
      </c>
      <c r="F823" s="241" t="s">
        <v>1170</v>
      </c>
      <c r="H823" s="242">
        <v>62.700000000000003</v>
      </c>
      <c r="I823" s="243"/>
      <c r="L823" s="239"/>
      <c r="M823" s="244"/>
      <c r="N823" s="245"/>
      <c r="O823" s="245"/>
      <c r="P823" s="245"/>
      <c r="Q823" s="245"/>
      <c r="R823" s="245"/>
      <c r="S823" s="245"/>
      <c r="T823" s="246"/>
      <c r="AT823" s="240" t="s">
        <v>402</v>
      </c>
      <c r="AU823" s="240" t="s">
        <v>87</v>
      </c>
      <c r="AV823" s="13" t="s">
        <v>87</v>
      </c>
      <c r="AW823" s="13" t="s">
        <v>43</v>
      </c>
      <c r="AX823" s="13" t="s">
        <v>80</v>
      </c>
      <c r="AY823" s="240" t="s">
        <v>281</v>
      </c>
    </row>
    <row r="824" s="13" customFormat="1">
      <c r="B824" s="239"/>
      <c r="D824" s="216" t="s">
        <v>402</v>
      </c>
      <c r="E824" s="240" t="s">
        <v>5</v>
      </c>
      <c r="F824" s="241" t="s">
        <v>1129</v>
      </c>
      <c r="H824" s="242">
        <v>-1.6000000000000001</v>
      </c>
      <c r="I824" s="243"/>
      <c r="L824" s="239"/>
      <c r="M824" s="244"/>
      <c r="N824" s="245"/>
      <c r="O824" s="245"/>
      <c r="P824" s="245"/>
      <c r="Q824" s="245"/>
      <c r="R824" s="245"/>
      <c r="S824" s="245"/>
      <c r="T824" s="246"/>
      <c r="AT824" s="240" t="s">
        <v>402</v>
      </c>
      <c r="AU824" s="240" t="s">
        <v>87</v>
      </c>
      <c r="AV824" s="13" t="s">
        <v>87</v>
      </c>
      <c r="AW824" s="13" t="s">
        <v>43</v>
      </c>
      <c r="AX824" s="13" t="s">
        <v>80</v>
      </c>
      <c r="AY824" s="240" t="s">
        <v>281</v>
      </c>
    </row>
    <row r="825" s="13" customFormat="1">
      <c r="B825" s="239"/>
      <c r="D825" s="216" t="s">
        <v>402</v>
      </c>
      <c r="E825" s="240" t="s">
        <v>5</v>
      </c>
      <c r="F825" s="241" t="s">
        <v>830</v>
      </c>
      <c r="H825" s="242">
        <v>-1.8</v>
      </c>
      <c r="I825" s="243"/>
      <c r="L825" s="239"/>
      <c r="M825" s="244"/>
      <c r="N825" s="245"/>
      <c r="O825" s="245"/>
      <c r="P825" s="245"/>
      <c r="Q825" s="245"/>
      <c r="R825" s="245"/>
      <c r="S825" s="245"/>
      <c r="T825" s="246"/>
      <c r="AT825" s="240" t="s">
        <v>402</v>
      </c>
      <c r="AU825" s="240" t="s">
        <v>87</v>
      </c>
      <c r="AV825" s="13" t="s">
        <v>87</v>
      </c>
      <c r="AW825" s="13" t="s">
        <v>43</v>
      </c>
      <c r="AX825" s="13" t="s">
        <v>80</v>
      </c>
      <c r="AY825" s="240" t="s">
        <v>281</v>
      </c>
    </row>
    <row r="826" s="12" customFormat="1">
      <c r="B826" s="232"/>
      <c r="D826" s="216" t="s">
        <v>402</v>
      </c>
      <c r="E826" s="233" t="s">
        <v>5</v>
      </c>
      <c r="F826" s="234" t="s">
        <v>1101</v>
      </c>
      <c r="H826" s="233" t="s">
        <v>5</v>
      </c>
      <c r="I826" s="235"/>
      <c r="L826" s="232"/>
      <c r="M826" s="236"/>
      <c r="N826" s="237"/>
      <c r="O826" s="237"/>
      <c r="P826" s="237"/>
      <c r="Q826" s="237"/>
      <c r="R826" s="237"/>
      <c r="S826" s="237"/>
      <c r="T826" s="238"/>
      <c r="AT826" s="233" t="s">
        <v>402</v>
      </c>
      <c r="AU826" s="233" t="s">
        <v>87</v>
      </c>
      <c r="AV826" s="12" t="s">
        <v>24</v>
      </c>
      <c r="AW826" s="12" t="s">
        <v>43</v>
      </c>
      <c r="AX826" s="12" t="s">
        <v>80</v>
      </c>
      <c r="AY826" s="233" t="s">
        <v>281</v>
      </c>
    </row>
    <row r="827" s="13" customFormat="1">
      <c r="B827" s="239"/>
      <c r="D827" s="216" t="s">
        <v>402</v>
      </c>
      <c r="E827" s="240" t="s">
        <v>5</v>
      </c>
      <c r="F827" s="241" t="s">
        <v>1171</v>
      </c>
      <c r="H827" s="242">
        <v>35.405000000000001</v>
      </c>
      <c r="I827" s="243"/>
      <c r="L827" s="239"/>
      <c r="M827" s="244"/>
      <c r="N827" s="245"/>
      <c r="O827" s="245"/>
      <c r="P827" s="245"/>
      <c r="Q827" s="245"/>
      <c r="R827" s="245"/>
      <c r="S827" s="245"/>
      <c r="T827" s="246"/>
      <c r="AT827" s="240" t="s">
        <v>402</v>
      </c>
      <c r="AU827" s="240" t="s">
        <v>87</v>
      </c>
      <c r="AV827" s="13" t="s">
        <v>87</v>
      </c>
      <c r="AW827" s="13" t="s">
        <v>43</v>
      </c>
      <c r="AX827" s="13" t="s">
        <v>80</v>
      </c>
      <c r="AY827" s="240" t="s">
        <v>281</v>
      </c>
    </row>
    <row r="828" s="13" customFormat="1">
      <c r="B828" s="239"/>
      <c r="D828" s="216" t="s">
        <v>402</v>
      </c>
      <c r="E828" s="240" t="s">
        <v>5</v>
      </c>
      <c r="F828" s="241" t="s">
        <v>1172</v>
      </c>
      <c r="H828" s="242">
        <v>-2</v>
      </c>
      <c r="I828" s="243"/>
      <c r="L828" s="239"/>
      <c r="M828" s="244"/>
      <c r="N828" s="245"/>
      <c r="O828" s="245"/>
      <c r="P828" s="245"/>
      <c r="Q828" s="245"/>
      <c r="R828" s="245"/>
      <c r="S828" s="245"/>
      <c r="T828" s="246"/>
      <c r="AT828" s="240" t="s">
        <v>402</v>
      </c>
      <c r="AU828" s="240" t="s">
        <v>87</v>
      </c>
      <c r="AV828" s="13" t="s">
        <v>87</v>
      </c>
      <c r="AW828" s="13" t="s">
        <v>43</v>
      </c>
      <c r="AX828" s="13" t="s">
        <v>80</v>
      </c>
      <c r="AY828" s="240" t="s">
        <v>281</v>
      </c>
    </row>
    <row r="829" s="12" customFormat="1">
      <c r="B829" s="232"/>
      <c r="D829" s="216" t="s">
        <v>402</v>
      </c>
      <c r="E829" s="233" t="s">
        <v>5</v>
      </c>
      <c r="F829" s="234" t="s">
        <v>798</v>
      </c>
      <c r="H829" s="233" t="s">
        <v>5</v>
      </c>
      <c r="I829" s="235"/>
      <c r="L829" s="232"/>
      <c r="M829" s="236"/>
      <c r="N829" s="237"/>
      <c r="O829" s="237"/>
      <c r="P829" s="237"/>
      <c r="Q829" s="237"/>
      <c r="R829" s="237"/>
      <c r="S829" s="237"/>
      <c r="T829" s="238"/>
      <c r="AT829" s="233" t="s">
        <v>402</v>
      </c>
      <c r="AU829" s="233" t="s">
        <v>87</v>
      </c>
      <c r="AV829" s="12" t="s">
        <v>24</v>
      </c>
      <c r="AW829" s="12" t="s">
        <v>43</v>
      </c>
      <c r="AX829" s="12" t="s">
        <v>80</v>
      </c>
      <c r="AY829" s="233" t="s">
        <v>281</v>
      </c>
    </row>
    <row r="830" s="13" customFormat="1">
      <c r="B830" s="239"/>
      <c r="D830" s="216" t="s">
        <v>402</v>
      </c>
      <c r="E830" s="240" t="s">
        <v>5</v>
      </c>
      <c r="F830" s="241" t="s">
        <v>286</v>
      </c>
      <c r="H830" s="242">
        <v>4</v>
      </c>
      <c r="I830" s="243"/>
      <c r="L830" s="239"/>
      <c r="M830" s="244"/>
      <c r="N830" s="245"/>
      <c r="O830" s="245"/>
      <c r="P830" s="245"/>
      <c r="Q830" s="245"/>
      <c r="R830" s="245"/>
      <c r="S830" s="245"/>
      <c r="T830" s="246"/>
      <c r="AT830" s="240" t="s">
        <v>402</v>
      </c>
      <c r="AU830" s="240" t="s">
        <v>87</v>
      </c>
      <c r="AV830" s="13" t="s">
        <v>87</v>
      </c>
      <c r="AW830" s="13" t="s">
        <v>43</v>
      </c>
      <c r="AX830" s="13" t="s">
        <v>80</v>
      </c>
      <c r="AY830" s="240" t="s">
        <v>281</v>
      </c>
    </row>
    <row r="831" s="14" customFormat="1">
      <c r="B831" s="247"/>
      <c r="D831" s="216" t="s">
        <v>402</v>
      </c>
      <c r="E831" s="248" t="s">
        <v>5</v>
      </c>
      <c r="F831" s="249" t="s">
        <v>405</v>
      </c>
      <c r="H831" s="250">
        <v>424.13999999999999</v>
      </c>
      <c r="I831" s="251"/>
      <c r="L831" s="247"/>
      <c r="M831" s="252"/>
      <c r="N831" s="253"/>
      <c r="O831" s="253"/>
      <c r="P831" s="253"/>
      <c r="Q831" s="253"/>
      <c r="R831" s="253"/>
      <c r="S831" s="253"/>
      <c r="T831" s="254"/>
      <c r="AT831" s="248" t="s">
        <v>402</v>
      </c>
      <c r="AU831" s="248" t="s">
        <v>87</v>
      </c>
      <c r="AV831" s="14" t="s">
        <v>286</v>
      </c>
      <c r="AW831" s="14" t="s">
        <v>43</v>
      </c>
      <c r="AX831" s="14" t="s">
        <v>24</v>
      </c>
      <c r="AY831" s="248" t="s">
        <v>281</v>
      </c>
    </row>
    <row r="832" s="1" customFormat="1" ht="16.5" customHeight="1">
      <c r="B832" s="203"/>
      <c r="C832" s="204" t="s">
        <v>1173</v>
      </c>
      <c r="D832" s="204" t="s">
        <v>282</v>
      </c>
      <c r="E832" s="205" t="s">
        <v>1174</v>
      </c>
      <c r="F832" s="206" t="s">
        <v>1175</v>
      </c>
      <c r="G832" s="207" t="s">
        <v>394</v>
      </c>
      <c r="H832" s="208">
        <v>16.949999999999999</v>
      </c>
      <c r="I832" s="209"/>
      <c r="J832" s="210">
        <f>ROUND(I832*H832,2)</f>
        <v>0</v>
      </c>
      <c r="K832" s="206" t="s">
        <v>389</v>
      </c>
      <c r="L832" s="48"/>
      <c r="M832" s="211" t="s">
        <v>5</v>
      </c>
      <c r="N832" s="212" t="s">
        <v>51</v>
      </c>
      <c r="O832" s="49"/>
      <c r="P832" s="213">
        <f>O832*H832</f>
        <v>0</v>
      </c>
      <c r="Q832" s="213">
        <v>8.0000000000000007E-05</v>
      </c>
      <c r="R832" s="213">
        <f>Q832*H832</f>
        <v>0.001356</v>
      </c>
      <c r="S832" s="213">
        <v>0</v>
      </c>
      <c r="T832" s="214">
        <f>S832*H832</f>
        <v>0</v>
      </c>
      <c r="AR832" s="26" t="s">
        <v>286</v>
      </c>
      <c r="AT832" s="26" t="s">
        <v>282</v>
      </c>
      <c r="AU832" s="26" t="s">
        <v>87</v>
      </c>
      <c r="AY832" s="26" t="s">
        <v>281</v>
      </c>
      <c r="BE832" s="215">
        <f>IF(N832="základní",J832,0)</f>
        <v>0</v>
      </c>
      <c r="BF832" s="215">
        <f>IF(N832="snížená",J832,0)</f>
        <v>0</v>
      </c>
      <c r="BG832" s="215">
        <f>IF(N832="zákl. přenesená",J832,0)</f>
        <v>0</v>
      </c>
      <c r="BH832" s="215">
        <f>IF(N832="sníž. přenesená",J832,0)</f>
        <v>0</v>
      </c>
      <c r="BI832" s="215">
        <f>IF(N832="nulová",J832,0)</f>
        <v>0</v>
      </c>
      <c r="BJ832" s="26" t="s">
        <v>24</v>
      </c>
      <c r="BK832" s="215">
        <f>ROUND(I832*H832,2)</f>
        <v>0</v>
      </c>
      <c r="BL832" s="26" t="s">
        <v>286</v>
      </c>
      <c r="BM832" s="26" t="s">
        <v>1176</v>
      </c>
    </row>
    <row r="833" s="1" customFormat="1">
      <c r="B833" s="48"/>
      <c r="D833" s="216" t="s">
        <v>288</v>
      </c>
      <c r="F833" s="217" t="s">
        <v>1177</v>
      </c>
      <c r="I833" s="218"/>
      <c r="L833" s="48"/>
      <c r="M833" s="219"/>
      <c r="N833" s="49"/>
      <c r="O833" s="49"/>
      <c r="P833" s="49"/>
      <c r="Q833" s="49"/>
      <c r="R833" s="49"/>
      <c r="S833" s="49"/>
      <c r="T833" s="87"/>
      <c r="AT833" s="26" t="s">
        <v>288</v>
      </c>
      <c r="AU833" s="26" t="s">
        <v>87</v>
      </c>
    </row>
    <row r="834" s="12" customFormat="1">
      <c r="B834" s="232"/>
      <c r="D834" s="216" t="s">
        <v>402</v>
      </c>
      <c r="E834" s="233" t="s">
        <v>5</v>
      </c>
      <c r="F834" s="234" t="s">
        <v>772</v>
      </c>
      <c r="H834" s="233" t="s">
        <v>5</v>
      </c>
      <c r="I834" s="235"/>
      <c r="L834" s="232"/>
      <c r="M834" s="236"/>
      <c r="N834" s="237"/>
      <c r="O834" s="237"/>
      <c r="P834" s="237"/>
      <c r="Q834" s="237"/>
      <c r="R834" s="237"/>
      <c r="S834" s="237"/>
      <c r="T834" s="238"/>
      <c r="AT834" s="233" t="s">
        <v>402</v>
      </c>
      <c r="AU834" s="233" t="s">
        <v>87</v>
      </c>
      <c r="AV834" s="12" t="s">
        <v>24</v>
      </c>
      <c r="AW834" s="12" t="s">
        <v>43</v>
      </c>
      <c r="AX834" s="12" t="s">
        <v>80</v>
      </c>
      <c r="AY834" s="233" t="s">
        <v>281</v>
      </c>
    </row>
    <row r="835" s="12" customFormat="1">
      <c r="B835" s="232"/>
      <c r="D835" s="216" t="s">
        <v>402</v>
      </c>
      <c r="E835" s="233" t="s">
        <v>5</v>
      </c>
      <c r="F835" s="234" t="s">
        <v>1117</v>
      </c>
      <c r="H835" s="233" t="s">
        <v>5</v>
      </c>
      <c r="I835" s="235"/>
      <c r="L835" s="232"/>
      <c r="M835" s="236"/>
      <c r="N835" s="237"/>
      <c r="O835" s="237"/>
      <c r="P835" s="237"/>
      <c r="Q835" s="237"/>
      <c r="R835" s="237"/>
      <c r="S835" s="237"/>
      <c r="T835" s="238"/>
      <c r="AT835" s="233" t="s">
        <v>402</v>
      </c>
      <c r="AU835" s="233" t="s">
        <v>87</v>
      </c>
      <c r="AV835" s="12" t="s">
        <v>24</v>
      </c>
      <c r="AW835" s="12" t="s">
        <v>43</v>
      </c>
      <c r="AX835" s="12" t="s">
        <v>80</v>
      </c>
      <c r="AY835" s="233" t="s">
        <v>281</v>
      </c>
    </row>
    <row r="836" s="13" customFormat="1">
      <c r="B836" s="239"/>
      <c r="D836" s="216" t="s">
        <v>402</v>
      </c>
      <c r="E836" s="240" t="s">
        <v>5</v>
      </c>
      <c r="F836" s="241" t="s">
        <v>24</v>
      </c>
      <c r="H836" s="242">
        <v>1</v>
      </c>
      <c r="I836" s="243"/>
      <c r="L836" s="239"/>
      <c r="M836" s="244"/>
      <c r="N836" s="245"/>
      <c r="O836" s="245"/>
      <c r="P836" s="245"/>
      <c r="Q836" s="245"/>
      <c r="R836" s="245"/>
      <c r="S836" s="245"/>
      <c r="T836" s="246"/>
      <c r="AT836" s="240" t="s">
        <v>402</v>
      </c>
      <c r="AU836" s="240" t="s">
        <v>87</v>
      </c>
      <c r="AV836" s="13" t="s">
        <v>87</v>
      </c>
      <c r="AW836" s="13" t="s">
        <v>43</v>
      </c>
      <c r="AX836" s="13" t="s">
        <v>80</v>
      </c>
      <c r="AY836" s="240" t="s">
        <v>281</v>
      </c>
    </row>
    <row r="837" s="12" customFormat="1">
      <c r="B837" s="232"/>
      <c r="D837" s="216" t="s">
        <v>402</v>
      </c>
      <c r="E837" s="233" t="s">
        <v>5</v>
      </c>
      <c r="F837" s="234" t="s">
        <v>1119</v>
      </c>
      <c r="H837" s="233" t="s">
        <v>5</v>
      </c>
      <c r="I837" s="235"/>
      <c r="L837" s="232"/>
      <c r="M837" s="236"/>
      <c r="N837" s="237"/>
      <c r="O837" s="237"/>
      <c r="P837" s="237"/>
      <c r="Q837" s="237"/>
      <c r="R837" s="237"/>
      <c r="S837" s="237"/>
      <c r="T837" s="238"/>
      <c r="AT837" s="233" t="s">
        <v>402</v>
      </c>
      <c r="AU837" s="233" t="s">
        <v>87</v>
      </c>
      <c r="AV837" s="12" t="s">
        <v>24</v>
      </c>
      <c r="AW837" s="12" t="s">
        <v>43</v>
      </c>
      <c r="AX837" s="12" t="s">
        <v>80</v>
      </c>
      <c r="AY837" s="233" t="s">
        <v>281</v>
      </c>
    </row>
    <row r="838" s="13" customFormat="1">
      <c r="B838" s="239"/>
      <c r="D838" s="216" t="s">
        <v>402</v>
      </c>
      <c r="E838" s="240" t="s">
        <v>5</v>
      </c>
      <c r="F838" s="241" t="s">
        <v>1178</v>
      </c>
      <c r="H838" s="242">
        <v>3.6000000000000001</v>
      </c>
      <c r="I838" s="243"/>
      <c r="L838" s="239"/>
      <c r="M838" s="244"/>
      <c r="N838" s="245"/>
      <c r="O838" s="245"/>
      <c r="P838" s="245"/>
      <c r="Q838" s="245"/>
      <c r="R838" s="245"/>
      <c r="S838" s="245"/>
      <c r="T838" s="246"/>
      <c r="AT838" s="240" t="s">
        <v>402</v>
      </c>
      <c r="AU838" s="240" t="s">
        <v>87</v>
      </c>
      <c r="AV838" s="13" t="s">
        <v>87</v>
      </c>
      <c r="AW838" s="13" t="s">
        <v>43</v>
      </c>
      <c r="AX838" s="13" t="s">
        <v>80</v>
      </c>
      <c r="AY838" s="240" t="s">
        <v>281</v>
      </c>
    </row>
    <row r="839" s="12" customFormat="1">
      <c r="B839" s="232"/>
      <c r="D839" s="216" t="s">
        <v>402</v>
      </c>
      <c r="E839" s="233" t="s">
        <v>5</v>
      </c>
      <c r="F839" s="234" t="s">
        <v>1122</v>
      </c>
      <c r="H839" s="233" t="s">
        <v>5</v>
      </c>
      <c r="I839" s="235"/>
      <c r="L839" s="232"/>
      <c r="M839" s="236"/>
      <c r="N839" s="237"/>
      <c r="O839" s="237"/>
      <c r="P839" s="237"/>
      <c r="Q839" s="237"/>
      <c r="R839" s="237"/>
      <c r="S839" s="237"/>
      <c r="T839" s="238"/>
      <c r="AT839" s="233" t="s">
        <v>402</v>
      </c>
      <c r="AU839" s="233" t="s">
        <v>87</v>
      </c>
      <c r="AV839" s="12" t="s">
        <v>24</v>
      </c>
      <c r="AW839" s="12" t="s">
        <v>43</v>
      </c>
      <c r="AX839" s="12" t="s">
        <v>80</v>
      </c>
      <c r="AY839" s="233" t="s">
        <v>281</v>
      </c>
    </row>
    <row r="840" s="13" customFormat="1">
      <c r="B840" s="239"/>
      <c r="D840" s="216" t="s">
        <v>402</v>
      </c>
      <c r="E840" s="240" t="s">
        <v>5</v>
      </c>
      <c r="F840" s="241" t="s">
        <v>24</v>
      </c>
      <c r="H840" s="242">
        <v>1</v>
      </c>
      <c r="I840" s="243"/>
      <c r="L840" s="239"/>
      <c r="M840" s="244"/>
      <c r="N840" s="245"/>
      <c r="O840" s="245"/>
      <c r="P840" s="245"/>
      <c r="Q840" s="245"/>
      <c r="R840" s="245"/>
      <c r="S840" s="245"/>
      <c r="T840" s="246"/>
      <c r="AT840" s="240" t="s">
        <v>402</v>
      </c>
      <c r="AU840" s="240" t="s">
        <v>87</v>
      </c>
      <c r="AV840" s="13" t="s">
        <v>87</v>
      </c>
      <c r="AW840" s="13" t="s">
        <v>43</v>
      </c>
      <c r="AX840" s="13" t="s">
        <v>80</v>
      </c>
      <c r="AY840" s="240" t="s">
        <v>281</v>
      </c>
    </row>
    <row r="841" s="12" customFormat="1">
      <c r="B841" s="232"/>
      <c r="D841" s="216" t="s">
        <v>402</v>
      </c>
      <c r="E841" s="233" t="s">
        <v>5</v>
      </c>
      <c r="F841" s="234" t="s">
        <v>1123</v>
      </c>
      <c r="H841" s="233" t="s">
        <v>5</v>
      </c>
      <c r="I841" s="235"/>
      <c r="L841" s="232"/>
      <c r="M841" s="236"/>
      <c r="N841" s="237"/>
      <c r="O841" s="237"/>
      <c r="P841" s="237"/>
      <c r="Q841" s="237"/>
      <c r="R841" s="237"/>
      <c r="S841" s="237"/>
      <c r="T841" s="238"/>
      <c r="AT841" s="233" t="s">
        <v>402</v>
      </c>
      <c r="AU841" s="233" t="s">
        <v>87</v>
      </c>
      <c r="AV841" s="12" t="s">
        <v>24</v>
      </c>
      <c r="AW841" s="12" t="s">
        <v>43</v>
      </c>
      <c r="AX841" s="12" t="s">
        <v>80</v>
      </c>
      <c r="AY841" s="233" t="s">
        <v>281</v>
      </c>
    </row>
    <row r="842" s="13" customFormat="1">
      <c r="B842" s="239"/>
      <c r="D842" s="216" t="s">
        <v>402</v>
      </c>
      <c r="E842" s="240" t="s">
        <v>5</v>
      </c>
      <c r="F842" s="241" t="s">
        <v>1179</v>
      </c>
      <c r="H842" s="242">
        <v>2.6499999999999999</v>
      </c>
      <c r="I842" s="243"/>
      <c r="L842" s="239"/>
      <c r="M842" s="244"/>
      <c r="N842" s="245"/>
      <c r="O842" s="245"/>
      <c r="P842" s="245"/>
      <c r="Q842" s="245"/>
      <c r="R842" s="245"/>
      <c r="S842" s="245"/>
      <c r="T842" s="246"/>
      <c r="AT842" s="240" t="s">
        <v>402</v>
      </c>
      <c r="AU842" s="240" t="s">
        <v>87</v>
      </c>
      <c r="AV842" s="13" t="s">
        <v>87</v>
      </c>
      <c r="AW842" s="13" t="s">
        <v>43</v>
      </c>
      <c r="AX842" s="13" t="s">
        <v>80</v>
      </c>
      <c r="AY842" s="240" t="s">
        <v>281</v>
      </c>
    </row>
    <row r="843" s="12" customFormat="1">
      <c r="B843" s="232"/>
      <c r="D843" s="216" t="s">
        <v>402</v>
      </c>
      <c r="E843" s="233" t="s">
        <v>5</v>
      </c>
      <c r="F843" s="234" t="s">
        <v>1125</v>
      </c>
      <c r="H843" s="233" t="s">
        <v>5</v>
      </c>
      <c r="I843" s="235"/>
      <c r="L843" s="232"/>
      <c r="M843" s="236"/>
      <c r="N843" s="237"/>
      <c r="O843" s="237"/>
      <c r="P843" s="237"/>
      <c r="Q843" s="237"/>
      <c r="R843" s="237"/>
      <c r="S843" s="237"/>
      <c r="T843" s="238"/>
      <c r="AT843" s="233" t="s">
        <v>402</v>
      </c>
      <c r="AU843" s="233" t="s">
        <v>87</v>
      </c>
      <c r="AV843" s="12" t="s">
        <v>24</v>
      </c>
      <c r="AW843" s="12" t="s">
        <v>43</v>
      </c>
      <c r="AX843" s="12" t="s">
        <v>80</v>
      </c>
      <c r="AY843" s="233" t="s">
        <v>281</v>
      </c>
    </row>
    <row r="844" s="13" customFormat="1">
      <c r="B844" s="239"/>
      <c r="D844" s="216" t="s">
        <v>402</v>
      </c>
      <c r="E844" s="240" t="s">
        <v>5</v>
      </c>
      <c r="F844" s="241" t="s">
        <v>1180</v>
      </c>
      <c r="H844" s="242">
        <v>1.3</v>
      </c>
      <c r="I844" s="243"/>
      <c r="L844" s="239"/>
      <c r="M844" s="244"/>
      <c r="N844" s="245"/>
      <c r="O844" s="245"/>
      <c r="P844" s="245"/>
      <c r="Q844" s="245"/>
      <c r="R844" s="245"/>
      <c r="S844" s="245"/>
      <c r="T844" s="246"/>
      <c r="AT844" s="240" t="s">
        <v>402</v>
      </c>
      <c r="AU844" s="240" t="s">
        <v>87</v>
      </c>
      <c r="AV844" s="13" t="s">
        <v>87</v>
      </c>
      <c r="AW844" s="13" t="s">
        <v>43</v>
      </c>
      <c r="AX844" s="13" t="s">
        <v>80</v>
      </c>
      <c r="AY844" s="240" t="s">
        <v>281</v>
      </c>
    </row>
    <row r="845" s="13" customFormat="1">
      <c r="B845" s="239"/>
      <c r="D845" s="216" t="s">
        <v>402</v>
      </c>
      <c r="E845" s="240" t="s">
        <v>5</v>
      </c>
      <c r="F845" s="241" t="s">
        <v>5</v>
      </c>
      <c r="H845" s="242">
        <v>0</v>
      </c>
      <c r="I845" s="243"/>
      <c r="L845" s="239"/>
      <c r="M845" s="244"/>
      <c r="N845" s="245"/>
      <c r="O845" s="245"/>
      <c r="P845" s="245"/>
      <c r="Q845" s="245"/>
      <c r="R845" s="245"/>
      <c r="S845" s="245"/>
      <c r="T845" s="246"/>
      <c r="AT845" s="240" t="s">
        <v>402</v>
      </c>
      <c r="AU845" s="240" t="s">
        <v>87</v>
      </c>
      <c r="AV845" s="13" t="s">
        <v>87</v>
      </c>
      <c r="AW845" s="13" t="s">
        <v>43</v>
      </c>
      <c r="AX845" s="13" t="s">
        <v>80</v>
      </c>
      <c r="AY845" s="240" t="s">
        <v>281</v>
      </c>
    </row>
    <row r="846" s="12" customFormat="1">
      <c r="B846" s="232"/>
      <c r="D846" s="216" t="s">
        <v>402</v>
      </c>
      <c r="E846" s="233" t="s">
        <v>5</v>
      </c>
      <c r="F846" s="234" t="s">
        <v>776</v>
      </c>
      <c r="H846" s="233" t="s">
        <v>5</v>
      </c>
      <c r="I846" s="235"/>
      <c r="L846" s="232"/>
      <c r="M846" s="236"/>
      <c r="N846" s="237"/>
      <c r="O846" s="237"/>
      <c r="P846" s="237"/>
      <c r="Q846" s="237"/>
      <c r="R846" s="237"/>
      <c r="S846" s="237"/>
      <c r="T846" s="238"/>
      <c r="AT846" s="233" t="s">
        <v>402</v>
      </c>
      <c r="AU846" s="233" t="s">
        <v>87</v>
      </c>
      <c r="AV846" s="12" t="s">
        <v>24</v>
      </c>
      <c r="AW846" s="12" t="s">
        <v>43</v>
      </c>
      <c r="AX846" s="12" t="s">
        <v>80</v>
      </c>
      <c r="AY846" s="233" t="s">
        <v>281</v>
      </c>
    </row>
    <row r="847" s="12" customFormat="1">
      <c r="B847" s="232"/>
      <c r="D847" s="216" t="s">
        <v>402</v>
      </c>
      <c r="E847" s="233" t="s">
        <v>5</v>
      </c>
      <c r="F847" s="234" t="s">
        <v>1127</v>
      </c>
      <c r="H847" s="233" t="s">
        <v>5</v>
      </c>
      <c r="I847" s="235"/>
      <c r="L847" s="232"/>
      <c r="M847" s="236"/>
      <c r="N847" s="237"/>
      <c r="O847" s="237"/>
      <c r="P847" s="237"/>
      <c r="Q847" s="237"/>
      <c r="R847" s="237"/>
      <c r="S847" s="237"/>
      <c r="T847" s="238"/>
      <c r="AT847" s="233" t="s">
        <v>402</v>
      </c>
      <c r="AU847" s="233" t="s">
        <v>87</v>
      </c>
      <c r="AV847" s="12" t="s">
        <v>24</v>
      </c>
      <c r="AW847" s="12" t="s">
        <v>43</v>
      </c>
      <c r="AX847" s="12" t="s">
        <v>80</v>
      </c>
      <c r="AY847" s="233" t="s">
        <v>281</v>
      </c>
    </row>
    <row r="848" s="13" customFormat="1">
      <c r="B848" s="239"/>
      <c r="D848" s="216" t="s">
        <v>402</v>
      </c>
      <c r="E848" s="240" t="s">
        <v>5</v>
      </c>
      <c r="F848" s="241" t="s">
        <v>1181</v>
      </c>
      <c r="H848" s="242">
        <v>3.7000000000000002</v>
      </c>
      <c r="I848" s="243"/>
      <c r="L848" s="239"/>
      <c r="M848" s="244"/>
      <c r="N848" s="245"/>
      <c r="O848" s="245"/>
      <c r="P848" s="245"/>
      <c r="Q848" s="245"/>
      <c r="R848" s="245"/>
      <c r="S848" s="245"/>
      <c r="T848" s="246"/>
      <c r="AT848" s="240" t="s">
        <v>402</v>
      </c>
      <c r="AU848" s="240" t="s">
        <v>87</v>
      </c>
      <c r="AV848" s="13" t="s">
        <v>87</v>
      </c>
      <c r="AW848" s="13" t="s">
        <v>43</v>
      </c>
      <c r="AX848" s="13" t="s">
        <v>80</v>
      </c>
      <c r="AY848" s="240" t="s">
        <v>281</v>
      </c>
    </row>
    <row r="849" s="12" customFormat="1">
      <c r="B849" s="232"/>
      <c r="D849" s="216" t="s">
        <v>402</v>
      </c>
      <c r="E849" s="233" t="s">
        <v>5</v>
      </c>
      <c r="F849" s="234" t="s">
        <v>1130</v>
      </c>
      <c r="H849" s="233" t="s">
        <v>5</v>
      </c>
      <c r="I849" s="235"/>
      <c r="L849" s="232"/>
      <c r="M849" s="236"/>
      <c r="N849" s="237"/>
      <c r="O849" s="237"/>
      <c r="P849" s="237"/>
      <c r="Q849" s="237"/>
      <c r="R849" s="237"/>
      <c r="S849" s="237"/>
      <c r="T849" s="238"/>
      <c r="AT849" s="233" t="s">
        <v>402</v>
      </c>
      <c r="AU849" s="233" t="s">
        <v>87</v>
      </c>
      <c r="AV849" s="12" t="s">
        <v>24</v>
      </c>
      <c r="AW849" s="12" t="s">
        <v>43</v>
      </c>
      <c r="AX849" s="12" t="s">
        <v>80</v>
      </c>
      <c r="AY849" s="233" t="s">
        <v>281</v>
      </c>
    </row>
    <row r="850" s="13" customFormat="1">
      <c r="B850" s="239"/>
      <c r="D850" s="216" t="s">
        <v>402</v>
      </c>
      <c r="E850" s="240" t="s">
        <v>5</v>
      </c>
      <c r="F850" s="241" t="s">
        <v>1182</v>
      </c>
      <c r="H850" s="242">
        <v>3.7000000000000002</v>
      </c>
      <c r="I850" s="243"/>
      <c r="L850" s="239"/>
      <c r="M850" s="244"/>
      <c r="N850" s="245"/>
      <c r="O850" s="245"/>
      <c r="P850" s="245"/>
      <c r="Q850" s="245"/>
      <c r="R850" s="245"/>
      <c r="S850" s="245"/>
      <c r="T850" s="246"/>
      <c r="AT850" s="240" t="s">
        <v>402</v>
      </c>
      <c r="AU850" s="240" t="s">
        <v>87</v>
      </c>
      <c r="AV850" s="13" t="s">
        <v>87</v>
      </c>
      <c r="AW850" s="13" t="s">
        <v>43</v>
      </c>
      <c r="AX850" s="13" t="s">
        <v>80</v>
      </c>
      <c r="AY850" s="240" t="s">
        <v>281</v>
      </c>
    </row>
    <row r="851" s="14" customFormat="1">
      <c r="B851" s="247"/>
      <c r="D851" s="216" t="s">
        <v>402</v>
      </c>
      <c r="E851" s="248" t="s">
        <v>5</v>
      </c>
      <c r="F851" s="249" t="s">
        <v>405</v>
      </c>
      <c r="H851" s="250">
        <v>16.949999999999999</v>
      </c>
      <c r="I851" s="251"/>
      <c r="L851" s="247"/>
      <c r="M851" s="252"/>
      <c r="N851" s="253"/>
      <c r="O851" s="253"/>
      <c r="P851" s="253"/>
      <c r="Q851" s="253"/>
      <c r="R851" s="253"/>
      <c r="S851" s="253"/>
      <c r="T851" s="254"/>
      <c r="AT851" s="248" t="s">
        <v>402</v>
      </c>
      <c r="AU851" s="248" t="s">
        <v>87</v>
      </c>
      <c r="AV851" s="14" t="s">
        <v>286</v>
      </c>
      <c r="AW851" s="14" t="s">
        <v>43</v>
      </c>
      <c r="AX851" s="14" t="s">
        <v>24</v>
      </c>
      <c r="AY851" s="248" t="s">
        <v>281</v>
      </c>
    </row>
    <row r="852" s="1" customFormat="1" ht="16.5" customHeight="1">
      <c r="B852" s="203"/>
      <c r="C852" s="204" t="s">
        <v>1183</v>
      </c>
      <c r="D852" s="204" t="s">
        <v>282</v>
      </c>
      <c r="E852" s="205" t="s">
        <v>1184</v>
      </c>
      <c r="F852" s="206" t="s">
        <v>1185</v>
      </c>
      <c r="G852" s="207" t="s">
        <v>394</v>
      </c>
      <c r="H852" s="208">
        <v>147.09999999999999</v>
      </c>
      <c r="I852" s="209"/>
      <c r="J852" s="210">
        <f>ROUND(I852*H852,2)</f>
        <v>0</v>
      </c>
      <c r="K852" s="206" t="s">
        <v>389</v>
      </c>
      <c r="L852" s="48"/>
      <c r="M852" s="211" t="s">
        <v>5</v>
      </c>
      <c r="N852" s="212" t="s">
        <v>51</v>
      </c>
      <c r="O852" s="49"/>
      <c r="P852" s="213">
        <f>O852*H852</f>
        <v>0</v>
      </c>
      <c r="Q852" s="213">
        <v>0.00012</v>
      </c>
      <c r="R852" s="213">
        <f>Q852*H852</f>
        <v>0.017652000000000001</v>
      </c>
      <c r="S852" s="213">
        <v>0</v>
      </c>
      <c r="T852" s="214">
        <f>S852*H852</f>
        <v>0</v>
      </c>
      <c r="AR852" s="26" t="s">
        <v>286</v>
      </c>
      <c r="AT852" s="26" t="s">
        <v>282</v>
      </c>
      <c r="AU852" s="26" t="s">
        <v>87</v>
      </c>
      <c r="AY852" s="26" t="s">
        <v>281</v>
      </c>
      <c r="BE852" s="215">
        <f>IF(N852="základní",J852,0)</f>
        <v>0</v>
      </c>
      <c r="BF852" s="215">
        <f>IF(N852="snížená",J852,0)</f>
        <v>0</v>
      </c>
      <c r="BG852" s="215">
        <f>IF(N852="zákl. přenesená",J852,0)</f>
        <v>0</v>
      </c>
      <c r="BH852" s="215">
        <f>IF(N852="sníž. přenesená",J852,0)</f>
        <v>0</v>
      </c>
      <c r="BI852" s="215">
        <f>IF(N852="nulová",J852,0)</f>
        <v>0</v>
      </c>
      <c r="BJ852" s="26" t="s">
        <v>24</v>
      </c>
      <c r="BK852" s="215">
        <f>ROUND(I852*H852,2)</f>
        <v>0</v>
      </c>
      <c r="BL852" s="26" t="s">
        <v>286</v>
      </c>
      <c r="BM852" s="26" t="s">
        <v>1186</v>
      </c>
    </row>
    <row r="853" s="1" customFormat="1">
      <c r="B853" s="48"/>
      <c r="D853" s="216" t="s">
        <v>288</v>
      </c>
      <c r="F853" s="217" t="s">
        <v>1187</v>
      </c>
      <c r="I853" s="218"/>
      <c r="L853" s="48"/>
      <c r="M853" s="219"/>
      <c r="N853" s="49"/>
      <c r="O853" s="49"/>
      <c r="P853" s="49"/>
      <c r="Q853" s="49"/>
      <c r="R853" s="49"/>
      <c r="S853" s="49"/>
      <c r="T853" s="87"/>
      <c r="AT853" s="26" t="s">
        <v>288</v>
      </c>
      <c r="AU853" s="26" t="s">
        <v>87</v>
      </c>
    </row>
    <row r="854" s="12" customFormat="1">
      <c r="B854" s="232"/>
      <c r="D854" s="216" t="s">
        <v>402</v>
      </c>
      <c r="E854" s="233" t="s">
        <v>5</v>
      </c>
      <c r="F854" s="234" t="s">
        <v>1188</v>
      </c>
      <c r="H854" s="233" t="s">
        <v>5</v>
      </c>
      <c r="I854" s="235"/>
      <c r="L854" s="232"/>
      <c r="M854" s="236"/>
      <c r="N854" s="237"/>
      <c r="O854" s="237"/>
      <c r="P854" s="237"/>
      <c r="Q854" s="237"/>
      <c r="R854" s="237"/>
      <c r="S854" s="237"/>
      <c r="T854" s="238"/>
      <c r="AT854" s="233" t="s">
        <v>402</v>
      </c>
      <c r="AU854" s="233" t="s">
        <v>87</v>
      </c>
      <c r="AV854" s="12" t="s">
        <v>24</v>
      </c>
      <c r="AW854" s="12" t="s">
        <v>43</v>
      </c>
      <c r="AX854" s="12" t="s">
        <v>80</v>
      </c>
      <c r="AY854" s="233" t="s">
        <v>281</v>
      </c>
    </row>
    <row r="855" s="12" customFormat="1">
      <c r="B855" s="232"/>
      <c r="D855" s="216" t="s">
        <v>402</v>
      </c>
      <c r="E855" s="233" t="s">
        <v>5</v>
      </c>
      <c r="F855" s="234" t="s">
        <v>772</v>
      </c>
      <c r="H855" s="233" t="s">
        <v>5</v>
      </c>
      <c r="I855" s="235"/>
      <c r="L855" s="232"/>
      <c r="M855" s="236"/>
      <c r="N855" s="237"/>
      <c r="O855" s="237"/>
      <c r="P855" s="237"/>
      <c r="Q855" s="237"/>
      <c r="R855" s="237"/>
      <c r="S855" s="237"/>
      <c r="T855" s="238"/>
      <c r="AT855" s="233" t="s">
        <v>402</v>
      </c>
      <c r="AU855" s="233" t="s">
        <v>87</v>
      </c>
      <c r="AV855" s="12" t="s">
        <v>24</v>
      </c>
      <c r="AW855" s="12" t="s">
        <v>43</v>
      </c>
      <c r="AX855" s="12" t="s">
        <v>80</v>
      </c>
      <c r="AY855" s="233" t="s">
        <v>281</v>
      </c>
    </row>
    <row r="856" s="12" customFormat="1">
      <c r="B856" s="232"/>
      <c r="D856" s="216" t="s">
        <v>402</v>
      </c>
      <c r="E856" s="233" t="s">
        <v>5</v>
      </c>
      <c r="F856" s="234" t="s">
        <v>1138</v>
      </c>
      <c r="H856" s="233" t="s">
        <v>5</v>
      </c>
      <c r="I856" s="235"/>
      <c r="L856" s="232"/>
      <c r="M856" s="236"/>
      <c r="N856" s="237"/>
      <c r="O856" s="237"/>
      <c r="P856" s="237"/>
      <c r="Q856" s="237"/>
      <c r="R856" s="237"/>
      <c r="S856" s="237"/>
      <c r="T856" s="238"/>
      <c r="AT856" s="233" t="s">
        <v>402</v>
      </c>
      <c r="AU856" s="233" t="s">
        <v>87</v>
      </c>
      <c r="AV856" s="12" t="s">
        <v>24</v>
      </c>
      <c r="AW856" s="12" t="s">
        <v>43</v>
      </c>
      <c r="AX856" s="12" t="s">
        <v>80</v>
      </c>
      <c r="AY856" s="233" t="s">
        <v>281</v>
      </c>
    </row>
    <row r="857" s="13" customFormat="1">
      <c r="B857" s="239"/>
      <c r="D857" s="216" t="s">
        <v>402</v>
      </c>
      <c r="E857" s="240" t="s">
        <v>5</v>
      </c>
      <c r="F857" s="241" t="s">
        <v>1189</v>
      </c>
      <c r="H857" s="242">
        <v>6.2000000000000002</v>
      </c>
      <c r="I857" s="243"/>
      <c r="L857" s="239"/>
      <c r="M857" s="244"/>
      <c r="N857" s="245"/>
      <c r="O857" s="245"/>
      <c r="P857" s="245"/>
      <c r="Q857" s="245"/>
      <c r="R857" s="245"/>
      <c r="S857" s="245"/>
      <c r="T857" s="246"/>
      <c r="AT857" s="240" t="s">
        <v>402</v>
      </c>
      <c r="AU857" s="240" t="s">
        <v>87</v>
      </c>
      <c r="AV857" s="13" t="s">
        <v>87</v>
      </c>
      <c r="AW857" s="13" t="s">
        <v>43</v>
      </c>
      <c r="AX857" s="13" t="s">
        <v>80</v>
      </c>
      <c r="AY857" s="240" t="s">
        <v>281</v>
      </c>
    </row>
    <row r="858" s="12" customFormat="1">
      <c r="B858" s="232"/>
      <c r="D858" s="216" t="s">
        <v>402</v>
      </c>
      <c r="E858" s="233" t="s">
        <v>5</v>
      </c>
      <c r="F858" s="234" t="s">
        <v>1141</v>
      </c>
      <c r="H858" s="233" t="s">
        <v>5</v>
      </c>
      <c r="I858" s="235"/>
      <c r="L858" s="232"/>
      <c r="M858" s="236"/>
      <c r="N858" s="237"/>
      <c r="O858" s="237"/>
      <c r="P858" s="237"/>
      <c r="Q858" s="237"/>
      <c r="R858" s="237"/>
      <c r="S858" s="237"/>
      <c r="T858" s="238"/>
      <c r="AT858" s="233" t="s">
        <v>402</v>
      </c>
      <c r="AU858" s="233" t="s">
        <v>87</v>
      </c>
      <c r="AV858" s="12" t="s">
        <v>24</v>
      </c>
      <c r="AW858" s="12" t="s">
        <v>43</v>
      </c>
      <c r="AX858" s="12" t="s">
        <v>80</v>
      </c>
      <c r="AY858" s="233" t="s">
        <v>281</v>
      </c>
    </row>
    <row r="859" s="13" customFormat="1">
      <c r="B859" s="239"/>
      <c r="D859" s="216" t="s">
        <v>402</v>
      </c>
      <c r="E859" s="240" t="s">
        <v>5</v>
      </c>
      <c r="F859" s="241" t="s">
        <v>1190</v>
      </c>
      <c r="H859" s="242">
        <v>11.699999999999999</v>
      </c>
      <c r="I859" s="243"/>
      <c r="L859" s="239"/>
      <c r="M859" s="244"/>
      <c r="N859" s="245"/>
      <c r="O859" s="245"/>
      <c r="P859" s="245"/>
      <c r="Q859" s="245"/>
      <c r="R859" s="245"/>
      <c r="S859" s="245"/>
      <c r="T859" s="246"/>
      <c r="AT859" s="240" t="s">
        <v>402</v>
      </c>
      <c r="AU859" s="240" t="s">
        <v>87</v>
      </c>
      <c r="AV859" s="13" t="s">
        <v>87</v>
      </c>
      <c r="AW859" s="13" t="s">
        <v>43</v>
      </c>
      <c r="AX859" s="13" t="s">
        <v>80</v>
      </c>
      <c r="AY859" s="240" t="s">
        <v>281</v>
      </c>
    </row>
    <row r="860" s="13" customFormat="1">
      <c r="B860" s="239"/>
      <c r="D860" s="216" t="s">
        <v>402</v>
      </c>
      <c r="E860" s="240" t="s">
        <v>5</v>
      </c>
      <c r="F860" s="241" t="s">
        <v>5</v>
      </c>
      <c r="H860" s="242">
        <v>0</v>
      </c>
      <c r="I860" s="243"/>
      <c r="L860" s="239"/>
      <c r="M860" s="244"/>
      <c r="N860" s="245"/>
      <c r="O860" s="245"/>
      <c r="P860" s="245"/>
      <c r="Q860" s="245"/>
      <c r="R860" s="245"/>
      <c r="S860" s="245"/>
      <c r="T860" s="246"/>
      <c r="AT860" s="240" t="s">
        <v>402</v>
      </c>
      <c r="AU860" s="240" t="s">
        <v>87</v>
      </c>
      <c r="AV860" s="13" t="s">
        <v>87</v>
      </c>
      <c r="AW860" s="13" t="s">
        <v>43</v>
      </c>
      <c r="AX860" s="13" t="s">
        <v>80</v>
      </c>
      <c r="AY860" s="240" t="s">
        <v>281</v>
      </c>
    </row>
    <row r="861" s="12" customFormat="1">
      <c r="B861" s="232"/>
      <c r="D861" s="216" t="s">
        <v>402</v>
      </c>
      <c r="E861" s="233" t="s">
        <v>5</v>
      </c>
      <c r="F861" s="234" t="s">
        <v>776</v>
      </c>
      <c r="H861" s="233" t="s">
        <v>5</v>
      </c>
      <c r="I861" s="235"/>
      <c r="L861" s="232"/>
      <c r="M861" s="236"/>
      <c r="N861" s="237"/>
      <c r="O861" s="237"/>
      <c r="P861" s="237"/>
      <c r="Q861" s="237"/>
      <c r="R861" s="237"/>
      <c r="S861" s="237"/>
      <c r="T861" s="238"/>
      <c r="AT861" s="233" t="s">
        <v>402</v>
      </c>
      <c r="AU861" s="233" t="s">
        <v>87</v>
      </c>
      <c r="AV861" s="12" t="s">
        <v>24</v>
      </c>
      <c r="AW861" s="12" t="s">
        <v>43</v>
      </c>
      <c r="AX861" s="12" t="s">
        <v>80</v>
      </c>
      <c r="AY861" s="233" t="s">
        <v>281</v>
      </c>
    </row>
    <row r="862" s="12" customFormat="1">
      <c r="B862" s="232"/>
      <c r="D862" s="216" t="s">
        <v>402</v>
      </c>
      <c r="E862" s="233" t="s">
        <v>5</v>
      </c>
      <c r="F862" s="234" t="s">
        <v>1144</v>
      </c>
      <c r="H862" s="233" t="s">
        <v>5</v>
      </c>
      <c r="I862" s="235"/>
      <c r="L862" s="232"/>
      <c r="M862" s="236"/>
      <c r="N862" s="237"/>
      <c r="O862" s="237"/>
      <c r="P862" s="237"/>
      <c r="Q862" s="237"/>
      <c r="R862" s="237"/>
      <c r="S862" s="237"/>
      <c r="T862" s="238"/>
      <c r="AT862" s="233" t="s">
        <v>402</v>
      </c>
      <c r="AU862" s="233" t="s">
        <v>87</v>
      </c>
      <c r="AV862" s="12" t="s">
        <v>24</v>
      </c>
      <c r="AW862" s="12" t="s">
        <v>43</v>
      </c>
      <c r="AX862" s="12" t="s">
        <v>80</v>
      </c>
      <c r="AY862" s="233" t="s">
        <v>281</v>
      </c>
    </row>
    <row r="863" s="13" customFormat="1">
      <c r="B863" s="239"/>
      <c r="D863" s="216" t="s">
        <v>402</v>
      </c>
      <c r="E863" s="240" t="s">
        <v>5</v>
      </c>
      <c r="F863" s="241" t="s">
        <v>1189</v>
      </c>
      <c r="H863" s="242">
        <v>6.2000000000000002</v>
      </c>
      <c r="I863" s="243"/>
      <c r="L863" s="239"/>
      <c r="M863" s="244"/>
      <c r="N863" s="245"/>
      <c r="O863" s="245"/>
      <c r="P863" s="245"/>
      <c r="Q863" s="245"/>
      <c r="R863" s="245"/>
      <c r="S863" s="245"/>
      <c r="T863" s="246"/>
      <c r="AT863" s="240" t="s">
        <v>402</v>
      </c>
      <c r="AU863" s="240" t="s">
        <v>87</v>
      </c>
      <c r="AV863" s="13" t="s">
        <v>87</v>
      </c>
      <c r="AW863" s="13" t="s">
        <v>43</v>
      </c>
      <c r="AX863" s="13" t="s">
        <v>80</v>
      </c>
      <c r="AY863" s="240" t="s">
        <v>281</v>
      </c>
    </row>
    <row r="864" s="13" customFormat="1">
      <c r="B864" s="239"/>
      <c r="D864" s="216" t="s">
        <v>402</v>
      </c>
      <c r="E864" s="240" t="s">
        <v>5</v>
      </c>
      <c r="F864" s="241" t="s">
        <v>5</v>
      </c>
      <c r="H864" s="242">
        <v>0</v>
      </c>
      <c r="I864" s="243"/>
      <c r="L864" s="239"/>
      <c r="M864" s="244"/>
      <c r="N864" s="245"/>
      <c r="O864" s="245"/>
      <c r="P864" s="245"/>
      <c r="Q864" s="245"/>
      <c r="R864" s="245"/>
      <c r="S864" s="245"/>
      <c r="T864" s="246"/>
      <c r="AT864" s="240" t="s">
        <v>402</v>
      </c>
      <c r="AU864" s="240" t="s">
        <v>87</v>
      </c>
      <c r="AV864" s="13" t="s">
        <v>87</v>
      </c>
      <c r="AW864" s="13" t="s">
        <v>43</v>
      </c>
      <c r="AX864" s="13" t="s">
        <v>80</v>
      </c>
      <c r="AY864" s="240" t="s">
        <v>281</v>
      </c>
    </row>
    <row r="865" s="12" customFormat="1">
      <c r="B865" s="232"/>
      <c r="D865" s="216" t="s">
        <v>402</v>
      </c>
      <c r="E865" s="233" t="s">
        <v>5</v>
      </c>
      <c r="F865" s="234" t="s">
        <v>1191</v>
      </c>
      <c r="H865" s="233" t="s">
        <v>5</v>
      </c>
      <c r="I865" s="235"/>
      <c r="L865" s="232"/>
      <c r="M865" s="236"/>
      <c r="N865" s="237"/>
      <c r="O865" s="237"/>
      <c r="P865" s="237"/>
      <c r="Q865" s="237"/>
      <c r="R865" s="237"/>
      <c r="S865" s="237"/>
      <c r="T865" s="238"/>
      <c r="AT865" s="233" t="s">
        <v>402</v>
      </c>
      <c r="AU865" s="233" t="s">
        <v>87</v>
      </c>
      <c r="AV865" s="12" t="s">
        <v>24</v>
      </c>
      <c r="AW865" s="12" t="s">
        <v>43</v>
      </c>
      <c r="AX865" s="12" t="s">
        <v>80</v>
      </c>
      <c r="AY865" s="233" t="s">
        <v>281</v>
      </c>
    </row>
    <row r="866" s="12" customFormat="1">
      <c r="B866" s="232"/>
      <c r="D866" s="216" t="s">
        <v>402</v>
      </c>
      <c r="E866" s="233" t="s">
        <v>5</v>
      </c>
      <c r="F866" s="234" t="s">
        <v>772</v>
      </c>
      <c r="H866" s="233" t="s">
        <v>5</v>
      </c>
      <c r="I866" s="235"/>
      <c r="L866" s="232"/>
      <c r="M866" s="236"/>
      <c r="N866" s="237"/>
      <c r="O866" s="237"/>
      <c r="P866" s="237"/>
      <c r="Q866" s="237"/>
      <c r="R866" s="237"/>
      <c r="S866" s="237"/>
      <c r="T866" s="238"/>
      <c r="AT866" s="233" t="s">
        <v>402</v>
      </c>
      <c r="AU866" s="233" t="s">
        <v>87</v>
      </c>
      <c r="AV866" s="12" t="s">
        <v>24</v>
      </c>
      <c r="AW866" s="12" t="s">
        <v>43</v>
      </c>
      <c r="AX866" s="12" t="s">
        <v>80</v>
      </c>
      <c r="AY866" s="233" t="s">
        <v>281</v>
      </c>
    </row>
    <row r="867" s="12" customFormat="1">
      <c r="B867" s="232"/>
      <c r="D867" s="216" t="s">
        <v>402</v>
      </c>
      <c r="E867" s="233" t="s">
        <v>5</v>
      </c>
      <c r="F867" s="234" t="s">
        <v>1153</v>
      </c>
      <c r="H867" s="233" t="s">
        <v>5</v>
      </c>
      <c r="I867" s="235"/>
      <c r="L867" s="232"/>
      <c r="M867" s="236"/>
      <c r="N867" s="237"/>
      <c r="O867" s="237"/>
      <c r="P867" s="237"/>
      <c r="Q867" s="237"/>
      <c r="R867" s="237"/>
      <c r="S867" s="237"/>
      <c r="T867" s="238"/>
      <c r="AT867" s="233" t="s">
        <v>402</v>
      </c>
      <c r="AU867" s="233" t="s">
        <v>87</v>
      </c>
      <c r="AV867" s="12" t="s">
        <v>24</v>
      </c>
      <c r="AW867" s="12" t="s">
        <v>43</v>
      </c>
      <c r="AX867" s="12" t="s">
        <v>80</v>
      </c>
      <c r="AY867" s="233" t="s">
        <v>281</v>
      </c>
    </row>
    <row r="868" s="13" customFormat="1">
      <c r="B868" s="239"/>
      <c r="D868" s="216" t="s">
        <v>402</v>
      </c>
      <c r="E868" s="240" t="s">
        <v>5</v>
      </c>
      <c r="F868" s="241" t="s">
        <v>805</v>
      </c>
      <c r="H868" s="242">
        <v>5.8499999999999996</v>
      </c>
      <c r="I868" s="243"/>
      <c r="L868" s="239"/>
      <c r="M868" s="244"/>
      <c r="N868" s="245"/>
      <c r="O868" s="245"/>
      <c r="P868" s="245"/>
      <c r="Q868" s="245"/>
      <c r="R868" s="245"/>
      <c r="S868" s="245"/>
      <c r="T868" s="246"/>
      <c r="AT868" s="240" t="s">
        <v>402</v>
      </c>
      <c r="AU868" s="240" t="s">
        <v>87</v>
      </c>
      <c r="AV868" s="13" t="s">
        <v>87</v>
      </c>
      <c r="AW868" s="13" t="s">
        <v>43</v>
      </c>
      <c r="AX868" s="13" t="s">
        <v>80</v>
      </c>
      <c r="AY868" s="240" t="s">
        <v>281</v>
      </c>
    </row>
    <row r="869" s="12" customFormat="1">
      <c r="B869" s="232"/>
      <c r="D869" s="216" t="s">
        <v>402</v>
      </c>
      <c r="E869" s="233" t="s">
        <v>5</v>
      </c>
      <c r="F869" s="234" t="s">
        <v>1154</v>
      </c>
      <c r="H869" s="233" t="s">
        <v>5</v>
      </c>
      <c r="I869" s="235"/>
      <c r="L869" s="232"/>
      <c r="M869" s="236"/>
      <c r="N869" s="237"/>
      <c r="O869" s="237"/>
      <c r="P869" s="237"/>
      <c r="Q869" s="237"/>
      <c r="R869" s="237"/>
      <c r="S869" s="237"/>
      <c r="T869" s="238"/>
      <c r="AT869" s="233" t="s">
        <v>402</v>
      </c>
      <c r="AU869" s="233" t="s">
        <v>87</v>
      </c>
      <c r="AV869" s="12" t="s">
        <v>24</v>
      </c>
      <c r="AW869" s="12" t="s">
        <v>43</v>
      </c>
      <c r="AX869" s="12" t="s">
        <v>80</v>
      </c>
      <c r="AY869" s="233" t="s">
        <v>281</v>
      </c>
    </row>
    <row r="870" s="13" customFormat="1">
      <c r="B870" s="239"/>
      <c r="D870" s="216" t="s">
        <v>402</v>
      </c>
      <c r="E870" s="240" t="s">
        <v>5</v>
      </c>
      <c r="F870" s="241" t="s">
        <v>914</v>
      </c>
      <c r="H870" s="242">
        <v>3.0499999999999998</v>
      </c>
      <c r="I870" s="243"/>
      <c r="L870" s="239"/>
      <c r="M870" s="244"/>
      <c r="N870" s="245"/>
      <c r="O870" s="245"/>
      <c r="P870" s="245"/>
      <c r="Q870" s="245"/>
      <c r="R870" s="245"/>
      <c r="S870" s="245"/>
      <c r="T870" s="246"/>
      <c r="AT870" s="240" t="s">
        <v>402</v>
      </c>
      <c r="AU870" s="240" t="s">
        <v>87</v>
      </c>
      <c r="AV870" s="13" t="s">
        <v>87</v>
      </c>
      <c r="AW870" s="13" t="s">
        <v>43</v>
      </c>
      <c r="AX870" s="13" t="s">
        <v>80</v>
      </c>
      <c r="AY870" s="240" t="s">
        <v>281</v>
      </c>
    </row>
    <row r="871" s="12" customFormat="1">
      <c r="B871" s="232"/>
      <c r="D871" s="216" t="s">
        <v>402</v>
      </c>
      <c r="E871" s="233" t="s">
        <v>5</v>
      </c>
      <c r="F871" s="234" t="s">
        <v>1156</v>
      </c>
      <c r="H871" s="233" t="s">
        <v>5</v>
      </c>
      <c r="I871" s="235"/>
      <c r="L871" s="232"/>
      <c r="M871" s="236"/>
      <c r="N871" s="237"/>
      <c r="O871" s="237"/>
      <c r="P871" s="237"/>
      <c r="Q871" s="237"/>
      <c r="R871" s="237"/>
      <c r="S871" s="237"/>
      <c r="T871" s="238"/>
      <c r="AT871" s="233" t="s">
        <v>402</v>
      </c>
      <c r="AU871" s="233" t="s">
        <v>87</v>
      </c>
      <c r="AV871" s="12" t="s">
        <v>24</v>
      </c>
      <c r="AW871" s="12" t="s">
        <v>43</v>
      </c>
      <c r="AX871" s="12" t="s">
        <v>80</v>
      </c>
      <c r="AY871" s="233" t="s">
        <v>281</v>
      </c>
    </row>
    <row r="872" s="13" customFormat="1">
      <c r="B872" s="239"/>
      <c r="D872" s="216" t="s">
        <v>402</v>
      </c>
      <c r="E872" s="240" t="s">
        <v>5</v>
      </c>
      <c r="F872" s="241" t="s">
        <v>1192</v>
      </c>
      <c r="H872" s="242">
        <v>14.5</v>
      </c>
      <c r="I872" s="243"/>
      <c r="L872" s="239"/>
      <c r="M872" s="244"/>
      <c r="N872" s="245"/>
      <c r="O872" s="245"/>
      <c r="P872" s="245"/>
      <c r="Q872" s="245"/>
      <c r="R872" s="245"/>
      <c r="S872" s="245"/>
      <c r="T872" s="246"/>
      <c r="AT872" s="240" t="s">
        <v>402</v>
      </c>
      <c r="AU872" s="240" t="s">
        <v>87</v>
      </c>
      <c r="AV872" s="13" t="s">
        <v>87</v>
      </c>
      <c r="AW872" s="13" t="s">
        <v>43</v>
      </c>
      <c r="AX872" s="13" t="s">
        <v>80</v>
      </c>
      <c r="AY872" s="240" t="s">
        <v>281</v>
      </c>
    </row>
    <row r="873" s="12" customFormat="1">
      <c r="B873" s="232"/>
      <c r="D873" s="216" t="s">
        <v>402</v>
      </c>
      <c r="E873" s="233" t="s">
        <v>5</v>
      </c>
      <c r="F873" s="234" t="s">
        <v>1159</v>
      </c>
      <c r="H873" s="233" t="s">
        <v>5</v>
      </c>
      <c r="I873" s="235"/>
      <c r="L873" s="232"/>
      <c r="M873" s="236"/>
      <c r="N873" s="237"/>
      <c r="O873" s="237"/>
      <c r="P873" s="237"/>
      <c r="Q873" s="237"/>
      <c r="R873" s="237"/>
      <c r="S873" s="237"/>
      <c r="T873" s="238"/>
      <c r="AT873" s="233" t="s">
        <v>402</v>
      </c>
      <c r="AU873" s="233" t="s">
        <v>87</v>
      </c>
      <c r="AV873" s="12" t="s">
        <v>24</v>
      </c>
      <c r="AW873" s="12" t="s">
        <v>43</v>
      </c>
      <c r="AX873" s="12" t="s">
        <v>80</v>
      </c>
      <c r="AY873" s="233" t="s">
        <v>281</v>
      </c>
    </row>
    <row r="874" s="13" customFormat="1">
      <c r="B874" s="239"/>
      <c r="D874" s="216" t="s">
        <v>402</v>
      </c>
      <c r="E874" s="240" t="s">
        <v>5</v>
      </c>
      <c r="F874" s="241" t="s">
        <v>1193</v>
      </c>
      <c r="H874" s="242">
        <v>30.149999999999999</v>
      </c>
      <c r="I874" s="243"/>
      <c r="L874" s="239"/>
      <c r="M874" s="244"/>
      <c r="N874" s="245"/>
      <c r="O874" s="245"/>
      <c r="P874" s="245"/>
      <c r="Q874" s="245"/>
      <c r="R874" s="245"/>
      <c r="S874" s="245"/>
      <c r="T874" s="246"/>
      <c r="AT874" s="240" t="s">
        <v>402</v>
      </c>
      <c r="AU874" s="240" t="s">
        <v>87</v>
      </c>
      <c r="AV874" s="13" t="s">
        <v>87</v>
      </c>
      <c r="AW874" s="13" t="s">
        <v>43</v>
      </c>
      <c r="AX874" s="13" t="s">
        <v>80</v>
      </c>
      <c r="AY874" s="240" t="s">
        <v>281</v>
      </c>
    </row>
    <row r="875" s="13" customFormat="1">
      <c r="B875" s="239"/>
      <c r="D875" s="216" t="s">
        <v>402</v>
      </c>
      <c r="E875" s="240" t="s">
        <v>5</v>
      </c>
      <c r="F875" s="241" t="s">
        <v>1194</v>
      </c>
      <c r="H875" s="242">
        <v>3.7999999999999998</v>
      </c>
      <c r="I875" s="243"/>
      <c r="L875" s="239"/>
      <c r="M875" s="244"/>
      <c r="N875" s="245"/>
      <c r="O875" s="245"/>
      <c r="P875" s="245"/>
      <c r="Q875" s="245"/>
      <c r="R875" s="245"/>
      <c r="S875" s="245"/>
      <c r="T875" s="246"/>
      <c r="AT875" s="240" t="s">
        <v>402</v>
      </c>
      <c r="AU875" s="240" t="s">
        <v>87</v>
      </c>
      <c r="AV875" s="13" t="s">
        <v>87</v>
      </c>
      <c r="AW875" s="13" t="s">
        <v>43</v>
      </c>
      <c r="AX875" s="13" t="s">
        <v>80</v>
      </c>
      <c r="AY875" s="240" t="s">
        <v>281</v>
      </c>
    </row>
    <row r="876" s="12" customFormat="1">
      <c r="B876" s="232"/>
      <c r="D876" s="216" t="s">
        <v>402</v>
      </c>
      <c r="E876" s="233" t="s">
        <v>5</v>
      </c>
      <c r="F876" s="234" t="s">
        <v>1125</v>
      </c>
      <c r="H876" s="233" t="s">
        <v>5</v>
      </c>
      <c r="I876" s="235"/>
      <c r="L876" s="232"/>
      <c r="M876" s="236"/>
      <c r="N876" s="237"/>
      <c r="O876" s="237"/>
      <c r="P876" s="237"/>
      <c r="Q876" s="237"/>
      <c r="R876" s="237"/>
      <c r="S876" s="237"/>
      <c r="T876" s="238"/>
      <c r="AT876" s="233" t="s">
        <v>402</v>
      </c>
      <c r="AU876" s="233" t="s">
        <v>87</v>
      </c>
      <c r="AV876" s="12" t="s">
        <v>24</v>
      </c>
      <c r="AW876" s="12" t="s">
        <v>43</v>
      </c>
      <c r="AX876" s="12" t="s">
        <v>80</v>
      </c>
      <c r="AY876" s="233" t="s">
        <v>281</v>
      </c>
    </row>
    <row r="877" s="13" customFormat="1">
      <c r="B877" s="239"/>
      <c r="D877" s="216" t="s">
        <v>402</v>
      </c>
      <c r="E877" s="240" t="s">
        <v>5</v>
      </c>
      <c r="F877" s="241" t="s">
        <v>1180</v>
      </c>
      <c r="H877" s="242">
        <v>1.3</v>
      </c>
      <c r="I877" s="243"/>
      <c r="L877" s="239"/>
      <c r="M877" s="244"/>
      <c r="N877" s="245"/>
      <c r="O877" s="245"/>
      <c r="P877" s="245"/>
      <c r="Q877" s="245"/>
      <c r="R877" s="245"/>
      <c r="S877" s="245"/>
      <c r="T877" s="246"/>
      <c r="AT877" s="240" t="s">
        <v>402</v>
      </c>
      <c r="AU877" s="240" t="s">
        <v>87</v>
      </c>
      <c r="AV877" s="13" t="s">
        <v>87</v>
      </c>
      <c r="AW877" s="13" t="s">
        <v>43</v>
      </c>
      <c r="AX877" s="13" t="s">
        <v>80</v>
      </c>
      <c r="AY877" s="240" t="s">
        <v>281</v>
      </c>
    </row>
    <row r="878" s="12" customFormat="1">
      <c r="B878" s="232"/>
      <c r="D878" s="216" t="s">
        <v>402</v>
      </c>
      <c r="E878" s="233" t="s">
        <v>5</v>
      </c>
      <c r="F878" s="234" t="s">
        <v>1163</v>
      </c>
      <c r="H878" s="233" t="s">
        <v>5</v>
      </c>
      <c r="I878" s="235"/>
      <c r="L878" s="232"/>
      <c r="M878" s="236"/>
      <c r="N878" s="237"/>
      <c r="O878" s="237"/>
      <c r="P878" s="237"/>
      <c r="Q878" s="237"/>
      <c r="R878" s="237"/>
      <c r="S878" s="237"/>
      <c r="T878" s="238"/>
      <c r="AT878" s="233" t="s">
        <v>402</v>
      </c>
      <c r="AU878" s="233" t="s">
        <v>87</v>
      </c>
      <c r="AV878" s="12" t="s">
        <v>24</v>
      </c>
      <c r="AW878" s="12" t="s">
        <v>43</v>
      </c>
      <c r="AX878" s="12" t="s">
        <v>80</v>
      </c>
      <c r="AY878" s="233" t="s">
        <v>281</v>
      </c>
    </row>
    <row r="879" s="13" customFormat="1">
      <c r="B879" s="239"/>
      <c r="D879" s="216" t="s">
        <v>402</v>
      </c>
      <c r="E879" s="240" t="s">
        <v>5</v>
      </c>
      <c r="F879" s="241" t="s">
        <v>1195</v>
      </c>
      <c r="H879" s="242">
        <v>12.949999999999999</v>
      </c>
      <c r="I879" s="243"/>
      <c r="L879" s="239"/>
      <c r="M879" s="244"/>
      <c r="N879" s="245"/>
      <c r="O879" s="245"/>
      <c r="P879" s="245"/>
      <c r="Q879" s="245"/>
      <c r="R879" s="245"/>
      <c r="S879" s="245"/>
      <c r="T879" s="246"/>
      <c r="AT879" s="240" t="s">
        <v>402</v>
      </c>
      <c r="AU879" s="240" t="s">
        <v>87</v>
      </c>
      <c r="AV879" s="13" t="s">
        <v>87</v>
      </c>
      <c r="AW879" s="13" t="s">
        <v>43</v>
      </c>
      <c r="AX879" s="13" t="s">
        <v>80</v>
      </c>
      <c r="AY879" s="240" t="s">
        <v>281</v>
      </c>
    </row>
    <row r="880" s="13" customFormat="1">
      <c r="B880" s="239"/>
      <c r="D880" s="216" t="s">
        <v>402</v>
      </c>
      <c r="E880" s="240" t="s">
        <v>5</v>
      </c>
      <c r="F880" s="241" t="s">
        <v>1196</v>
      </c>
      <c r="H880" s="242">
        <v>1.8</v>
      </c>
      <c r="I880" s="243"/>
      <c r="L880" s="239"/>
      <c r="M880" s="244"/>
      <c r="N880" s="245"/>
      <c r="O880" s="245"/>
      <c r="P880" s="245"/>
      <c r="Q880" s="245"/>
      <c r="R880" s="245"/>
      <c r="S880" s="245"/>
      <c r="T880" s="246"/>
      <c r="AT880" s="240" t="s">
        <v>402</v>
      </c>
      <c r="AU880" s="240" t="s">
        <v>87</v>
      </c>
      <c r="AV880" s="13" t="s">
        <v>87</v>
      </c>
      <c r="AW880" s="13" t="s">
        <v>43</v>
      </c>
      <c r="AX880" s="13" t="s">
        <v>80</v>
      </c>
      <c r="AY880" s="240" t="s">
        <v>281</v>
      </c>
    </row>
    <row r="881" s="13" customFormat="1">
      <c r="B881" s="239"/>
      <c r="D881" s="216" t="s">
        <v>402</v>
      </c>
      <c r="E881" s="240" t="s">
        <v>5</v>
      </c>
      <c r="F881" s="241" t="s">
        <v>5</v>
      </c>
      <c r="H881" s="242">
        <v>0</v>
      </c>
      <c r="I881" s="243"/>
      <c r="L881" s="239"/>
      <c r="M881" s="244"/>
      <c r="N881" s="245"/>
      <c r="O881" s="245"/>
      <c r="P881" s="245"/>
      <c r="Q881" s="245"/>
      <c r="R881" s="245"/>
      <c r="S881" s="245"/>
      <c r="T881" s="246"/>
      <c r="AT881" s="240" t="s">
        <v>402</v>
      </c>
      <c r="AU881" s="240" t="s">
        <v>87</v>
      </c>
      <c r="AV881" s="13" t="s">
        <v>87</v>
      </c>
      <c r="AW881" s="13" t="s">
        <v>43</v>
      </c>
      <c r="AX881" s="13" t="s">
        <v>80</v>
      </c>
      <c r="AY881" s="240" t="s">
        <v>281</v>
      </c>
    </row>
    <row r="882" s="12" customFormat="1">
      <c r="B882" s="232"/>
      <c r="D882" s="216" t="s">
        <v>402</v>
      </c>
      <c r="E882" s="233" t="s">
        <v>5</v>
      </c>
      <c r="F882" s="234" t="s">
        <v>776</v>
      </c>
      <c r="H882" s="233" t="s">
        <v>5</v>
      </c>
      <c r="I882" s="235"/>
      <c r="L882" s="232"/>
      <c r="M882" s="236"/>
      <c r="N882" s="237"/>
      <c r="O882" s="237"/>
      <c r="P882" s="237"/>
      <c r="Q882" s="237"/>
      <c r="R882" s="237"/>
      <c r="S882" s="237"/>
      <c r="T882" s="238"/>
      <c r="AT882" s="233" t="s">
        <v>402</v>
      </c>
      <c r="AU882" s="233" t="s">
        <v>87</v>
      </c>
      <c r="AV882" s="12" t="s">
        <v>24</v>
      </c>
      <c r="AW882" s="12" t="s">
        <v>43</v>
      </c>
      <c r="AX882" s="12" t="s">
        <v>80</v>
      </c>
      <c r="AY882" s="233" t="s">
        <v>281</v>
      </c>
    </row>
    <row r="883" s="12" customFormat="1">
      <c r="B883" s="232"/>
      <c r="D883" s="216" t="s">
        <v>402</v>
      </c>
      <c r="E883" s="233" t="s">
        <v>5</v>
      </c>
      <c r="F883" s="234" t="s">
        <v>1166</v>
      </c>
      <c r="H883" s="233" t="s">
        <v>5</v>
      </c>
      <c r="I883" s="235"/>
      <c r="L883" s="232"/>
      <c r="M883" s="236"/>
      <c r="N883" s="237"/>
      <c r="O883" s="237"/>
      <c r="P883" s="237"/>
      <c r="Q883" s="237"/>
      <c r="R883" s="237"/>
      <c r="S883" s="237"/>
      <c r="T883" s="238"/>
      <c r="AT883" s="233" t="s">
        <v>402</v>
      </c>
      <c r="AU883" s="233" t="s">
        <v>87</v>
      </c>
      <c r="AV883" s="12" t="s">
        <v>24</v>
      </c>
      <c r="AW883" s="12" t="s">
        <v>43</v>
      </c>
      <c r="AX883" s="12" t="s">
        <v>80</v>
      </c>
      <c r="AY883" s="233" t="s">
        <v>281</v>
      </c>
    </row>
    <row r="884" s="13" customFormat="1">
      <c r="B884" s="239"/>
      <c r="D884" s="216" t="s">
        <v>402</v>
      </c>
      <c r="E884" s="240" t="s">
        <v>5</v>
      </c>
      <c r="F884" s="241" t="s">
        <v>1197</v>
      </c>
      <c r="H884" s="242">
        <v>15.65</v>
      </c>
      <c r="I884" s="243"/>
      <c r="L884" s="239"/>
      <c r="M884" s="244"/>
      <c r="N884" s="245"/>
      <c r="O884" s="245"/>
      <c r="P884" s="245"/>
      <c r="Q884" s="245"/>
      <c r="R884" s="245"/>
      <c r="S884" s="245"/>
      <c r="T884" s="246"/>
      <c r="AT884" s="240" t="s">
        <v>402</v>
      </c>
      <c r="AU884" s="240" t="s">
        <v>87</v>
      </c>
      <c r="AV884" s="13" t="s">
        <v>87</v>
      </c>
      <c r="AW884" s="13" t="s">
        <v>43</v>
      </c>
      <c r="AX884" s="13" t="s">
        <v>80</v>
      </c>
      <c r="AY884" s="240" t="s">
        <v>281</v>
      </c>
    </row>
    <row r="885" s="12" customFormat="1">
      <c r="B885" s="232"/>
      <c r="D885" s="216" t="s">
        <v>402</v>
      </c>
      <c r="E885" s="233" t="s">
        <v>5</v>
      </c>
      <c r="F885" s="234" t="s">
        <v>1169</v>
      </c>
      <c r="H885" s="233" t="s">
        <v>5</v>
      </c>
      <c r="I885" s="235"/>
      <c r="L885" s="232"/>
      <c r="M885" s="236"/>
      <c r="N885" s="237"/>
      <c r="O885" s="237"/>
      <c r="P885" s="237"/>
      <c r="Q885" s="237"/>
      <c r="R885" s="237"/>
      <c r="S885" s="237"/>
      <c r="T885" s="238"/>
      <c r="AT885" s="233" t="s">
        <v>402</v>
      </c>
      <c r="AU885" s="233" t="s">
        <v>87</v>
      </c>
      <c r="AV885" s="12" t="s">
        <v>24</v>
      </c>
      <c r="AW885" s="12" t="s">
        <v>43</v>
      </c>
      <c r="AX885" s="12" t="s">
        <v>80</v>
      </c>
      <c r="AY885" s="233" t="s">
        <v>281</v>
      </c>
    </row>
    <row r="886" s="13" customFormat="1">
      <c r="B886" s="239"/>
      <c r="D886" s="216" t="s">
        <v>402</v>
      </c>
      <c r="E886" s="240" t="s">
        <v>5</v>
      </c>
      <c r="F886" s="241" t="s">
        <v>1198</v>
      </c>
      <c r="H886" s="242">
        <v>16.5</v>
      </c>
      <c r="I886" s="243"/>
      <c r="L886" s="239"/>
      <c r="M886" s="244"/>
      <c r="N886" s="245"/>
      <c r="O886" s="245"/>
      <c r="P886" s="245"/>
      <c r="Q886" s="245"/>
      <c r="R886" s="245"/>
      <c r="S886" s="245"/>
      <c r="T886" s="246"/>
      <c r="AT886" s="240" t="s">
        <v>402</v>
      </c>
      <c r="AU886" s="240" t="s">
        <v>87</v>
      </c>
      <c r="AV886" s="13" t="s">
        <v>87</v>
      </c>
      <c r="AW886" s="13" t="s">
        <v>43</v>
      </c>
      <c r="AX886" s="13" t="s">
        <v>80</v>
      </c>
      <c r="AY886" s="240" t="s">
        <v>281</v>
      </c>
    </row>
    <row r="887" s="12" customFormat="1">
      <c r="B887" s="232"/>
      <c r="D887" s="216" t="s">
        <v>402</v>
      </c>
      <c r="E887" s="233" t="s">
        <v>5</v>
      </c>
      <c r="F887" s="234" t="s">
        <v>1101</v>
      </c>
      <c r="H887" s="233" t="s">
        <v>5</v>
      </c>
      <c r="I887" s="235"/>
      <c r="L887" s="232"/>
      <c r="M887" s="236"/>
      <c r="N887" s="237"/>
      <c r="O887" s="237"/>
      <c r="P887" s="237"/>
      <c r="Q887" s="237"/>
      <c r="R887" s="237"/>
      <c r="S887" s="237"/>
      <c r="T887" s="238"/>
      <c r="AT887" s="233" t="s">
        <v>402</v>
      </c>
      <c r="AU887" s="233" t="s">
        <v>87</v>
      </c>
      <c r="AV887" s="12" t="s">
        <v>24</v>
      </c>
      <c r="AW887" s="12" t="s">
        <v>43</v>
      </c>
      <c r="AX887" s="12" t="s">
        <v>80</v>
      </c>
      <c r="AY887" s="233" t="s">
        <v>281</v>
      </c>
    </row>
    <row r="888" s="13" customFormat="1">
      <c r="B888" s="239"/>
      <c r="D888" s="216" t="s">
        <v>402</v>
      </c>
      <c r="E888" s="240" t="s">
        <v>5</v>
      </c>
      <c r="F888" s="241" t="s">
        <v>1199</v>
      </c>
      <c r="H888" s="242">
        <v>9.6999999999999993</v>
      </c>
      <c r="I888" s="243"/>
      <c r="L888" s="239"/>
      <c r="M888" s="244"/>
      <c r="N888" s="245"/>
      <c r="O888" s="245"/>
      <c r="P888" s="245"/>
      <c r="Q888" s="245"/>
      <c r="R888" s="245"/>
      <c r="S888" s="245"/>
      <c r="T888" s="246"/>
      <c r="AT888" s="240" t="s">
        <v>402</v>
      </c>
      <c r="AU888" s="240" t="s">
        <v>87</v>
      </c>
      <c r="AV888" s="13" t="s">
        <v>87</v>
      </c>
      <c r="AW888" s="13" t="s">
        <v>43</v>
      </c>
      <c r="AX888" s="13" t="s">
        <v>80</v>
      </c>
      <c r="AY888" s="240" t="s">
        <v>281</v>
      </c>
    </row>
    <row r="889" s="13" customFormat="1">
      <c r="B889" s="239"/>
      <c r="D889" s="216" t="s">
        <v>402</v>
      </c>
      <c r="E889" s="240" t="s">
        <v>5</v>
      </c>
      <c r="F889" s="241" t="s">
        <v>5</v>
      </c>
      <c r="H889" s="242">
        <v>0</v>
      </c>
      <c r="I889" s="243"/>
      <c r="L889" s="239"/>
      <c r="M889" s="244"/>
      <c r="N889" s="245"/>
      <c r="O889" s="245"/>
      <c r="P889" s="245"/>
      <c r="Q889" s="245"/>
      <c r="R889" s="245"/>
      <c r="S889" s="245"/>
      <c r="T889" s="246"/>
      <c r="AT889" s="240" t="s">
        <v>402</v>
      </c>
      <c r="AU889" s="240" t="s">
        <v>87</v>
      </c>
      <c r="AV889" s="13" t="s">
        <v>87</v>
      </c>
      <c r="AW889" s="13" t="s">
        <v>43</v>
      </c>
      <c r="AX889" s="13" t="s">
        <v>80</v>
      </c>
      <c r="AY889" s="240" t="s">
        <v>281</v>
      </c>
    </row>
    <row r="890" s="12" customFormat="1">
      <c r="B890" s="232"/>
      <c r="D890" s="216" t="s">
        <v>402</v>
      </c>
      <c r="E890" s="233" t="s">
        <v>5</v>
      </c>
      <c r="F890" s="234" t="s">
        <v>1200</v>
      </c>
      <c r="H890" s="233" t="s">
        <v>5</v>
      </c>
      <c r="I890" s="235"/>
      <c r="L890" s="232"/>
      <c r="M890" s="236"/>
      <c r="N890" s="237"/>
      <c r="O890" s="237"/>
      <c r="P890" s="237"/>
      <c r="Q890" s="237"/>
      <c r="R890" s="237"/>
      <c r="S890" s="237"/>
      <c r="T890" s="238"/>
      <c r="AT890" s="233" t="s">
        <v>402</v>
      </c>
      <c r="AU890" s="233" t="s">
        <v>87</v>
      </c>
      <c r="AV890" s="12" t="s">
        <v>24</v>
      </c>
      <c r="AW890" s="12" t="s">
        <v>43</v>
      </c>
      <c r="AX890" s="12" t="s">
        <v>80</v>
      </c>
      <c r="AY890" s="233" t="s">
        <v>281</v>
      </c>
    </row>
    <row r="891" s="12" customFormat="1">
      <c r="B891" s="232"/>
      <c r="D891" s="216" t="s">
        <v>402</v>
      </c>
      <c r="E891" s="233" t="s">
        <v>5</v>
      </c>
      <c r="F891" s="234" t="s">
        <v>776</v>
      </c>
      <c r="H891" s="233" t="s">
        <v>5</v>
      </c>
      <c r="I891" s="235"/>
      <c r="L891" s="232"/>
      <c r="M891" s="236"/>
      <c r="N891" s="237"/>
      <c r="O891" s="237"/>
      <c r="P891" s="237"/>
      <c r="Q891" s="237"/>
      <c r="R891" s="237"/>
      <c r="S891" s="237"/>
      <c r="T891" s="238"/>
      <c r="AT891" s="233" t="s">
        <v>402</v>
      </c>
      <c r="AU891" s="233" t="s">
        <v>87</v>
      </c>
      <c r="AV891" s="12" t="s">
        <v>24</v>
      </c>
      <c r="AW891" s="12" t="s">
        <v>43</v>
      </c>
      <c r="AX891" s="12" t="s">
        <v>80</v>
      </c>
      <c r="AY891" s="233" t="s">
        <v>281</v>
      </c>
    </row>
    <row r="892" s="12" customFormat="1">
      <c r="B892" s="232"/>
      <c r="D892" s="216" t="s">
        <v>402</v>
      </c>
      <c r="E892" s="233" t="s">
        <v>5</v>
      </c>
      <c r="F892" s="234" t="s">
        <v>1101</v>
      </c>
      <c r="H892" s="233" t="s">
        <v>5</v>
      </c>
      <c r="I892" s="235"/>
      <c r="L892" s="232"/>
      <c r="M892" s="236"/>
      <c r="N892" s="237"/>
      <c r="O892" s="237"/>
      <c r="P892" s="237"/>
      <c r="Q892" s="237"/>
      <c r="R892" s="237"/>
      <c r="S892" s="237"/>
      <c r="T892" s="238"/>
      <c r="AT892" s="233" t="s">
        <v>402</v>
      </c>
      <c r="AU892" s="233" t="s">
        <v>87</v>
      </c>
      <c r="AV892" s="12" t="s">
        <v>24</v>
      </c>
      <c r="AW892" s="12" t="s">
        <v>43</v>
      </c>
      <c r="AX892" s="12" t="s">
        <v>80</v>
      </c>
      <c r="AY892" s="233" t="s">
        <v>281</v>
      </c>
    </row>
    <row r="893" s="13" customFormat="1">
      <c r="B893" s="239"/>
      <c r="D893" s="216" t="s">
        <v>402</v>
      </c>
      <c r="E893" s="240" t="s">
        <v>5</v>
      </c>
      <c r="F893" s="241" t="s">
        <v>863</v>
      </c>
      <c r="H893" s="242">
        <v>7.75</v>
      </c>
      <c r="I893" s="243"/>
      <c r="L893" s="239"/>
      <c r="M893" s="244"/>
      <c r="N893" s="245"/>
      <c r="O893" s="245"/>
      <c r="P893" s="245"/>
      <c r="Q893" s="245"/>
      <c r="R893" s="245"/>
      <c r="S893" s="245"/>
      <c r="T893" s="246"/>
      <c r="AT893" s="240" t="s">
        <v>402</v>
      </c>
      <c r="AU893" s="240" t="s">
        <v>87</v>
      </c>
      <c r="AV893" s="13" t="s">
        <v>87</v>
      </c>
      <c r="AW893" s="13" t="s">
        <v>43</v>
      </c>
      <c r="AX893" s="13" t="s">
        <v>80</v>
      </c>
      <c r="AY893" s="240" t="s">
        <v>281</v>
      </c>
    </row>
    <row r="894" s="14" customFormat="1">
      <c r="B894" s="247"/>
      <c r="D894" s="216" t="s">
        <v>402</v>
      </c>
      <c r="E894" s="248" t="s">
        <v>5</v>
      </c>
      <c r="F894" s="249" t="s">
        <v>405</v>
      </c>
      <c r="H894" s="250">
        <v>147.09999999999999</v>
      </c>
      <c r="I894" s="251"/>
      <c r="L894" s="247"/>
      <c r="M894" s="252"/>
      <c r="N894" s="253"/>
      <c r="O894" s="253"/>
      <c r="P894" s="253"/>
      <c r="Q894" s="253"/>
      <c r="R894" s="253"/>
      <c r="S894" s="253"/>
      <c r="T894" s="254"/>
      <c r="AT894" s="248" t="s">
        <v>402</v>
      </c>
      <c r="AU894" s="248" t="s">
        <v>87</v>
      </c>
      <c r="AV894" s="14" t="s">
        <v>286</v>
      </c>
      <c r="AW894" s="14" t="s">
        <v>43</v>
      </c>
      <c r="AX894" s="14" t="s">
        <v>24</v>
      </c>
      <c r="AY894" s="248" t="s">
        <v>281</v>
      </c>
    </row>
    <row r="895" s="1" customFormat="1" ht="16.5" customHeight="1">
      <c r="B895" s="203"/>
      <c r="C895" s="204" t="s">
        <v>1201</v>
      </c>
      <c r="D895" s="204" t="s">
        <v>282</v>
      </c>
      <c r="E895" s="205" t="s">
        <v>1202</v>
      </c>
      <c r="F895" s="206" t="s">
        <v>1203</v>
      </c>
      <c r="G895" s="207" t="s">
        <v>394</v>
      </c>
      <c r="H895" s="208">
        <v>312</v>
      </c>
      <c r="I895" s="209"/>
      <c r="J895" s="210">
        <f>ROUND(I895*H895,2)</f>
        <v>0</v>
      </c>
      <c r="K895" s="206" t="s">
        <v>389</v>
      </c>
      <c r="L895" s="48"/>
      <c r="M895" s="211" t="s">
        <v>5</v>
      </c>
      <c r="N895" s="212" t="s">
        <v>51</v>
      </c>
      <c r="O895" s="49"/>
      <c r="P895" s="213">
        <f>O895*H895</f>
        <v>0</v>
      </c>
      <c r="Q895" s="213">
        <v>0.00013760000000000001</v>
      </c>
      <c r="R895" s="213">
        <f>Q895*H895</f>
        <v>0.042931200000000003</v>
      </c>
      <c r="S895" s="213">
        <v>0</v>
      </c>
      <c r="T895" s="214">
        <f>S895*H895</f>
        <v>0</v>
      </c>
      <c r="AR895" s="26" t="s">
        <v>286</v>
      </c>
      <c r="AT895" s="26" t="s">
        <v>282</v>
      </c>
      <c r="AU895" s="26" t="s">
        <v>87</v>
      </c>
      <c r="AY895" s="26" t="s">
        <v>281</v>
      </c>
      <c r="BE895" s="215">
        <f>IF(N895="základní",J895,0)</f>
        <v>0</v>
      </c>
      <c r="BF895" s="215">
        <f>IF(N895="snížená",J895,0)</f>
        <v>0</v>
      </c>
      <c r="BG895" s="215">
        <f>IF(N895="zákl. přenesená",J895,0)</f>
        <v>0</v>
      </c>
      <c r="BH895" s="215">
        <f>IF(N895="sníž. přenesená",J895,0)</f>
        <v>0</v>
      </c>
      <c r="BI895" s="215">
        <f>IF(N895="nulová",J895,0)</f>
        <v>0</v>
      </c>
      <c r="BJ895" s="26" t="s">
        <v>24</v>
      </c>
      <c r="BK895" s="215">
        <f>ROUND(I895*H895,2)</f>
        <v>0</v>
      </c>
      <c r="BL895" s="26" t="s">
        <v>286</v>
      </c>
      <c r="BM895" s="26" t="s">
        <v>1204</v>
      </c>
    </row>
    <row r="896" s="1" customFormat="1">
      <c r="B896" s="48"/>
      <c r="D896" s="216" t="s">
        <v>288</v>
      </c>
      <c r="F896" s="217" t="s">
        <v>1205</v>
      </c>
      <c r="I896" s="218"/>
      <c r="L896" s="48"/>
      <c r="M896" s="219"/>
      <c r="N896" s="49"/>
      <c r="O896" s="49"/>
      <c r="P896" s="49"/>
      <c r="Q896" s="49"/>
      <c r="R896" s="49"/>
      <c r="S896" s="49"/>
      <c r="T896" s="87"/>
      <c r="AT896" s="26" t="s">
        <v>288</v>
      </c>
      <c r="AU896" s="26" t="s">
        <v>87</v>
      </c>
    </row>
    <row r="897" s="12" customFormat="1">
      <c r="B897" s="232"/>
      <c r="D897" s="216" t="s">
        <v>402</v>
      </c>
      <c r="E897" s="233" t="s">
        <v>5</v>
      </c>
      <c r="F897" s="234" t="s">
        <v>978</v>
      </c>
      <c r="H897" s="233" t="s">
        <v>5</v>
      </c>
      <c r="I897" s="235"/>
      <c r="L897" s="232"/>
      <c r="M897" s="236"/>
      <c r="N897" s="237"/>
      <c r="O897" s="237"/>
      <c r="P897" s="237"/>
      <c r="Q897" s="237"/>
      <c r="R897" s="237"/>
      <c r="S897" s="237"/>
      <c r="T897" s="238"/>
      <c r="AT897" s="233" t="s">
        <v>402</v>
      </c>
      <c r="AU897" s="233" t="s">
        <v>87</v>
      </c>
      <c r="AV897" s="12" t="s">
        <v>24</v>
      </c>
      <c r="AW897" s="12" t="s">
        <v>43</v>
      </c>
      <c r="AX897" s="12" t="s">
        <v>80</v>
      </c>
      <c r="AY897" s="233" t="s">
        <v>281</v>
      </c>
    </row>
    <row r="898" s="13" customFormat="1">
      <c r="B898" s="239"/>
      <c r="D898" s="216" t="s">
        <v>402</v>
      </c>
      <c r="E898" s="240" t="s">
        <v>5</v>
      </c>
      <c r="F898" s="241" t="s">
        <v>1206</v>
      </c>
      <c r="H898" s="242">
        <v>168</v>
      </c>
      <c r="I898" s="243"/>
      <c r="L898" s="239"/>
      <c r="M898" s="244"/>
      <c r="N898" s="245"/>
      <c r="O898" s="245"/>
      <c r="P898" s="245"/>
      <c r="Q898" s="245"/>
      <c r="R898" s="245"/>
      <c r="S898" s="245"/>
      <c r="T898" s="246"/>
      <c r="AT898" s="240" t="s">
        <v>402</v>
      </c>
      <c r="AU898" s="240" t="s">
        <v>87</v>
      </c>
      <c r="AV898" s="13" t="s">
        <v>87</v>
      </c>
      <c r="AW898" s="13" t="s">
        <v>43</v>
      </c>
      <c r="AX898" s="13" t="s">
        <v>80</v>
      </c>
      <c r="AY898" s="240" t="s">
        <v>281</v>
      </c>
    </row>
    <row r="899" s="12" customFormat="1">
      <c r="B899" s="232"/>
      <c r="D899" s="216" t="s">
        <v>402</v>
      </c>
      <c r="E899" s="233" t="s">
        <v>5</v>
      </c>
      <c r="F899" s="234" t="s">
        <v>1004</v>
      </c>
      <c r="H899" s="233" t="s">
        <v>5</v>
      </c>
      <c r="I899" s="235"/>
      <c r="L899" s="232"/>
      <c r="M899" s="236"/>
      <c r="N899" s="237"/>
      <c r="O899" s="237"/>
      <c r="P899" s="237"/>
      <c r="Q899" s="237"/>
      <c r="R899" s="237"/>
      <c r="S899" s="237"/>
      <c r="T899" s="238"/>
      <c r="AT899" s="233" t="s">
        <v>402</v>
      </c>
      <c r="AU899" s="233" t="s">
        <v>87</v>
      </c>
      <c r="AV899" s="12" t="s">
        <v>24</v>
      </c>
      <c r="AW899" s="12" t="s">
        <v>43</v>
      </c>
      <c r="AX899" s="12" t="s">
        <v>80</v>
      </c>
      <c r="AY899" s="233" t="s">
        <v>281</v>
      </c>
    </row>
    <row r="900" s="13" customFormat="1">
      <c r="B900" s="239"/>
      <c r="D900" s="216" t="s">
        <v>402</v>
      </c>
      <c r="E900" s="240" t="s">
        <v>5</v>
      </c>
      <c r="F900" s="241" t="s">
        <v>1207</v>
      </c>
      <c r="H900" s="242">
        <v>144</v>
      </c>
      <c r="I900" s="243"/>
      <c r="L900" s="239"/>
      <c r="M900" s="244"/>
      <c r="N900" s="245"/>
      <c r="O900" s="245"/>
      <c r="P900" s="245"/>
      <c r="Q900" s="245"/>
      <c r="R900" s="245"/>
      <c r="S900" s="245"/>
      <c r="T900" s="246"/>
      <c r="AT900" s="240" t="s">
        <v>402</v>
      </c>
      <c r="AU900" s="240" t="s">
        <v>87</v>
      </c>
      <c r="AV900" s="13" t="s">
        <v>87</v>
      </c>
      <c r="AW900" s="13" t="s">
        <v>43</v>
      </c>
      <c r="AX900" s="13" t="s">
        <v>80</v>
      </c>
      <c r="AY900" s="240" t="s">
        <v>281</v>
      </c>
    </row>
    <row r="901" s="14" customFormat="1">
      <c r="B901" s="247"/>
      <c r="D901" s="216" t="s">
        <v>402</v>
      </c>
      <c r="E901" s="248" t="s">
        <v>5</v>
      </c>
      <c r="F901" s="249" t="s">
        <v>405</v>
      </c>
      <c r="H901" s="250">
        <v>312</v>
      </c>
      <c r="I901" s="251"/>
      <c r="L901" s="247"/>
      <c r="M901" s="252"/>
      <c r="N901" s="253"/>
      <c r="O901" s="253"/>
      <c r="P901" s="253"/>
      <c r="Q901" s="253"/>
      <c r="R901" s="253"/>
      <c r="S901" s="253"/>
      <c r="T901" s="254"/>
      <c r="AT901" s="248" t="s">
        <v>402</v>
      </c>
      <c r="AU901" s="248" t="s">
        <v>87</v>
      </c>
      <c r="AV901" s="14" t="s">
        <v>286</v>
      </c>
      <c r="AW901" s="14" t="s">
        <v>43</v>
      </c>
      <c r="AX901" s="14" t="s">
        <v>24</v>
      </c>
      <c r="AY901" s="248" t="s">
        <v>281</v>
      </c>
    </row>
    <row r="902" s="1" customFormat="1" ht="16.5" customHeight="1">
      <c r="B902" s="203"/>
      <c r="C902" s="204" t="s">
        <v>1208</v>
      </c>
      <c r="D902" s="204" t="s">
        <v>282</v>
      </c>
      <c r="E902" s="205" t="s">
        <v>1209</v>
      </c>
      <c r="F902" s="206" t="s">
        <v>1210</v>
      </c>
      <c r="G902" s="207" t="s">
        <v>394</v>
      </c>
      <c r="H902" s="208">
        <v>280</v>
      </c>
      <c r="I902" s="209"/>
      <c r="J902" s="210">
        <f>ROUND(I902*H902,2)</f>
        <v>0</v>
      </c>
      <c r="K902" s="206" t="s">
        <v>389</v>
      </c>
      <c r="L902" s="48"/>
      <c r="M902" s="211" t="s">
        <v>5</v>
      </c>
      <c r="N902" s="212" t="s">
        <v>51</v>
      </c>
      <c r="O902" s="49"/>
      <c r="P902" s="213">
        <f>O902*H902</f>
        <v>0</v>
      </c>
      <c r="Q902" s="213">
        <v>0.00019568</v>
      </c>
      <c r="R902" s="213">
        <f>Q902*H902</f>
        <v>0.054790399999999996</v>
      </c>
      <c r="S902" s="213">
        <v>0</v>
      </c>
      <c r="T902" s="214">
        <f>S902*H902</f>
        <v>0</v>
      </c>
      <c r="AR902" s="26" t="s">
        <v>286</v>
      </c>
      <c r="AT902" s="26" t="s">
        <v>282</v>
      </c>
      <c r="AU902" s="26" t="s">
        <v>87</v>
      </c>
      <c r="AY902" s="26" t="s">
        <v>281</v>
      </c>
      <c r="BE902" s="215">
        <f>IF(N902="základní",J902,0)</f>
        <v>0</v>
      </c>
      <c r="BF902" s="215">
        <f>IF(N902="snížená",J902,0)</f>
        <v>0</v>
      </c>
      <c r="BG902" s="215">
        <f>IF(N902="zákl. přenesená",J902,0)</f>
        <v>0</v>
      </c>
      <c r="BH902" s="215">
        <f>IF(N902="sníž. přenesená",J902,0)</f>
        <v>0</v>
      </c>
      <c r="BI902" s="215">
        <f>IF(N902="nulová",J902,0)</f>
        <v>0</v>
      </c>
      <c r="BJ902" s="26" t="s">
        <v>24</v>
      </c>
      <c r="BK902" s="215">
        <f>ROUND(I902*H902,2)</f>
        <v>0</v>
      </c>
      <c r="BL902" s="26" t="s">
        <v>286</v>
      </c>
      <c r="BM902" s="26" t="s">
        <v>1211</v>
      </c>
    </row>
    <row r="903" s="1" customFormat="1">
      <c r="B903" s="48"/>
      <c r="D903" s="216" t="s">
        <v>288</v>
      </c>
      <c r="F903" s="217" t="s">
        <v>1212</v>
      </c>
      <c r="I903" s="218"/>
      <c r="L903" s="48"/>
      <c r="M903" s="219"/>
      <c r="N903" s="49"/>
      <c r="O903" s="49"/>
      <c r="P903" s="49"/>
      <c r="Q903" s="49"/>
      <c r="R903" s="49"/>
      <c r="S903" s="49"/>
      <c r="T903" s="87"/>
      <c r="AT903" s="26" t="s">
        <v>288</v>
      </c>
      <c r="AU903" s="26" t="s">
        <v>87</v>
      </c>
    </row>
    <row r="904" s="12" customFormat="1">
      <c r="B904" s="232"/>
      <c r="D904" s="216" t="s">
        <v>402</v>
      </c>
      <c r="E904" s="233" t="s">
        <v>5</v>
      </c>
      <c r="F904" s="234" t="s">
        <v>978</v>
      </c>
      <c r="H904" s="233" t="s">
        <v>5</v>
      </c>
      <c r="I904" s="235"/>
      <c r="L904" s="232"/>
      <c r="M904" s="236"/>
      <c r="N904" s="237"/>
      <c r="O904" s="237"/>
      <c r="P904" s="237"/>
      <c r="Q904" s="237"/>
      <c r="R904" s="237"/>
      <c r="S904" s="237"/>
      <c r="T904" s="238"/>
      <c r="AT904" s="233" t="s">
        <v>402</v>
      </c>
      <c r="AU904" s="233" t="s">
        <v>87</v>
      </c>
      <c r="AV904" s="12" t="s">
        <v>24</v>
      </c>
      <c r="AW904" s="12" t="s">
        <v>43</v>
      </c>
      <c r="AX904" s="12" t="s">
        <v>80</v>
      </c>
      <c r="AY904" s="233" t="s">
        <v>281</v>
      </c>
    </row>
    <row r="905" s="13" customFormat="1">
      <c r="B905" s="239"/>
      <c r="D905" s="216" t="s">
        <v>402</v>
      </c>
      <c r="E905" s="240" t="s">
        <v>5</v>
      </c>
      <c r="F905" s="241" t="s">
        <v>1213</v>
      </c>
      <c r="H905" s="242">
        <v>128</v>
      </c>
      <c r="I905" s="243"/>
      <c r="L905" s="239"/>
      <c r="M905" s="244"/>
      <c r="N905" s="245"/>
      <c r="O905" s="245"/>
      <c r="P905" s="245"/>
      <c r="Q905" s="245"/>
      <c r="R905" s="245"/>
      <c r="S905" s="245"/>
      <c r="T905" s="246"/>
      <c r="AT905" s="240" t="s">
        <v>402</v>
      </c>
      <c r="AU905" s="240" t="s">
        <v>87</v>
      </c>
      <c r="AV905" s="13" t="s">
        <v>87</v>
      </c>
      <c r="AW905" s="13" t="s">
        <v>43</v>
      </c>
      <c r="AX905" s="13" t="s">
        <v>80</v>
      </c>
      <c r="AY905" s="240" t="s">
        <v>281</v>
      </c>
    </row>
    <row r="906" s="12" customFormat="1">
      <c r="B906" s="232"/>
      <c r="D906" s="216" t="s">
        <v>402</v>
      </c>
      <c r="E906" s="233" t="s">
        <v>5</v>
      </c>
      <c r="F906" s="234" t="s">
        <v>1004</v>
      </c>
      <c r="H906" s="233" t="s">
        <v>5</v>
      </c>
      <c r="I906" s="235"/>
      <c r="L906" s="232"/>
      <c r="M906" s="236"/>
      <c r="N906" s="237"/>
      <c r="O906" s="237"/>
      <c r="P906" s="237"/>
      <c r="Q906" s="237"/>
      <c r="R906" s="237"/>
      <c r="S906" s="237"/>
      <c r="T906" s="238"/>
      <c r="AT906" s="233" t="s">
        <v>402</v>
      </c>
      <c r="AU906" s="233" t="s">
        <v>87</v>
      </c>
      <c r="AV906" s="12" t="s">
        <v>24</v>
      </c>
      <c r="AW906" s="12" t="s">
        <v>43</v>
      </c>
      <c r="AX906" s="12" t="s">
        <v>80</v>
      </c>
      <c r="AY906" s="233" t="s">
        <v>281</v>
      </c>
    </row>
    <row r="907" s="13" customFormat="1">
      <c r="B907" s="239"/>
      <c r="D907" s="216" t="s">
        <v>402</v>
      </c>
      <c r="E907" s="240" t="s">
        <v>5</v>
      </c>
      <c r="F907" s="241" t="s">
        <v>1214</v>
      </c>
      <c r="H907" s="242">
        <v>152</v>
      </c>
      <c r="I907" s="243"/>
      <c r="L907" s="239"/>
      <c r="M907" s="244"/>
      <c r="N907" s="245"/>
      <c r="O907" s="245"/>
      <c r="P907" s="245"/>
      <c r="Q907" s="245"/>
      <c r="R907" s="245"/>
      <c r="S907" s="245"/>
      <c r="T907" s="246"/>
      <c r="AT907" s="240" t="s">
        <v>402</v>
      </c>
      <c r="AU907" s="240" t="s">
        <v>87</v>
      </c>
      <c r="AV907" s="13" t="s">
        <v>87</v>
      </c>
      <c r="AW907" s="13" t="s">
        <v>43</v>
      </c>
      <c r="AX907" s="13" t="s">
        <v>80</v>
      </c>
      <c r="AY907" s="240" t="s">
        <v>281</v>
      </c>
    </row>
    <row r="908" s="14" customFormat="1">
      <c r="B908" s="247"/>
      <c r="D908" s="216" t="s">
        <v>402</v>
      </c>
      <c r="E908" s="248" t="s">
        <v>5</v>
      </c>
      <c r="F908" s="249" t="s">
        <v>405</v>
      </c>
      <c r="H908" s="250">
        <v>280</v>
      </c>
      <c r="I908" s="251"/>
      <c r="L908" s="247"/>
      <c r="M908" s="252"/>
      <c r="N908" s="253"/>
      <c r="O908" s="253"/>
      <c r="P908" s="253"/>
      <c r="Q908" s="253"/>
      <c r="R908" s="253"/>
      <c r="S908" s="253"/>
      <c r="T908" s="254"/>
      <c r="AT908" s="248" t="s">
        <v>402</v>
      </c>
      <c r="AU908" s="248" t="s">
        <v>87</v>
      </c>
      <c r="AV908" s="14" t="s">
        <v>286</v>
      </c>
      <c r="AW908" s="14" t="s">
        <v>43</v>
      </c>
      <c r="AX908" s="14" t="s">
        <v>24</v>
      </c>
      <c r="AY908" s="248" t="s">
        <v>281</v>
      </c>
    </row>
    <row r="909" s="1" customFormat="1" ht="16.5" customHeight="1">
      <c r="B909" s="203"/>
      <c r="C909" s="204" t="s">
        <v>737</v>
      </c>
      <c r="D909" s="204" t="s">
        <v>282</v>
      </c>
      <c r="E909" s="205" t="s">
        <v>1215</v>
      </c>
      <c r="F909" s="206" t="s">
        <v>1216</v>
      </c>
      <c r="G909" s="207" t="s">
        <v>388</v>
      </c>
      <c r="H909" s="208">
        <v>7.0309999999999997</v>
      </c>
      <c r="I909" s="209"/>
      <c r="J909" s="210">
        <f>ROUND(I909*H909,2)</f>
        <v>0</v>
      </c>
      <c r="K909" s="206" t="s">
        <v>389</v>
      </c>
      <c r="L909" s="48"/>
      <c r="M909" s="211" t="s">
        <v>5</v>
      </c>
      <c r="N909" s="212" t="s">
        <v>51</v>
      </c>
      <c r="O909" s="49"/>
      <c r="P909" s="213">
        <f>O909*H909</f>
        <v>0</v>
      </c>
      <c r="Q909" s="213">
        <v>0.17818000000000001</v>
      </c>
      <c r="R909" s="213">
        <f>Q909*H909</f>
        <v>1.25278358</v>
      </c>
      <c r="S909" s="213">
        <v>0</v>
      </c>
      <c r="T909" s="214">
        <f>S909*H909</f>
        <v>0</v>
      </c>
      <c r="AR909" s="26" t="s">
        <v>286</v>
      </c>
      <c r="AT909" s="26" t="s">
        <v>282</v>
      </c>
      <c r="AU909" s="26" t="s">
        <v>87</v>
      </c>
      <c r="AY909" s="26" t="s">
        <v>281</v>
      </c>
      <c r="BE909" s="215">
        <f>IF(N909="základní",J909,0)</f>
        <v>0</v>
      </c>
      <c r="BF909" s="215">
        <f>IF(N909="snížená",J909,0)</f>
        <v>0</v>
      </c>
      <c r="BG909" s="215">
        <f>IF(N909="zákl. přenesená",J909,0)</f>
        <v>0</v>
      </c>
      <c r="BH909" s="215">
        <f>IF(N909="sníž. přenesená",J909,0)</f>
        <v>0</v>
      </c>
      <c r="BI909" s="215">
        <f>IF(N909="nulová",J909,0)</f>
        <v>0</v>
      </c>
      <c r="BJ909" s="26" t="s">
        <v>24</v>
      </c>
      <c r="BK909" s="215">
        <f>ROUND(I909*H909,2)</f>
        <v>0</v>
      </c>
      <c r="BL909" s="26" t="s">
        <v>286</v>
      </c>
      <c r="BM909" s="26" t="s">
        <v>1217</v>
      </c>
    </row>
    <row r="910" s="1" customFormat="1">
      <c r="B910" s="48"/>
      <c r="D910" s="216" t="s">
        <v>288</v>
      </c>
      <c r="F910" s="217" t="s">
        <v>1218</v>
      </c>
      <c r="I910" s="218"/>
      <c r="L910" s="48"/>
      <c r="M910" s="219"/>
      <c r="N910" s="49"/>
      <c r="O910" s="49"/>
      <c r="P910" s="49"/>
      <c r="Q910" s="49"/>
      <c r="R910" s="49"/>
      <c r="S910" s="49"/>
      <c r="T910" s="87"/>
      <c r="AT910" s="26" t="s">
        <v>288</v>
      </c>
      <c r="AU910" s="26" t="s">
        <v>87</v>
      </c>
    </row>
    <row r="911" s="12" customFormat="1">
      <c r="B911" s="232"/>
      <c r="D911" s="216" t="s">
        <v>402</v>
      </c>
      <c r="E911" s="233" t="s">
        <v>5</v>
      </c>
      <c r="F911" s="234" t="s">
        <v>1219</v>
      </c>
      <c r="H911" s="233" t="s">
        <v>5</v>
      </c>
      <c r="I911" s="235"/>
      <c r="L911" s="232"/>
      <c r="M911" s="236"/>
      <c r="N911" s="237"/>
      <c r="O911" s="237"/>
      <c r="P911" s="237"/>
      <c r="Q911" s="237"/>
      <c r="R911" s="237"/>
      <c r="S911" s="237"/>
      <c r="T911" s="238"/>
      <c r="AT911" s="233" t="s">
        <v>402</v>
      </c>
      <c r="AU911" s="233" t="s">
        <v>87</v>
      </c>
      <c r="AV911" s="12" t="s">
        <v>24</v>
      </c>
      <c r="AW911" s="12" t="s">
        <v>43</v>
      </c>
      <c r="AX911" s="12" t="s">
        <v>80</v>
      </c>
      <c r="AY911" s="233" t="s">
        <v>281</v>
      </c>
    </row>
    <row r="912" s="13" customFormat="1">
      <c r="B912" s="239"/>
      <c r="D912" s="216" t="s">
        <v>402</v>
      </c>
      <c r="E912" s="240" t="s">
        <v>5</v>
      </c>
      <c r="F912" s="241" t="s">
        <v>1220</v>
      </c>
      <c r="H912" s="242">
        <v>1.764</v>
      </c>
      <c r="I912" s="243"/>
      <c r="L912" s="239"/>
      <c r="M912" s="244"/>
      <c r="N912" s="245"/>
      <c r="O912" s="245"/>
      <c r="P912" s="245"/>
      <c r="Q912" s="245"/>
      <c r="R912" s="245"/>
      <c r="S912" s="245"/>
      <c r="T912" s="246"/>
      <c r="AT912" s="240" t="s">
        <v>402</v>
      </c>
      <c r="AU912" s="240" t="s">
        <v>87</v>
      </c>
      <c r="AV912" s="13" t="s">
        <v>87</v>
      </c>
      <c r="AW912" s="13" t="s">
        <v>43</v>
      </c>
      <c r="AX912" s="13" t="s">
        <v>80</v>
      </c>
      <c r="AY912" s="240" t="s">
        <v>281</v>
      </c>
    </row>
    <row r="913" s="13" customFormat="1">
      <c r="B913" s="239"/>
      <c r="D913" s="216" t="s">
        <v>402</v>
      </c>
      <c r="E913" s="240" t="s">
        <v>5</v>
      </c>
      <c r="F913" s="241" t="s">
        <v>1221</v>
      </c>
      <c r="H913" s="242">
        <v>0.58799999999999997</v>
      </c>
      <c r="I913" s="243"/>
      <c r="L913" s="239"/>
      <c r="M913" s="244"/>
      <c r="N913" s="245"/>
      <c r="O913" s="245"/>
      <c r="P913" s="245"/>
      <c r="Q913" s="245"/>
      <c r="R913" s="245"/>
      <c r="S913" s="245"/>
      <c r="T913" s="246"/>
      <c r="AT913" s="240" t="s">
        <v>402</v>
      </c>
      <c r="AU913" s="240" t="s">
        <v>87</v>
      </c>
      <c r="AV913" s="13" t="s">
        <v>87</v>
      </c>
      <c r="AW913" s="13" t="s">
        <v>43</v>
      </c>
      <c r="AX913" s="13" t="s">
        <v>80</v>
      </c>
      <c r="AY913" s="240" t="s">
        <v>281</v>
      </c>
    </row>
    <row r="914" s="13" customFormat="1">
      <c r="B914" s="239"/>
      <c r="D914" s="216" t="s">
        <v>402</v>
      </c>
      <c r="E914" s="240" t="s">
        <v>5</v>
      </c>
      <c r="F914" s="241" t="s">
        <v>1222</v>
      </c>
      <c r="H914" s="242">
        <v>0.89600000000000002</v>
      </c>
      <c r="I914" s="243"/>
      <c r="L914" s="239"/>
      <c r="M914" s="244"/>
      <c r="N914" s="245"/>
      <c r="O914" s="245"/>
      <c r="P914" s="245"/>
      <c r="Q914" s="245"/>
      <c r="R914" s="245"/>
      <c r="S914" s="245"/>
      <c r="T914" s="246"/>
      <c r="AT914" s="240" t="s">
        <v>402</v>
      </c>
      <c r="AU914" s="240" t="s">
        <v>87</v>
      </c>
      <c r="AV914" s="13" t="s">
        <v>87</v>
      </c>
      <c r="AW914" s="13" t="s">
        <v>43</v>
      </c>
      <c r="AX914" s="13" t="s">
        <v>80</v>
      </c>
      <c r="AY914" s="240" t="s">
        <v>281</v>
      </c>
    </row>
    <row r="915" s="13" customFormat="1">
      <c r="B915" s="239"/>
      <c r="D915" s="216" t="s">
        <v>402</v>
      </c>
      <c r="E915" s="240" t="s">
        <v>5</v>
      </c>
      <c r="F915" s="241" t="s">
        <v>1223</v>
      </c>
      <c r="H915" s="242">
        <v>0.89300000000000002</v>
      </c>
      <c r="I915" s="243"/>
      <c r="L915" s="239"/>
      <c r="M915" s="244"/>
      <c r="N915" s="245"/>
      <c r="O915" s="245"/>
      <c r="P915" s="245"/>
      <c r="Q915" s="245"/>
      <c r="R915" s="245"/>
      <c r="S915" s="245"/>
      <c r="T915" s="246"/>
      <c r="AT915" s="240" t="s">
        <v>402</v>
      </c>
      <c r="AU915" s="240" t="s">
        <v>87</v>
      </c>
      <c r="AV915" s="13" t="s">
        <v>87</v>
      </c>
      <c r="AW915" s="13" t="s">
        <v>43</v>
      </c>
      <c r="AX915" s="13" t="s">
        <v>80</v>
      </c>
      <c r="AY915" s="240" t="s">
        <v>281</v>
      </c>
    </row>
    <row r="916" s="13" customFormat="1">
      <c r="B916" s="239"/>
      <c r="D916" s="216" t="s">
        <v>402</v>
      </c>
      <c r="E916" s="240" t="s">
        <v>5</v>
      </c>
      <c r="F916" s="241" t="s">
        <v>1224</v>
      </c>
      <c r="H916" s="242">
        <v>0.95699999999999996</v>
      </c>
      <c r="I916" s="243"/>
      <c r="L916" s="239"/>
      <c r="M916" s="244"/>
      <c r="N916" s="245"/>
      <c r="O916" s="245"/>
      <c r="P916" s="245"/>
      <c r="Q916" s="245"/>
      <c r="R916" s="245"/>
      <c r="S916" s="245"/>
      <c r="T916" s="246"/>
      <c r="AT916" s="240" t="s">
        <v>402</v>
      </c>
      <c r="AU916" s="240" t="s">
        <v>87</v>
      </c>
      <c r="AV916" s="13" t="s">
        <v>87</v>
      </c>
      <c r="AW916" s="13" t="s">
        <v>43</v>
      </c>
      <c r="AX916" s="13" t="s">
        <v>80</v>
      </c>
      <c r="AY916" s="240" t="s">
        <v>281</v>
      </c>
    </row>
    <row r="917" s="13" customFormat="1">
      <c r="B917" s="239"/>
      <c r="D917" s="216" t="s">
        <v>402</v>
      </c>
      <c r="E917" s="240" t="s">
        <v>5</v>
      </c>
      <c r="F917" s="241" t="s">
        <v>1225</v>
      </c>
      <c r="H917" s="242">
        <v>1.9330000000000001</v>
      </c>
      <c r="I917" s="243"/>
      <c r="L917" s="239"/>
      <c r="M917" s="244"/>
      <c r="N917" s="245"/>
      <c r="O917" s="245"/>
      <c r="P917" s="245"/>
      <c r="Q917" s="245"/>
      <c r="R917" s="245"/>
      <c r="S917" s="245"/>
      <c r="T917" s="246"/>
      <c r="AT917" s="240" t="s">
        <v>402</v>
      </c>
      <c r="AU917" s="240" t="s">
        <v>87</v>
      </c>
      <c r="AV917" s="13" t="s">
        <v>87</v>
      </c>
      <c r="AW917" s="13" t="s">
        <v>43</v>
      </c>
      <c r="AX917" s="13" t="s">
        <v>80</v>
      </c>
      <c r="AY917" s="240" t="s">
        <v>281</v>
      </c>
    </row>
    <row r="918" s="14" customFormat="1">
      <c r="B918" s="247"/>
      <c r="D918" s="216" t="s">
        <v>402</v>
      </c>
      <c r="E918" s="248" t="s">
        <v>5</v>
      </c>
      <c r="F918" s="249" t="s">
        <v>405</v>
      </c>
      <c r="H918" s="250">
        <v>7.0309999999999997</v>
      </c>
      <c r="I918" s="251"/>
      <c r="L918" s="247"/>
      <c r="M918" s="252"/>
      <c r="N918" s="253"/>
      <c r="O918" s="253"/>
      <c r="P918" s="253"/>
      <c r="Q918" s="253"/>
      <c r="R918" s="253"/>
      <c r="S918" s="253"/>
      <c r="T918" s="254"/>
      <c r="AT918" s="248" t="s">
        <v>402</v>
      </c>
      <c r="AU918" s="248" t="s">
        <v>87</v>
      </c>
      <c r="AV918" s="14" t="s">
        <v>286</v>
      </c>
      <c r="AW918" s="14" t="s">
        <v>43</v>
      </c>
      <c r="AX918" s="14" t="s">
        <v>24</v>
      </c>
      <c r="AY918" s="248" t="s">
        <v>281</v>
      </c>
    </row>
    <row r="919" s="1" customFormat="1" ht="25.5" customHeight="1">
      <c r="B919" s="203"/>
      <c r="C919" s="204" t="s">
        <v>1226</v>
      </c>
      <c r="D919" s="204" t="s">
        <v>282</v>
      </c>
      <c r="E919" s="205" t="s">
        <v>1227</v>
      </c>
      <c r="F919" s="206" t="s">
        <v>1228</v>
      </c>
      <c r="G919" s="207" t="s">
        <v>388</v>
      </c>
      <c r="H919" s="208">
        <v>24.66</v>
      </c>
      <c r="I919" s="209"/>
      <c r="J919" s="210">
        <f>ROUND(I919*H919,2)</f>
        <v>0</v>
      </c>
      <c r="K919" s="206" t="s">
        <v>389</v>
      </c>
      <c r="L919" s="48"/>
      <c r="M919" s="211" t="s">
        <v>5</v>
      </c>
      <c r="N919" s="212" t="s">
        <v>51</v>
      </c>
      <c r="O919" s="49"/>
      <c r="P919" s="213">
        <f>O919*H919</f>
        <v>0</v>
      </c>
      <c r="Q919" s="213">
        <v>0.0078499999999999993</v>
      </c>
      <c r="R919" s="213">
        <f>Q919*H919</f>
        <v>0.19358099999999998</v>
      </c>
      <c r="S919" s="213">
        <v>0</v>
      </c>
      <c r="T919" s="214">
        <f>S919*H919</f>
        <v>0</v>
      </c>
      <c r="AR919" s="26" t="s">
        <v>286</v>
      </c>
      <c r="AT919" s="26" t="s">
        <v>282</v>
      </c>
      <c r="AU919" s="26" t="s">
        <v>87</v>
      </c>
      <c r="AY919" s="26" t="s">
        <v>281</v>
      </c>
      <c r="BE919" s="215">
        <f>IF(N919="základní",J919,0)</f>
        <v>0</v>
      </c>
      <c r="BF919" s="215">
        <f>IF(N919="snížená",J919,0)</f>
        <v>0</v>
      </c>
      <c r="BG919" s="215">
        <f>IF(N919="zákl. přenesená",J919,0)</f>
        <v>0</v>
      </c>
      <c r="BH919" s="215">
        <f>IF(N919="sníž. přenesená",J919,0)</f>
        <v>0</v>
      </c>
      <c r="BI919" s="215">
        <f>IF(N919="nulová",J919,0)</f>
        <v>0</v>
      </c>
      <c r="BJ919" s="26" t="s">
        <v>24</v>
      </c>
      <c r="BK919" s="215">
        <f>ROUND(I919*H919,2)</f>
        <v>0</v>
      </c>
      <c r="BL919" s="26" t="s">
        <v>286</v>
      </c>
      <c r="BM919" s="26" t="s">
        <v>1229</v>
      </c>
    </row>
    <row r="920" s="1" customFormat="1">
      <c r="B920" s="48"/>
      <c r="D920" s="216" t="s">
        <v>288</v>
      </c>
      <c r="F920" s="217" t="s">
        <v>1230</v>
      </c>
      <c r="I920" s="218"/>
      <c r="L920" s="48"/>
      <c r="M920" s="219"/>
      <c r="N920" s="49"/>
      <c r="O920" s="49"/>
      <c r="P920" s="49"/>
      <c r="Q920" s="49"/>
      <c r="R920" s="49"/>
      <c r="S920" s="49"/>
      <c r="T920" s="87"/>
      <c r="AT920" s="26" t="s">
        <v>288</v>
      </c>
      <c r="AU920" s="26" t="s">
        <v>87</v>
      </c>
    </row>
    <row r="921" s="12" customFormat="1">
      <c r="B921" s="232"/>
      <c r="D921" s="216" t="s">
        <v>402</v>
      </c>
      <c r="E921" s="233" t="s">
        <v>5</v>
      </c>
      <c r="F921" s="234" t="s">
        <v>978</v>
      </c>
      <c r="H921" s="233" t="s">
        <v>5</v>
      </c>
      <c r="I921" s="235"/>
      <c r="L921" s="232"/>
      <c r="M921" s="236"/>
      <c r="N921" s="237"/>
      <c r="O921" s="237"/>
      <c r="P921" s="237"/>
      <c r="Q921" s="237"/>
      <c r="R921" s="237"/>
      <c r="S921" s="237"/>
      <c r="T921" s="238"/>
      <c r="AT921" s="233" t="s">
        <v>402</v>
      </c>
      <c r="AU921" s="233" t="s">
        <v>87</v>
      </c>
      <c r="AV921" s="12" t="s">
        <v>24</v>
      </c>
      <c r="AW921" s="12" t="s">
        <v>43</v>
      </c>
      <c r="AX921" s="12" t="s">
        <v>80</v>
      </c>
      <c r="AY921" s="233" t="s">
        <v>281</v>
      </c>
    </row>
    <row r="922" s="13" customFormat="1">
      <c r="B922" s="239"/>
      <c r="D922" s="216" t="s">
        <v>402</v>
      </c>
      <c r="E922" s="240" t="s">
        <v>5</v>
      </c>
      <c r="F922" s="241" t="s">
        <v>1231</v>
      </c>
      <c r="H922" s="242">
        <v>2.9399999999999999</v>
      </c>
      <c r="I922" s="243"/>
      <c r="L922" s="239"/>
      <c r="M922" s="244"/>
      <c r="N922" s="245"/>
      <c r="O922" s="245"/>
      <c r="P922" s="245"/>
      <c r="Q922" s="245"/>
      <c r="R922" s="245"/>
      <c r="S922" s="245"/>
      <c r="T922" s="246"/>
      <c r="AT922" s="240" t="s">
        <v>402</v>
      </c>
      <c r="AU922" s="240" t="s">
        <v>87</v>
      </c>
      <c r="AV922" s="13" t="s">
        <v>87</v>
      </c>
      <c r="AW922" s="13" t="s">
        <v>43</v>
      </c>
      <c r="AX922" s="13" t="s">
        <v>80</v>
      </c>
      <c r="AY922" s="240" t="s">
        <v>281</v>
      </c>
    </row>
    <row r="923" s="13" customFormat="1">
      <c r="B923" s="239"/>
      <c r="D923" s="216" t="s">
        <v>402</v>
      </c>
      <c r="E923" s="240" t="s">
        <v>5</v>
      </c>
      <c r="F923" s="241" t="s">
        <v>1232</v>
      </c>
      <c r="H923" s="242">
        <v>3.02</v>
      </c>
      <c r="I923" s="243"/>
      <c r="L923" s="239"/>
      <c r="M923" s="244"/>
      <c r="N923" s="245"/>
      <c r="O923" s="245"/>
      <c r="P923" s="245"/>
      <c r="Q923" s="245"/>
      <c r="R923" s="245"/>
      <c r="S923" s="245"/>
      <c r="T923" s="246"/>
      <c r="AT923" s="240" t="s">
        <v>402</v>
      </c>
      <c r="AU923" s="240" t="s">
        <v>87</v>
      </c>
      <c r="AV923" s="13" t="s">
        <v>87</v>
      </c>
      <c r="AW923" s="13" t="s">
        <v>43</v>
      </c>
      <c r="AX923" s="13" t="s">
        <v>80</v>
      </c>
      <c r="AY923" s="240" t="s">
        <v>281</v>
      </c>
    </row>
    <row r="924" s="13" customFormat="1">
      <c r="B924" s="239"/>
      <c r="D924" s="216" t="s">
        <v>402</v>
      </c>
      <c r="E924" s="240" t="s">
        <v>5</v>
      </c>
      <c r="F924" s="241" t="s">
        <v>1233</v>
      </c>
      <c r="H924" s="242">
        <v>8.8200000000000003</v>
      </c>
      <c r="I924" s="243"/>
      <c r="L924" s="239"/>
      <c r="M924" s="244"/>
      <c r="N924" s="245"/>
      <c r="O924" s="245"/>
      <c r="P924" s="245"/>
      <c r="Q924" s="245"/>
      <c r="R924" s="245"/>
      <c r="S924" s="245"/>
      <c r="T924" s="246"/>
      <c r="AT924" s="240" t="s">
        <v>402</v>
      </c>
      <c r="AU924" s="240" t="s">
        <v>87</v>
      </c>
      <c r="AV924" s="13" t="s">
        <v>87</v>
      </c>
      <c r="AW924" s="13" t="s">
        <v>43</v>
      </c>
      <c r="AX924" s="13" t="s">
        <v>80</v>
      </c>
      <c r="AY924" s="240" t="s">
        <v>281</v>
      </c>
    </row>
    <row r="925" s="13" customFormat="1">
      <c r="B925" s="239"/>
      <c r="D925" s="216" t="s">
        <v>402</v>
      </c>
      <c r="E925" s="240" t="s">
        <v>5</v>
      </c>
      <c r="F925" s="241" t="s">
        <v>1234</v>
      </c>
      <c r="H925" s="242">
        <v>1.3</v>
      </c>
      <c r="I925" s="243"/>
      <c r="L925" s="239"/>
      <c r="M925" s="244"/>
      <c r="N925" s="245"/>
      <c r="O925" s="245"/>
      <c r="P925" s="245"/>
      <c r="Q925" s="245"/>
      <c r="R925" s="245"/>
      <c r="S925" s="245"/>
      <c r="T925" s="246"/>
      <c r="AT925" s="240" t="s">
        <v>402</v>
      </c>
      <c r="AU925" s="240" t="s">
        <v>87</v>
      </c>
      <c r="AV925" s="13" t="s">
        <v>87</v>
      </c>
      <c r="AW925" s="13" t="s">
        <v>43</v>
      </c>
      <c r="AX925" s="13" t="s">
        <v>80</v>
      </c>
      <c r="AY925" s="240" t="s">
        <v>281</v>
      </c>
    </row>
    <row r="926" s="13" customFormat="1">
      <c r="B926" s="239"/>
      <c r="D926" s="216" t="s">
        <v>402</v>
      </c>
      <c r="E926" s="240" t="s">
        <v>5</v>
      </c>
      <c r="F926" s="241" t="s">
        <v>1235</v>
      </c>
      <c r="H926" s="242">
        <v>2.7999999999999998</v>
      </c>
      <c r="I926" s="243"/>
      <c r="L926" s="239"/>
      <c r="M926" s="244"/>
      <c r="N926" s="245"/>
      <c r="O926" s="245"/>
      <c r="P926" s="245"/>
      <c r="Q926" s="245"/>
      <c r="R926" s="245"/>
      <c r="S926" s="245"/>
      <c r="T926" s="246"/>
      <c r="AT926" s="240" t="s">
        <v>402</v>
      </c>
      <c r="AU926" s="240" t="s">
        <v>87</v>
      </c>
      <c r="AV926" s="13" t="s">
        <v>87</v>
      </c>
      <c r="AW926" s="13" t="s">
        <v>43</v>
      </c>
      <c r="AX926" s="13" t="s">
        <v>80</v>
      </c>
      <c r="AY926" s="240" t="s">
        <v>281</v>
      </c>
    </row>
    <row r="927" s="13" customFormat="1">
      <c r="B927" s="239"/>
      <c r="D927" s="216" t="s">
        <v>402</v>
      </c>
      <c r="E927" s="240" t="s">
        <v>5</v>
      </c>
      <c r="F927" s="241" t="s">
        <v>1236</v>
      </c>
      <c r="H927" s="242">
        <v>2.79</v>
      </c>
      <c r="I927" s="243"/>
      <c r="L927" s="239"/>
      <c r="M927" s="244"/>
      <c r="N927" s="245"/>
      <c r="O927" s="245"/>
      <c r="P927" s="245"/>
      <c r="Q927" s="245"/>
      <c r="R927" s="245"/>
      <c r="S927" s="245"/>
      <c r="T927" s="246"/>
      <c r="AT927" s="240" t="s">
        <v>402</v>
      </c>
      <c r="AU927" s="240" t="s">
        <v>87</v>
      </c>
      <c r="AV927" s="13" t="s">
        <v>87</v>
      </c>
      <c r="AW927" s="13" t="s">
        <v>43</v>
      </c>
      <c r="AX927" s="13" t="s">
        <v>80</v>
      </c>
      <c r="AY927" s="240" t="s">
        <v>281</v>
      </c>
    </row>
    <row r="928" s="13" customFormat="1">
      <c r="B928" s="239"/>
      <c r="D928" s="216" t="s">
        <v>402</v>
      </c>
      <c r="E928" s="240" t="s">
        <v>5</v>
      </c>
      <c r="F928" s="241" t="s">
        <v>1237</v>
      </c>
      <c r="H928" s="242">
        <v>2.9900000000000002</v>
      </c>
      <c r="I928" s="243"/>
      <c r="L928" s="239"/>
      <c r="M928" s="244"/>
      <c r="N928" s="245"/>
      <c r="O928" s="245"/>
      <c r="P928" s="245"/>
      <c r="Q928" s="245"/>
      <c r="R928" s="245"/>
      <c r="S928" s="245"/>
      <c r="T928" s="246"/>
      <c r="AT928" s="240" t="s">
        <v>402</v>
      </c>
      <c r="AU928" s="240" t="s">
        <v>87</v>
      </c>
      <c r="AV928" s="13" t="s">
        <v>87</v>
      </c>
      <c r="AW928" s="13" t="s">
        <v>43</v>
      </c>
      <c r="AX928" s="13" t="s">
        <v>80</v>
      </c>
      <c r="AY928" s="240" t="s">
        <v>281</v>
      </c>
    </row>
    <row r="929" s="14" customFormat="1">
      <c r="B929" s="247"/>
      <c r="D929" s="216" t="s">
        <v>402</v>
      </c>
      <c r="E929" s="248" t="s">
        <v>5</v>
      </c>
      <c r="F929" s="249" t="s">
        <v>405</v>
      </c>
      <c r="H929" s="250">
        <v>24.66</v>
      </c>
      <c r="I929" s="251"/>
      <c r="L929" s="247"/>
      <c r="M929" s="252"/>
      <c r="N929" s="253"/>
      <c r="O929" s="253"/>
      <c r="P929" s="253"/>
      <c r="Q929" s="253"/>
      <c r="R929" s="253"/>
      <c r="S929" s="253"/>
      <c r="T929" s="254"/>
      <c r="AT929" s="248" t="s">
        <v>402</v>
      </c>
      <c r="AU929" s="248" t="s">
        <v>87</v>
      </c>
      <c r="AV929" s="14" t="s">
        <v>286</v>
      </c>
      <c r="AW929" s="14" t="s">
        <v>43</v>
      </c>
      <c r="AX929" s="14" t="s">
        <v>24</v>
      </c>
      <c r="AY929" s="248" t="s">
        <v>281</v>
      </c>
    </row>
    <row r="930" s="1" customFormat="1" ht="16.5" customHeight="1">
      <c r="B930" s="203"/>
      <c r="C930" s="204" t="s">
        <v>1238</v>
      </c>
      <c r="D930" s="204" t="s">
        <v>282</v>
      </c>
      <c r="E930" s="205" t="s">
        <v>1239</v>
      </c>
      <c r="F930" s="206" t="s">
        <v>1240</v>
      </c>
      <c r="G930" s="207" t="s">
        <v>408</v>
      </c>
      <c r="H930" s="208">
        <v>0.35999999999999999</v>
      </c>
      <c r="I930" s="209"/>
      <c r="J930" s="210">
        <f>ROUND(I930*H930,2)</f>
        <v>0</v>
      </c>
      <c r="K930" s="206" t="s">
        <v>389</v>
      </c>
      <c r="L930" s="48"/>
      <c r="M930" s="211" t="s">
        <v>5</v>
      </c>
      <c r="N930" s="212" t="s">
        <v>51</v>
      </c>
      <c r="O930" s="49"/>
      <c r="P930" s="213">
        <f>O930*H930</f>
        <v>0</v>
      </c>
      <c r="Q930" s="213">
        <v>2.5960999999999999</v>
      </c>
      <c r="R930" s="213">
        <f>Q930*H930</f>
        <v>0.93459599999999987</v>
      </c>
      <c r="S930" s="213">
        <v>0</v>
      </c>
      <c r="T930" s="214">
        <f>S930*H930</f>
        <v>0</v>
      </c>
      <c r="AR930" s="26" t="s">
        <v>286</v>
      </c>
      <c r="AT930" s="26" t="s">
        <v>282</v>
      </c>
      <c r="AU930" s="26" t="s">
        <v>87</v>
      </c>
      <c r="AY930" s="26" t="s">
        <v>281</v>
      </c>
      <c r="BE930" s="215">
        <f>IF(N930="základní",J930,0)</f>
        <v>0</v>
      </c>
      <c r="BF930" s="215">
        <f>IF(N930="snížená",J930,0)</f>
        <v>0</v>
      </c>
      <c r="BG930" s="215">
        <f>IF(N930="zákl. přenesená",J930,0)</f>
        <v>0</v>
      </c>
      <c r="BH930" s="215">
        <f>IF(N930="sníž. přenesená",J930,0)</f>
        <v>0</v>
      </c>
      <c r="BI930" s="215">
        <f>IF(N930="nulová",J930,0)</f>
        <v>0</v>
      </c>
      <c r="BJ930" s="26" t="s">
        <v>24</v>
      </c>
      <c r="BK930" s="215">
        <f>ROUND(I930*H930,2)</f>
        <v>0</v>
      </c>
      <c r="BL930" s="26" t="s">
        <v>286</v>
      </c>
      <c r="BM930" s="26" t="s">
        <v>1241</v>
      </c>
    </row>
    <row r="931" s="1" customFormat="1">
      <c r="B931" s="48"/>
      <c r="D931" s="216" t="s">
        <v>288</v>
      </c>
      <c r="F931" s="217" t="s">
        <v>1240</v>
      </c>
      <c r="I931" s="218"/>
      <c r="L931" s="48"/>
      <c r="M931" s="219"/>
      <c r="N931" s="49"/>
      <c r="O931" s="49"/>
      <c r="P931" s="49"/>
      <c r="Q931" s="49"/>
      <c r="R931" s="49"/>
      <c r="S931" s="49"/>
      <c r="T931" s="87"/>
      <c r="AT931" s="26" t="s">
        <v>288</v>
      </c>
      <c r="AU931" s="26" t="s">
        <v>87</v>
      </c>
    </row>
    <row r="932" s="12" customFormat="1">
      <c r="B932" s="232"/>
      <c r="D932" s="216" t="s">
        <v>402</v>
      </c>
      <c r="E932" s="233" t="s">
        <v>5</v>
      </c>
      <c r="F932" s="234" t="s">
        <v>1242</v>
      </c>
      <c r="H932" s="233" t="s">
        <v>5</v>
      </c>
      <c r="I932" s="235"/>
      <c r="L932" s="232"/>
      <c r="M932" s="236"/>
      <c r="N932" s="237"/>
      <c r="O932" s="237"/>
      <c r="P932" s="237"/>
      <c r="Q932" s="237"/>
      <c r="R932" s="237"/>
      <c r="S932" s="237"/>
      <c r="T932" s="238"/>
      <c r="AT932" s="233" t="s">
        <v>402</v>
      </c>
      <c r="AU932" s="233" t="s">
        <v>87</v>
      </c>
      <c r="AV932" s="12" t="s">
        <v>24</v>
      </c>
      <c r="AW932" s="12" t="s">
        <v>43</v>
      </c>
      <c r="AX932" s="12" t="s">
        <v>80</v>
      </c>
      <c r="AY932" s="233" t="s">
        <v>281</v>
      </c>
    </row>
    <row r="933" s="13" customFormat="1">
      <c r="B933" s="239"/>
      <c r="D933" s="216" t="s">
        <v>402</v>
      </c>
      <c r="E933" s="240" t="s">
        <v>5</v>
      </c>
      <c r="F933" s="241" t="s">
        <v>1243</v>
      </c>
      <c r="H933" s="242">
        <v>0.067000000000000004</v>
      </c>
      <c r="I933" s="243"/>
      <c r="L933" s="239"/>
      <c r="M933" s="244"/>
      <c r="N933" s="245"/>
      <c r="O933" s="245"/>
      <c r="P933" s="245"/>
      <c r="Q933" s="245"/>
      <c r="R933" s="245"/>
      <c r="S933" s="245"/>
      <c r="T933" s="246"/>
      <c r="AT933" s="240" t="s">
        <v>402</v>
      </c>
      <c r="AU933" s="240" t="s">
        <v>87</v>
      </c>
      <c r="AV933" s="13" t="s">
        <v>87</v>
      </c>
      <c r="AW933" s="13" t="s">
        <v>43</v>
      </c>
      <c r="AX933" s="13" t="s">
        <v>80</v>
      </c>
      <c r="AY933" s="240" t="s">
        <v>281</v>
      </c>
    </row>
    <row r="934" s="13" customFormat="1">
      <c r="B934" s="239"/>
      <c r="D934" s="216" t="s">
        <v>402</v>
      </c>
      <c r="E934" s="240" t="s">
        <v>5</v>
      </c>
      <c r="F934" s="241" t="s">
        <v>1244</v>
      </c>
      <c r="H934" s="242">
        <v>0.067000000000000004</v>
      </c>
      <c r="I934" s="243"/>
      <c r="L934" s="239"/>
      <c r="M934" s="244"/>
      <c r="N934" s="245"/>
      <c r="O934" s="245"/>
      <c r="P934" s="245"/>
      <c r="Q934" s="245"/>
      <c r="R934" s="245"/>
      <c r="S934" s="245"/>
      <c r="T934" s="246"/>
      <c r="AT934" s="240" t="s">
        <v>402</v>
      </c>
      <c r="AU934" s="240" t="s">
        <v>87</v>
      </c>
      <c r="AV934" s="13" t="s">
        <v>87</v>
      </c>
      <c r="AW934" s="13" t="s">
        <v>43</v>
      </c>
      <c r="AX934" s="13" t="s">
        <v>80</v>
      </c>
      <c r="AY934" s="240" t="s">
        <v>281</v>
      </c>
    </row>
    <row r="935" s="13" customFormat="1">
      <c r="B935" s="239"/>
      <c r="D935" s="216" t="s">
        <v>402</v>
      </c>
      <c r="E935" s="240" t="s">
        <v>5</v>
      </c>
      <c r="F935" s="241" t="s">
        <v>1245</v>
      </c>
      <c r="H935" s="242">
        <v>0.071999999999999995</v>
      </c>
      <c r="I935" s="243"/>
      <c r="L935" s="239"/>
      <c r="M935" s="244"/>
      <c r="N935" s="245"/>
      <c r="O935" s="245"/>
      <c r="P935" s="245"/>
      <c r="Q935" s="245"/>
      <c r="R935" s="245"/>
      <c r="S935" s="245"/>
      <c r="T935" s="246"/>
      <c r="AT935" s="240" t="s">
        <v>402</v>
      </c>
      <c r="AU935" s="240" t="s">
        <v>87</v>
      </c>
      <c r="AV935" s="13" t="s">
        <v>87</v>
      </c>
      <c r="AW935" s="13" t="s">
        <v>43</v>
      </c>
      <c r="AX935" s="13" t="s">
        <v>80</v>
      </c>
      <c r="AY935" s="240" t="s">
        <v>281</v>
      </c>
    </row>
    <row r="936" s="13" customFormat="1">
      <c r="B936" s="239"/>
      <c r="D936" s="216" t="s">
        <v>402</v>
      </c>
      <c r="E936" s="240" t="s">
        <v>5</v>
      </c>
      <c r="F936" s="241" t="s">
        <v>1246</v>
      </c>
      <c r="H936" s="242">
        <v>0.154</v>
      </c>
      <c r="I936" s="243"/>
      <c r="L936" s="239"/>
      <c r="M936" s="244"/>
      <c r="N936" s="245"/>
      <c r="O936" s="245"/>
      <c r="P936" s="245"/>
      <c r="Q936" s="245"/>
      <c r="R936" s="245"/>
      <c r="S936" s="245"/>
      <c r="T936" s="246"/>
      <c r="AT936" s="240" t="s">
        <v>402</v>
      </c>
      <c r="AU936" s="240" t="s">
        <v>87</v>
      </c>
      <c r="AV936" s="13" t="s">
        <v>87</v>
      </c>
      <c r="AW936" s="13" t="s">
        <v>43</v>
      </c>
      <c r="AX936" s="13" t="s">
        <v>80</v>
      </c>
      <c r="AY936" s="240" t="s">
        <v>281</v>
      </c>
    </row>
    <row r="937" s="14" customFormat="1">
      <c r="B937" s="247"/>
      <c r="D937" s="216" t="s">
        <v>402</v>
      </c>
      <c r="E937" s="248" t="s">
        <v>5</v>
      </c>
      <c r="F937" s="249" t="s">
        <v>405</v>
      </c>
      <c r="H937" s="250">
        <v>0.35999999999999999</v>
      </c>
      <c r="I937" s="251"/>
      <c r="L937" s="247"/>
      <c r="M937" s="252"/>
      <c r="N937" s="253"/>
      <c r="O937" s="253"/>
      <c r="P937" s="253"/>
      <c r="Q937" s="253"/>
      <c r="R937" s="253"/>
      <c r="S937" s="253"/>
      <c r="T937" s="254"/>
      <c r="AT937" s="248" t="s">
        <v>402</v>
      </c>
      <c r="AU937" s="248" t="s">
        <v>87</v>
      </c>
      <c r="AV937" s="14" t="s">
        <v>286</v>
      </c>
      <c r="AW937" s="14" t="s">
        <v>43</v>
      </c>
      <c r="AX937" s="14" t="s">
        <v>24</v>
      </c>
      <c r="AY937" s="248" t="s">
        <v>281</v>
      </c>
    </row>
    <row r="938" s="10" customFormat="1" ht="22.32" customHeight="1">
      <c r="B938" s="192"/>
      <c r="D938" s="193" t="s">
        <v>79</v>
      </c>
      <c r="E938" s="230" t="s">
        <v>754</v>
      </c>
      <c r="F938" s="230" t="s">
        <v>1247</v>
      </c>
      <c r="I938" s="195"/>
      <c r="J938" s="231">
        <f>BK938</f>
        <v>0</v>
      </c>
      <c r="L938" s="192"/>
      <c r="M938" s="197"/>
      <c r="N938" s="198"/>
      <c r="O938" s="198"/>
      <c r="P938" s="199">
        <f>SUM(P939:P1053)</f>
        <v>0</v>
      </c>
      <c r="Q938" s="198"/>
      <c r="R938" s="199">
        <f>SUM(R939:R1053)</f>
        <v>1059.2556067199996</v>
      </c>
      <c r="S938" s="198"/>
      <c r="T938" s="200">
        <f>SUM(T939:T1053)</f>
        <v>0</v>
      </c>
      <c r="AR938" s="193" t="s">
        <v>24</v>
      </c>
      <c r="AT938" s="201" t="s">
        <v>79</v>
      </c>
      <c r="AU938" s="201" t="s">
        <v>87</v>
      </c>
      <c r="AY938" s="193" t="s">
        <v>281</v>
      </c>
      <c r="BK938" s="202">
        <f>SUM(BK939:BK1053)</f>
        <v>0</v>
      </c>
    </row>
    <row r="939" s="1" customFormat="1" ht="16.5" customHeight="1">
      <c r="B939" s="203"/>
      <c r="C939" s="255" t="s">
        <v>1248</v>
      </c>
      <c r="D939" s="255" t="s">
        <v>512</v>
      </c>
      <c r="E939" s="256" t="s">
        <v>1249</v>
      </c>
      <c r="F939" s="257" t="s">
        <v>1250</v>
      </c>
      <c r="G939" s="258" t="s">
        <v>408</v>
      </c>
      <c r="H939" s="259">
        <v>48.731999999999999</v>
      </c>
      <c r="I939" s="260"/>
      <c r="J939" s="261">
        <f>ROUND(I939*H939,2)</f>
        <v>0</v>
      </c>
      <c r="K939" s="257" t="s">
        <v>5</v>
      </c>
      <c r="L939" s="262"/>
      <c r="M939" s="263" t="s">
        <v>5</v>
      </c>
      <c r="N939" s="264" t="s">
        <v>51</v>
      </c>
      <c r="O939" s="49"/>
      <c r="P939" s="213">
        <f>O939*H939</f>
        <v>0</v>
      </c>
      <c r="Q939" s="213">
        <v>2.3999999999999999</v>
      </c>
      <c r="R939" s="213">
        <f>Q939*H939</f>
        <v>116.95679999999999</v>
      </c>
      <c r="S939" s="213">
        <v>0</v>
      </c>
      <c r="T939" s="214">
        <f>S939*H939</f>
        <v>0</v>
      </c>
      <c r="AR939" s="26" t="s">
        <v>316</v>
      </c>
      <c r="AT939" s="26" t="s">
        <v>512</v>
      </c>
      <c r="AU939" s="26" t="s">
        <v>294</v>
      </c>
      <c r="AY939" s="26" t="s">
        <v>281</v>
      </c>
      <c r="BE939" s="215">
        <f>IF(N939="základní",J939,0)</f>
        <v>0</v>
      </c>
      <c r="BF939" s="215">
        <f>IF(N939="snížená",J939,0)</f>
        <v>0</v>
      </c>
      <c r="BG939" s="215">
        <f>IF(N939="zákl. přenesená",J939,0)</f>
        <v>0</v>
      </c>
      <c r="BH939" s="215">
        <f>IF(N939="sníž. přenesená",J939,0)</f>
        <v>0</v>
      </c>
      <c r="BI939" s="215">
        <f>IF(N939="nulová",J939,0)</f>
        <v>0</v>
      </c>
      <c r="BJ939" s="26" t="s">
        <v>24</v>
      </c>
      <c r="BK939" s="215">
        <f>ROUND(I939*H939,2)</f>
        <v>0</v>
      </c>
      <c r="BL939" s="26" t="s">
        <v>286</v>
      </c>
      <c r="BM939" s="26" t="s">
        <v>1251</v>
      </c>
    </row>
    <row r="940" s="1" customFormat="1">
      <c r="B940" s="48"/>
      <c r="D940" s="216" t="s">
        <v>288</v>
      </c>
      <c r="F940" s="217" t="s">
        <v>1252</v>
      </c>
      <c r="I940" s="218"/>
      <c r="L940" s="48"/>
      <c r="M940" s="219"/>
      <c r="N940" s="49"/>
      <c r="O940" s="49"/>
      <c r="P940" s="49"/>
      <c r="Q940" s="49"/>
      <c r="R940" s="49"/>
      <c r="S940" s="49"/>
      <c r="T940" s="87"/>
      <c r="AT940" s="26" t="s">
        <v>288</v>
      </c>
      <c r="AU940" s="26" t="s">
        <v>294</v>
      </c>
    </row>
    <row r="941" s="1" customFormat="1" ht="16.5" customHeight="1">
      <c r="B941" s="203"/>
      <c r="C941" s="204" t="s">
        <v>1253</v>
      </c>
      <c r="D941" s="204" t="s">
        <v>282</v>
      </c>
      <c r="E941" s="205" t="s">
        <v>1254</v>
      </c>
      <c r="F941" s="206" t="s">
        <v>1255</v>
      </c>
      <c r="G941" s="207" t="s">
        <v>408</v>
      </c>
      <c r="H941" s="208">
        <v>48.731999999999999</v>
      </c>
      <c r="I941" s="209"/>
      <c r="J941" s="210">
        <f>ROUND(I941*H941,2)</f>
        <v>0</v>
      </c>
      <c r="K941" s="206" t="s">
        <v>5</v>
      </c>
      <c r="L941" s="48"/>
      <c r="M941" s="211" t="s">
        <v>5</v>
      </c>
      <c r="N941" s="212" t="s">
        <v>51</v>
      </c>
      <c r="O941" s="49"/>
      <c r="P941" s="213">
        <f>O941*H941</f>
        <v>0</v>
      </c>
      <c r="Q941" s="213">
        <v>0</v>
      </c>
      <c r="R941" s="213">
        <f>Q941*H941</f>
        <v>0</v>
      </c>
      <c r="S941" s="213">
        <v>0</v>
      </c>
      <c r="T941" s="214">
        <f>S941*H941</f>
        <v>0</v>
      </c>
      <c r="AR941" s="26" t="s">
        <v>286</v>
      </c>
      <c r="AT941" s="26" t="s">
        <v>282</v>
      </c>
      <c r="AU941" s="26" t="s">
        <v>294</v>
      </c>
      <c r="AY941" s="26" t="s">
        <v>281</v>
      </c>
      <c r="BE941" s="215">
        <f>IF(N941="základní",J941,0)</f>
        <v>0</v>
      </c>
      <c r="BF941" s="215">
        <f>IF(N941="snížená",J941,0)</f>
        <v>0</v>
      </c>
      <c r="BG941" s="215">
        <f>IF(N941="zákl. přenesená",J941,0)</f>
        <v>0</v>
      </c>
      <c r="BH941" s="215">
        <f>IF(N941="sníž. přenesená",J941,0)</f>
        <v>0</v>
      </c>
      <c r="BI941" s="215">
        <f>IF(N941="nulová",J941,0)</f>
        <v>0</v>
      </c>
      <c r="BJ941" s="26" t="s">
        <v>24</v>
      </c>
      <c r="BK941" s="215">
        <f>ROUND(I941*H941,2)</f>
        <v>0</v>
      </c>
      <c r="BL941" s="26" t="s">
        <v>286</v>
      </c>
      <c r="BM941" s="26" t="s">
        <v>1256</v>
      </c>
    </row>
    <row r="942" s="1" customFormat="1">
      <c r="B942" s="48"/>
      <c r="D942" s="216" t="s">
        <v>288</v>
      </c>
      <c r="F942" s="217" t="s">
        <v>1252</v>
      </c>
      <c r="I942" s="218"/>
      <c r="L942" s="48"/>
      <c r="M942" s="219"/>
      <c r="N942" s="49"/>
      <c r="O942" s="49"/>
      <c r="P942" s="49"/>
      <c r="Q942" s="49"/>
      <c r="R942" s="49"/>
      <c r="S942" s="49"/>
      <c r="T942" s="87"/>
      <c r="AT942" s="26" t="s">
        <v>288</v>
      </c>
      <c r="AU942" s="26" t="s">
        <v>294</v>
      </c>
    </row>
    <row r="943" s="1" customFormat="1" ht="16.5" customHeight="1">
      <c r="B943" s="203"/>
      <c r="C943" s="255" t="s">
        <v>1257</v>
      </c>
      <c r="D943" s="255" t="s">
        <v>512</v>
      </c>
      <c r="E943" s="256" t="s">
        <v>1258</v>
      </c>
      <c r="F943" s="257" t="s">
        <v>1259</v>
      </c>
      <c r="G943" s="258" t="s">
        <v>408</v>
      </c>
      <c r="H943" s="259">
        <v>65.031999999999996</v>
      </c>
      <c r="I943" s="260"/>
      <c r="J943" s="261">
        <f>ROUND(I943*H943,2)</f>
        <v>0</v>
      </c>
      <c r="K943" s="257" t="s">
        <v>5</v>
      </c>
      <c r="L943" s="262"/>
      <c r="M943" s="263" t="s">
        <v>5</v>
      </c>
      <c r="N943" s="264" t="s">
        <v>51</v>
      </c>
      <c r="O943" s="49"/>
      <c r="P943" s="213">
        <f>O943*H943</f>
        <v>0</v>
      </c>
      <c r="Q943" s="213">
        <v>2.3999999999999999</v>
      </c>
      <c r="R943" s="213">
        <f>Q943*H943</f>
        <v>156.07679999999999</v>
      </c>
      <c r="S943" s="213">
        <v>0</v>
      </c>
      <c r="T943" s="214">
        <f>S943*H943</f>
        <v>0</v>
      </c>
      <c r="AR943" s="26" t="s">
        <v>316</v>
      </c>
      <c r="AT943" s="26" t="s">
        <v>512</v>
      </c>
      <c r="AU943" s="26" t="s">
        <v>294</v>
      </c>
      <c r="AY943" s="26" t="s">
        <v>281</v>
      </c>
      <c r="BE943" s="215">
        <f>IF(N943="základní",J943,0)</f>
        <v>0</v>
      </c>
      <c r="BF943" s="215">
        <f>IF(N943="snížená",J943,0)</f>
        <v>0</v>
      </c>
      <c r="BG943" s="215">
        <f>IF(N943="zákl. přenesená",J943,0)</f>
        <v>0</v>
      </c>
      <c r="BH943" s="215">
        <f>IF(N943="sníž. přenesená",J943,0)</f>
        <v>0</v>
      </c>
      <c r="BI943" s="215">
        <f>IF(N943="nulová",J943,0)</f>
        <v>0</v>
      </c>
      <c r="BJ943" s="26" t="s">
        <v>24</v>
      </c>
      <c r="BK943" s="215">
        <f>ROUND(I943*H943,2)</f>
        <v>0</v>
      </c>
      <c r="BL943" s="26" t="s">
        <v>286</v>
      </c>
      <c r="BM943" s="26" t="s">
        <v>1260</v>
      </c>
    </row>
    <row r="944" s="1" customFormat="1">
      <c r="B944" s="48"/>
      <c r="D944" s="216" t="s">
        <v>288</v>
      </c>
      <c r="F944" s="217" t="s">
        <v>1252</v>
      </c>
      <c r="I944" s="218"/>
      <c r="L944" s="48"/>
      <c r="M944" s="219"/>
      <c r="N944" s="49"/>
      <c r="O944" s="49"/>
      <c r="P944" s="49"/>
      <c r="Q944" s="49"/>
      <c r="R944" s="49"/>
      <c r="S944" s="49"/>
      <c r="T944" s="87"/>
      <c r="AT944" s="26" t="s">
        <v>288</v>
      </c>
      <c r="AU944" s="26" t="s">
        <v>294</v>
      </c>
    </row>
    <row r="945" s="1" customFormat="1" ht="16.5" customHeight="1">
      <c r="B945" s="203"/>
      <c r="C945" s="204" t="s">
        <v>1261</v>
      </c>
      <c r="D945" s="204" t="s">
        <v>282</v>
      </c>
      <c r="E945" s="205" t="s">
        <v>1262</v>
      </c>
      <c r="F945" s="206" t="s">
        <v>1263</v>
      </c>
      <c r="G945" s="207" t="s">
        <v>408</v>
      </c>
      <c r="H945" s="208">
        <v>65.031999999999996</v>
      </c>
      <c r="I945" s="209"/>
      <c r="J945" s="210">
        <f>ROUND(I945*H945,2)</f>
        <v>0</v>
      </c>
      <c r="K945" s="206" t="s">
        <v>5</v>
      </c>
      <c r="L945" s="48"/>
      <c r="M945" s="211" t="s">
        <v>5</v>
      </c>
      <c r="N945" s="212" t="s">
        <v>51</v>
      </c>
      <c r="O945" s="49"/>
      <c r="P945" s="213">
        <f>O945*H945</f>
        <v>0</v>
      </c>
      <c r="Q945" s="213">
        <v>0</v>
      </c>
      <c r="R945" s="213">
        <f>Q945*H945</f>
        <v>0</v>
      </c>
      <c r="S945" s="213">
        <v>0</v>
      </c>
      <c r="T945" s="214">
        <f>S945*H945</f>
        <v>0</v>
      </c>
      <c r="AR945" s="26" t="s">
        <v>286</v>
      </c>
      <c r="AT945" s="26" t="s">
        <v>282</v>
      </c>
      <c r="AU945" s="26" t="s">
        <v>294</v>
      </c>
      <c r="AY945" s="26" t="s">
        <v>281</v>
      </c>
      <c r="BE945" s="215">
        <f>IF(N945="základní",J945,0)</f>
        <v>0</v>
      </c>
      <c r="BF945" s="215">
        <f>IF(N945="snížená",J945,0)</f>
        <v>0</v>
      </c>
      <c r="BG945" s="215">
        <f>IF(N945="zákl. přenesená",J945,0)</f>
        <v>0</v>
      </c>
      <c r="BH945" s="215">
        <f>IF(N945="sníž. přenesená",J945,0)</f>
        <v>0</v>
      </c>
      <c r="BI945" s="215">
        <f>IF(N945="nulová",J945,0)</f>
        <v>0</v>
      </c>
      <c r="BJ945" s="26" t="s">
        <v>24</v>
      </c>
      <c r="BK945" s="215">
        <f>ROUND(I945*H945,2)</f>
        <v>0</v>
      </c>
      <c r="BL945" s="26" t="s">
        <v>286</v>
      </c>
      <c r="BM945" s="26" t="s">
        <v>1264</v>
      </c>
    </row>
    <row r="946" s="1" customFormat="1">
      <c r="B946" s="48"/>
      <c r="D946" s="216" t="s">
        <v>288</v>
      </c>
      <c r="F946" s="217" t="s">
        <v>1252</v>
      </c>
      <c r="I946" s="218"/>
      <c r="L946" s="48"/>
      <c r="M946" s="219"/>
      <c r="N946" s="49"/>
      <c r="O946" s="49"/>
      <c r="P946" s="49"/>
      <c r="Q946" s="49"/>
      <c r="R946" s="49"/>
      <c r="S946" s="49"/>
      <c r="T946" s="87"/>
      <c r="AT946" s="26" t="s">
        <v>288</v>
      </c>
      <c r="AU946" s="26" t="s">
        <v>294</v>
      </c>
    </row>
    <row r="947" s="1" customFormat="1" ht="16.5" customHeight="1">
      <c r="B947" s="203"/>
      <c r="C947" s="255" t="s">
        <v>1265</v>
      </c>
      <c r="D947" s="255" t="s">
        <v>512</v>
      </c>
      <c r="E947" s="256" t="s">
        <v>1266</v>
      </c>
      <c r="F947" s="257" t="s">
        <v>1267</v>
      </c>
      <c r="G947" s="258" t="s">
        <v>408</v>
      </c>
      <c r="H947" s="259">
        <v>82.103999999999999</v>
      </c>
      <c r="I947" s="260"/>
      <c r="J947" s="261">
        <f>ROUND(I947*H947,2)</f>
        <v>0</v>
      </c>
      <c r="K947" s="257" t="s">
        <v>5</v>
      </c>
      <c r="L947" s="262"/>
      <c r="M947" s="263" t="s">
        <v>5</v>
      </c>
      <c r="N947" s="264" t="s">
        <v>51</v>
      </c>
      <c r="O947" s="49"/>
      <c r="P947" s="213">
        <f>O947*H947</f>
        <v>0</v>
      </c>
      <c r="Q947" s="213">
        <v>2.3999999999999999</v>
      </c>
      <c r="R947" s="213">
        <f>Q947*H947</f>
        <v>197.0496</v>
      </c>
      <c r="S947" s="213">
        <v>0</v>
      </c>
      <c r="T947" s="214">
        <f>S947*H947</f>
        <v>0</v>
      </c>
      <c r="AR947" s="26" t="s">
        <v>316</v>
      </c>
      <c r="AT947" s="26" t="s">
        <v>512</v>
      </c>
      <c r="AU947" s="26" t="s">
        <v>294</v>
      </c>
      <c r="AY947" s="26" t="s">
        <v>281</v>
      </c>
      <c r="BE947" s="215">
        <f>IF(N947="základní",J947,0)</f>
        <v>0</v>
      </c>
      <c r="BF947" s="215">
        <f>IF(N947="snížená",J947,0)</f>
        <v>0</v>
      </c>
      <c r="BG947" s="215">
        <f>IF(N947="zákl. přenesená",J947,0)</f>
        <v>0</v>
      </c>
      <c r="BH947" s="215">
        <f>IF(N947="sníž. přenesená",J947,0)</f>
        <v>0</v>
      </c>
      <c r="BI947" s="215">
        <f>IF(N947="nulová",J947,0)</f>
        <v>0</v>
      </c>
      <c r="BJ947" s="26" t="s">
        <v>24</v>
      </c>
      <c r="BK947" s="215">
        <f>ROUND(I947*H947,2)</f>
        <v>0</v>
      </c>
      <c r="BL947" s="26" t="s">
        <v>286</v>
      </c>
      <c r="BM947" s="26" t="s">
        <v>1268</v>
      </c>
    </row>
    <row r="948" s="1" customFormat="1">
      <c r="B948" s="48"/>
      <c r="D948" s="216" t="s">
        <v>288</v>
      </c>
      <c r="F948" s="217" t="s">
        <v>1252</v>
      </c>
      <c r="I948" s="218"/>
      <c r="L948" s="48"/>
      <c r="M948" s="219"/>
      <c r="N948" s="49"/>
      <c r="O948" s="49"/>
      <c r="P948" s="49"/>
      <c r="Q948" s="49"/>
      <c r="R948" s="49"/>
      <c r="S948" s="49"/>
      <c r="T948" s="87"/>
      <c r="AT948" s="26" t="s">
        <v>288</v>
      </c>
      <c r="AU948" s="26" t="s">
        <v>294</v>
      </c>
    </row>
    <row r="949" s="1" customFormat="1" ht="16.5" customHeight="1">
      <c r="B949" s="203"/>
      <c r="C949" s="204" t="s">
        <v>1269</v>
      </c>
      <c r="D949" s="204" t="s">
        <v>282</v>
      </c>
      <c r="E949" s="205" t="s">
        <v>1270</v>
      </c>
      <c r="F949" s="206" t="s">
        <v>1271</v>
      </c>
      <c r="G949" s="207" t="s">
        <v>408</v>
      </c>
      <c r="H949" s="208">
        <v>82.103999999999999</v>
      </c>
      <c r="I949" s="209"/>
      <c r="J949" s="210">
        <f>ROUND(I949*H949,2)</f>
        <v>0</v>
      </c>
      <c r="K949" s="206" t="s">
        <v>5</v>
      </c>
      <c r="L949" s="48"/>
      <c r="M949" s="211" t="s">
        <v>5</v>
      </c>
      <c r="N949" s="212" t="s">
        <v>51</v>
      </c>
      <c r="O949" s="49"/>
      <c r="P949" s="213">
        <f>O949*H949</f>
        <v>0</v>
      </c>
      <c r="Q949" s="213">
        <v>0</v>
      </c>
      <c r="R949" s="213">
        <f>Q949*H949</f>
        <v>0</v>
      </c>
      <c r="S949" s="213">
        <v>0</v>
      </c>
      <c r="T949" s="214">
        <f>S949*H949</f>
        <v>0</v>
      </c>
      <c r="AR949" s="26" t="s">
        <v>286</v>
      </c>
      <c r="AT949" s="26" t="s">
        <v>282</v>
      </c>
      <c r="AU949" s="26" t="s">
        <v>294</v>
      </c>
      <c r="AY949" s="26" t="s">
        <v>281</v>
      </c>
      <c r="BE949" s="215">
        <f>IF(N949="základní",J949,0)</f>
        <v>0</v>
      </c>
      <c r="BF949" s="215">
        <f>IF(N949="snížená",J949,0)</f>
        <v>0</v>
      </c>
      <c r="BG949" s="215">
        <f>IF(N949="zákl. přenesená",J949,0)</f>
        <v>0</v>
      </c>
      <c r="BH949" s="215">
        <f>IF(N949="sníž. přenesená",J949,0)</f>
        <v>0</v>
      </c>
      <c r="BI949" s="215">
        <f>IF(N949="nulová",J949,0)</f>
        <v>0</v>
      </c>
      <c r="BJ949" s="26" t="s">
        <v>24</v>
      </c>
      <c r="BK949" s="215">
        <f>ROUND(I949*H949,2)</f>
        <v>0</v>
      </c>
      <c r="BL949" s="26" t="s">
        <v>286</v>
      </c>
      <c r="BM949" s="26" t="s">
        <v>1272</v>
      </c>
    </row>
    <row r="950" s="1" customFormat="1">
      <c r="B950" s="48"/>
      <c r="D950" s="216" t="s">
        <v>288</v>
      </c>
      <c r="F950" s="217" t="s">
        <v>1252</v>
      </c>
      <c r="I950" s="218"/>
      <c r="L950" s="48"/>
      <c r="M950" s="219"/>
      <c r="N950" s="49"/>
      <c r="O950" s="49"/>
      <c r="P950" s="49"/>
      <c r="Q950" s="49"/>
      <c r="R950" s="49"/>
      <c r="S950" s="49"/>
      <c r="T950" s="87"/>
      <c r="AT950" s="26" t="s">
        <v>288</v>
      </c>
      <c r="AU950" s="26" t="s">
        <v>294</v>
      </c>
    </row>
    <row r="951" s="1" customFormat="1" ht="16.5" customHeight="1">
      <c r="B951" s="203"/>
      <c r="C951" s="255" t="s">
        <v>1273</v>
      </c>
      <c r="D951" s="255" t="s">
        <v>512</v>
      </c>
      <c r="E951" s="256" t="s">
        <v>1274</v>
      </c>
      <c r="F951" s="257" t="s">
        <v>1275</v>
      </c>
      <c r="G951" s="258" t="s">
        <v>408</v>
      </c>
      <c r="H951" s="259">
        <v>35.472999999999999</v>
      </c>
      <c r="I951" s="260"/>
      <c r="J951" s="261">
        <f>ROUND(I951*H951,2)</f>
        <v>0</v>
      </c>
      <c r="K951" s="257" t="s">
        <v>5</v>
      </c>
      <c r="L951" s="262"/>
      <c r="M951" s="263" t="s">
        <v>5</v>
      </c>
      <c r="N951" s="264" t="s">
        <v>51</v>
      </c>
      <c r="O951" s="49"/>
      <c r="P951" s="213">
        <f>O951*H951</f>
        <v>0</v>
      </c>
      <c r="Q951" s="213">
        <v>2.3999999999999999</v>
      </c>
      <c r="R951" s="213">
        <f>Q951*H951</f>
        <v>85.135199999999998</v>
      </c>
      <c r="S951" s="213">
        <v>0</v>
      </c>
      <c r="T951" s="214">
        <f>S951*H951</f>
        <v>0</v>
      </c>
      <c r="AR951" s="26" t="s">
        <v>316</v>
      </c>
      <c r="AT951" s="26" t="s">
        <v>512</v>
      </c>
      <c r="AU951" s="26" t="s">
        <v>294</v>
      </c>
      <c r="AY951" s="26" t="s">
        <v>281</v>
      </c>
      <c r="BE951" s="215">
        <f>IF(N951="základní",J951,0)</f>
        <v>0</v>
      </c>
      <c r="BF951" s="215">
        <f>IF(N951="snížená",J951,0)</f>
        <v>0</v>
      </c>
      <c r="BG951" s="215">
        <f>IF(N951="zákl. přenesená",J951,0)</f>
        <v>0</v>
      </c>
      <c r="BH951" s="215">
        <f>IF(N951="sníž. přenesená",J951,0)</f>
        <v>0</v>
      </c>
      <c r="BI951" s="215">
        <f>IF(N951="nulová",J951,0)</f>
        <v>0</v>
      </c>
      <c r="BJ951" s="26" t="s">
        <v>24</v>
      </c>
      <c r="BK951" s="215">
        <f>ROUND(I951*H951,2)</f>
        <v>0</v>
      </c>
      <c r="BL951" s="26" t="s">
        <v>286</v>
      </c>
      <c r="BM951" s="26" t="s">
        <v>1276</v>
      </c>
    </row>
    <row r="952" s="1" customFormat="1">
      <c r="B952" s="48"/>
      <c r="D952" s="216" t="s">
        <v>288</v>
      </c>
      <c r="F952" s="217" t="s">
        <v>1252</v>
      </c>
      <c r="I952" s="218"/>
      <c r="L952" s="48"/>
      <c r="M952" s="219"/>
      <c r="N952" s="49"/>
      <c r="O952" s="49"/>
      <c r="P952" s="49"/>
      <c r="Q952" s="49"/>
      <c r="R952" s="49"/>
      <c r="S952" s="49"/>
      <c r="T952" s="87"/>
      <c r="AT952" s="26" t="s">
        <v>288</v>
      </c>
      <c r="AU952" s="26" t="s">
        <v>294</v>
      </c>
    </row>
    <row r="953" s="1" customFormat="1" ht="16.5" customHeight="1">
      <c r="B953" s="203"/>
      <c r="C953" s="204" t="s">
        <v>1277</v>
      </c>
      <c r="D953" s="204" t="s">
        <v>282</v>
      </c>
      <c r="E953" s="205" t="s">
        <v>1278</v>
      </c>
      <c r="F953" s="206" t="s">
        <v>1279</v>
      </c>
      <c r="G953" s="207" t="s">
        <v>408</v>
      </c>
      <c r="H953" s="208">
        <v>35.472999999999999</v>
      </c>
      <c r="I953" s="209"/>
      <c r="J953" s="210">
        <f>ROUND(I953*H953,2)</f>
        <v>0</v>
      </c>
      <c r="K953" s="206" t="s">
        <v>5</v>
      </c>
      <c r="L953" s="48"/>
      <c r="M953" s="211" t="s">
        <v>5</v>
      </c>
      <c r="N953" s="212" t="s">
        <v>51</v>
      </c>
      <c r="O953" s="49"/>
      <c r="P953" s="213">
        <f>O953*H953</f>
        <v>0</v>
      </c>
      <c r="Q953" s="213">
        <v>0</v>
      </c>
      <c r="R953" s="213">
        <f>Q953*H953</f>
        <v>0</v>
      </c>
      <c r="S953" s="213">
        <v>0</v>
      </c>
      <c r="T953" s="214">
        <f>S953*H953</f>
        <v>0</v>
      </c>
      <c r="AR953" s="26" t="s">
        <v>286</v>
      </c>
      <c r="AT953" s="26" t="s">
        <v>282</v>
      </c>
      <c r="AU953" s="26" t="s">
        <v>294</v>
      </c>
      <c r="AY953" s="26" t="s">
        <v>281</v>
      </c>
      <c r="BE953" s="215">
        <f>IF(N953="základní",J953,0)</f>
        <v>0</v>
      </c>
      <c r="BF953" s="215">
        <f>IF(N953="snížená",J953,0)</f>
        <v>0</v>
      </c>
      <c r="BG953" s="215">
        <f>IF(N953="zákl. přenesená",J953,0)</f>
        <v>0</v>
      </c>
      <c r="BH953" s="215">
        <f>IF(N953="sníž. přenesená",J953,0)</f>
        <v>0</v>
      </c>
      <c r="BI953" s="215">
        <f>IF(N953="nulová",J953,0)</f>
        <v>0</v>
      </c>
      <c r="BJ953" s="26" t="s">
        <v>24</v>
      </c>
      <c r="BK953" s="215">
        <f>ROUND(I953*H953,2)</f>
        <v>0</v>
      </c>
      <c r="BL953" s="26" t="s">
        <v>286</v>
      </c>
      <c r="BM953" s="26" t="s">
        <v>1280</v>
      </c>
    </row>
    <row r="954" s="1" customFormat="1">
      <c r="B954" s="48"/>
      <c r="D954" s="216" t="s">
        <v>288</v>
      </c>
      <c r="F954" s="217" t="s">
        <v>1252</v>
      </c>
      <c r="I954" s="218"/>
      <c r="L954" s="48"/>
      <c r="M954" s="219"/>
      <c r="N954" s="49"/>
      <c r="O954" s="49"/>
      <c r="P954" s="49"/>
      <c r="Q954" s="49"/>
      <c r="R954" s="49"/>
      <c r="S954" s="49"/>
      <c r="T954" s="87"/>
      <c r="AT954" s="26" t="s">
        <v>288</v>
      </c>
      <c r="AU954" s="26" t="s">
        <v>294</v>
      </c>
    </row>
    <row r="955" s="1" customFormat="1" ht="25.5" customHeight="1">
      <c r="B955" s="203"/>
      <c r="C955" s="204" t="s">
        <v>1281</v>
      </c>
      <c r="D955" s="204" t="s">
        <v>282</v>
      </c>
      <c r="E955" s="205" t="s">
        <v>1282</v>
      </c>
      <c r="F955" s="206" t="s">
        <v>1283</v>
      </c>
      <c r="G955" s="207" t="s">
        <v>515</v>
      </c>
      <c r="H955" s="208">
        <v>12</v>
      </c>
      <c r="I955" s="209"/>
      <c r="J955" s="210">
        <f>ROUND(I955*H955,2)</f>
        <v>0</v>
      </c>
      <c r="K955" s="206" t="s">
        <v>389</v>
      </c>
      <c r="L955" s="48"/>
      <c r="M955" s="211" t="s">
        <v>5</v>
      </c>
      <c r="N955" s="212" t="s">
        <v>51</v>
      </c>
      <c r="O955" s="49"/>
      <c r="P955" s="213">
        <f>O955*H955</f>
        <v>0</v>
      </c>
      <c r="Q955" s="213">
        <v>0.18457670000000001</v>
      </c>
      <c r="R955" s="213">
        <f>Q955*H955</f>
        <v>2.2149204</v>
      </c>
      <c r="S955" s="213">
        <v>0</v>
      </c>
      <c r="T955" s="214">
        <f>S955*H955</f>
        <v>0</v>
      </c>
      <c r="AR955" s="26" t="s">
        <v>286</v>
      </c>
      <c r="AT955" s="26" t="s">
        <v>282</v>
      </c>
      <c r="AU955" s="26" t="s">
        <v>294</v>
      </c>
      <c r="AY955" s="26" t="s">
        <v>281</v>
      </c>
      <c r="BE955" s="215">
        <f>IF(N955="základní",J955,0)</f>
        <v>0</v>
      </c>
      <c r="BF955" s="215">
        <f>IF(N955="snížená",J955,0)</f>
        <v>0</v>
      </c>
      <c r="BG955" s="215">
        <f>IF(N955="zákl. přenesená",J955,0)</f>
        <v>0</v>
      </c>
      <c r="BH955" s="215">
        <f>IF(N955="sníž. přenesená",J955,0)</f>
        <v>0</v>
      </c>
      <c r="BI955" s="215">
        <f>IF(N955="nulová",J955,0)</f>
        <v>0</v>
      </c>
      <c r="BJ955" s="26" t="s">
        <v>24</v>
      </c>
      <c r="BK955" s="215">
        <f>ROUND(I955*H955,2)</f>
        <v>0</v>
      </c>
      <c r="BL955" s="26" t="s">
        <v>286</v>
      </c>
      <c r="BM955" s="26" t="s">
        <v>1284</v>
      </c>
    </row>
    <row r="956" s="1" customFormat="1">
      <c r="B956" s="48"/>
      <c r="D956" s="216" t="s">
        <v>288</v>
      </c>
      <c r="F956" s="217" t="s">
        <v>1285</v>
      </c>
      <c r="I956" s="218"/>
      <c r="L956" s="48"/>
      <c r="M956" s="219"/>
      <c r="N956" s="49"/>
      <c r="O956" s="49"/>
      <c r="P956" s="49"/>
      <c r="Q956" s="49"/>
      <c r="R956" s="49"/>
      <c r="S956" s="49"/>
      <c r="T956" s="87"/>
      <c r="AT956" s="26" t="s">
        <v>288</v>
      </c>
      <c r="AU956" s="26" t="s">
        <v>294</v>
      </c>
    </row>
    <row r="957" s="12" customFormat="1">
      <c r="B957" s="232"/>
      <c r="D957" s="216" t="s">
        <v>402</v>
      </c>
      <c r="E957" s="233" t="s">
        <v>5</v>
      </c>
      <c r="F957" s="234" t="s">
        <v>978</v>
      </c>
      <c r="H957" s="233" t="s">
        <v>5</v>
      </c>
      <c r="I957" s="235"/>
      <c r="L957" s="232"/>
      <c r="M957" s="236"/>
      <c r="N957" s="237"/>
      <c r="O957" s="237"/>
      <c r="P957" s="237"/>
      <c r="Q957" s="237"/>
      <c r="R957" s="237"/>
      <c r="S957" s="237"/>
      <c r="T957" s="238"/>
      <c r="AT957" s="233" t="s">
        <v>402</v>
      </c>
      <c r="AU957" s="233" t="s">
        <v>294</v>
      </c>
      <c r="AV957" s="12" t="s">
        <v>24</v>
      </c>
      <c r="AW957" s="12" t="s">
        <v>43</v>
      </c>
      <c r="AX957" s="12" t="s">
        <v>80</v>
      </c>
      <c r="AY957" s="233" t="s">
        <v>281</v>
      </c>
    </row>
    <row r="958" s="13" customFormat="1">
      <c r="B958" s="239"/>
      <c r="D958" s="216" t="s">
        <v>402</v>
      </c>
      <c r="E958" s="240" t="s">
        <v>5</v>
      </c>
      <c r="F958" s="241" t="s">
        <v>1286</v>
      </c>
      <c r="H958" s="242">
        <v>12</v>
      </c>
      <c r="I958" s="243"/>
      <c r="L958" s="239"/>
      <c r="M958" s="244"/>
      <c r="N958" s="245"/>
      <c r="O958" s="245"/>
      <c r="P958" s="245"/>
      <c r="Q958" s="245"/>
      <c r="R958" s="245"/>
      <c r="S958" s="245"/>
      <c r="T958" s="246"/>
      <c r="AT958" s="240" t="s">
        <v>402</v>
      </c>
      <c r="AU958" s="240" t="s">
        <v>294</v>
      </c>
      <c r="AV958" s="13" t="s">
        <v>87</v>
      </c>
      <c r="AW958" s="13" t="s">
        <v>43</v>
      </c>
      <c r="AX958" s="13" t="s">
        <v>80</v>
      </c>
      <c r="AY958" s="240" t="s">
        <v>281</v>
      </c>
    </row>
    <row r="959" s="14" customFormat="1">
      <c r="B959" s="247"/>
      <c r="D959" s="216" t="s">
        <v>402</v>
      </c>
      <c r="E959" s="248" t="s">
        <v>5</v>
      </c>
      <c r="F959" s="249" t="s">
        <v>405</v>
      </c>
      <c r="H959" s="250">
        <v>12</v>
      </c>
      <c r="I959" s="251"/>
      <c r="L959" s="247"/>
      <c r="M959" s="252"/>
      <c r="N959" s="253"/>
      <c r="O959" s="253"/>
      <c r="P959" s="253"/>
      <c r="Q959" s="253"/>
      <c r="R959" s="253"/>
      <c r="S959" s="253"/>
      <c r="T959" s="254"/>
      <c r="AT959" s="248" t="s">
        <v>402</v>
      </c>
      <c r="AU959" s="248" t="s">
        <v>294</v>
      </c>
      <c r="AV959" s="14" t="s">
        <v>286</v>
      </c>
      <c r="AW959" s="14" t="s">
        <v>43</v>
      </c>
      <c r="AX959" s="14" t="s">
        <v>24</v>
      </c>
      <c r="AY959" s="248" t="s">
        <v>281</v>
      </c>
    </row>
    <row r="960" s="1" customFormat="1" ht="25.5" customHeight="1">
      <c r="B960" s="203"/>
      <c r="C960" s="204" t="s">
        <v>1287</v>
      </c>
      <c r="D960" s="204" t="s">
        <v>282</v>
      </c>
      <c r="E960" s="205" t="s">
        <v>1288</v>
      </c>
      <c r="F960" s="206" t="s">
        <v>1289</v>
      </c>
      <c r="G960" s="207" t="s">
        <v>515</v>
      </c>
      <c r="H960" s="208">
        <v>69</v>
      </c>
      <c r="I960" s="209"/>
      <c r="J960" s="210">
        <f>ROUND(I960*H960,2)</f>
        <v>0</v>
      </c>
      <c r="K960" s="206" t="s">
        <v>389</v>
      </c>
      <c r="L960" s="48"/>
      <c r="M960" s="211" t="s">
        <v>5</v>
      </c>
      <c r="N960" s="212" t="s">
        <v>51</v>
      </c>
      <c r="O960" s="49"/>
      <c r="P960" s="213">
        <f>O960*H960</f>
        <v>0</v>
      </c>
      <c r="Q960" s="213">
        <v>0.29121239999999998</v>
      </c>
      <c r="R960" s="213">
        <f>Q960*H960</f>
        <v>20.093655599999998</v>
      </c>
      <c r="S960" s="213">
        <v>0</v>
      </c>
      <c r="T960" s="214">
        <f>S960*H960</f>
        <v>0</v>
      </c>
      <c r="AR960" s="26" t="s">
        <v>286</v>
      </c>
      <c r="AT960" s="26" t="s">
        <v>282</v>
      </c>
      <c r="AU960" s="26" t="s">
        <v>294</v>
      </c>
      <c r="AY960" s="26" t="s">
        <v>281</v>
      </c>
      <c r="BE960" s="215">
        <f>IF(N960="základní",J960,0)</f>
        <v>0</v>
      </c>
      <c r="BF960" s="215">
        <f>IF(N960="snížená",J960,0)</f>
        <v>0</v>
      </c>
      <c r="BG960" s="215">
        <f>IF(N960="zákl. přenesená",J960,0)</f>
        <v>0</v>
      </c>
      <c r="BH960" s="215">
        <f>IF(N960="sníž. přenesená",J960,0)</f>
        <v>0</v>
      </c>
      <c r="BI960" s="215">
        <f>IF(N960="nulová",J960,0)</f>
        <v>0</v>
      </c>
      <c r="BJ960" s="26" t="s">
        <v>24</v>
      </c>
      <c r="BK960" s="215">
        <f>ROUND(I960*H960,2)</f>
        <v>0</v>
      </c>
      <c r="BL960" s="26" t="s">
        <v>286</v>
      </c>
      <c r="BM960" s="26" t="s">
        <v>1290</v>
      </c>
    </row>
    <row r="961" s="1" customFormat="1">
      <c r="B961" s="48"/>
      <c r="D961" s="216" t="s">
        <v>288</v>
      </c>
      <c r="F961" s="217" t="s">
        <v>1291</v>
      </c>
      <c r="I961" s="218"/>
      <c r="L961" s="48"/>
      <c r="M961" s="219"/>
      <c r="N961" s="49"/>
      <c r="O961" s="49"/>
      <c r="P961" s="49"/>
      <c r="Q961" s="49"/>
      <c r="R961" s="49"/>
      <c r="S961" s="49"/>
      <c r="T961" s="87"/>
      <c r="AT961" s="26" t="s">
        <v>288</v>
      </c>
      <c r="AU961" s="26" t="s">
        <v>294</v>
      </c>
    </row>
    <row r="962" s="12" customFormat="1">
      <c r="B962" s="232"/>
      <c r="D962" s="216" t="s">
        <v>402</v>
      </c>
      <c r="E962" s="233" t="s">
        <v>5</v>
      </c>
      <c r="F962" s="234" t="s">
        <v>978</v>
      </c>
      <c r="H962" s="233" t="s">
        <v>5</v>
      </c>
      <c r="I962" s="235"/>
      <c r="L962" s="232"/>
      <c r="M962" s="236"/>
      <c r="N962" s="237"/>
      <c r="O962" s="237"/>
      <c r="P962" s="237"/>
      <c r="Q962" s="237"/>
      <c r="R962" s="237"/>
      <c r="S962" s="237"/>
      <c r="T962" s="238"/>
      <c r="AT962" s="233" t="s">
        <v>402</v>
      </c>
      <c r="AU962" s="233" t="s">
        <v>294</v>
      </c>
      <c r="AV962" s="12" t="s">
        <v>24</v>
      </c>
      <c r="AW962" s="12" t="s">
        <v>43</v>
      </c>
      <c r="AX962" s="12" t="s">
        <v>80</v>
      </c>
      <c r="AY962" s="233" t="s">
        <v>281</v>
      </c>
    </row>
    <row r="963" s="13" customFormat="1">
      <c r="B963" s="239"/>
      <c r="D963" s="216" t="s">
        <v>402</v>
      </c>
      <c r="E963" s="240" t="s">
        <v>5</v>
      </c>
      <c r="F963" s="241" t="s">
        <v>1292</v>
      </c>
      <c r="H963" s="242">
        <v>27</v>
      </c>
      <c r="I963" s="243"/>
      <c r="L963" s="239"/>
      <c r="M963" s="244"/>
      <c r="N963" s="245"/>
      <c r="O963" s="245"/>
      <c r="P963" s="245"/>
      <c r="Q963" s="245"/>
      <c r="R963" s="245"/>
      <c r="S963" s="245"/>
      <c r="T963" s="246"/>
      <c r="AT963" s="240" t="s">
        <v>402</v>
      </c>
      <c r="AU963" s="240" t="s">
        <v>294</v>
      </c>
      <c r="AV963" s="13" t="s">
        <v>87</v>
      </c>
      <c r="AW963" s="13" t="s">
        <v>43</v>
      </c>
      <c r="AX963" s="13" t="s">
        <v>80</v>
      </c>
      <c r="AY963" s="240" t="s">
        <v>281</v>
      </c>
    </row>
    <row r="964" s="12" customFormat="1">
      <c r="B964" s="232"/>
      <c r="D964" s="216" t="s">
        <v>402</v>
      </c>
      <c r="E964" s="233" t="s">
        <v>5</v>
      </c>
      <c r="F964" s="234" t="s">
        <v>1004</v>
      </c>
      <c r="H964" s="233" t="s">
        <v>5</v>
      </c>
      <c r="I964" s="235"/>
      <c r="L964" s="232"/>
      <c r="M964" s="236"/>
      <c r="N964" s="237"/>
      <c r="O964" s="237"/>
      <c r="P964" s="237"/>
      <c r="Q964" s="237"/>
      <c r="R964" s="237"/>
      <c r="S964" s="237"/>
      <c r="T964" s="238"/>
      <c r="AT964" s="233" t="s">
        <v>402</v>
      </c>
      <c r="AU964" s="233" t="s">
        <v>294</v>
      </c>
      <c r="AV964" s="12" t="s">
        <v>24</v>
      </c>
      <c r="AW964" s="12" t="s">
        <v>43</v>
      </c>
      <c r="AX964" s="12" t="s">
        <v>80</v>
      </c>
      <c r="AY964" s="233" t="s">
        <v>281</v>
      </c>
    </row>
    <row r="965" s="13" customFormat="1">
      <c r="B965" s="239"/>
      <c r="D965" s="216" t="s">
        <v>402</v>
      </c>
      <c r="E965" s="240" t="s">
        <v>5</v>
      </c>
      <c r="F965" s="241" t="s">
        <v>1292</v>
      </c>
      <c r="H965" s="242">
        <v>27</v>
      </c>
      <c r="I965" s="243"/>
      <c r="L965" s="239"/>
      <c r="M965" s="244"/>
      <c r="N965" s="245"/>
      <c r="O965" s="245"/>
      <c r="P965" s="245"/>
      <c r="Q965" s="245"/>
      <c r="R965" s="245"/>
      <c r="S965" s="245"/>
      <c r="T965" s="246"/>
      <c r="AT965" s="240" t="s">
        <v>402</v>
      </c>
      <c r="AU965" s="240" t="s">
        <v>294</v>
      </c>
      <c r="AV965" s="13" t="s">
        <v>87</v>
      </c>
      <c r="AW965" s="13" t="s">
        <v>43</v>
      </c>
      <c r="AX965" s="13" t="s">
        <v>80</v>
      </c>
      <c r="AY965" s="240" t="s">
        <v>281</v>
      </c>
    </row>
    <row r="966" s="12" customFormat="1">
      <c r="B966" s="232"/>
      <c r="D966" s="216" t="s">
        <v>402</v>
      </c>
      <c r="E966" s="233" t="s">
        <v>5</v>
      </c>
      <c r="F966" s="234" t="s">
        <v>1293</v>
      </c>
      <c r="H966" s="233" t="s">
        <v>5</v>
      </c>
      <c r="I966" s="235"/>
      <c r="L966" s="232"/>
      <c r="M966" s="236"/>
      <c r="N966" s="237"/>
      <c r="O966" s="237"/>
      <c r="P966" s="237"/>
      <c r="Q966" s="237"/>
      <c r="R966" s="237"/>
      <c r="S966" s="237"/>
      <c r="T966" s="238"/>
      <c r="AT966" s="233" t="s">
        <v>402</v>
      </c>
      <c r="AU966" s="233" t="s">
        <v>294</v>
      </c>
      <c r="AV966" s="12" t="s">
        <v>24</v>
      </c>
      <c r="AW966" s="12" t="s">
        <v>43</v>
      </c>
      <c r="AX966" s="12" t="s">
        <v>80</v>
      </c>
      <c r="AY966" s="233" t="s">
        <v>281</v>
      </c>
    </row>
    <row r="967" s="13" customFormat="1">
      <c r="B967" s="239"/>
      <c r="D967" s="216" t="s">
        <v>402</v>
      </c>
      <c r="E967" s="240" t="s">
        <v>5</v>
      </c>
      <c r="F967" s="241" t="s">
        <v>11</v>
      </c>
      <c r="H967" s="242">
        <v>15</v>
      </c>
      <c r="I967" s="243"/>
      <c r="L967" s="239"/>
      <c r="M967" s="244"/>
      <c r="N967" s="245"/>
      <c r="O967" s="245"/>
      <c r="P967" s="245"/>
      <c r="Q967" s="245"/>
      <c r="R967" s="245"/>
      <c r="S967" s="245"/>
      <c r="T967" s="246"/>
      <c r="AT967" s="240" t="s">
        <v>402</v>
      </c>
      <c r="AU967" s="240" t="s">
        <v>294</v>
      </c>
      <c r="AV967" s="13" t="s">
        <v>87</v>
      </c>
      <c r="AW967" s="13" t="s">
        <v>43</v>
      </c>
      <c r="AX967" s="13" t="s">
        <v>80</v>
      </c>
      <c r="AY967" s="240" t="s">
        <v>281</v>
      </c>
    </row>
    <row r="968" s="14" customFormat="1">
      <c r="B968" s="247"/>
      <c r="D968" s="216" t="s">
        <v>402</v>
      </c>
      <c r="E968" s="248" t="s">
        <v>5</v>
      </c>
      <c r="F968" s="249" t="s">
        <v>405</v>
      </c>
      <c r="H968" s="250">
        <v>69</v>
      </c>
      <c r="I968" s="251"/>
      <c r="L968" s="247"/>
      <c r="M968" s="252"/>
      <c r="N968" s="253"/>
      <c r="O968" s="253"/>
      <c r="P968" s="253"/>
      <c r="Q968" s="253"/>
      <c r="R968" s="253"/>
      <c r="S968" s="253"/>
      <c r="T968" s="254"/>
      <c r="AT968" s="248" t="s">
        <v>402</v>
      </c>
      <c r="AU968" s="248" t="s">
        <v>294</v>
      </c>
      <c r="AV968" s="14" t="s">
        <v>286</v>
      </c>
      <c r="AW968" s="14" t="s">
        <v>43</v>
      </c>
      <c r="AX968" s="14" t="s">
        <v>24</v>
      </c>
      <c r="AY968" s="248" t="s">
        <v>281</v>
      </c>
    </row>
    <row r="969" s="1" customFormat="1" ht="25.5" customHeight="1">
      <c r="B969" s="203"/>
      <c r="C969" s="204" t="s">
        <v>1294</v>
      </c>
      <c r="D969" s="204" t="s">
        <v>282</v>
      </c>
      <c r="E969" s="205" t="s">
        <v>1295</v>
      </c>
      <c r="F969" s="206" t="s">
        <v>1296</v>
      </c>
      <c r="G969" s="207" t="s">
        <v>515</v>
      </c>
      <c r="H969" s="208">
        <v>27</v>
      </c>
      <c r="I969" s="209"/>
      <c r="J969" s="210">
        <f>ROUND(I969*H969,2)</f>
        <v>0</v>
      </c>
      <c r="K969" s="206" t="s">
        <v>389</v>
      </c>
      <c r="L969" s="48"/>
      <c r="M969" s="211" t="s">
        <v>5</v>
      </c>
      <c r="N969" s="212" t="s">
        <v>51</v>
      </c>
      <c r="O969" s="49"/>
      <c r="P969" s="213">
        <f>O969*H969</f>
        <v>0</v>
      </c>
      <c r="Q969" s="213">
        <v>0.39805000000000001</v>
      </c>
      <c r="R969" s="213">
        <f>Q969*H969</f>
        <v>10.747350000000001</v>
      </c>
      <c r="S969" s="213">
        <v>0</v>
      </c>
      <c r="T969" s="214">
        <f>S969*H969</f>
        <v>0</v>
      </c>
      <c r="AR969" s="26" t="s">
        <v>286</v>
      </c>
      <c r="AT969" s="26" t="s">
        <v>282</v>
      </c>
      <c r="AU969" s="26" t="s">
        <v>294</v>
      </c>
      <c r="AY969" s="26" t="s">
        <v>281</v>
      </c>
      <c r="BE969" s="215">
        <f>IF(N969="základní",J969,0)</f>
        <v>0</v>
      </c>
      <c r="BF969" s="215">
        <f>IF(N969="snížená",J969,0)</f>
        <v>0</v>
      </c>
      <c r="BG969" s="215">
        <f>IF(N969="zákl. přenesená",J969,0)</f>
        <v>0</v>
      </c>
      <c r="BH969" s="215">
        <f>IF(N969="sníž. přenesená",J969,0)</f>
        <v>0</v>
      </c>
      <c r="BI969" s="215">
        <f>IF(N969="nulová",J969,0)</f>
        <v>0</v>
      </c>
      <c r="BJ969" s="26" t="s">
        <v>24</v>
      </c>
      <c r="BK969" s="215">
        <f>ROUND(I969*H969,2)</f>
        <v>0</v>
      </c>
      <c r="BL969" s="26" t="s">
        <v>286</v>
      </c>
      <c r="BM969" s="26" t="s">
        <v>1297</v>
      </c>
    </row>
    <row r="970" s="1" customFormat="1">
      <c r="B970" s="48"/>
      <c r="D970" s="216" t="s">
        <v>288</v>
      </c>
      <c r="F970" s="217" t="s">
        <v>1298</v>
      </c>
      <c r="I970" s="218"/>
      <c r="L970" s="48"/>
      <c r="M970" s="219"/>
      <c r="N970" s="49"/>
      <c r="O970" s="49"/>
      <c r="P970" s="49"/>
      <c r="Q970" s="49"/>
      <c r="R970" s="49"/>
      <c r="S970" s="49"/>
      <c r="T970" s="87"/>
      <c r="AT970" s="26" t="s">
        <v>288</v>
      </c>
      <c r="AU970" s="26" t="s">
        <v>294</v>
      </c>
    </row>
    <row r="971" s="12" customFormat="1">
      <c r="B971" s="232"/>
      <c r="D971" s="216" t="s">
        <v>402</v>
      </c>
      <c r="E971" s="233" t="s">
        <v>5</v>
      </c>
      <c r="F971" s="234" t="s">
        <v>1004</v>
      </c>
      <c r="H971" s="233" t="s">
        <v>5</v>
      </c>
      <c r="I971" s="235"/>
      <c r="L971" s="232"/>
      <c r="M971" s="236"/>
      <c r="N971" s="237"/>
      <c r="O971" s="237"/>
      <c r="P971" s="237"/>
      <c r="Q971" s="237"/>
      <c r="R971" s="237"/>
      <c r="S971" s="237"/>
      <c r="T971" s="238"/>
      <c r="AT971" s="233" t="s">
        <v>402</v>
      </c>
      <c r="AU971" s="233" t="s">
        <v>294</v>
      </c>
      <c r="AV971" s="12" t="s">
        <v>24</v>
      </c>
      <c r="AW971" s="12" t="s">
        <v>43</v>
      </c>
      <c r="AX971" s="12" t="s">
        <v>80</v>
      </c>
      <c r="AY971" s="233" t="s">
        <v>281</v>
      </c>
    </row>
    <row r="972" s="13" customFormat="1">
      <c r="B972" s="239"/>
      <c r="D972" s="216" t="s">
        <v>402</v>
      </c>
      <c r="E972" s="240" t="s">
        <v>5</v>
      </c>
      <c r="F972" s="241" t="s">
        <v>704</v>
      </c>
      <c r="H972" s="242">
        <v>27</v>
      </c>
      <c r="I972" s="243"/>
      <c r="L972" s="239"/>
      <c r="M972" s="244"/>
      <c r="N972" s="245"/>
      <c r="O972" s="245"/>
      <c r="P972" s="245"/>
      <c r="Q972" s="245"/>
      <c r="R972" s="245"/>
      <c r="S972" s="245"/>
      <c r="T972" s="246"/>
      <c r="AT972" s="240" t="s">
        <v>402</v>
      </c>
      <c r="AU972" s="240" t="s">
        <v>294</v>
      </c>
      <c r="AV972" s="13" t="s">
        <v>87</v>
      </c>
      <c r="AW972" s="13" t="s">
        <v>43</v>
      </c>
      <c r="AX972" s="13" t="s">
        <v>80</v>
      </c>
      <c r="AY972" s="240" t="s">
        <v>281</v>
      </c>
    </row>
    <row r="973" s="14" customFormat="1">
      <c r="B973" s="247"/>
      <c r="D973" s="216" t="s">
        <v>402</v>
      </c>
      <c r="E973" s="248" t="s">
        <v>5</v>
      </c>
      <c r="F973" s="249" t="s">
        <v>405</v>
      </c>
      <c r="H973" s="250">
        <v>27</v>
      </c>
      <c r="I973" s="251"/>
      <c r="L973" s="247"/>
      <c r="M973" s="252"/>
      <c r="N973" s="253"/>
      <c r="O973" s="253"/>
      <c r="P973" s="253"/>
      <c r="Q973" s="253"/>
      <c r="R973" s="253"/>
      <c r="S973" s="253"/>
      <c r="T973" s="254"/>
      <c r="AT973" s="248" t="s">
        <v>402</v>
      </c>
      <c r="AU973" s="248" t="s">
        <v>294</v>
      </c>
      <c r="AV973" s="14" t="s">
        <v>286</v>
      </c>
      <c r="AW973" s="14" t="s">
        <v>43</v>
      </c>
      <c r="AX973" s="14" t="s">
        <v>24</v>
      </c>
      <c r="AY973" s="248" t="s">
        <v>281</v>
      </c>
    </row>
    <row r="974" s="1" customFormat="1" ht="25.5" customHeight="1">
      <c r="B974" s="203"/>
      <c r="C974" s="204" t="s">
        <v>1299</v>
      </c>
      <c r="D974" s="204" t="s">
        <v>282</v>
      </c>
      <c r="E974" s="205" t="s">
        <v>1300</v>
      </c>
      <c r="F974" s="206" t="s">
        <v>1301</v>
      </c>
      <c r="G974" s="207" t="s">
        <v>515</v>
      </c>
      <c r="H974" s="208">
        <v>23</v>
      </c>
      <c r="I974" s="209"/>
      <c r="J974" s="210">
        <f>ROUND(I974*H974,2)</f>
        <v>0</v>
      </c>
      <c r="K974" s="206" t="s">
        <v>389</v>
      </c>
      <c r="L974" s="48"/>
      <c r="M974" s="211" t="s">
        <v>5</v>
      </c>
      <c r="N974" s="212" t="s">
        <v>51</v>
      </c>
      <c r="O974" s="49"/>
      <c r="P974" s="213">
        <f>O974*H974</f>
        <v>0</v>
      </c>
      <c r="Q974" s="213">
        <v>0.43350959999999999</v>
      </c>
      <c r="R974" s="213">
        <f>Q974*H974</f>
        <v>9.9707208000000005</v>
      </c>
      <c r="S974" s="213">
        <v>0</v>
      </c>
      <c r="T974" s="214">
        <f>S974*H974</f>
        <v>0</v>
      </c>
      <c r="AR974" s="26" t="s">
        <v>286</v>
      </c>
      <c r="AT974" s="26" t="s">
        <v>282</v>
      </c>
      <c r="AU974" s="26" t="s">
        <v>294</v>
      </c>
      <c r="AY974" s="26" t="s">
        <v>281</v>
      </c>
      <c r="BE974" s="215">
        <f>IF(N974="základní",J974,0)</f>
        <v>0</v>
      </c>
      <c r="BF974" s="215">
        <f>IF(N974="snížená",J974,0)</f>
        <v>0</v>
      </c>
      <c r="BG974" s="215">
        <f>IF(N974="zákl. přenesená",J974,0)</f>
        <v>0</v>
      </c>
      <c r="BH974" s="215">
        <f>IF(N974="sníž. přenesená",J974,0)</f>
        <v>0</v>
      </c>
      <c r="BI974" s="215">
        <f>IF(N974="nulová",J974,0)</f>
        <v>0</v>
      </c>
      <c r="BJ974" s="26" t="s">
        <v>24</v>
      </c>
      <c r="BK974" s="215">
        <f>ROUND(I974*H974,2)</f>
        <v>0</v>
      </c>
      <c r="BL974" s="26" t="s">
        <v>286</v>
      </c>
      <c r="BM974" s="26" t="s">
        <v>1302</v>
      </c>
    </row>
    <row r="975" s="1" customFormat="1">
      <c r="B975" s="48"/>
      <c r="D975" s="216" t="s">
        <v>288</v>
      </c>
      <c r="F975" s="217" t="s">
        <v>1303</v>
      </c>
      <c r="I975" s="218"/>
      <c r="L975" s="48"/>
      <c r="M975" s="219"/>
      <c r="N975" s="49"/>
      <c r="O975" s="49"/>
      <c r="P975" s="49"/>
      <c r="Q975" s="49"/>
      <c r="R975" s="49"/>
      <c r="S975" s="49"/>
      <c r="T975" s="87"/>
      <c r="AT975" s="26" t="s">
        <v>288</v>
      </c>
      <c r="AU975" s="26" t="s">
        <v>294</v>
      </c>
    </row>
    <row r="976" s="12" customFormat="1">
      <c r="B976" s="232"/>
      <c r="D976" s="216" t="s">
        <v>402</v>
      </c>
      <c r="E976" s="233" t="s">
        <v>5</v>
      </c>
      <c r="F976" s="234" t="s">
        <v>978</v>
      </c>
      <c r="H976" s="233" t="s">
        <v>5</v>
      </c>
      <c r="I976" s="235"/>
      <c r="L976" s="232"/>
      <c r="M976" s="236"/>
      <c r="N976" s="237"/>
      <c r="O976" s="237"/>
      <c r="P976" s="237"/>
      <c r="Q976" s="237"/>
      <c r="R976" s="237"/>
      <c r="S976" s="237"/>
      <c r="T976" s="238"/>
      <c r="AT976" s="233" t="s">
        <v>402</v>
      </c>
      <c r="AU976" s="233" t="s">
        <v>294</v>
      </c>
      <c r="AV976" s="12" t="s">
        <v>24</v>
      </c>
      <c r="AW976" s="12" t="s">
        <v>43</v>
      </c>
      <c r="AX976" s="12" t="s">
        <v>80</v>
      </c>
      <c r="AY976" s="233" t="s">
        <v>281</v>
      </c>
    </row>
    <row r="977" s="13" customFormat="1">
      <c r="B977" s="239"/>
      <c r="D977" s="216" t="s">
        <v>402</v>
      </c>
      <c r="E977" s="240" t="s">
        <v>5</v>
      </c>
      <c r="F977" s="241" t="s">
        <v>677</v>
      </c>
      <c r="H977" s="242">
        <v>23</v>
      </c>
      <c r="I977" s="243"/>
      <c r="L977" s="239"/>
      <c r="M977" s="244"/>
      <c r="N977" s="245"/>
      <c r="O977" s="245"/>
      <c r="P977" s="245"/>
      <c r="Q977" s="245"/>
      <c r="R977" s="245"/>
      <c r="S977" s="245"/>
      <c r="T977" s="246"/>
      <c r="AT977" s="240" t="s">
        <v>402</v>
      </c>
      <c r="AU977" s="240" t="s">
        <v>294</v>
      </c>
      <c r="AV977" s="13" t="s">
        <v>87</v>
      </c>
      <c r="AW977" s="13" t="s">
        <v>43</v>
      </c>
      <c r="AX977" s="13" t="s">
        <v>80</v>
      </c>
      <c r="AY977" s="240" t="s">
        <v>281</v>
      </c>
    </row>
    <row r="978" s="14" customFormat="1">
      <c r="B978" s="247"/>
      <c r="D978" s="216" t="s">
        <v>402</v>
      </c>
      <c r="E978" s="248" t="s">
        <v>5</v>
      </c>
      <c r="F978" s="249" t="s">
        <v>405</v>
      </c>
      <c r="H978" s="250">
        <v>23</v>
      </c>
      <c r="I978" s="251"/>
      <c r="L978" s="247"/>
      <c r="M978" s="252"/>
      <c r="N978" s="253"/>
      <c r="O978" s="253"/>
      <c r="P978" s="253"/>
      <c r="Q978" s="253"/>
      <c r="R978" s="253"/>
      <c r="S978" s="253"/>
      <c r="T978" s="254"/>
      <c r="AT978" s="248" t="s">
        <v>402</v>
      </c>
      <c r="AU978" s="248" t="s">
        <v>294</v>
      </c>
      <c r="AV978" s="14" t="s">
        <v>286</v>
      </c>
      <c r="AW978" s="14" t="s">
        <v>43</v>
      </c>
      <c r="AX978" s="14" t="s">
        <v>24</v>
      </c>
      <c r="AY978" s="248" t="s">
        <v>281</v>
      </c>
    </row>
    <row r="979" s="1" customFormat="1" ht="16.5" customHeight="1">
      <c r="B979" s="203"/>
      <c r="C979" s="255" t="s">
        <v>1304</v>
      </c>
      <c r="D979" s="255" t="s">
        <v>512</v>
      </c>
      <c r="E979" s="256" t="s">
        <v>1305</v>
      </c>
      <c r="F979" s="257" t="s">
        <v>1306</v>
      </c>
      <c r="G979" s="258" t="s">
        <v>394</v>
      </c>
      <c r="H979" s="259">
        <v>209.518</v>
      </c>
      <c r="I979" s="260"/>
      <c r="J979" s="261">
        <f>ROUND(I979*H979,2)</f>
        <v>0</v>
      </c>
      <c r="K979" s="257" t="s">
        <v>389</v>
      </c>
      <c r="L979" s="262"/>
      <c r="M979" s="263" t="s">
        <v>5</v>
      </c>
      <c r="N979" s="264" t="s">
        <v>51</v>
      </c>
      <c r="O979" s="49"/>
      <c r="P979" s="213">
        <f>O979*H979</f>
        <v>0</v>
      </c>
      <c r="Q979" s="213">
        <v>0.29499999999999998</v>
      </c>
      <c r="R979" s="213">
        <f>Q979*H979</f>
        <v>61.807809999999996</v>
      </c>
      <c r="S979" s="213">
        <v>0</v>
      </c>
      <c r="T979" s="214">
        <f>S979*H979</f>
        <v>0</v>
      </c>
      <c r="AR979" s="26" t="s">
        <v>316</v>
      </c>
      <c r="AT979" s="26" t="s">
        <v>512</v>
      </c>
      <c r="AU979" s="26" t="s">
        <v>294</v>
      </c>
      <c r="AY979" s="26" t="s">
        <v>281</v>
      </c>
      <c r="BE979" s="215">
        <f>IF(N979="základní",J979,0)</f>
        <v>0</v>
      </c>
      <c r="BF979" s="215">
        <f>IF(N979="snížená",J979,0)</f>
        <v>0</v>
      </c>
      <c r="BG979" s="215">
        <f>IF(N979="zákl. přenesená",J979,0)</f>
        <v>0</v>
      </c>
      <c r="BH979" s="215">
        <f>IF(N979="sníž. přenesená",J979,0)</f>
        <v>0</v>
      </c>
      <c r="BI979" s="215">
        <f>IF(N979="nulová",J979,0)</f>
        <v>0</v>
      </c>
      <c r="BJ979" s="26" t="s">
        <v>24</v>
      </c>
      <c r="BK979" s="215">
        <f>ROUND(I979*H979,2)</f>
        <v>0</v>
      </c>
      <c r="BL979" s="26" t="s">
        <v>286</v>
      </c>
      <c r="BM979" s="26" t="s">
        <v>1307</v>
      </c>
    </row>
    <row r="980" s="1" customFormat="1">
      <c r="B980" s="48"/>
      <c r="D980" s="216" t="s">
        <v>288</v>
      </c>
      <c r="F980" s="217" t="s">
        <v>1306</v>
      </c>
      <c r="I980" s="218"/>
      <c r="L980" s="48"/>
      <c r="M980" s="219"/>
      <c r="N980" s="49"/>
      <c r="O980" s="49"/>
      <c r="P980" s="49"/>
      <c r="Q980" s="49"/>
      <c r="R980" s="49"/>
      <c r="S980" s="49"/>
      <c r="T980" s="87"/>
      <c r="AT980" s="26" t="s">
        <v>288</v>
      </c>
      <c r="AU980" s="26" t="s">
        <v>294</v>
      </c>
    </row>
    <row r="981" s="12" customFormat="1">
      <c r="B981" s="232"/>
      <c r="D981" s="216" t="s">
        <v>402</v>
      </c>
      <c r="E981" s="233" t="s">
        <v>5</v>
      </c>
      <c r="F981" s="234" t="s">
        <v>978</v>
      </c>
      <c r="H981" s="233" t="s">
        <v>5</v>
      </c>
      <c r="I981" s="235"/>
      <c r="L981" s="232"/>
      <c r="M981" s="236"/>
      <c r="N981" s="237"/>
      <c r="O981" s="237"/>
      <c r="P981" s="237"/>
      <c r="Q981" s="237"/>
      <c r="R981" s="237"/>
      <c r="S981" s="237"/>
      <c r="T981" s="238"/>
      <c r="AT981" s="233" t="s">
        <v>402</v>
      </c>
      <c r="AU981" s="233" t="s">
        <v>294</v>
      </c>
      <c r="AV981" s="12" t="s">
        <v>24</v>
      </c>
      <c r="AW981" s="12" t="s">
        <v>43</v>
      </c>
      <c r="AX981" s="12" t="s">
        <v>80</v>
      </c>
      <c r="AY981" s="233" t="s">
        <v>281</v>
      </c>
    </row>
    <row r="982" s="13" customFormat="1">
      <c r="B982" s="239"/>
      <c r="D982" s="216" t="s">
        <v>402</v>
      </c>
      <c r="E982" s="240" t="s">
        <v>5</v>
      </c>
      <c r="F982" s="241" t="s">
        <v>1308</v>
      </c>
      <c r="H982" s="242">
        <v>8.25</v>
      </c>
      <c r="I982" s="243"/>
      <c r="L982" s="239"/>
      <c r="M982" s="244"/>
      <c r="N982" s="245"/>
      <c r="O982" s="245"/>
      <c r="P982" s="245"/>
      <c r="Q982" s="245"/>
      <c r="R982" s="245"/>
      <c r="S982" s="245"/>
      <c r="T982" s="246"/>
      <c r="AT982" s="240" t="s">
        <v>402</v>
      </c>
      <c r="AU982" s="240" t="s">
        <v>294</v>
      </c>
      <c r="AV982" s="13" t="s">
        <v>87</v>
      </c>
      <c r="AW982" s="13" t="s">
        <v>43</v>
      </c>
      <c r="AX982" s="13" t="s">
        <v>80</v>
      </c>
      <c r="AY982" s="240" t="s">
        <v>281</v>
      </c>
    </row>
    <row r="983" s="13" customFormat="1">
      <c r="B983" s="239"/>
      <c r="D983" s="216" t="s">
        <v>402</v>
      </c>
      <c r="E983" s="240" t="s">
        <v>5</v>
      </c>
      <c r="F983" s="241" t="s">
        <v>1309</v>
      </c>
      <c r="H983" s="242">
        <v>22.300000000000001</v>
      </c>
      <c r="I983" s="243"/>
      <c r="L983" s="239"/>
      <c r="M983" s="244"/>
      <c r="N983" s="245"/>
      <c r="O983" s="245"/>
      <c r="P983" s="245"/>
      <c r="Q983" s="245"/>
      <c r="R983" s="245"/>
      <c r="S983" s="245"/>
      <c r="T983" s="246"/>
      <c r="AT983" s="240" t="s">
        <v>402</v>
      </c>
      <c r="AU983" s="240" t="s">
        <v>294</v>
      </c>
      <c r="AV983" s="13" t="s">
        <v>87</v>
      </c>
      <c r="AW983" s="13" t="s">
        <v>43</v>
      </c>
      <c r="AX983" s="13" t="s">
        <v>80</v>
      </c>
      <c r="AY983" s="240" t="s">
        <v>281</v>
      </c>
    </row>
    <row r="984" s="13" customFormat="1">
      <c r="B984" s="239"/>
      <c r="D984" s="216" t="s">
        <v>402</v>
      </c>
      <c r="E984" s="240" t="s">
        <v>5</v>
      </c>
      <c r="F984" s="241" t="s">
        <v>1310</v>
      </c>
      <c r="H984" s="242">
        <v>15.949999999999999</v>
      </c>
      <c r="I984" s="243"/>
      <c r="L984" s="239"/>
      <c r="M984" s="244"/>
      <c r="N984" s="245"/>
      <c r="O984" s="245"/>
      <c r="P984" s="245"/>
      <c r="Q984" s="245"/>
      <c r="R984" s="245"/>
      <c r="S984" s="245"/>
      <c r="T984" s="246"/>
      <c r="AT984" s="240" t="s">
        <v>402</v>
      </c>
      <c r="AU984" s="240" t="s">
        <v>294</v>
      </c>
      <c r="AV984" s="13" t="s">
        <v>87</v>
      </c>
      <c r="AW984" s="13" t="s">
        <v>43</v>
      </c>
      <c r="AX984" s="13" t="s">
        <v>80</v>
      </c>
      <c r="AY984" s="240" t="s">
        <v>281</v>
      </c>
    </row>
    <row r="985" s="12" customFormat="1">
      <c r="B985" s="232"/>
      <c r="D985" s="216" t="s">
        <v>402</v>
      </c>
      <c r="E985" s="233" t="s">
        <v>5</v>
      </c>
      <c r="F985" s="234" t="s">
        <v>1004</v>
      </c>
      <c r="H985" s="233" t="s">
        <v>5</v>
      </c>
      <c r="I985" s="235"/>
      <c r="L985" s="232"/>
      <c r="M985" s="236"/>
      <c r="N985" s="237"/>
      <c r="O985" s="237"/>
      <c r="P985" s="237"/>
      <c r="Q985" s="237"/>
      <c r="R985" s="237"/>
      <c r="S985" s="237"/>
      <c r="T985" s="238"/>
      <c r="AT985" s="233" t="s">
        <v>402</v>
      </c>
      <c r="AU985" s="233" t="s">
        <v>294</v>
      </c>
      <c r="AV985" s="12" t="s">
        <v>24</v>
      </c>
      <c r="AW985" s="12" t="s">
        <v>43</v>
      </c>
      <c r="AX985" s="12" t="s">
        <v>80</v>
      </c>
      <c r="AY985" s="233" t="s">
        <v>281</v>
      </c>
    </row>
    <row r="986" s="13" customFormat="1">
      <c r="B986" s="239"/>
      <c r="D986" s="216" t="s">
        <v>402</v>
      </c>
      <c r="E986" s="240" t="s">
        <v>5</v>
      </c>
      <c r="F986" s="241" t="s">
        <v>1311</v>
      </c>
      <c r="H986" s="242">
        <v>128.25999999999999</v>
      </c>
      <c r="I986" s="243"/>
      <c r="L986" s="239"/>
      <c r="M986" s="244"/>
      <c r="N986" s="245"/>
      <c r="O986" s="245"/>
      <c r="P986" s="245"/>
      <c r="Q986" s="245"/>
      <c r="R986" s="245"/>
      <c r="S986" s="245"/>
      <c r="T986" s="246"/>
      <c r="AT986" s="240" t="s">
        <v>402</v>
      </c>
      <c r="AU986" s="240" t="s">
        <v>294</v>
      </c>
      <c r="AV986" s="13" t="s">
        <v>87</v>
      </c>
      <c r="AW986" s="13" t="s">
        <v>43</v>
      </c>
      <c r="AX986" s="13" t="s">
        <v>80</v>
      </c>
      <c r="AY986" s="240" t="s">
        <v>281</v>
      </c>
    </row>
    <row r="987" s="13" customFormat="1">
      <c r="B987" s="239"/>
      <c r="D987" s="216" t="s">
        <v>402</v>
      </c>
      <c r="E987" s="240" t="s">
        <v>5</v>
      </c>
      <c r="F987" s="241" t="s">
        <v>1312</v>
      </c>
      <c r="H987" s="242">
        <v>30.649999999999999</v>
      </c>
      <c r="I987" s="243"/>
      <c r="L987" s="239"/>
      <c r="M987" s="244"/>
      <c r="N987" s="245"/>
      <c r="O987" s="245"/>
      <c r="P987" s="245"/>
      <c r="Q987" s="245"/>
      <c r="R987" s="245"/>
      <c r="S987" s="245"/>
      <c r="T987" s="246"/>
      <c r="AT987" s="240" t="s">
        <v>402</v>
      </c>
      <c r="AU987" s="240" t="s">
        <v>294</v>
      </c>
      <c r="AV987" s="13" t="s">
        <v>87</v>
      </c>
      <c r="AW987" s="13" t="s">
        <v>43</v>
      </c>
      <c r="AX987" s="13" t="s">
        <v>80</v>
      </c>
      <c r="AY987" s="240" t="s">
        <v>281</v>
      </c>
    </row>
    <row r="988" s="15" customFormat="1">
      <c r="B988" s="265"/>
      <c r="D988" s="216" t="s">
        <v>402</v>
      </c>
      <c r="E988" s="266" t="s">
        <v>5</v>
      </c>
      <c r="F988" s="267" t="s">
        <v>715</v>
      </c>
      <c r="H988" s="268">
        <v>205.41</v>
      </c>
      <c r="I988" s="269"/>
      <c r="L988" s="265"/>
      <c r="M988" s="270"/>
      <c r="N988" s="271"/>
      <c r="O988" s="271"/>
      <c r="P988" s="271"/>
      <c r="Q988" s="271"/>
      <c r="R988" s="271"/>
      <c r="S988" s="271"/>
      <c r="T988" s="272"/>
      <c r="AT988" s="266" t="s">
        <v>402</v>
      </c>
      <c r="AU988" s="266" t="s">
        <v>294</v>
      </c>
      <c r="AV988" s="15" t="s">
        <v>294</v>
      </c>
      <c r="AW988" s="15" t="s">
        <v>43</v>
      </c>
      <c r="AX988" s="15" t="s">
        <v>80</v>
      </c>
      <c r="AY988" s="266" t="s">
        <v>281</v>
      </c>
    </row>
    <row r="989" s="13" customFormat="1">
      <c r="B989" s="239"/>
      <c r="D989" s="216" t="s">
        <v>402</v>
      </c>
      <c r="E989" s="240" t="s">
        <v>5</v>
      </c>
      <c r="F989" s="241" t="s">
        <v>1313</v>
      </c>
      <c r="H989" s="242">
        <v>4.1079999999999997</v>
      </c>
      <c r="I989" s="243"/>
      <c r="L989" s="239"/>
      <c r="M989" s="244"/>
      <c r="N989" s="245"/>
      <c r="O989" s="245"/>
      <c r="P989" s="245"/>
      <c r="Q989" s="245"/>
      <c r="R989" s="245"/>
      <c r="S989" s="245"/>
      <c r="T989" s="246"/>
      <c r="AT989" s="240" t="s">
        <v>402</v>
      </c>
      <c r="AU989" s="240" t="s">
        <v>294</v>
      </c>
      <c r="AV989" s="13" t="s">
        <v>87</v>
      </c>
      <c r="AW989" s="13" t="s">
        <v>43</v>
      </c>
      <c r="AX989" s="13" t="s">
        <v>80</v>
      </c>
      <c r="AY989" s="240" t="s">
        <v>281</v>
      </c>
    </row>
    <row r="990" s="14" customFormat="1">
      <c r="B990" s="247"/>
      <c r="D990" s="216" t="s">
        <v>402</v>
      </c>
      <c r="E990" s="248" t="s">
        <v>5</v>
      </c>
      <c r="F990" s="249" t="s">
        <v>405</v>
      </c>
      <c r="H990" s="250">
        <v>209.518</v>
      </c>
      <c r="I990" s="251"/>
      <c r="L990" s="247"/>
      <c r="M990" s="252"/>
      <c r="N990" s="253"/>
      <c r="O990" s="253"/>
      <c r="P990" s="253"/>
      <c r="Q990" s="253"/>
      <c r="R990" s="253"/>
      <c r="S990" s="253"/>
      <c r="T990" s="254"/>
      <c r="AT990" s="248" t="s">
        <v>402</v>
      </c>
      <c r="AU990" s="248" t="s">
        <v>294</v>
      </c>
      <c r="AV990" s="14" t="s">
        <v>286</v>
      </c>
      <c r="AW990" s="14" t="s">
        <v>43</v>
      </c>
      <c r="AX990" s="14" t="s">
        <v>24</v>
      </c>
      <c r="AY990" s="248" t="s">
        <v>281</v>
      </c>
    </row>
    <row r="991" s="1" customFormat="1" ht="16.5" customHeight="1">
      <c r="B991" s="203"/>
      <c r="C991" s="255" t="s">
        <v>1314</v>
      </c>
      <c r="D991" s="255" t="s">
        <v>512</v>
      </c>
      <c r="E991" s="256" t="s">
        <v>1315</v>
      </c>
      <c r="F991" s="257" t="s">
        <v>1316</v>
      </c>
      <c r="G991" s="258" t="s">
        <v>394</v>
      </c>
      <c r="H991" s="259">
        <v>278.368</v>
      </c>
      <c r="I991" s="260"/>
      <c r="J991" s="261">
        <f>ROUND(I991*H991,2)</f>
        <v>0</v>
      </c>
      <c r="K991" s="257" t="s">
        <v>389</v>
      </c>
      <c r="L991" s="262"/>
      <c r="M991" s="263" t="s">
        <v>5</v>
      </c>
      <c r="N991" s="264" t="s">
        <v>51</v>
      </c>
      <c r="O991" s="49"/>
      <c r="P991" s="213">
        <f>O991*H991</f>
        <v>0</v>
      </c>
      <c r="Q991" s="213">
        <v>0.41299999999999998</v>
      </c>
      <c r="R991" s="213">
        <f>Q991*H991</f>
        <v>114.96598399999999</v>
      </c>
      <c r="S991" s="213">
        <v>0</v>
      </c>
      <c r="T991" s="214">
        <f>S991*H991</f>
        <v>0</v>
      </c>
      <c r="AR991" s="26" t="s">
        <v>316</v>
      </c>
      <c r="AT991" s="26" t="s">
        <v>512</v>
      </c>
      <c r="AU991" s="26" t="s">
        <v>294</v>
      </c>
      <c r="AY991" s="26" t="s">
        <v>281</v>
      </c>
      <c r="BE991" s="215">
        <f>IF(N991="základní",J991,0)</f>
        <v>0</v>
      </c>
      <c r="BF991" s="215">
        <f>IF(N991="snížená",J991,0)</f>
        <v>0</v>
      </c>
      <c r="BG991" s="215">
        <f>IF(N991="zákl. přenesená",J991,0)</f>
        <v>0</v>
      </c>
      <c r="BH991" s="215">
        <f>IF(N991="sníž. přenesená",J991,0)</f>
        <v>0</v>
      </c>
      <c r="BI991" s="215">
        <f>IF(N991="nulová",J991,0)</f>
        <v>0</v>
      </c>
      <c r="BJ991" s="26" t="s">
        <v>24</v>
      </c>
      <c r="BK991" s="215">
        <f>ROUND(I991*H991,2)</f>
        <v>0</v>
      </c>
      <c r="BL991" s="26" t="s">
        <v>286</v>
      </c>
      <c r="BM991" s="26" t="s">
        <v>1317</v>
      </c>
    </row>
    <row r="992" s="1" customFormat="1">
      <c r="B992" s="48"/>
      <c r="D992" s="216" t="s">
        <v>288</v>
      </c>
      <c r="F992" s="217" t="s">
        <v>1316</v>
      </c>
      <c r="I992" s="218"/>
      <c r="L992" s="48"/>
      <c r="M992" s="219"/>
      <c r="N992" s="49"/>
      <c r="O992" s="49"/>
      <c r="P992" s="49"/>
      <c r="Q992" s="49"/>
      <c r="R992" s="49"/>
      <c r="S992" s="49"/>
      <c r="T992" s="87"/>
      <c r="AT992" s="26" t="s">
        <v>288</v>
      </c>
      <c r="AU992" s="26" t="s">
        <v>294</v>
      </c>
    </row>
    <row r="993" s="12" customFormat="1">
      <c r="B993" s="232"/>
      <c r="D993" s="216" t="s">
        <v>402</v>
      </c>
      <c r="E993" s="233" t="s">
        <v>5</v>
      </c>
      <c r="F993" s="234" t="s">
        <v>978</v>
      </c>
      <c r="H993" s="233" t="s">
        <v>5</v>
      </c>
      <c r="I993" s="235"/>
      <c r="L993" s="232"/>
      <c r="M993" s="236"/>
      <c r="N993" s="237"/>
      <c r="O993" s="237"/>
      <c r="P993" s="237"/>
      <c r="Q993" s="237"/>
      <c r="R993" s="237"/>
      <c r="S993" s="237"/>
      <c r="T993" s="238"/>
      <c r="AT993" s="233" t="s">
        <v>402</v>
      </c>
      <c r="AU993" s="233" t="s">
        <v>294</v>
      </c>
      <c r="AV993" s="12" t="s">
        <v>24</v>
      </c>
      <c r="AW993" s="12" t="s">
        <v>43</v>
      </c>
      <c r="AX993" s="12" t="s">
        <v>80</v>
      </c>
      <c r="AY993" s="233" t="s">
        <v>281</v>
      </c>
    </row>
    <row r="994" s="13" customFormat="1">
      <c r="B994" s="239"/>
      <c r="D994" s="216" t="s">
        <v>402</v>
      </c>
      <c r="E994" s="240" t="s">
        <v>5</v>
      </c>
      <c r="F994" s="241" t="s">
        <v>1311</v>
      </c>
      <c r="H994" s="242">
        <v>128.25999999999999</v>
      </c>
      <c r="I994" s="243"/>
      <c r="L994" s="239"/>
      <c r="M994" s="244"/>
      <c r="N994" s="245"/>
      <c r="O994" s="245"/>
      <c r="P994" s="245"/>
      <c r="Q994" s="245"/>
      <c r="R994" s="245"/>
      <c r="S994" s="245"/>
      <c r="T994" s="246"/>
      <c r="AT994" s="240" t="s">
        <v>402</v>
      </c>
      <c r="AU994" s="240" t="s">
        <v>294</v>
      </c>
      <c r="AV994" s="13" t="s">
        <v>87</v>
      </c>
      <c r="AW994" s="13" t="s">
        <v>43</v>
      </c>
      <c r="AX994" s="13" t="s">
        <v>80</v>
      </c>
      <c r="AY994" s="240" t="s">
        <v>281</v>
      </c>
    </row>
    <row r="995" s="13" customFormat="1">
      <c r="B995" s="239"/>
      <c r="D995" s="216" t="s">
        <v>402</v>
      </c>
      <c r="E995" s="240" t="s">
        <v>5</v>
      </c>
      <c r="F995" s="241" t="s">
        <v>1312</v>
      </c>
      <c r="H995" s="242">
        <v>30.649999999999999</v>
      </c>
      <c r="I995" s="243"/>
      <c r="L995" s="239"/>
      <c r="M995" s="244"/>
      <c r="N995" s="245"/>
      <c r="O995" s="245"/>
      <c r="P995" s="245"/>
      <c r="Q995" s="245"/>
      <c r="R995" s="245"/>
      <c r="S995" s="245"/>
      <c r="T995" s="246"/>
      <c r="AT995" s="240" t="s">
        <v>402</v>
      </c>
      <c r="AU995" s="240" t="s">
        <v>294</v>
      </c>
      <c r="AV995" s="13" t="s">
        <v>87</v>
      </c>
      <c r="AW995" s="13" t="s">
        <v>43</v>
      </c>
      <c r="AX995" s="13" t="s">
        <v>80</v>
      </c>
      <c r="AY995" s="240" t="s">
        <v>281</v>
      </c>
    </row>
    <row r="996" s="12" customFormat="1">
      <c r="B996" s="232"/>
      <c r="D996" s="216" t="s">
        <v>402</v>
      </c>
      <c r="E996" s="233" t="s">
        <v>5</v>
      </c>
      <c r="F996" s="234" t="s">
        <v>1293</v>
      </c>
      <c r="H996" s="233" t="s">
        <v>5</v>
      </c>
      <c r="I996" s="235"/>
      <c r="L996" s="232"/>
      <c r="M996" s="236"/>
      <c r="N996" s="237"/>
      <c r="O996" s="237"/>
      <c r="P996" s="237"/>
      <c r="Q996" s="237"/>
      <c r="R996" s="237"/>
      <c r="S996" s="237"/>
      <c r="T996" s="238"/>
      <c r="AT996" s="233" t="s">
        <v>402</v>
      </c>
      <c r="AU996" s="233" t="s">
        <v>294</v>
      </c>
      <c r="AV996" s="12" t="s">
        <v>24</v>
      </c>
      <c r="AW996" s="12" t="s">
        <v>43</v>
      </c>
      <c r="AX996" s="12" t="s">
        <v>80</v>
      </c>
      <c r="AY996" s="233" t="s">
        <v>281</v>
      </c>
    </row>
    <row r="997" s="13" customFormat="1">
      <c r="B997" s="239"/>
      <c r="D997" s="216" t="s">
        <v>402</v>
      </c>
      <c r="E997" s="240" t="s">
        <v>5</v>
      </c>
      <c r="F997" s="241" t="s">
        <v>1318</v>
      </c>
      <c r="H997" s="242">
        <v>114</v>
      </c>
      <c r="I997" s="243"/>
      <c r="L997" s="239"/>
      <c r="M997" s="244"/>
      <c r="N997" s="245"/>
      <c r="O997" s="245"/>
      <c r="P997" s="245"/>
      <c r="Q997" s="245"/>
      <c r="R997" s="245"/>
      <c r="S997" s="245"/>
      <c r="T997" s="246"/>
      <c r="AT997" s="240" t="s">
        <v>402</v>
      </c>
      <c r="AU997" s="240" t="s">
        <v>294</v>
      </c>
      <c r="AV997" s="13" t="s">
        <v>87</v>
      </c>
      <c r="AW997" s="13" t="s">
        <v>43</v>
      </c>
      <c r="AX997" s="13" t="s">
        <v>80</v>
      </c>
      <c r="AY997" s="240" t="s">
        <v>281</v>
      </c>
    </row>
    <row r="998" s="15" customFormat="1">
      <c r="B998" s="265"/>
      <c r="D998" s="216" t="s">
        <v>402</v>
      </c>
      <c r="E998" s="266" t="s">
        <v>5</v>
      </c>
      <c r="F998" s="267" t="s">
        <v>715</v>
      </c>
      <c r="H998" s="268">
        <v>272.91000000000003</v>
      </c>
      <c r="I998" s="269"/>
      <c r="L998" s="265"/>
      <c r="M998" s="270"/>
      <c r="N998" s="271"/>
      <c r="O998" s="271"/>
      <c r="P998" s="271"/>
      <c r="Q998" s="271"/>
      <c r="R998" s="271"/>
      <c r="S998" s="271"/>
      <c r="T998" s="272"/>
      <c r="AT998" s="266" t="s">
        <v>402</v>
      </c>
      <c r="AU998" s="266" t="s">
        <v>294</v>
      </c>
      <c r="AV998" s="15" t="s">
        <v>294</v>
      </c>
      <c r="AW998" s="15" t="s">
        <v>43</v>
      </c>
      <c r="AX998" s="15" t="s">
        <v>80</v>
      </c>
      <c r="AY998" s="266" t="s">
        <v>281</v>
      </c>
    </row>
    <row r="999" s="13" customFormat="1">
      <c r="B999" s="239"/>
      <c r="D999" s="216" t="s">
        <v>402</v>
      </c>
      <c r="E999" s="240" t="s">
        <v>5</v>
      </c>
      <c r="F999" s="241" t="s">
        <v>1319</v>
      </c>
      <c r="H999" s="242">
        <v>5.4580000000000002</v>
      </c>
      <c r="I999" s="243"/>
      <c r="L999" s="239"/>
      <c r="M999" s="244"/>
      <c r="N999" s="245"/>
      <c r="O999" s="245"/>
      <c r="P999" s="245"/>
      <c r="Q999" s="245"/>
      <c r="R999" s="245"/>
      <c r="S999" s="245"/>
      <c r="T999" s="246"/>
      <c r="AT999" s="240" t="s">
        <v>402</v>
      </c>
      <c r="AU999" s="240" t="s">
        <v>294</v>
      </c>
      <c r="AV999" s="13" t="s">
        <v>87</v>
      </c>
      <c r="AW999" s="13" t="s">
        <v>43</v>
      </c>
      <c r="AX999" s="13" t="s">
        <v>80</v>
      </c>
      <c r="AY999" s="240" t="s">
        <v>281</v>
      </c>
    </row>
    <row r="1000" s="14" customFormat="1">
      <c r="B1000" s="247"/>
      <c r="D1000" s="216" t="s">
        <v>402</v>
      </c>
      <c r="E1000" s="248" t="s">
        <v>5</v>
      </c>
      <c r="F1000" s="249" t="s">
        <v>405</v>
      </c>
      <c r="H1000" s="250">
        <v>278.368</v>
      </c>
      <c r="I1000" s="251"/>
      <c r="L1000" s="247"/>
      <c r="M1000" s="252"/>
      <c r="N1000" s="253"/>
      <c r="O1000" s="253"/>
      <c r="P1000" s="253"/>
      <c r="Q1000" s="253"/>
      <c r="R1000" s="253"/>
      <c r="S1000" s="253"/>
      <c r="T1000" s="254"/>
      <c r="AT1000" s="248" t="s">
        <v>402</v>
      </c>
      <c r="AU1000" s="248" t="s">
        <v>294</v>
      </c>
      <c r="AV1000" s="14" t="s">
        <v>286</v>
      </c>
      <c r="AW1000" s="14" t="s">
        <v>43</v>
      </c>
      <c r="AX1000" s="14" t="s">
        <v>24</v>
      </c>
      <c r="AY1000" s="248" t="s">
        <v>281</v>
      </c>
    </row>
    <row r="1001" s="1" customFormat="1" ht="16.5" customHeight="1">
      <c r="B1001" s="203"/>
      <c r="C1001" s="255" t="s">
        <v>1320</v>
      </c>
      <c r="D1001" s="255" t="s">
        <v>512</v>
      </c>
      <c r="E1001" s="256" t="s">
        <v>1321</v>
      </c>
      <c r="F1001" s="257" t="s">
        <v>1322</v>
      </c>
      <c r="G1001" s="258" t="s">
        <v>394</v>
      </c>
      <c r="H1001" s="259">
        <v>272.64600000000002</v>
      </c>
      <c r="I1001" s="260"/>
      <c r="J1001" s="261">
        <f>ROUND(I1001*H1001,2)</f>
        <v>0</v>
      </c>
      <c r="K1001" s="257" t="s">
        <v>5</v>
      </c>
      <c r="L1001" s="262"/>
      <c r="M1001" s="263" t="s">
        <v>5</v>
      </c>
      <c r="N1001" s="264" t="s">
        <v>51</v>
      </c>
      <c r="O1001" s="49"/>
      <c r="P1001" s="213">
        <f>O1001*H1001</f>
        <v>0</v>
      </c>
      <c r="Q1001" s="213">
        <v>0.46200000000000002</v>
      </c>
      <c r="R1001" s="213">
        <f>Q1001*H1001</f>
        <v>125.96245200000001</v>
      </c>
      <c r="S1001" s="213">
        <v>0</v>
      </c>
      <c r="T1001" s="214">
        <f>S1001*H1001</f>
        <v>0</v>
      </c>
      <c r="AR1001" s="26" t="s">
        <v>316</v>
      </c>
      <c r="AT1001" s="26" t="s">
        <v>512</v>
      </c>
      <c r="AU1001" s="26" t="s">
        <v>294</v>
      </c>
      <c r="AY1001" s="26" t="s">
        <v>281</v>
      </c>
      <c r="BE1001" s="215">
        <f>IF(N1001="základní",J1001,0)</f>
        <v>0</v>
      </c>
      <c r="BF1001" s="215">
        <f>IF(N1001="snížená",J1001,0)</f>
        <v>0</v>
      </c>
      <c r="BG1001" s="215">
        <f>IF(N1001="zákl. přenesená",J1001,0)</f>
        <v>0</v>
      </c>
      <c r="BH1001" s="215">
        <f>IF(N1001="sníž. přenesená",J1001,0)</f>
        <v>0</v>
      </c>
      <c r="BI1001" s="215">
        <f>IF(N1001="nulová",J1001,0)</f>
        <v>0</v>
      </c>
      <c r="BJ1001" s="26" t="s">
        <v>24</v>
      </c>
      <c r="BK1001" s="215">
        <f>ROUND(I1001*H1001,2)</f>
        <v>0</v>
      </c>
      <c r="BL1001" s="26" t="s">
        <v>286</v>
      </c>
      <c r="BM1001" s="26" t="s">
        <v>1323</v>
      </c>
    </row>
    <row r="1002" s="1" customFormat="1">
      <c r="B1002" s="48"/>
      <c r="D1002" s="216" t="s">
        <v>288</v>
      </c>
      <c r="F1002" s="217" t="s">
        <v>1322</v>
      </c>
      <c r="I1002" s="218"/>
      <c r="L1002" s="48"/>
      <c r="M1002" s="219"/>
      <c r="N1002" s="49"/>
      <c r="O1002" s="49"/>
      <c r="P1002" s="49"/>
      <c r="Q1002" s="49"/>
      <c r="R1002" s="49"/>
      <c r="S1002" s="49"/>
      <c r="T1002" s="87"/>
      <c r="AT1002" s="26" t="s">
        <v>288</v>
      </c>
      <c r="AU1002" s="26" t="s">
        <v>294</v>
      </c>
    </row>
    <row r="1003" s="12" customFormat="1">
      <c r="B1003" s="232"/>
      <c r="D1003" s="216" t="s">
        <v>402</v>
      </c>
      <c r="E1003" s="233" t="s">
        <v>5</v>
      </c>
      <c r="F1003" s="234" t="s">
        <v>1004</v>
      </c>
      <c r="H1003" s="233" t="s">
        <v>5</v>
      </c>
      <c r="I1003" s="235"/>
      <c r="L1003" s="232"/>
      <c r="M1003" s="236"/>
      <c r="N1003" s="237"/>
      <c r="O1003" s="237"/>
      <c r="P1003" s="237"/>
      <c r="Q1003" s="237"/>
      <c r="R1003" s="237"/>
      <c r="S1003" s="237"/>
      <c r="T1003" s="238"/>
      <c r="AT1003" s="233" t="s">
        <v>402</v>
      </c>
      <c r="AU1003" s="233" t="s">
        <v>294</v>
      </c>
      <c r="AV1003" s="12" t="s">
        <v>24</v>
      </c>
      <c r="AW1003" s="12" t="s">
        <v>43</v>
      </c>
      <c r="AX1003" s="12" t="s">
        <v>80</v>
      </c>
      <c r="AY1003" s="233" t="s">
        <v>281</v>
      </c>
    </row>
    <row r="1004" s="13" customFormat="1">
      <c r="B1004" s="239"/>
      <c r="D1004" s="216" t="s">
        <v>402</v>
      </c>
      <c r="E1004" s="240" t="s">
        <v>5</v>
      </c>
      <c r="F1004" s="241" t="s">
        <v>1324</v>
      </c>
      <c r="H1004" s="242">
        <v>267.30000000000001</v>
      </c>
      <c r="I1004" s="243"/>
      <c r="L1004" s="239"/>
      <c r="M1004" s="244"/>
      <c r="N1004" s="245"/>
      <c r="O1004" s="245"/>
      <c r="P1004" s="245"/>
      <c r="Q1004" s="245"/>
      <c r="R1004" s="245"/>
      <c r="S1004" s="245"/>
      <c r="T1004" s="246"/>
      <c r="AT1004" s="240" t="s">
        <v>402</v>
      </c>
      <c r="AU1004" s="240" t="s">
        <v>294</v>
      </c>
      <c r="AV1004" s="13" t="s">
        <v>87</v>
      </c>
      <c r="AW1004" s="13" t="s">
        <v>43</v>
      </c>
      <c r="AX1004" s="13" t="s">
        <v>80</v>
      </c>
      <c r="AY1004" s="240" t="s">
        <v>281</v>
      </c>
    </row>
    <row r="1005" s="13" customFormat="1">
      <c r="B1005" s="239"/>
      <c r="D1005" s="216" t="s">
        <v>402</v>
      </c>
      <c r="E1005" s="240" t="s">
        <v>5</v>
      </c>
      <c r="F1005" s="241" t="s">
        <v>1325</v>
      </c>
      <c r="H1005" s="242">
        <v>5.3460000000000001</v>
      </c>
      <c r="I1005" s="243"/>
      <c r="L1005" s="239"/>
      <c r="M1005" s="244"/>
      <c r="N1005" s="245"/>
      <c r="O1005" s="245"/>
      <c r="P1005" s="245"/>
      <c r="Q1005" s="245"/>
      <c r="R1005" s="245"/>
      <c r="S1005" s="245"/>
      <c r="T1005" s="246"/>
      <c r="AT1005" s="240" t="s">
        <v>402</v>
      </c>
      <c r="AU1005" s="240" t="s">
        <v>294</v>
      </c>
      <c r="AV1005" s="13" t="s">
        <v>87</v>
      </c>
      <c r="AW1005" s="13" t="s">
        <v>43</v>
      </c>
      <c r="AX1005" s="13" t="s">
        <v>80</v>
      </c>
      <c r="AY1005" s="240" t="s">
        <v>281</v>
      </c>
    </row>
    <row r="1006" s="14" customFormat="1">
      <c r="B1006" s="247"/>
      <c r="D1006" s="216" t="s">
        <v>402</v>
      </c>
      <c r="E1006" s="248" t="s">
        <v>5</v>
      </c>
      <c r="F1006" s="249" t="s">
        <v>405</v>
      </c>
      <c r="H1006" s="250">
        <v>272.64600000000002</v>
      </c>
      <c r="I1006" s="251"/>
      <c r="L1006" s="247"/>
      <c r="M1006" s="252"/>
      <c r="N1006" s="253"/>
      <c r="O1006" s="253"/>
      <c r="P1006" s="253"/>
      <c r="Q1006" s="253"/>
      <c r="R1006" s="253"/>
      <c r="S1006" s="253"/>
      <c r="T1006" s="254"/>
      <c r="AT1006" s="248" t="s">
        <v>402</v>
      </c>
      <c r="AU1006" s="248" t="s">
        <v>294</v>
      </c>
      <c r="AV1006" s="14" t="s">
        <v>286</v>
      </c>
      <c r="AW1006" s="14" t="s">
        <v>43</v>
      </c>
      <c r="AX1006" s="14" t="s">
        <v>24</v>
      </c>
      <c r="AY1006" s="248" t="s">
        <v>281</v>
      </c>
    </row>
    <row r="1007" s="1" customFormat="1" ht="16.5" customHeight="1">
      <c r="B1007" s="203"/>
      <c r="C1007" s="255" t="s">
        <v>30</v>
      </c>
      <c r="D1007" s="255" t="s">
        <v>512</v>
      </c>
      <c r="E1007" s="256" t="s">
        <v>1326</v>
      </c>
      <c r="F1007" s="257" t="s">
        <v>1327</v>
      </c>
      <c r="G1007" s="258" t="s">
        <v>394</v>
      </c>
      <c r="H1007" s="259">
        <v>232.25399999999999</v>
      </c>
      <c r="I1007" s="260"/>
      <c r="J1007" s="261">
        <f>ROUND(I1007*H1007,2)</f>
        <v>0</v>
      </c>
      <c r="K1007" s="257" t="s">
        <v>5</v>
      </c>
      <c r="L1007" s="262"/>
      <c r="M1007" s="263" t="s">
        <v>5</v>
      </c>
      <c r="N1007" s="264" t="s">
        <v>51</v>
      </c>
      <c r="O1007" s="49"/>
      <c r="P1007" s="213">
        <f>O1007*H1007</f>
        <v>0</v>
      </c>
      <c r="Q1007" s="213">
        <v>0.58999999999999997</v>
      </c>
      <c r="R1007" s="213">
        <f>Q1007*H1007</f>
        <v>137.02985999999999</v>
      </c>
      <c r="S1007" s="213">
        <v>0</v>
      </c>
      <c r="T1007" s="214">
        <f>S1007*H1007</f>
        <v>0</v>
      </c>
      <c r="AR1007" s="26" t="s">
        <v>316</v>
      </c>
      <c r="AT1007" s="26" t="s">
        <v>512</v>
      </c>
      <c r="AU1007" s="26" t="s">
        <v>294</v>
      </c>
      <c r="AY1007" s="26" t="s">
        <v>281</v>
      </c>
      <c r="BE1007" s="215">
        <f>IF(N1007="základní",J1007,0)</f>
        <v>0</v>
      </c>
      <c r="BF1007" s="215">
        <f>IF(N1007="snížená",J1007,0)</f>
        <v>0</v>
      </c>
      <c r="BG1007" s="215">
        <f>IF(N1007="zákl. přenesená",J1007,0)</f>
        <v>0</v>
      </c>
      <c r="BH1007" s="215">
        <f>IF(N1007="sníž. přenesená",J1007,0)</f>
        <v>0</v>
      </c>
      <c r="BI1007" s="215">
        <f>IF(N1007="nulová",J1007,0)</f>
        <v>0</v>
      </c>
      <c r="BJ1007" s="26" t="s">
        <v>24</v>
      </c>
      <c r="BK1007" s="215">
        <f>ROUND(I1007*H1007,2)</f>
        <v>0</v>
      </c>
      <c r="BL1007" s="26" t="s">
        <v>286</v>
      </c>
      <c r="BM1007" s="26" t="s">
        <v>1328</v>
      </c>
    </row>
    <row r="1008" s="1" customFormat="1">
      <c r="B1008" s="48"/>
      <c r="D1008" s="216" t="s">
        <v>288</v>
      </c>
      <c r="F1008" s="217" t="s">
        <v>1327</v>
      </c>
      <c r="I1008" s="218"/>
      <c r="L1008" s="48"/>
      <c r="M1008" s="219"/>
      <c r="N1008" s="49"/>
      <c r="O1008" s="49"/>
      <c r="P1008" s="49"/>
      <c r="Q1008" s="49"/>
      <c r="R1008" s="49"/>
      <c r="S1008" s="49"/>
      <c r="T1008" s="87"/>
      <c r="AT1008" s="26" t="s">
        <v>288</v>
      </c>
      <c r="AU1008" s="26" t="s">
        <v>294</v>
      </c>
    </row>
    <row r="1009" s="12" customFormat="1">
      <c r="B1009" s="232"/>
      <c r="D1009" s="216" t="s">
        <v>402</v>
      </c>
      <c r="E1009" s="233" t="s">
        <v>5</v>
      </c>
      <c r="F1009" s="234" t="s">
        <v>978</v>
      </c>
      <c r="H1009" s="233" t="s">
        <v>5</v>
      </c>
      <c r="I1009" s="235"/>
      <c r="L1009" s="232"/>
      <c r="M1009" s="236"/>
      <c r="N1009" s="237"/>
      <c r="O1009" s="237"/>
      <c r="P1009" s="237"/>
      <c r="Q1009" s="237"/>
      <c r="R1009" s="237"/>
      <c r="S1009" s="237"/>
      <c r="T1009" s="238"/>
      <c r="AT1009" s="233" t="s">
        <v>402</v>
      </c>
      <c r="AU1009" s="233" t="s">
        <v>294</v>
      </c>
      <c r="AV1009" s="12" t="s">
        <v>24</v>
      </c>
      <c r="AW1009" s="12" t="s">
        <v>43</v>
      </c>
      <c r="AX1009" s="12" t="s">
        <v>80</v>
      </c>
      <c r="AY1009" s="233" t="s">
        <v>281</v>
      </c>
    </row>
    <row r="1010" s="13" customFormat="1">
      <c r="B1010" s="239"/>
      <c r="D1010" s="216" t="s">
        <v>402</v>
      </c>
      <c r="E1010" s="240" t="s">
        <v>5</v>
      </c>
      <c r="F1010" s="241" t="s">
        <v>1329</v>
      </c>
      <c r="H1010" s="242">
        <v>227.69999999999999</v>
      </c>
      <c r="I1010" s="243"/>
      <c r="L1010" s="239"/>
      <c r="M1010" s="244"/>
      <c r="N1010" s="245"/>
      <c r="O1010" s="245"/>
      <c r="P1010" s="245"/>
      <c r="Q1010" s="245"/>
      <c r="R1010" s="245"/>
      <c r="S1010" s="245"/>
      <c r="T1010" s="246"/>
      <c r="AT1010" s="240" t="s">
        <v>402</v>
      </c>
      <c r="AU1010" s="240" t="s">
        <v>294</v>
      </c>
      <c r="AV1010" s="13" t="s">
        <v>87</v>
      </c>
      <c r="AW1010" s="13" t="s">
        <v>43</v>
      </c>
      <c r="AX1010" s="13" t="s">
        <v>80</v>
      </c>
      <c r="AY1010" s="240" t="s">
        <v>281</v>
      </c>
    </row>
    <row r="1011" s="13" customFormat="1">
      <c r="B1011" s="239"/>
      <c r="D1011" s="216" t="s">
        <v>402</v>
      </c>
      <c r="E1011" s="240" t="s">
        <v>5</v>
      </c>
      <c r="F1011" s="241" t="s">
        <v>1330</v>
      </c>
      <c r="H1011" s="242">
        <v>4.5540000000000003</v>
      </c>
      <c r="I1011" s="243"/>
      <c r="L1011" s="239"/>
      <c r="M1011" s="244"/>
      <c r="N1011" s="245"/>
      <c r="O1011" s="245"/>
      <c r="P1011" s="245"/>
      <c r="Q1011" s="245"/>
      <c r="R1011" s="245"/>
      <c r="S1011" s="245"/>
      <c r="T1011" s="246"/>
      <c r="AT1011" s="240" t="s">
        <v>402</v>
      </c>
      <c r="AU1011" s="240" t="s">
        <v>294</v>
      </c>
      <c r="AV1011" s="13" t="s">
        <v>87</v>
      </c>
      <c r="AW1011" s="13" t="s">
        <v>43</v>
      </c>
      <c r="AX1011" s="13" t="s">
        <v>80</v>
      </c>
      <c r="AY1011" s="240" t="s">
        <v>281</v>
      </c>
    </row>
    <row r="1012" s="14" customFormat="1">
      <c r="B1012" s="247"/>
      <c r="D1012" s="216" t="s">
        <v>402</v>
      </c>
      <c r="E1012" s="248" t="s">
        <v>5</v>
      </c>
      <c r="F1012" s="249" t="s">
        <v>405</v>
      </c>
      <c r="H1012" s="250">
        <v>232.25399999999999</v>
      </c>
      <c r="I1012" s="251"/>
      <c r="L1012" s="247"/>
      <c r="M1012" s="252"/>
      <c r="N1012" s="253"/>
      <c r="O1012" s="253"/>
      <c r="P1012" s="253"/>
      <c r="Q1012" s="253"/>
      <c r="R1012" s="253"/>
      <c r="S1012" s="253"/>
      <c r="T1012" s="254"/>
      <c r="AT1012" s="248" t="s">
        <v>402</v>
      </c>
      <c r="AU1012" s="248" t="s">
        <v>294</v>
      </c>
      <c r="AV1012" s="14" t="s">
        <v>286</v>
      </c>
      <c r="AW1012" s="14" t="s">
        <v>43</v>
      </c>
      <c r="AX1012" s="14" t="s">
        <v>24</v>
      </c>
      <c r="AY1012" s="248" t="s">
        <v>281</v>
      </c>
    </row>
    <row r="1013" s="1" customFormat="1" ht="16.5" customHeight="1">
      <c r="B1013" s="203"/>
      <c r="C1013" s="204" t="s">
        <v>1331</v>
      </c>
      <c r="D1013" s="204" t="s">
        <v>282</v>
      </c>
      <c r="E1013" s="205" t="s">
        <v>1239</v>
      </c>
      <c r="F1013" s="206" t="s">
        <v>1240</v>
      </c>
      <c r="G1013" s="207" t="s">
        <v>408</v>
      </c>
      <c r="H1013" s="208">
        <v>7.7350000000000003</v>
      </c>
      <c r="I1013" s="209"/>
      <c r="J1013" s="210">
        <f>ROUND(I1013*H1013,2)</f>
        <v>0</v>
      </c>
      <c r="K1013" s="206" t="s">
        <v>389</v>
      </c>
      <c r="L1013" s="48"/>
      <c r="M1013" s="211" t="s">
        <v>5</v>
      </c>
      <c r="N1013" s="212" t="s">
        <v>51</v>
      </c>
      <c r="O1013" s="49"/>
      <c r="P1013" s="213">
        <f>O1013*H1013</f>
        <v>0</v>
      </c>
      <c r="Q1013" s="213">
        <v>2.5960999999999999</v>
      </c>
      <c r="R1013" s="213">
        <f>Q1013*H1013</f>
        <v>20.080833500000001</v>
      </c>
      <c r="S1013" s="213">
        <v>0</v>
      </c>
      <c r="T1013" s="214">
        <f>S1013*H1013</f>
        <v>0</v>
      </c>
      <c r="AR1013" s="26" t="s">
        <v>286</v>
      </c>
      <c r="AT1013" s="26" t="s">
        <v>282</v>
      </c>
      <c r="AU1013" s="26" t="s">
        <v>294</v>
      </c>
      <c r="AY1013" s="26" t="s">
        <v>281</v>
      </c>
      <c r="BE1013" s="215">
        <f>IF(N1013="základní",J1013,0)</f>
        <v>0</v>
      </c>
      <c r="BF1013" s="215">
        <f>IF(N1013="snížená",J1013,0)</f>
        <v>0</v>
      </c>
      <c r="BG1013" s="215">
        <f>IF(N1013="zákl. přenesená",J1013,0)</f>
        <v>0</v>
      </c>
      <c r="BH1013" s="215">
        <f>IF(N1013="sníž. přenesená",J1013,0)</f>
        <v>0</v>
      </c>
      <c r="BI1013" s="215">
        <f>IF(N1013="nulová",J1013,0)</f>
        <v>0</v>
      </c>
      <c r="BJ1013" s="26" t="s">
        <v>24</v>
      </c>
      <c r="BK1013" s="215">
        <f>ROUND(I1013*H1013,2)</f>
        <v>0</v>
      </c>
      <c r="BL1013" s="26" t="s">
        <v>286</v>
      </c>
      <c r="BM1013" s="26" t="s">
        <v>1332</v>
      </c>
    </row>
    <row r="1014" s="1" customFormat="1">
      <c r="B1014" s="48"/>
      <c r="D1014" s="216" t="s">
        <v>288</v>
      </c>
      <c r="F1014" s="217" t="s">
        <v>1240</v>
      </c>
      <c r="I1014" s="218"/>
      <c r="L1014" s="48"/>
      <c r="M1014" s="219"/>
      <c r="N1014" s="49"/>
      <c r="O1014" s="49"/>
      <c r="P1014" s="49"/>
      <c r="Q1014" s="49"/>
      <c r="R1014" s="49"/>
      <c r="S1014" s="49"/>
      <c r="T1014" s="87"/>
      <c r="AT1014" s="26" t="s">
        <v>288</v>
      </c>
      <c r="AU1014" s="26" t="s">
        <v>294</v>
      </c>
    </row>
    <row r="1015" s="12" customFormat="1">
      <c r="B1015" s="232"/>
      <c r="D1015" s="216" t="s">
        <v>402</v>
      </c>
      <c r="E1015" s="233" t="s">
        <v>5</v>
      </c>
      <c r="F1015" s="234" t="s">
        <v>978</v>
      </c>
      <c r="H1015" s="233" t="s">
        <v>5</v>
      </c>
      <c r="I1015" s="235"/>
      <c r="L1015" s="232"/>
      <c r="M1015" s="236"/>
      <c r="N1015" s="237"/>
      <c r="O1015" s="237"/>
      <c r="P1015" s="237"/>
      <c r="Q1015" s="237"/>
      <c r="R1015" s="237"/>
      <c r="S1015" s="237"/>
      <c r="T1015" s="238"/>
      <c r="AT1015" s="233" t="s">
        <v>402</v>
      </c>
      <c r="AU1015" s="233" t="s">
        <v>294</v>
      </c>
      <c r="AV1015" s="12" t="s">
        <v>24</v>
      </c>
      <c r="AW1015" s="12" t="s">
        <v>43</v>
      </c>
      <c r="AX1015" s="12" t="s">
        <v>80</v>
      </c>
      <c r="AY1015" s="233" t="s">
        <v>281</v>
      </c>
    </row>
    <row r="1016" s="13" customFormat="1">
      <c r="B1016" s="239"/>
      <c r="D1016" s="216" t="s">
        <v>402</v>
      </c>
      <c r="E1016" s="240" t="s">
        <v>5</v>
      </c>
      <c r="F1016" s="241" t="s">
        <v>1333</v>
      </c>
      <c r="H1016" s="242">
        <v>0.0089999999999999993</v>
      </c>
      <c r="I1016" s="243"/>
      <c r="L1016" s="239"/>
      <c r="M1016" s="244"/>
      <c r="N1016" s="245"/>
      <c r="O1016" s="245"/>
      <c r="P1016" s="245"/>
      <c r="Q1016" s="245"/>
      <c r="R1016" s="245"/>
      <c r="S1016" s="245"/>
      <c r="T1016" s="246"/>
      <c r="AT1016" s="240" t="s">
        <v>402</v>
      </c>
      <c r="AU1016" s="240" t="s">
        <v>294</v>
      </c>
      <c r="AV1016" s="13" t="s">
        <v>87</v>
      </c>
      <c r="AW1016" s="13" t="s">
        <v>43</v>
      </c>
      <c r="AX1016" s="13" t="s">
        <v>80</v>
      </c>
      <c r="AY1016" s="240" t="s">
        <v>281</v>
      </c>
    </row>
    <row r="1017" s="13" customFormat="1">
      <c r="B1017" s="239"/>
      <c r="D1017" s="216" t="s">
        <v>402</v>
      </c>
      <c r="E1017" s="240" t="s">
        <v>5</v>
      </c>
      <c r="F1017" s="241" t="s">
        <v>1334</v>
      </c>
      <c r="H1017" s="242">
        <v>0.025000000000000001</v>
      </c>
      <c r="I1017" s="243"/>
      <c r="L1017" s="239"/>
      <c r="M1017" s="244"/>
      <c r="N1017" s="245"/>
      <c r="O1017" s="245"/>
      <c r="P1017" s="245"/>
      <c r="Q1017" s="245"/>
      <c r="R1017" s="245"/>
      <c r="S1017" s="245"/>
      <c r="T1017" s="246"/>
      <c r="AT1017" s="240" t="s">
        <v>402</v>
      </c>
      <c r="AU1017" s="240" t="s">
        <v>294</v>
      </c>
      <c r="AV1017" s="13" t="s">
        <v>87</v>
      </c>
      <c r="AW1017" s="13" t="s">
        <v>43</v>
      </c>
      <c r="AX1017" s="13" t="s">
        <v>80</v>
      </c>
      <c r="AY1017" s="240" t="s">
        <v>281</v>
      </c>
    </row>
    <row r="1018" s="13" customFormat="1">
      <c r="B1018" s="239"/>
      <c r="D1018" s="216" t="s">
        <v>402</v>
      </c>
      <c r="E1018" s="240" t="s">
        <v>5</v>
      </c>
      <c r="F1018" s="241" t="s">
        <v>1335</v>
      </c>
      <c r="H1018" s="242">
        <v>0.017999999999999999</v>
      </c>
      <c r="I1018" s="243"/>
      <c r="L1018" s="239"/>
      <c r="M1018" s="244"/>
      <c r="N1018" s="245"/>
      <c r="O1018" s="245"/>
      <c r="P1018" s="245"/>
      <c r="Q1018" s="245"/>
      <c r="R1018" s="245"/>
      <c r="S1018" s="245"/>
      <c r="T1018" s="246"/>
      <c r="AT1018" s="240" t="s">
        <v>402</v>
      </c>
      <c r="AU1018" s="240" t="s">
        <v>294</v>
      </c>
      <c r="AV1018" s="13" t="s">
        <v>87</v>
      </c>
      <c r="AW1018" s="13" t="s">
        <v>43</v>
      </c>
      <c r="AX1018" s="13" t="s">
        <v>80</v>
      </c>
      <c r="AY1018" s="240" t="s">
        <v>281</v>
      </c>
    </row>
    <row r="1019" s="13" customFormat="1">
      <c r="B1019" s="239"/>
      <c r="D1019" s="216" t="s">
        <v>402</v>
      </c>
      <c r="E1019" s="240" t="s">
        <v>5</v>
      </c>
      <c r="F1019" s="241" t="s">
        <v>1336</v>
      </c>
      <c r="H1019" s="242">
        <v>0.048000000000000001</v>
      </c>
      <c r="I1019" s="243"/>
      <c r="L1019" s="239"/>
      <c r="M1019" s="244"/>
      <c r="N1019" s="245"/>
      <c r="O1019" s="245"/>
      <c r="P1019" s="245"/>
      <c r="Q1019" s="245"/>
      <c r="R1019" s="245"/>
      <c r="S1019" s="245"/>
      <c r="T1019" s="246"/>
      <c r="AT1019" s="240" t="s">
        <v>402</v>
      </c>
      <c r="AU1019" s="240" t="s">
        <v>294</v>
      </c>
      <c r="AV1019" s="13" t="s">
        <v>87</v>
      </c>
      <c r="AW1019" s="13" t="s">
        <v>43</v>
      </c>
      <c r="AX1019" s="13" t="s">
        <v>80</v>
      </c>
      <c r="AY1019" s="240" t="s">
        <v>281</v>
      </c>
    </row>
    <row r="1020" s="13" customFormat="1">
      <c r="B1020" s="239"/>
      <c r="D1020" s="216" t="s">
        <v>402</v>
      </c>
      <c r="E1020" s="240" t="s">
        <v>5</v>
      </c>
      <c r="F1020" s="241" t="s">
        <v>1337</v>
      </c>
      <c r="H1020" s="242">
        <v>0.050000000000000003</v>
      </c>
      <c r="I1020" s="243"/>
      <c r="L1020" s="239"/>
      <c r="M1020" s="244"/>
      <c r="N1020" s="245"/>
      <c r="O1020" s="245"/>
      <c r="P1020" s="245"/>
      <c r="Q1020" s="245"/>
      <c r="R1020" s="245"/>
      <c r="S1020" s="245"/>
      <c r="T1020" s="246"/>
      <c r="AT1020" s="240" t="s">
        <v>402</v>
      </c>
      <c r="AU1020" s="240" t="s">
        <v>294</v>
      </c>
      <c r="AV1020" s="13" t="s">
        <v>87</v>
      </c>
      <c r="AW1020" s="13" t="s">
        <v>43</v>
      </c>
      <c r="AX1020" s="13" t="s">
        <v>80</v>
      </c>
      <c r="AY1020" s="240" t="s">
        <v>281</v>
      </c>
    </row>
    <row r="1021" s="13" customFormat="1">
      <c r="B1021" s="239"/>
      <c r="D1021" s="216" t="s">
        <v>402</v>
      </c>
      <c r="E1021" s="240" t="s">
        <v>5</v>
      </c>
      <c r="F1021" s="241" t="s">
        <v>1338</v>
      </c>
      <c r="H1021" s="242">
        <v>2.9700000000000002</v>
      </c>
      <c r="I1021" s="243"/>
      <c r="L1021" s="239"/>
      <c r="M1021" s="244"/>
      <c r="N1021" s="245"/>
      <c r="O1021" s="245"/>
      <c r="P1021" s="245"/>
      <c r="Q1021" s="245"/>
      <c r="R1021" s="245"/>
      <c r="S1021" s="245"/>
      <c r="T1021" s="246"/>
      <c r="AT1021" s="240" t="s">
        <v>402</v>
      </c>
      <c r="AU1021" s="240" t="s">
        <v>294</v>
      </c>
      <c r="AV1021" s="13" t="s">
        <v>87</v>
      </c>
      <c r="AW1021" s="13" t="s">
        <v>43</v>
      </c>
      <c r="AX1021" s="13" t="s">
        <v>80</v>
      </c>
      <c r="AY1021" s="240" t="s">
        <v>281</v>
      </c>
    </row>
    <row r="1022" s="13" customFormat="1">
      <c r="B1022" s="239"/>
      <c r="D1022" s="216" t="s">
        <v>402</v>
      </c>
      <c r="E1022" s="240" t="s">
        <v>5</v>
      </c>
      <c r="F1022" s="241" t="s">
        <v>1339</v>
      </c>
      <c r="H1022" s="242">
        <v>0.875</v>
      </c>
      <c r="I1022" s="243"/>
      <c r="L1022" s="239"/>
      <c r="M1022" s="244"/>
      <c r="N1022" s="245"/>
      <c r="O1022" s="245"/>
      <c r="P1022" s="245"/>
      <c r="Q1022" s="245"/>
      <c r="R1022" s="245"/>
      <c r="S1022" s="245"/>
      <c r="T1022" s="246"/>
      <c r="AT1022" s="240" t="s">
        <v>402</v>
      </c>
      <c r="AU1022" s="240" t="s">
        <v>294</v>
      </c>
      <c r="AV1022" s="13" t="s">
        <v>87</v>
      </c>
      <c r="AW1022" s="13" t="s">
        <v>43</v>
      </c>
      <c r="AX1022" s="13" t="s">
        <v>80</v>
      </c>
      <c r="AY1022" s="240" t="s">
        <v>281</v>
      </c>
    </row>
    <row r="1023" s="12" customFormat="1">
      <c r="B1023" s="232"/>
      <c r="D1023" s="216" t="s">
        <v>402</v>
      </c>
      <c r="E1023" s="233" t="s">
        <v>5</v>
      </c>
      <c r="F1023" s="234" t="s">
        <v>1004</v>
      </c>
      <c r="H1023" s="233" t="s">
        <v>5</v>
      </c>
      <c r="I1023" s="235"/>
      <c r="L1023" s="232"/>
      <c r="M1023" s="236"/>
      <c r="N1023" s="237"/>
      <c r="O1023" s="237"/>
      <c r="P1023" s="237"/>
      <c r="Q1023" s="237"/>
      <c r="R1023" s="237"/>
      <c r="S1023" s="237"/>
      <c r="T1023" s="238"/>
      <c r="AT1023" s="233" t="s">
        <v>402</v>
      </c>
      <c r="AU1023" s="233" t="s">
        <v>294</v>
      </c>
      <c r="AV1023" s="12" t="s">
        <v>24</v>
      </c>
      <c r="AW1023" s="12" t="s">
        <v>43</v>
      </c>
      <c r="AX1023" s="12" t="s">
        <v>80</v>
      </c>
      <c r="AY1023" s="233" t="s">
        <v>281</v>
      </c>
    </row>
    <row r="1024" s="13" customFormat="1">
      <c r="B1024" s="239"/>
      <c r="D1024" s="216" t="s">
        <v>402</v>
      </c>
      <c r="E1024" s="240" t="s">
        <v>5</v>
      </c>
      <c r="F1024" s="241" t="s">
        <v>1340</v>
      </c>
      <c r="H1024" s="242">
        <v>0.033000000000000002</v>
      </c>
      <c r="I1024" s="243"/>
      <c r="L1024" s="239"/>
      <c r="M1024" s="244"/>
      <c r="N1024" s="245"/>
      <c r="O1024" s="245"/>
      <c r="P1024" s="245"/>
      <c r="Q1024" s="245"/>
      <c r="R1024" s="245"/>
      <c r="S1024" s="245"/>
      <c r="T1024" s="246"/>
      <c r="AT1024" s="240" t="s">
        <v>402</v>
      </c>
      <c r="AU1024" s="240" t="s">
        <v>294</v>
      </c>
      <c r="AV1024" s="13" t="s">
        <v>87</v>
      </c>
      <c r="AW1024" s="13" t="s">
        <v>43</v>
      </c>
      <c r="AX1024" s="13" t="s">
        <v>80</v>
      </c>
      <c r="AY1024" s="240" t="s">
        <v>281</v>
      </c>
    </row>
    <row r="1025" s="13" customFormat="1">
      <c r="B1025" s="239"/>
      <c r="D1025" s="216" t="s">
        <v>402</v>
      </c>
      <c r="E1025" s="240" t="s">
        <v>5</v>
      </c>
      <c r="F1025" s="241" t="s">
        <v>1341</v>
      </c>
      <c r="H1025" s="242">
        <v>0.035000000000000003</v>
      </c>
      <c r="I1025" s="243"/>
      <c r="L1025" s="239"/>
      <c r="M1025" s="244"/>
      <c r="N1025" s="245"/>
      <c r="O1025" s="245"/>
      <c r="P1025" s="245"/>
      <c r="Q1025" s="245"/>
      <c r="R1025" s="245"/>
      <c r="S1025" s="245"/>
      <c r="T1025" s="246"/>
      <c r="AT1025" s="240" t="s">
        <v>402</v>
      </c>
      <c r="AU1025" s="240" t="s">
        <v>294</v>
      </c>
      <c r="AV1025" s="13" t="s">
        <v>87</v>
      </c>
      <c r="AW1025" s="13" t="s">
        <v>43</v>
      </c>
      <c r="AX1025" s="13" t="s">
        <v>80</v>
      </c>
      <c r="AY1025" s="240" t="s">
        <v>281</v>
      </c>
    </row>
    <row r="1026" s="13" customFormat="1">
      <c r="B1026" s="239"/>
      <c r="D1026" s="216" t="s">
        <v>402</v>
      </c>
      <c r="E1026" s="240" t="s">
        <v>5</v>
      </c>
      <c r="F1026" s="241" t="s">
        <v>1342</v>
      </c>
      <c r="H1026" s="242">
        <v>0.109</v>
      </c>
      <c r="I1026" s="243"/>
      <c r="L1026" s="239"/>
      <c r="M1026" s="244"/>
      <c r="N1026" s="245"/>
      <c r="O1026" s="245"/>
      <c r="P1026" s="245"/>
      <c r="Q1026" s="245"/>
      <c r="R1026" s="245"/>
      <c r="S1026" s="245"/>
      <c r="T1026" s="246"/>
      <c r="AT1026" s="240" t="s">
        <v>402</v>
      </c>
      <c r="AU1026" s="240" t="s">
        <v>294</v>
      </c>
      <c r="AV1026" s="13" t="s">
        <v>87</v>
      </c>
      <c r="AW1026" s="13" t="s">
        <v>43</v>
      </c>
      <c r="AX1026" s="13" t="s">
        <v>80</v>
      </c>
      <c r="AY1026" s="240" t="s">
        <v>281</v>
      </c>
    </row>
    <row r="1027" s="13" customFormat="1">
      <c r="B1027" s="239"/>
      <c r="D1027" s="216" t="s">
        <v>402</v>
      </c>
      <c r="E1027" s="240" t="s">
        <v>5</v>
      </c>
      <c r="F1027" s="241" t="s">
        <v>1343</v>
      </c>
      <c r="H1027" s="242">
        <v>0.69999999999999996</v>
      </c>
      <c r="I1027" s="243"/>
      <c r="L1027" s="239"/>
      <c r="M1027" s="244"/>
      <c r="N1027" s="245"/>
      <c r="O1027" s="245"/>
      <c r="P1027" s="245"/>
      <c r="Q1027" s="245"/>
      <c r="R1027" s="245"/>
      <c r="S1027" s="245"/>
      <c r="T1027" s="246"/>
      <c r="AT1027" s="240" t="s">
        <v>402</v>
      </c>
      <c r="AU1027" s="240" t="s">
        <v>294</v>
      </c>
      <c r="AV1027" s="13" t="s">
        <v>87</v>
      </c>
      <c r="AW1027" s="13" t="s">
        <v>43</v>
      </c>
      <c r="AX1027" s="13" t="s">
        <v>80</v>
      </c>
      <c r="AY1027" s="240" t="s">
        <v>281</v>
      </c>
    </row>
    <row r="1028" s="13" customFormat="1">
      <c r="B1028" s="239"/>
      <c r="D1028" s="216" t="s">
        <v>402</v>
      </c>
      <c r="E1028" s="240" t="s">
        <v>5</v>
      </c>
      <c r="F1028" s="241" t="s">
        <v>1344</v>
      </c>
      <c r="H1028" s="242">
        <v>1.5840000000000001</v>
      </c>
      <c r="I1028" s="243"/>
      <c r="L1028" s="239"/>
      <c r="M1028" s="244"/>
      <c r="N1028" s="245"/>
      <c r="O1028" s="245"/>
      <c r="P1028" s="245"/>
      <c r="Q1028" s="245"/>
      <c r="R1028" s="245"/>
      <c r="S1028" s="245"/>
      <c r="T1028" s="246"/>
      <c r="AT1028" s="240" t="s">
        <v>402</v>
      </c>
      <c r="AU1028" s="240" t="s">
        <v>294</v>
      </c>
      <c r="AV1028" s="13" t="s">
        <v>87</v>
      </c>
      <c r="AW1028" s="13" t="s">
        <v>43</v>
      </c>
      <c r="AX1028" s="13" t="s">
        <v>80</v>
      </c>
      <c r="AY1028" s="240" t="s">
        <v>281</v>
      </c>
    </row>
    <row r="1029" s="12" customFormat="1">
      <c r="B1029" s="232"/>
      <c r="D1029" s="216" t="s">
        <v>402</v>
      </c>
      <c r="E1029" s="233" t="s">
        <v>5</v>
      </c>
      <c r="F1029" s="234" t="s">
        <v>1293</v>
      </c>
      <c r="H1029" s="233" t="s">
        <v>5</v>
      </c>
      <c r="I1029" s="235"/>
      <c r="L1029" s="232"/>
      <c r="M1029" s="236"/>
      <c r="N1029" s="237"/>
      <c r="O1029" s="237"/>
      <c r="P1029" s="237"/>
      <c r="Q1029" s="237"/>
      <c r="R1029" s="237"/>
      <c r="S1029" s="237"/>
      <c r="T1029" s="238"/>
      <c r="AT1029" s="233" t="s">
        <v>402</v>
      </c>
      <c r="AU1029" s="233" t="s">
        <v>294</v>
      </c>
      <c r="AV1029" s="12" t="s">
        <v>24</v>
      </c>
      <c r="AW1029" s="12" t="s">
        <v>43</v>
      </c>
      <c r="AX1029" s="12" t="s">
        <v>80</v>
      </c>
      <c r="AY1029" s="233" t="s">
        <v>281</v>
      </c>
    </row>
    <row r="1030" s="13" customFormat="1">
      <c r="B1030" s="239"/>
      <c r="D1030" s="216" t="s">
        <v>402</v>
      </c>
      <c r="E1030" s="240" t="s">
        <v>5</v>
      </c>
      <c r="F1030" s="241" t="s">
        <v>1345</v>
      </c>
      <c r="H1030" s="242">
        <v>0.081000000000000003</v>
      </c>
      <c r="I1030" s="243"/>
      <c r="L1030" s="239"/>
      <c r="M1030" s="244"/>
      <c r="N1030" s="245"/>
      <c r="O1030" s="245"/>
      <c r="P1030" s="245"/>
      <c r="Q1030" s="245"/>
      <c r="R1030" s="245"/>
      <c r="S1030" s="245"/>
      <c r="T1030" s="246"/>
      <c r="AT1030" s="240" t="s">
        <v>402</v>
      </c>
      <c r="AU1030" s="240" t="s">
        <v>294</v>
      </c>
      <c r="AV1030" s="13" t="s">
        <v>87</v>
      </c>
      <c r="AW1030" s="13" t="s">
        <v>43</v>
      </c>
      <c r="AX1030" s="13" t="s">
        <v>80</v>
      </c>
      <c r="AY1030" s="240" t="s">
        <v>281</v>
      </c>
    </row>
    <row r="1031" s="13" customFormat="1">
      <c r="B1031" s="239"/>
      <c r="D1031" s="216" t="s">
        <v>402</v>
      </c>
      <c r="E1031" s="240" t="s">
        <v>5</v>
      </c>
      <c r="F1031" s="241" t="s">
        <v>1346</v>
      </c>
      <c r="H1031" s="242">
        <v>0.495</v>
      </c>
      <c r="I1031" s="243"/>
      <c r="L1031" s="239"/>
      <c r="M1031" s="244"/>
      <c r="N1031" s="245"/>
      <c r="O1031" s="245"/>
      <c r="P1031" s="245"/>
      <c r="Q1031" s="245"/>
      <c r="R1031" s="245"/>
      <c r="S1031" s="245"/>
      <c r="T1031" s="246"/>
      <c r="AT1031" s="240" t="s">
        <v>402</v>
      </c>
      <c r="AU1031" s="240" t="s">
        <v>294</v>
      </c>
      <c r="AV1031" s="13" t="s">
        <v>87</v>
      </c>
      <c r="AW1031" s="13" t="s">
        <v>43</v>
      </c>
      <c r="AX1031" s="13" t="s">
        <v>80</v>
      </c>
      <c r="AY1031" s="240" t="s">
        <v>281</v>
      </c>
    </row>
    <row r="1032" s="15" customFormat="1">
      <c r="B1032" s="265"/>
      <c r="D1032" s="216" t="s">
        <v>402</v>
      </c>
      <c r="E1032" s="266" t="s">
        <v>5</v>
      </c>
      <c r="F1032" s="267" t="s">
        <v>715</v>
      </c>
      <c r="H1032" s="268">
        <v>7.032</v>
      </c>
      <c r="I1032" s="269"/>
      <c r="L1032" s="265"/>
      <c r="M1032" s="270"/>
      <c r="N1032" s="271"/>
      <c r="O1032" s="271"/>
      <c r="P1032" s="271"/>
      <c r="Q1032" s="271"/>
      <c r="R1032" s="271"/>
      <c r="S1032" s="271"/>
      <c r="T1032" s="272"/>
      <c r="AT1032" s="266" t="s">
        <v>402</v>
      </c>
      <c r="AU1032" s="266" t="s">
        <v>294</v>
      </c>
      <c r="AV1032" s="15" t="s">
        <v>294</v>
      </c>
      <c r="AW1032" s="15" t="s">
        <v>43</v>
      </c>
      <c r="AX1032" s="15" t="s">
        <v>80</v>
      </c>
      <c r="AY1032" s="266" t="s">
        <v>281</v>
      </c>
    </row>
    <row r="1033" s="13" customFormat="1">
      <c r="B1033" s="239"/>
      <c r="D1033" s="216" t="s">
        <v>402</v>
      </c>
      <c r="E1033" s="240" t="s">
        <v>5</v>
      </c>
      <c r="F1033" s="241" t="s">
        <v>1347</v>
      </c>
      <c r="H1033" s="242">
        <v>0.70299999999999996</v>
      </c>
      <c r="I1033" s="243"/>
      <c r="L1033" s="239"/>
      <c r="M1033" s="244"/>
      <c r="N1033" s="245"/>
      <c r="O1033" s="245"/>
      <c r="P1033" s="245"/>
      <c r="Q1033" s="245"/>
      <c r="R1033" s="245"/>
      <c r="S1033" s="245"/>
      <c r="T1033" s="246"/>
      <c r="AT1033" s="240" t="s">
        <v>402</v>
      </c>
      <c r="AU1033" s="240" t="s">
        <v>294</v>
      </c>
      <c r="AV1033" s="13" t="s">
        <v>87</v>
      </c>
      <c r="AW1033" s="13" t="s">
        <v>43</v>
      </c>
      <c r="AX1033" s="13" t="s">
        <v>80</v>
      </c>
      <c r="AY1033" s="240" t="s">
        <v>281</v>
      </c>
    </row>
    <row r="1034" s="14" customFormat="1">
      <c r="B1034" s="247"/>
      <c r="D1034" s="216" t="s">
        <v>402</v>
      </c>
      <c r="E1034" s="248" t="s">
        <v>5</v>
      </c>
      <c r="F1034" s="249" t="s">
        <v>405</v>
      </c>
      <c r="H1034" s="250">
        <v>7.7350000000000003</v>
      </c>
      <c r="I1034" s="251"/>
      <c r="L1034" s="247"/>
      <c r="M1034" s="252"/>
      <c r="N1034" s="253"/>
      <c r="O1034" s="253"/>
      <c r="P1034" s="253"/>
      <c r="Q1034" s="253"/>
      <c r="R1034" s="253"/>
      <c r="S1034" s="253"/>
      <c r="T1034" s="254"/>
      <c r="AT1034" s="248" t="s">
        <v>402</v>
      </c>
      <c r="AU1034" s="248" t="s">
        <v>294</v>
      </c>
      <c r="AV1034" s="14" t="s">
        <v>286</v>
      </c>
      <c r="AW1034" s="14" t="s">
        <v>43</v>
      </c>
      <c r="AX1034" s="14" t="s">
        <v>24</v>
      </c>
      <c r="AY1034" s="248" t="s">
        <v>281</v>
      </c>
    </row>
    <row r="1035" s="1" customFormat="1" ht="16.5" customHeight="1">
      <c r="B1035" s="203"/>
      <c r="C1035" s="204" t="s">
        <v>1348</v>
      </c>
      <c r="D1035" s="204" t="s">
        <v>282</v>
      </c>
      <c r="E1035" s="205" t="s">
        <v>1349</v>
      </c>
      <c r="F1035" s="206" t="s">
        <v>1350</v>
      </c>
      <c r="G1035" s="207" t="s">
        <v>470</v>
      </c>
      <c r="H1035" s="208">
        <v>1.121</v>
      </c>
      <c r="I1035" s="209"/>
      <c r="J1035" s="210">
        <f>ROUND(I1035*H1035,2)</f>
        <v>0</v>
      </c>
      <c r="K1035" s="206" t="s">
        <v>389</v>
      </c>
      <c r="L1035" s="48"/>
      <c r="M1035" s="211" t="s">
        <v>5</v>
      </c>
      <c r="N1035" s="212" t="s">
        <v>51</v>
      </c>
      <c r="O1035" s="49"/>
      <c r="P1035" s="213">
        <f>O1035*H1035</f>
        <v>0</v>
      </c>
      <c r="Q1035" s="213">
        <v>1.0380199999999999</v>
      </c>
      <c r="R1035" s="213">
        <f>Q1035*H1035</f>
        <v>1.16362042</v>
      </c>
      <c r="S1035" s="213">
        <v>0</v>
      </c>
      <c r="T1035" s="214">
        <f>S1035*H1035</f>
        <v>0</v>
      </c>
      <c r="AR1035" s="26" t="s">
        <v>286</v>
      </c>
      <c r="AT1035" s="26" t="s">
        <v>282</v>
      </c>
      <c r="AU1035" s="26" t="s">
        <v>294</v>
      </c>
      <c r="AY1035" s="26" t="s">
        <v>281</v>
      </c>
      <c r="BE1035" s="215">
        <f>IF(N1035="základní",J1035,0)</f>
        <v>0</v>
      </c>
      <c r="BF1035" s="215">
        <f>IF(N1035="snížená",J1035,0)</f>
        <v>0</v>
      </c>
      <c r="BG1035" s="215">
        <f>IF(N1035="zákl. přenesená",J1035,0)</f>
        <v>0</v>
      </c>
      <c r="BH1035" s="215">
        <f>IF(N1035="sníž. přenesená",J1035,0)</f>
        <v>0</v>
      </c>
      <c r="BI1035" s="215">
        <f>IF(N1035="nulová",J1035,0)</f>
        <v>0</v>
      </c>
      <c r="BJ1035" s="26" t="s">
        <v>24</v>
      </c>
      <c r="BK1035" s="215">
        <f>ROUND(I1035*H1035,2)</f>
        <v>0</v>
      </c>
      <c r="BL1035" s="26" t="s">
        <v>286</v>
      </c>
      <c r="BM1035" s="26" t="s">
        <v>1351</v>
      </c>
    </row>
    <row r="1036" s="1" customFormat="1">
      <c r="B1036" s="48"/>
      <c r="D1036" s="216" t="s">
        <v>288</v>
      </c>
      <c r="F1036" s="217" t="s">
        <v>1352</v>
      </c>
      <c r="I1036" s="218"/>
      <c r="L1036" s="48"/>
      <c r="M1036" s="219"/>
      <c r="N1036" s="49"/>
      <c r="O1036" s="49"/>
      <c r="P1036" s="49"/>
      <c r="Q1036" s="49"/>
      <c r="R1036" s="49"/>
      <c r="S1036" s="49"/>
      <c r="T1036" s="87"/>
      <c r="AT1036" s="26" t="s">
        <v>288</v>
      </c>
      <c r="AU1036" s="26" t="s">
        <v>294</v>
      </c>
    </row>
    <row r="1037" s="12" customFormat="1">
      <c r="B1037" s="232"/>
      <c r="D1037" s="216" t="s">
        <v>402</v>
      </c>
      <c r="E1037" s="233" t="s">
        <v>5</v>
      </c>
      <c r="F1037" s="234" t="s">
        <v>1353</v>
      </c>
      <c r="H1037" s="233" t="s">
        <v>5</v>
      </c>
      <c r="I1037" s="235"/>
      <c r="L1037" s="232"/>
      <c r="M1037" s="236"/>
      <c r="N1037" s="237"/>
      <c r="O1037" s="237"/>
      <c r="P1037" s="237"/>
      <c r="Q1037" s="237"/>
      <c r="R1037" s="237"/>
      <c r="S1037" s="237"/>
      <c r="T1037" s="238"/>
      <c r="AT1037" s="233" t="s">
        <v>402</v>
      </c>
      <c r="AU1037" s="233" t="s">
        <v>294</v>
      </c>
      <c r="AV1037" s="12" t="s">
        <v>24</v>
      </c>
      <c r="AW1037" s="12" t="s">
        <v>43</v>
      </c>
      <c r="AX1037" s="12" t="s">
        <v>80</v>
      </c>
      <c r="AY1037" s="233" t="s">
        <v>281</v>
      </c>
    </row>
    <row r="1038" s="12" customFormat="1">
      <c r="B1038" s="232"/>
      <c r="D1038" s="216" t="s">
        <v>402</v>
      </c>
      <c r="E1038" s="233" t="s">
        <v>5</v>
      </c>
      <c r="F1038" s="234" t="s">
        <v>978</v>
      </c>
      <c r="H1038" s="233" t="s">
        <v>5</v>
      </c>
      <c r="I1038" s="235"/>
      <c r="L1038" s="232"/>
      <c r="M1038" s="236"/>
      <c r="N1038" s="237"/>
      <c r="O1038" s="237"/>
      <c r="P1038" s="237"/>
      <c r="Q1038" s="237"/>
      <c r="R1038" s="237"/>
      <c r="S1038" s="237"/>
      <c r="T1038" s="238"/>
      <c r="AT1038" s="233" t="s">
        <v>402</v>
      </c>
      <c r="AU1038" s="233" t="s">
        <v>294</v>
      </c>
      <c r="AV1038" s="12" t="s">
        <v>24</v>
      </c>
      <c r="AW1038" s="12" t="s">
        <v>43</v>
      </c>
      <c r="AX1038" s="12" t="s">
        <v>80</v>
      </c>
      <c r="AY1038" s="233" t="s">
        <v>281</v>
      </c>
    </row>
    <row r="1039" s="13" customFormat="1">
      <c r="B1039" s="239"/>
      <c r="D1039" s="216" t="s">
        <v>402</v>
      </c>
      <c r="E1039" s="240" t="s">
        <v>5</v>
      </c>
      <c r="F1039" s="241" t="s">
        <v>1354</v>
      </c>
      <c r="H1039" s="242">
        <v>0.0089999999999999993</v>
      </c>
      <c r="I1039" s="243"/>
      <c r="L1039" s="239"/>
      <c r="M1039" s="244"/>
      <c r="N1039" s="245"/>
      <c r="O1039" s="245"/>
      <c r="P1039" s="245"/>
      <c r="Q1039" s="245"/>
      <c r="R1039" s="245"/>
      <c r="S1039" s="245"/>
      <c r="T1039" s="246"/>
      <c r="AT1039" s="240" t="s">
        <v>402</v>
      </c>
      <c r="AU1039" s="240" t="s">
        <v>294</v>
      </c>
      <c r="AV1039" s="13" t="s">
        <v>87</v>
      </c>
      <c r="AW1039" s="13" t="s">
        <v>43</v>
      </c>
      <c r="AX1039" s="13" t="s">
        <v>80</v>
      </c>
      <c r="AY1039" s="240" t="s">
        <v>281</v>
      </c>
    </row>
    <row r="1040" s="13" customFormat="1">
      <c r="B1040" s="239"/>
      <c r="D1040" s="216" t="s">
        <v>402</v>
      </c>
      <c r="E1040" s="240" t="s">
        <v>5</v>
      </c>
      <c r="F1040" s="241" t="s">
        <v>1355</v>
      </c>
      <c r="H1040" s="242">
        <v>0.024</v>
      </c>
      <c r="I1040" s="243"/>
      <c r="L1040" s="239"/>
      <c r="M1040" s="244"/>
      <c r="N1040" s="245"/>
      <c r="O1040" s="245"/>
      <c r="P1040" s="245"/>
      <c r="Q1040" s="245"/>
      <c r="R1040" s="245"/>
      <c r="S1040" s="245"/>
      <c r="T1040" s="246"/>
      <c r="AT1040" s="240" t="s">
        <v>402</v>
      </c>
      <c r="AU1040" s="240" t="s">
        <v>294</v>
      </c>
      <c r="AV1040" s="13" t="s">
        <v>87</v>
      </c>
      <c r="AW1040" s="13" t="s">
        <v>43</v>
      </c>
      <c r="AX1040" s="13" t="s">
        <v>80</v>
      </c>
      <c r="AY1040" s="240" t="s">
        <v>281</v>
      </c>
    </row>
    <row r="1041" s="13" customFormat="1">
      <c r="B1041" s="239"/>
      <c r="D1041" s="216" t="s">
        <v>402</v>
      </c>
      <c r="E1041" s="240" t="s">
        <v>5</v>
      </c>
      <c r="F1041" s="241" t="s">
        <v>1356</v>
      </c>
      <c r="H1041" s="242">
        <v>0.0089999999999999993</v>
      </c>
      <c r="I1041" s="243"/>
      <c r="L1041" s="239"/>
      <c r="M1041" s="244"/>
      <c r="N1041" s="245"/>
      <c r="O1041" s="245"/>
      <c r="P1041" s="245"/>
      <c r="Q1041" s="245"/>
      <c r="R1041" s="245"/>
      <c r="S1041" s="245"/>
      <c r="T1041" s="246"/>
      <c r="AT1041" s="240" t="s">
        <v>402</v>
      </c>
      <c r="AU1041" s="240" t="s">
        <v>294</v>
      </c>
      <c r="AV1041" s="13" t="s">
        <v>87</v>
      </c>
      <c r="AW1041" s="13" t="s">
        <v>43</v>
      </c>
      <c r="AX1041" s="13" t="s">
        <v>80</v>
      </c>
      <c r="AY1041" s="240" t="s">
        <v>281</v>
      </c>
    </row>
    <row r="1042" s="13" customFormat="1">
      <c r="B1042" s="239"/>
      <c r="D1042" s="216" t="s">
        <v>402</v>
      </c>
      <c r="E1042" s="240" t="s">
        <v>5</v>
      </c>
      <c r="F1042" s="241" t="s">
        <v>1357</v>
      </c>
      <c r="H1042" s="242">
        <v>0.13100000000000001</v>
      </c>
      <c r="I1042" s="243"/>
      <c r="L1042" s="239"/>
      <c r="M1042" s="244"/>
      <c r="N1042" s="245"/>
      <c r="O1042" s="245"/>
      <c r="P1042" s="245"/>
      <c r="Q1042" s="245"/>
      <c r="R1042" s="245"/>
      <c r="S1042" s="245"/>
      <c r="T1042" s="246"/>
      <c r="AT1042" s="240" t="s">
        <v>402</v>
      </c>
      <c r="AU1042" s="240" t="s">
        <v>294</v>
      </c>
      <c r="AV1042" s="13" t="s">
        <v>87</v>
      </c>
      <c r="AW1042" s="13" t="s">
        <v>43</v>
      </c>
      <c r="AX1042" s="13" t="s">
        <v>80</v>
      </c>
      <c r="AY1042" s="240" t="s">
        <v>281</v>
      </c>
    </row>
    <row r="1043" s="13" customFormat="1">
      <c r="B1043" s="239"/>
      <c r="D1043" s="216" t="s">
        <v>402</v>
      </c>
      <c r="E1043" s="240" t="s">
        <v>5</v>
      </c>
      <c r="F1043" s="241" t="s">
        <v>1358</v>
      </c>
      <c r="H1043" s="242">
        <v>0.033000000000000002</v>
      </c>
      <c r="I1043" s="243"/>
      <c r="L1043" s="239"/>
      <c r="M1043" s="244"/>
      <c r="N1043" s="245"/>
      <c r="O1043" s="245"/>
      <c r="P1043" s="245"/>
      <c r="Q1043" s="245"/>
      <c r="R1043" s="245"/>
      <c r="S1043" s="245"/>
      <c r="T1043" s="246"/>
      <c r="AT1043" s="240" t="s">
        <v>402</v>
      </c>
      <c r="AU1043" s="240" t="s">
        <v>294</v>
      </c>
      <c r="AV1043" s="13" t="s">
        <v>87</v>
      </c>
      <c r="AW1043" s="13" t="s">
        <v>43</v>
      </c>
      <c r="AX1043" s="13" t="s">
        <v>80</v>
      </c>
      <c r="AY1043" s="240" t="s">
        <v>281</v>
      </c>
    </row>
    <row r="1044" s="13" customFormat="1">
      <c r="B1044" s="239"/>
      <c r="D1044" s="216" t="s">
        <v>402</v>
      </c>
      <c r="E1044" s="240" t="s">
        <v>5</v>
      </c>
      <c r="F1044" s="241" t="s">
        <v>1359</v>
      </c>
      <c r="H1044" s="242">
        <v>0.26700000000000002</v>
      </c>
      <c r="I1044" s="243"/>
      <c r="L1044" s="239"/>
      <c r="M1044" s="244"/>
      <c r="N1044" s="245"/>
      <c r="O1044" s="245"/>
      <c r="P1044" s="245"/>
      <c r="Q1044" s="245"/>
      <c r="R1044" s="245"/>
      <c r="S1044" s="245"/>
      <c r="T1044" s="246"/>
      <c r="AT1044" s="240" t="s">
        <v>402</v>
      </c>
      <c r="AU1044" s="240" t="s">
        <v>294</v>
      </c>
      <c r="AV1044" s="13" t="s">
        <v>87</v>
      </c>
      <c r="AW1044" s="13" t="s">
        <v>43</v>
      </c>
      <c r="AX1044" s="13" t="s">
        <v>80</v>
      </c>
      <c r="AY1044" s="240" t="s">
        <v>281</v>
      </c>
    </row>
    <row r="1045" s="12" customFormat="1">
      <c r="B1045" s="232"/>
      <c r="D1045" s="216" t="s">
        <v>402</v>
      </c>
      <c r="E1045" s="233" t="s">
        <v>5</v>
      </c>
      <c r="F1045" s="234" t="s">
        <v>1004</v>
      </c>
      <c r="H1045" s="233" t="s">
        <v>5</v>
      </c>
      <c r="I1045" s="235"/>
      <c r="L1045" s="232"/>
      <c r="M1045" s="236"/>
      <c r="N1045" s="237"/>
      <c r="O1045" s="237"/>
      <c r="P1045" s="237"/>
      <c r="Q1045" s="237"/>
      <c r="R1045" s="237"/>
      <c r="S1045" s="237"/>
      <c r="T1045" s="238"/>
      <c r="AT1045" s="233" t="s">
        <v>402</v>
      </c>
      <c r="AU1045" s="233" t="s">
        <v>294</v>
      </c>
      <c r="AV1045" s="12" t="s">
        <v>24</v>
      </c>
      <c r="AW1045" s="12" t="s">
        <v>43</v>
      </c>
      <c r="AX1045" s="12" t="s">
        <v>80</v>
      </c>
      <c r="AY1045" s="233" t="s">
        <v>281</v>
      </c>
    </row>
    <row r="1046" s="13" customFormat="1">
      <c r="B1046" s="239"/>
      <c r="D1046" s="216" t="s">
        <v>402</v>
      </c>
      <c r="E1046" s="240" t="s">
        <v>5</v>
      </c>
      <c r="F1046" s="241" t="s">
        <v>1357</v>
      </c>
      <c r="H1046" s="242">
        <v>0.13100000000000001</v>
      </c>
      <c r="I1046" s="243"/>
      <c r="L1046" s="239"/>
      <c r="M1046" s="244"/>
      <c r="N1046" s="245"/>
      <c r="O1046" s="245"/>
      <c r="P1046" s="245"/>
      <c r="Q1046" s="245"/>
      <c r="R1046" s="245"/>
      <c r="S1046" s="245"/>
      <c r="T1046" s="246"/>
      <c r="AT1046" s="240" t="s">
        <v>402</v>
      </c>
      <c r="AU1046" s="240" t="s">
        <v>294</v>
      </c>
      <c r="AV1046" s="13" t="s">
        <v>87</v>
      </c>
      <c r="AW1046" s="13" t="s">
        <v>43</v>
      </c>
      <c r="AX1046" s="13" t="s">
        <v>80</v>
      </c>
      <c r="AY1046" s="240" t="s">
        <v>281</v>
      </c>
    </row>
    <row r="1047" s="13" customFormat="1">
      <c r="B1047" s="239"/>
      <c r="D1047" s="216" t="s">
        <v>402</v>
      </c>
      <c r="E1047" s="240" t="s">
        <v>5</v>
      </c>
      <c r="F1047" s="241" t="s">
        <v>1358</v>
      </c>
      <c r="H1047" s="242">
        <v>0.033000000000000002</v>
      </c>
      <c r="I1047" s="243"/>
      <c r="L1047" s="239"/>
      <c r="M1047" s="244"/>
      <c r="N1047" s="245"/>
      <c r="O1047" s="245"/>
      <c r="P1047" s="245"/>
      <c r="Q1047" s="245"/>
      <c r="R1047" s="245"/>
      <c r="S1047" s="245"/>
      <c r="T1047" s="246"/>
      <c r="AT1047" s="240" t="s">
        <v>402</v>
      </c>
      <c r="AU1047" s="240" t="s">
        <v>294</v>
      </c>
      <c r="AV1047" s="13" t="s">
        <v>87</v>
      </c>
      <c r="AW1047" s="13" t="s">
        <v>43</v>
      </c>
      <c r="AX1047" s="13" t="s">
        <v>80</v>
      </c>
      <c r="AY1047" s="240" t="s">
        <v>281</v>
      </c>
    </row>
    <row r="1048" s="13" customFormat="1">
      <c r="B1048" s="239"/>
      <c r="D1048" s="216" t="s">
        <v>402</v>
      </c>
      <c r="E1048" s="240" t="s">
        <v>5</v>
      </c>
      <c r="F1048" s="241" t="s">
        <v>1359</v>
      </c>
      <c r="H1048" s="242">
        <v>0.26700000000000002</v>
      </c>
      <c r="I1048" s="243"/>
      <c r="L1048" s="239"/>
      <c r="M1048" s="244"/>
      <c r="N1048" s="245"/>
      <c r="O1048" s="245"/>
      <c r="P1048" s="245"/>
      <c r="Q1048" s="245"/>
      <c r="R1048" s="245"/>
      <c r="S1048" s="245"/>
      <c r="T1048" s="246"/>
      <c r="AT1048" s="240" t="s">
        <v>402</v>
      </c>
      <c r="AU1048" s="240" t="s">
        <v>294</v>
      </c>
      <c r="AV1048" s="13" t="s">
        <v>87</v>
      </c>
      <c r="AW1048" s="13" t="s">
        <v>43</v>
      </c>
      <c r="AX1048" s="13" t="s">
        <v>80</v>
      </c>
      <c r="AY1048" s="240" t="s">
        <v>281</v>
      </c>
    </row>
    <row r="1049" s="12" customFormat="1">
      <c r="B1049" s="232"/>
      <c r="D1049" s="216" t="s">
        <v>402</v>
      </c>
      <c r="E1049" s="233" t="s">
        <v>5</v>
      </c>
      <c r="F1049" s="234" t="s">
        <v>1293</v>
      </c>
      <c r="H1049" s="233" t="s">
        <v>5</v>
      </c>
      <c r="I1049" s="235"/>
      <c r="L1049" s="232"/>
      <c r="M1049" s="236"/>
      <c r="N1049" s="237"/>
      <c r="O1049" s="237"/>
      <c r="P1049" s="237"/>
      <c r="Q1049" s="237"/>
      <c r="R1049" s="237"/>
      <c r="S1049" s="237"/>
      <c r="T1049" s="238"/>
      <c r="AT1049" s="233" t="s">
        <v>402</v>
      </c>
      <c r="AU1049" s="233" t="s">
        <v>294</v>
      </c>
      <c r="AV1049" s="12" t="s">
        <v>24</v>
      </c>
      <c r="AW1049" s="12" t="s">
        <v>43</v>
      </c>
      <c r="AX1049" s="12" t="s">
        <v>80</v>
      </c>
      <c r="AY1049" s="233" t="s">
        <v>281</v>
      </c>
    </row>
    <row r="1050" s="13" customFormat="1">
      <c r="B1050" s="239"/>
      <c r="D1050" s="216" t="s">
        <v>402</v>
      </c>
      <c r="E1050" s="240" t="s">
        <v>5</v>
      </c>
      <c r="F1050" s="241" t="s">
        <v>1360</v>
      </c>
      <c r="H1050" s="242">
        <v>0.11600000000000001</v>
      </c>
      <c r="I1050" s="243"/>
      <c r="L1050" s="239"/>
      <c r="M1050" s="244"/>
      <c r="N1050" s="245"/>
      <c r="O1050" s="245"/>
      <c r="P1050" s="245"/>
      <c r="Q1050" s="245"/>
      <c r="R1050" s="245"/>
      <c r="S1050" s="245"/>
      <c r="T1050" s="246"/>
      <c r="AT1050" s="240" t="s">
        <v>402</v>
      </c>
      <c r="AU1050" s="240" t="s">
        <v>294</v>
      </c>
      <c r="AV1050" s="13" t="s">
        <v>87</v>
      </c>
      <c r="AW1050" s="13" t="s">
        <v>43</v>
      </c>
      <c r="AX1050" s="13" t="s">
        <v>80</v>
      </c>
      <c r="AY1050" s="240" t="s">
        <v>281</v>
      </c>
    </row>
    <row r="1051" s="15" customFormat="1">
      <c r="B1051" s="265"/>
      <c r="D1051" s="216" t="s">
        <v>402</v>
      </c>
      <c r="E1051" s="266" t="s">
        <v>5</v>
      </c>
      <c r="F1051" s="267" t="s">
        <v>715</v>
      </c>
      <c r="H1051" s="268">
        <v>1.02</v>
      </c>
      <c r="I1051" s="269"/>
      <c r="L1051" s="265"/>
      <c r="M1051" s="270"/>
      <c r="N1051" s="271"/>
      <c r="O1051" s="271"/>
      <c r="P1051" s="271"/>
      <c r="Q1051" s="271"/>
      <c r="R1051" s="271"/>
      <c r="S1051" s="271"/>
      <c r="T1051" s="272"/>
      <c r="AT1051" s="266" t="s">
        <v>402</v>
      </c>
      <c r="AU1051" s="266" t="s">
        <v>294</v>
      </c>
      <c r="AV1051" s="15" t="s">
        <v>294</v>
      </c>
      <c r="AW1051" s="15" t="s">
        <v>43</v>
      </c>
      <c r="AX1051" s="15" t="s">
        <v>80</v>
      </c>
      <c r="AY1051" s="266" t="s">
        <v>281</v>
      </c>
    </row>
    <row r="1052" s="13" customFormat="1">
      <c r="B1052" s="239"/>
      <c r="D1052" s="216" t="s">
        <v>402</v>
      </c>
      <c r="E1052" s="240" t="s">
        <v>5</v>
      </c>
      <c r="F1052" s="241" t="s">
        <v>1361</v>
      </c>
      <c r="H1052" s="242">
        <v>0.10100000000000001</v>
      </c>
      <c r="I1052" s="243"/>
      <c r="L1052" s="239"/>
      <c r="M1052" s="244"/>
      <c r="N1052" s="245"/>
      <c r="O1052" s="245"/>
      <c r="P1052" s="245"/>
      <c r="Q1052" s="245"/>
      <c r="R1052" s="245"/>
      <c r="S1052" s="245"/>
      <c r="T1052" s="246"/>
      <c r="AT1052" s="240" t="s">
        <v>402</v>
      </c>
      <c r="AU1052" s="240" t="s">
        <v>294</v>
      </c>
      <c r="AV1052" s="13" t="s">
        <v>87</v>
      </c>
      <c r="AW1052" s="13" t="s">
        <v>43</v>
      </c>
      <c r="AX1052" s="13" t="s">
        <v>80</v>
      </c>
      <c r="AY1052" s="240" t="s">
        <v>281</v>
      </c>
    </row>
    <row r="1053" s="14" customFormat="1">
      <c r="B1053" s="247"/>
      <c r="D1053" s="216" t="s">
        <v>402</v>
      </c>
      <c r="E1053" s="248" t="s">
        <v>5</v>
      </c>
      <c r="F1053" s="249" t="s">
        <v>405</v>
      </c>
      <c r="H1053" s="250">
        <v>1.121</v>
      </c>
      <c r="I1053" s="251"/>
      <c r="L1053" s="247"/>
      <c r="M1053" s="252"/>
      <c r="N1053" s="253"/>
      <c r="O1053" s="253"/>
      <c r="P1053" s="253"/>
      <c r="Q1053" s="253"/>
      <c r="R1053" s="253"/>
      <c r="S1053" s="253"/>
      <c r="T1053" s="254"/>
      <c r="AT1053" s="248" t="s">
        <v>402</v>
      </c>
      <c r="AU1053" s="248" t="s">
        <v>294</v>
      </c>
      <c r="AV1053" s="14" t="s">
        <v>286</v>
      </c>
      <c r="AW1053" s="14" t="s">
        <v>43</v>
      </c>
      <c r="AX1053" s="14" t="s">
        <v>24</v>
      </c>
      <c r="AY1053" s="248" t="s">
        <v>281</v>
      </c>
    </row>
    <row r="1054" s="10" customFormat="1" ht="29.88" customHeight="1">
      <c r="B1054" s="192"/>
      <c r="D1054" s="193" t="s">
        <v>79</v>
      </c>
      <c r="E1054" s="230" t="s">
        <v>286</v>
      </c>
      <c r="F1054" s="230" t="s">
        <v>1362</v>
      </c>
      <c r="I1054" s="195"/>
      <c r="J1054" s="231">
        <f>BK1054</f>
        <v>0</v>
      </c>
      <c r="L1054" s="192"/>
      <c r="M1054" s="197"/>
      <c r="N1054" s="198"/>
      <c r="O1054" s="198"/>
      <c r="P1054" s="199">
        <f>SUM(P1055:P1096)</f>
        <v>0</v>
      </c>
      <c r="Q1054" s="198"/>
      <c r="R1054" s="199">
        <f>SUM(R1055:R1096)</f>
        <v>29.28469315884</v>
      </c>
      <c r="S1054" s="198"/>
      <c r="T1054" s="200">
        <f>SUM(T1055:T1096)</f>
        <v>0</v>
      </c>
      <c r="AR1054" s="193" t="s">
        <v>24</v>
      </c>
      <c r="AT1054" s="201" t="s">
        <v>79</v>
      </c>
      <c r="AU1054" s="201" t="s">
        <v>24</v>
      </c>
      <c r="AY1054" s="193" t="s">
        <v>281</v>
      </c>
      <c r="BK1054" s="202">
        <f>SUM(BK1055:BK1096)</f>
        <v>0</v>
      </c>
    </row>
    <row r="1055" s="1" customFormat="1" ht="16.5" customHeight="1">
      <c r="B1055" s="203"/>
      <c r="C1055" s="204" t="s">
        <v>1363</v>
      </c>
      <c r="D1055" s="204" t="s">
        <v>282</v>
      </c>
      <c r="E1055" s="205" t="s">
        <v>1364</v>
      </c>
      <c r="F1055" s="206" t="s">
        <v>1365</v>
      </c>
      <c r="G1055" s="207" t="s">
        <v>408</v>
      </c>
      <c r="H1055" s="208">
        <v>11.135999999999999</v>
      </c>
      <c r="I1055" s="209"/>
      <c r="J1055" s="210">
        <f>ROUND(I1055*H1055,2)</f>
        <v>0</v>
      </c>
      <c r="K1055" s="206" t="s">
        <v>389</v>
      </c>
      <c r="L1055" s="48"/>
      <c r="M1055" s="211" t="s">
        <v>5</v>
      </c>
      <c r="N1055" s="212" t="s">
        <v>51</v>
      </c>
      <c r="O1055" s="49"/>
      <c r="P1055" s="213">
        <f>O1055*H1055</f>
        <v>0</v>
      </c>
      <c r="Q1055" s="213">
        <v>2.453395</v>
      </c>
      <c r="R1055" s="213">
        <f>Q1055*H1055</f>
        <v>27.32100672</v>
      </c>
      <c r="S1055" s="213">
        <v>0</v>
      </c>
      <c r="T1055" s="214">
        <f>S1055*H1055</f>
        <v>0</v>
      </c>
      <c r="AR1055" s="26" t="s">
        <v>286</v>
      </c>
      <c r="AT1055" s="26" t="s">
        <v>282</v>
      </c>
      <c r="AU1055" s="26" t="s">
        <v>87</v>
      </c>
      <c r="AY1055" s="26" t="s">
        <v>281</v>
      </c>
      <c r="BE1055" s="215">
        <f>IF(N1055="základní",J1055,0)</f>
        <v>0</v>
      </c>
      <c r="BF1055" s="215">
        <f>IF(N1055="snížená",J1055,0)</f>
        <v>0</v>
      </c>
      <c r="BG1055" s="215">
        <f>IF(N1055="zákl. přenesená",J1055,0)</f>
        <v>0</v>
      </c>
      <c r="BH1055" s="215">
        <f>IF(N1055="sníž. přenesená",J1055,0)</f>
        <v>0</v>
      </c>
      <c r="BI1055" s="215">
        <f>IF(N1055="nulová",J1055,0)</f>
        <v>0</v>
      </c>
      <c r="BJ1055" s="26" t="s">
        <v>24</v>
      </c>
      <c r="BK1055" s="215">
        <f>ROUND(I1055*H1055,2)</f>
        <v>0</v>
      </c>
      <c r="BL1055" s="26" t="s">
        <v>286</v>
      </c>
      <c r="BM1055" s="26" t="s">
        <v>1366</v>
      </c>
    </row>
    <row r="1056" s="1" customFormat="1">
      <c r="B1056" s="48"/>
      <c r="D1056" s="216" t="s">
        <v>288</v>
      </c>
      <c r="F1056" s="217" t="s">
        <v>1367</v>
      </c>
      <c r="I1056" s="218"/>
      <c r="L1056" s="48"/>
      <c r="M1056" s="219"/>
      <c r="N1056" s="49"/>
      <c r="O1056" s="49"/>
      <c r="P1056" s="49"/>
      <c r="Q1056" s="49"/>
      <c r="R1056" s="49"/>
      <c r="S1056" s="49"/>
      <c r="T1056" s="87"/>
      <c r="AT1056" s="26" t="s">
        <v>288</v>
      </c>
      <c r="AU1056" s="26" t="s">
        <v>87</v>
      </c>
    </row>
    <row r="1057" s="12" customFormat="1">
      <c r="B1057" s="232"/>
      <c r="D1057" s="216" t="s">
        <v>402</v>
      </c>
      <c r="E1057" s="233" t="s">
        <v>5</v>
      </c>
      <c r="F1057" s="234" t="s">
        <v>850</v>
      </c>
      <c r="H1057" s="233" t="s">
        <v>5</v>
      </c>
      <c r="I1057" s="235"/>
      <c r="L1057" s="232"/>
      <c r="M1057" s="236"/>
      <c r="N1057" s="237"/>
      <c r="O1057" s="237"/>
      <c r="P1057" s="237"/>
      <c r="Q1057" s="237"/>
      <c r="R1057" s="237"/>
      <c r="S1057" s="237"/>
      <c r="T1057" s="238"/>
      <c r="AT1057" s="233" t="s">
        <v>402</v>
      </c>
      <c r="AU1057" s="233" t="s">
        <v>87</v>
      </c>
      <c r="AV1057" s="12" t="s">
        <v>24</v>
      </c>
      <c r="AW1057" s="12" t="s">
        <v>43</v>
      </c>
      <c r="AX1057" s="12" t="s">
        <v>80</v>
      </c>
      <c r="AY1057" s="233" t="s">
        <v>281</v>
      </c>
    </row>
    <row r="1058" s="12" customFormat="1">
      <c r="B1058" s="232"/>
      <c r="D1058" s="216" t="s">
        <v>402</v>
      </c>
      <c r="E1058" s="233" t="s">
        <v>5</v>
      </c>
      <c r="F1058" s="234" t="s">
        <v>851</v>
      </c>
      <c r="H1058" s="233" t="s">
        <v>5</v>
      </c>
      <c r="I1058" s="235"/>
      <c r="L1058" s="232"/>
      <c r="M1058" s="236"/>
      <c r="N1058" s="237"/>
      <c r="O1058" s="237"/>
      <c r="P1058" s="237"/>
      <c r="Q1058" s="237"/>
      <c r="R1058" s="237"/>
      <c r="S1058" s="237"/>
      <c r="T1058" s="238"/>
      <c r="AT1058" s="233" t="s">
        <v>402</v>
      </c>
      <c r="AU1058" s="233" t="s">
        <v>87</v>
      </c>
      <c r="AV1058" s="12" t="s">
        <v>24</v>
      </c>
      <c r="AW1058" s="12" t="s">
        <v>43</v>
      </c>
      <c r="AX1058" s="12" t="s">
        <v>80</v>
      </c>
      <c r="AY1058" s="233" t="s">
        <v>281</v>
      </c>
    </row>
    <row r="1059" s="13" customFormat="1">
      <c r="B1059" s="239"/>
      <c r="D1059" s="216" t="s">
        <v>402</v>
      </c>
      <c r="E1059" s="240" t="s">
        <v>5</v>
      </c>
      <c r="F1059" s="241" t="s">
        <v>1368</v>
      </c>
      <c r="H1059" s="242">
        <v>1.0880000000000001</v>
      </c>
      <c r="I1059" s="243"/>
      <c r="L1059" s="239"/>
      <c r="M1059" s="244"/>
      <c r="N1059" s="245"/>
      <c r="O1059" s="245"/>
      <c r="P1059" s="245"/>
      <c r="Q1059" s="245"/>
      <c r="R1059" s="245"/>
      <c r="S1059" s="245"/>
      <c r="T1059" s="246"/>
      <c r="AT1059" s="240" t="s">
        <v>402</v>
      </c>
      <c r="AU1059" s="240" t="s">
        <v>87</v>
      </c>
      <c r="AV1059" s="13" t="s">
        <v>87</v>
      </c>
      <c r="AW1059" s="13" t="s">
        <v>43</v>
      </c>
      <c r="AX1059" s="13" t="s">
        <v>80</v>
      </c>
      <c r="AY1059" s="240" t="s">
        <v>281</v>
      </c>
    </row>
    <row r="1060" s="13" customFormat="1">
      <c r="B1060" s="239"/>
      <c r="D1060" s="216" t="s">
        <v>402</v>
      </c>
      <c r="E1060" s="240" t="s">
        <v>5</v>
      </c>
      <c r="F1060" s="241" t="s">
        <v>1369</v>
      </c>
      <c r="H1060" s="242">
        <v>3.9350000000000001</v>
      </c>
      <c r="I1060" s="243"/>
      <c r="L1060" s="239"/>
      <c r="M1060" s="244"/>
      <c r="N1060" s="245"/>
      <c r="O1060" s="245"/>
      <c r="P1060" s="245"/>
      <c r="Q1060" s="245"/>
      <c r="R1060" s="245"/>
      <c r="S1060" s="245"/>
      <c r="T1060" s="246"/>
      <c r="AT1060" s="240" t="s">
        <v>402</v>
      </c>
      <c r="AU1060" s="240" t="s">
        <v>87</v>
      </c>
      <c r="AV1060" s="13" t="s">
        <v>87</v>
      </c>
      <c r="AW1060" s="13" t="s">
        <v>43</v>
      </c>
      <c r="AX1060" s="13" t="s">
        <v>80</v>
      </c>
      <c r="AY1060" s="240" t="s">
        <v>281</v>
      </c>
    </row>
    <row r="1061" s="12" customFormat="1">
      <c r="B1061" s="232"/>
      <c r="D1061" s="216" t="s">
        <v>402</v>
      </c>
      <c r="E1061" s="233" t="s">
        <v>5</v>
      </c>
      <c r="F1061" s="234" t="s">
        <v>854</v>
      </c>
      <c r="H1061" s="233" t="s">
        <v>5</v>
      </c>
      <c r="I1061" s="235"/>
      <c r="L1061" s="232"/>
      <c r="M1061" s="236"/>
      <c r="N1061" s="237"/>
      <c r="O1061" s="237"/>
      <c r="P1061" s="237"/>
      <c r="Q1061" s="237"/>
      <c r="R1061" s="237"/>
      <c r="S1061" s="237"/>
      <c r="T1061" s="238"/>
      <c r="AT1061" s="233" t="s">
        <v>402</v>
      </c>
      <c r="AU1061" s="233" t="s">
        <v>87</v>
      </c>
      <c r="AV1061" s="12" t="s">
        <v>24</v>
      </c>
      <c r="AW1061" s="12" t="s">
        <v>43</v>
      </c>
      <c r="AX1061" s="12" t="s">
        <v>80</v>
      </c>
      <c r="AY1061" s="233" t="s">
        <v>281</v>
      </c>
    </row>
    <row r="1062" s="13" customFormat="1">
      <c r="B1062" s="239"/>
      <c r="D1062" s="216" t="s">
        <v>402</v>
      </c>
      <c r="E1062" s="240" t="s">
        <v>5</v>
      </c>
      <c r="F1062" s="241" t="s">
        <v>1370</v>
      </c>
      <c r="H1062" s="242">
        <v>3.3500000000000001</v>
      </c>
      <c r="I1062" s="243"/>
      <c r="L1062" s="239"/>
      <c r="M1062" s="244"/>
      <c r="N1062" s="245"/>
      <c r="O1062" s="245"/>
      <c r="P1062" s="245"/>
      <c r="Q1062" s="245"/>
      <c r="R1062" s="245"/>
      <c r="S1062" s="245"/>
      <c r="T1062" s="246"/>
      <c r="AT1062" s="240" t="s">
        <v>402</v>
      </c>
      <c r="AU1062" s="240" t="s">
        <v>87</v>
      </c>
      <c r="AV1062" s="13" t="s">
        <v>87</v>
      </c>
      <c r="AW1062" s="13" t="s">
        <v>43</v>
      </c>
      <c r="AX1062" s="13" t="s">
        <v>80</v>
      </c>
      <c r="AY1062" s="240" t="s">
        <v>281</v>
      </c>
    </row>
    <row r="1063" s="13" customFormat="1">
      <c r="B1063" s="239"/>
      <c r="D1063" s="216" t="s">
        <v>402</v>
      </c>
      <c r="E1063" s="240" t="s">
        <v>5</v>
      </c>
      <c r="F1063" s="241" t="s">
        <v>1371</v>
      </c>
      <c r="H1063" s="242">
        <v>-0.625</v>
      </c>
      <c r="I1063" s="243"/>
      <c r="L1063" s="239"/>
      <c r="M1063" s="244"/>
      <c r="N1063" s="245"/>
      <c r="O1063" s="245"/>
      <c r="P1063" s="245"/>
      <c r="Q1063" s="245"/>
      <c r="R1063" s="245"/>
      <c r="S1063" s="245"/>
      <c r="T1063" s="246"/>
      <c r="AT1063" s="240" t="s">
        <v>402</v>
      </c>
      <c r="AU1063" s="240" t="s">
        <v>87</v>
      </c>
      <c r="AV1063" s="13" t="s">
        <v>87</v>
      </c>
      <c r="AW1063" s="13" t="s">
        <v>43</v>
      </c>
      <c r="AX1063" s="13" t="s">
        <v>80</v>
      </c>
      <c r="AY1063" s="240" t="s">
        <v>281</v>
      </c>
    </row>
    <row r="1064" s="12" customFormat="1">
      <c r="B1064" s="232"/>
      <c r="D1064" s="216" t="s">
        <v>402</v>
      </c>
      <c r="E1064" s="233" t="s">
        <v>5</v>
      </c>
      <c r="F1064" s="234" t="s">
        <v>857</v>
      </c>
      <c r="H1064" s="233" t="s">
        <v>5</v>
      </c>
      <c r="I1064" s="235"/>
      <c r="L1064" s="232"/>
      <c r="M1064" s="236"/>
      <c r="N1064" s="237"/>
      <c r="O1064" s="237"/>
      <c r="P1064" s="237"/>
      <c r="Q1064" s="237"/>
      <c r="R1064" s="237"/>
      <c r="S1064" s="237"/>
      <c r="T1064" s="238"/>
      <c r="AT1064" s="233" t="s">
        <v>402</v>
      </c>
      <c r="AU1064" s="233" t="s">
        <v>87</v>
      </c>
      <c r="AV1064" s="12" t="s">
        <v>24</v>
      </c>
      <c r="AW1064" s="12" t="s">
        <v>43</v>
      </c>
      <c r="AX1064" s="12" t="s">
        <v>80</v>
      </c>
      <c r="AY1064" s="233" t="s">
        <v>281</v>
      </c>
    </row>
    <row r="1065" s="13" customFormat="1">
      <c r="B1065" s="239"/>
      <c r="D1065" s="216" t="s">
        <v>402</v>
      </c>
      <c r="E1065" s="240" t="s">
        <v>5</v>
      </c>
      <c r="F1065" s="241" t="s">
        <v>1372</v>
      </c>
      <c r="H1065" s="242">
        <v>3.3879999999999999</v>
      </c>
      <c r="I1065" s="243"/>
      <c r="L1065" s="239"/>
      <c r="M1065" s="244"/>
      <c r="N1065" s="245"/>
      <c r="O1065" s="245"/>
      <c r="P1065" s="245"/>
      <c r="Q1065" s="245"/>
      <c r="R1065" s="245"/>
      <c r="S1065" s="245"/>
      <c r="T1065" s="246"/>
      <c r="AT1065" s="240" t="s">
        <v>402</v>
      </c>
      <c r="AU1065" s="240" t="s">
        <v>87</v>
      </c>
      <c r="AV1065" s="13" t="s">
        <v>87</v>
      </c>
      <c r="AW1065" s="13" t="s">
        <v>43</v>
      </c>
      <c r="AX1065" s="13" t="s">
        <v>80</v>
      </c>
      <c r="AY1065" s="240" t="s">
        <v>281</v>
      </c>
    </row>
    <row r="1066" s="14" customFormat="1">
      <c r="B1066" s="247"/>
      <c r="D1066" s="216" t="s">
        <v>402</v>
      </c>
      <c r="E1066" s="248" t="s">
        <v>5</v>
      </c>
      <c r="F1066" s="249" t="s">
        <v>405</v>
      </c>
      <c r="H1066" s="250">
        <v>11.135999999999999</v>
      </c>
      <c r="I1066" s="251"/>
      <c r="L1066" s="247"/>
      <c r="M1066" s="252"/>
      <c r="N1066" s="253"/>
      <c r="O1066" s="253"/>
      <c r="P1066" s="253"/>
      <c r="Q1066" s="253"/>
      <c r="R1066" s="253"/>
      <c r="S1066" s="253"/>
      <c r="T1066" s="254"/>
      <c r="AT1066" s="248" t="s">
        <v>402</v>
      </c>
      <c r="AU1066" s="248" t="s">
        <v>87</v>
      </c>
      <c r="AV1066" s="14" t="s">
        <v>286</v>
      </c>
      <c r="AW1066" s="14" t="s">
        <v>43</v>
      </c>
      <c r="AX1066" s="14" t="s">
        <v>24</v>
      </c>
      <c r="AY1066" s="248" t="s">
        <v>281</v>
      </c>
    </row>
    <row r="1067" s="1" customFormat="1" ht="16.5" customHeight="1">
      <c r="B1067" s="203"/>
      <c r="C1067" s="204" t="s">
        <v>1373</v>
      </c>
      <c r="D1067" s="204" t="s">
        <v>282</v>
      </c>
      <c r="E1067" s="205" t="s">
        <v>1374</v>
      </c>
      <c r="F1067" s="206" t="s">
        <v>1375</v>
      </c>
      <c r="G1067" s="207" t="s">
        <v>388</v>
      </c>
      <c r="H1067" s="208">
        <v>89.079999999999998</v>
      </c>
      <c r="I1067" s="209"/>
      <c r="J1067" s="210">
        <f>ROUND(I1067*H1067,2)</f>
        <v>0</v>
      </c>
      <c r="K1067" s="206" t="s">
        <v>389</v>
      </c>
      <c r="L1067" s="48"/>
      <c r="M1067" s="211" t="s">
        <v>5</v>
      </c>
      <c r="N1067" s="212" t="s">
        <v>51</v>
      </c>
      <c r="O1067" s="49"/>
      <c r="P1067" s="213">
        <f>O1067*H1067</f>
        <v>0</v>
      </c>
      <c r="Q1067" s="213">
        <v>0.0051946400000000004</v>
      </c>
      <c r="R1067" s="213">
        <f>Q1067*H1067</f>
        <v>0.46273853120000003</v>
      </c>
      <c r="S1067" s="213">
        <v>0</v>
      </c>
      <c r="T1067" s="214">
        <f>S1067*H1067</f>
        <v>0</v>
      </c>
      <c r="AR1067" s="26" t="s">
        <v>286</v>
      </c>
      <c r="AT1067" s="26" t="s">
        <v>282</v>
      </c>
      <c r="AU1067" s="26" t="s">
        <v>87</v>
      </c>
      <c r="AY1067" s="26" t="s">
        <v>281</v>
      </c>
      <c r="BE1067" s="215">
        <f>IF(N1067="základní",J1067,0)</f>
        <v>0</v>
      </c>
      <c r="BF1067" s="215">
        <f>IF(N1067="snížená",J1067,0)</f>
        <v>0</v>
      </c>
      <c r="BG1067" s="215">
        <f>IF(N1067="zákl. přenesená",J1067,0)</f>
        <v>0</v>
      </c>
      <c r="BH1067" s="215">
        <f>IF(N1067="sníž. přenesená",J1067,0)</f>
        <v>0</v>
      </c>
      <c r="BI1067" s="215">
        <f>IF(N1067="nulová",J1067,0)</f>
        <v>0</v>
      </c>
      <c r="BJ1067" s="26" t="s">
        <v>24</v>
      </c>
      <c r="BK1067" s="215">
        <f>ROUND(I1067*H1067,2)</f>
        <v>0</v>
      </c>
      <c r="BL1067" s="26" t="s">
        <v>286</v>
      </c>
      <c r="BM1067" s="26" t="s">
        <v>1376</v>
      </c>
    </row>
    <row r="1068" s="1" customFormat="1">
      <c r="B1068" s="48"/>
      <c r="D1068" s="216" t="s">
        <v>288</v>
      </c>
      <c r="F1068" s="217" t="s">
        <v>1377</v>
      </c>
      <c r="I1068" s="218"/>
      <c r="L1068" s="48"/>
      <c r="M1068" s="219"/>
      <c r="N1068" s="49"/>
      <c r="O1068" s="49"/>
      <c r="P1068" s="49"/>
      <c r="Q1068" s="49"/>
      <c r="R1068" s="49"/>
      <c r="S1068" s="49"/>
      <c r="T1068" s="87"/>
      <c r="AT1068" s="26" t="s">
        <v>288</v>
      </c>
      <c r="AU1068" s="26" t="s">
        <v>87</v>
      </c>
    </row>
    <row r="1069" s="12" customFormat="1">
      <c r="B1069" s="232"/>
      <c r="D1069" s="216" t="s">
        <v>402</v>
      </c>
      <c r="E1069" s="233" t="s">
        <v>5</v>
      </c>
      <c r="F1069" s="234" t="s">
        <v>850</v>
      </c>
      <c r="H1069" s="233" t="s">
        <v>5</v>
      </c>
      <c r="I1069" s="235"/>
      <c r="L1069" s="232"/>
      <c r="M1069" s="236"/>
      <c r="N1069" s="237"/>
      <c r="O1069" s="237"/>
      <c r="P1069" s="237"/>
      <c r="Q1069" s="237"/>
      <c r="R1069" s="237"/>
      <c r="S1069" s="237"/>
      <c r="T1069" s="238"/>
      <c r="AT1069" s="233" t="s">
        <v>402</v>
      </c>
      <c r="AU1069" s="233" t="s">
        <v>87</v>
      </c>
      <c r="AV1069" s="12" t="s">
        <v>24</v>
      </c>
      <c r="AW1069" s="12" t="s">
        <v>43</v>
      </c>
      <c r="AX1069" s="12" t="s">
        <v>80</v>
      </c>
      <c r="AY1069" s="233" t="s">
        <v>281</v>
      </c>
    </row>
    <row r="1070" s="12" customFormat="1">
      <c r="B1070" s="232"/>
      <c r="D1070" s="216" t="s">
        <v>402</v>
      </c>
      <c r="E1070" s="233" t="s">
        <v>5</v>
      </c>
      <c r="F1070" s="234" t="s">
        <v>851</v>
      </c>
      <c r="H1070" s="233" t="s">
        <v>5</v>
      </c>
      <c r="I1070" s="235"/>
      <c r="L1070" s="232"/>
      <c r="M1070" s="236"/>
      <c r="N1070" s="237"/>
      <c r="O1070" s="237"/>
      <c r="P1070" s="237"/>
      <c r="Q1070" s="237"/>
      <c r="R1070" s="237"/>
      <c r="S1070" s="237"/>
      <c r="T1070" s="238"/>
      <c r="AT1070" s="233" t="s">
        <v>402</v>
      </c>
      <c r="AU1070" s="233" t="s">
        <v>87</v>
      </c>
      <c r="AV1070" s="12" t="s">
        <v>24</v>
      </c>
      <c r="AW1070" s="12" t="s">
        <v>43</v>
      </c>
      <c r="AX1070" s="12" t="s">
        <v>80</v>
      </c>
      <c r="AY1070" s="233" t="s">
        <v>281</v>
      </c>
    </row>
    <row r="1071" s="13" customFormat="1">
      <c r="B1071" s="239"/>
      <c r="D1071" s="216" t="s">
        <v>402</v>
      </c>
      <c r="E1071" s="240" t="s">
        <v>5</v>
      </c>
      <c r="F1071" s="241" t="s">
        <v>1378</v>
      </c>
      <c r="H1071" s="242">
        <v>8.6999999999999993</v>
      </c>
      <c r="I1071" s="243"/>
      <c r="L1071" s="239"/>
      <c r="M1071" s="244"/>
      <c r="N1071" s="245"/>
      <c r="O1071" s="245"/>
      <c r="P1071" s="245"/>
      <c r="Q1071" s="245"/>
      <c r="R1071" s="245"/>
      <c r="S1071" s="245"/>
      <c r="T1071" s="246"/>
      <c r="AT1071" s="240" t="s">
        <v>402</v>
      </c>
      <c r="AU1071" s="240" t="s">
        <v>87</v>
      </c>
      <c r="AV1071" s="13" t="s">
        <v>87</v>
      </c>
      <c r="AW1071" s="13" t="s">
        <v>43</v>
      </c>
      <c r="AX1071" s="13" t="s">
        <v>80</v>
      </c>
      <c r="AY1071" s="240" t="s">
        <v>281</v>
      </c>
    </row>
    <row r="1072" s="13" customFormat="1">
      <c r="B1072" s="239"/>
      <c r="D1072" s="216" t="s">
        <v>402</v>
      </c>
      <c r="E1072" s="240" t="s">
        <v>5</v>
      </c>
      <c r="F1072" s="241" t="s">
        <v>1379</v>
      </c>
      <c r="H1072" s="242">
        <v>31.48</v>
      </c>
      <c r="I1072" s="243"/>
      <c r="L1072" s="239"/>
      <c r="M1072" s="244"/>
      <c r="N1072" s="245"/>
      <c r="O1072" s="245"/>
      <c r="P1072" s="245"/>
      <c r="Q1072" s="245"/>
      <c r="R1072" s="245"/>
      <c r="S1072" s="245"/>
      <c r="T1072" s="246"/>
      <c r="AT1072" s="240" t="s">
        <v>402</v>
      </c>
      <c r="AU1072" s="240" t="s">
        <v>87</v>
      </c>
      <c r="AV1072" s="13" t="s">
        <v>87</v>
      </c>
      <c r="AW1072" s="13" t="s">
        <v>43</v>
      </c>
      <c r="AX1072" s="13" t="s">
        <v>80</v>
      </c>
      <c r="AY1072" s="240" t="s">
        <v>281</v>
      </c>
    </row>
    <row r="1073" s="12" customFormat="1">
      <c r="B1073" s="232"/>
      <c r="D1073" s="216" t="s">
        <v>402</v>
      </c>
      <c r="E1073" s="233" t="s">
        <v>5</v>
      </c>
      <c r="F1073" s="234" t="s">
        <v>854</v>
      </c>
      <c r="H1073" s="233" t="s">
        <v>5</v>
      </c>
      <c r="I1073" s="235"/>
      <c r="L1073" s="232"/>
      <c r="M1073" s="236"/>
      <c r="N1073" s="237"/>
      <c r="O1073" s="237"/>
      <c r="P1073" s="237"/>
      <c r="Q1073" s="237"/>
      <c r="R1073" s="237"/>
      <c r="S1073" s="237"/>
      <c r="T1073" s="238"/>
      <c r="AT1073" s="233" t="s">
        <v>402</v>
      </c>
      <c r="AU1073" s="233" t="s">
        <v>87</v>
      </c>
      <c r="AV1073" s="12" t="s">
        <v>24</v>
      </c>
      <c r="AW1073" s="12" t="s">
        <v>43</v>
      </c>
      <c r="AX1073" s="12" t="s">
        <v>80</v>
      </c>
      <c r="AY1073" s="233" t="s">
        <v>281</v>
      </c>
    </row>
    <row r="1074" s="13" customFormat="1">
      <c r="B1074" s="239"/>
      <c r="D1074" s="216" t="s">
        <v>402</v>
      </c>
      <c r="E1074" s="240" t="s">
        <v>5</v>
      </c>
      <c r="F1074" s="241" t="s">
        <v>1380</v>
      </c>
      <c r="H1074" s="242">
        <v>26.800000000000001</v>
      </c>
      <c r="I1074" s="243"/>
      <c r="L1074" s="239"/>
      <c r="M1074" s="244"/>
      <c r="N1074" s="245"/>
      <c r="O1074" s="245"/>
      <c r="P1074" s="245"/>
      <c r="Q1074" s="245"/>
      <c r="R1074" s="245"/>
      <c r="S1074" s="245"/>
      <c r="T1074" s="246"/>
      <c r="AT1074" s="240" t="s">
        <v>402</v>
      </c>
      <c r="AU1074" s="240" t="s">
        <v>87</v>
      </c>
      <c r="AV1074" s="13" t="s">
        <v>87</v>
      </c>
      <c r="AW1074" s="13" t="s">
        <v>43</v>
      </c>
      <c r="AX1074" s="13" t="s">
        <v>80</v>
      </c>
      <c r="AY1074" s="240" t="s">
        <v>281</v>
      </c>
    </row>
    <row r="1075" s="13" customFormat="1">
      <c r="B1075" s="239"/>
      <c r="D1075" s="216" t="s">
        <v>402</v>
      </c>
      <c r="E1075" s="240" t="s">
        <v>5</v>
      </c>
      <c r="F1075" s="241" t="s">
        <v>1381</v>
      </c>
      <c r="H1075" s="242">
        <v>-5</v>
      </c>
      <c r="I1075" s="243"/>
      <c r="L1075" s="239"/>
      <c r="M1075" s="244"/>
      <c r="N1075" s="245"/>
      <c r="O1075" s="245"/>
      <c r="P1075" s="245"/>
      <c r="Q1075" s="245"/>
      <c r="R1075" s="245"/>
      <c r="S1075" s="245"/>
      <c r="T1075" s="246"/>
      <c r="AT1075" s="240" t="s">
        <v>402</v>
      </c>
      <c r="AU1075" s="240" t="s">
        <v>87</v>
      </c>
      <c r="AV1075" s="13" t="s">
        <v>87</v>
      </c>
      <c r="AW1075" s="13" t="s">
        <v>43</v>
      </c>
      <c r="AX1075" s="13" t="s">
        <v>80</v>
      </c>
      <c r="AY1075" s="240" t="s">
        <v>281</v>
      </c>
    </row>
    <row r="1076" s="12" customFormat="1">
      <c r="B1076" s="232"/>
      <c r="D1076" s="216" t="s">
        <v>402</v>
      </c>
      <c r="E1076" s="233" t="s">
        <v>5</v>
      </c>
      <c r="F1076" s="234" t="s">
        <v>857</v>
      </c>
      <c r="H1076" s="233" t="s">
        <v>5</v>
      </c>
      <c r="I1076" s="235"/>
      <c r="L1076" s="232"/>
      <c r="M1076" s="236"/>
      <c r="N1076" s="237"/>
      <c r="O1076" s="237"/>
      <c r="P1076" s="237"/>
      <c r="Q1076" s="237"/>
      <c r="R1076" s="237"/>
      <c r="S1076" s="237"/>
      <c r="T1076" s="238"/>
      <c r="AT1076" s="233" t="s">
        <v>402</v>
      </c>
      <c r="AU1076" s="233" t="s">
        <v>87</v>
      </c>
      <c r="AV1076" s="12" t="s">
        <v>24</v>
      </c>
      <c r="AW1076" s="12" t="s">
        <v>43</v>
      </c>
      <c r="AX1076" s="12" t="s">
        <v>80</v>
      </c>
      <c r="AY1076" s="233" t="s">
        <v>281</v>
      </c>
    </row>
    <row r="1077" s="13" customFormat="1">
      <c r="B1077" s="239"/>
      <c r="D1077" s="216" t="s">
        <v>402</v>
      </c>
      <c r="E1077" s="240" t="s">
        <v>5</v>
      </c>
      <c r="F1077" s="241" t="s">
        <v>1382</v>
      </c>
      <c r="H1077" s="242">
        <v>27.100000000000001</v>
      </c>
      <c r="I1077" s="243"/>
      <c r="L1077" s="239"/>
      <c r="M1077" s="244"/>
      <c r="N1077" s="245"/>
      <c r="O1077" s="245"/>
      <c r="P1077" s="245"/>
      <c r="Q1077" s="245"/>
      <c r="R1077" s="245"/>
      <c r="S1077" s="245"/>
      <c r="T1077" s="246"/>
      <c r="AT1077" s="240" t="s">
        <v>402</v>
      </c>
      <c r="AU1077" s="240" t="s">
        <v>87</v>
      </c>
      <c r="AV1077" s="13" t="s">
        <v>87</v>
      </c>
      <c r="AW1077" s="13" t="s">
        <v>43</v>
      </c>
      <c r="AX1077" s="13" t="s">
        <v>80</v>
      </c>
      <c r="AY1077" s="240" t="s">
        <v>281</v>
      </c>
    </row>
    <row r="1078" s="14" customFormat="1">
      <c r="B1078" s="247"/>
      <c r="D1078" s="216" t="s">
        <v>402</v>
      </c>
      <c r="E1078" s="248" t="s">
        <v>5</v>
      </c>
      <c r="F1078" s="249" t="s">
        <v>405</v>
      </c>
      <c r="H1078" s="250">
        <v>89.079999999999998</v>
      </c>
      <c r="I1078" s="251"/>
      <c r="L1078" s="247"/>
      <c r="M1078" s="252"/>
      <c r="N1078" s="253"/>
      <c r="O1078" s="253"/>
      <c r="P1078" s="253"/>
      <c r="Q1078" s="253"/>
      <c r="R1078" s="253"/>
      <c r="S1078" s="253"/>
      <c r="T1078" s="254"/>
      <c r="AT1078" s="248" t="s">
        <v>402</v>
      </c>
      <c r="AU1078" s="248" t="s">
        <v>87</v>
      </c>
      <c r="AV1078" s="14" t="s">
        <v>286</v>
      </c>
      <c r="AW1078" s="14" t="s">
        <v>43</v>
      </c>
      <c r="AX1078" s="14" t="s">
        <v>24</v>
      </c>
      <c r="AY1078" s="248" t="s">
        <v>281</v>
      </c>
    </row>
    <row r="1079" s="1" customFormat="1" ht="16.5" customHeight="1">
      <c r="B1079" s="203"/>
      <c r="C1079" s="204" t="s">
        <v>1383</v>
      </c>
      <c r="D1079" s="204" t="s">
        <v>282</v>
      </c>
      <c r="E1079" s="205" t="s">
        <v>1384</v>
      </c>
      <c r="F1079" s="206" t="s">
        <v>1385</v>
      </c>
      <c r="G1079" s="207" t="s">
        <v>388</v>
      </c>
      <c r="H1079" s="208">
        <v>89.079999999999998</v>
      </c>
      <c r="I1079" s="209"/>
      <c r="J1079" s="210">
        <f>ROUND(I1079*H1079,2)</f>
        <v>0</v>
      </c>
      <c r="K1079" s="206" t="s">
        <v>389</v>
      </c>
      <c r="L1079" s="48"/>
      <c r="M1079" s="211" t="s">
        <v>5</v>
      </c>
      <c r="N1079" s="212" t="s">
        <v>51</v>
      </c>
      <c r="O1079" s="49"/>
      <c r="P1079" s="213">
        <f>O1079*H1079</f>
        <v>0</v>
      </c>
      <c r="Q1079" s="213">
        <v>0</v>
      </c>
      <c r="R1079" s="213">
        <f>Q1079*H1079</f>
        <v>0</v>
      </c>
      <c r="S1079" s="213">
        <v>0</v>
      </c>
      <c r="T1079" s="214">
        <f>S1079*H1079</f>
        <v>0</v>
      </c>
      <c r="AR1079" s="26" t="s">
        <v>286</v>
      </c>
      <c r="AT1079" s="26" t="s">
        <v>282</v>
      </c>
      <c r="AU1079" s="26" t="s">
        <v>87</v>
      </c>
      <c r="AY1079" s="26" t="s">
        <v>281</v>
      </c>
      <c r="BE1079" s="215">
        <f>IF(N1079="základní",J1079,0)</f>
        <v>0</v>
      </c>
      <c r="BF1079" s="215">
        <f>IF(N1079="snížená",J1079,0)</f>
        <v>0</v>
      </c>
      <c r="BG1079" s="215">
        <f>IF(N1079="zákl. přenesená",J1079,0)</f>
        <v>0</v>
      </c>
      <c r="BH1079" s="215">
        <f>IF(N1079="sníž. přenesená",J1079,0)</f>
        <v>0</v>
      </c>
      <c r="BI1079" s="215">
        <f>IF(N1079="nulová",J1079,0)</f>
        <v>0</v>
      </c>
      <c r="BJ1079" s="26" t="s">
        <v>24</v>
      </c>
      <c r="BK1079" s="215">
        <f>ROUND(I1079*H1079,2)</f>
        <v>0</v>
      </c>
      <c r="BL1079" s="26" t="s">
        <v>286</v>
      </c>
      <c r="BM1079" s="26" t="s">
        <v>1386</v>
      </c>
    </row>
    <row r="1080" s="1" customFormat="1">
      <c r="B1080" s="48"/>
      <c r="D1080" s="216" t="s">
        <v>288</v>
      </c>
      <c r="F1080" s="217" t="s">
        <v>1387</v>
      </c>
      <c r="I1080" s="218"/>
      <c r="L1080" s="48"/>
      <c r="M1080" s="219"/>
      <c r="N1080" s="49"/>
      <c r="O1080" s="49"/>
      <c r="P1080" s="49"/>
      <c r="Q1080" s="49"/>
      <c r="R1080" s="49"/>
      <c r="S1080" s="49"/>
      <c r="T1080" s="87"/>
      <c r="AT1080" s="26" t="s">
        <v>288</v>
      </c>
      <c r="AU1080" s="26" t="s">
        <v>87</v>
      </c>
    </row>
    <row r="1081" s="1" customFormat="1" ht="16.5" customHeight="1">
      <c r="B1081" s="203"/>
      <c r="C1081" s="204" t="s">
        <v>1388</v>
      </c>
      <c r="D1081" s="204" t="s">
        <v>282</v>
      </c>
      <c r="E1081" s="205" t="s">
        <v>1389</v>
      </c>
      <c r="F1081" s="206" t="s">
        <v>1390</v>
      </c>
      <c r="G1081" s="207" t="s">
        <v>470</v>
      </c>
      <c r="H1081" s="208">
        <v>1.4259999999999999</v>
      </c>
      <c r="I1081" s="209"/>
      <c r="J1081" s="210">
        <f>ROUND(I1081*H1081,2)</f>
        <v>0</v>
      </c>
      <c r="K1081" s="206" t="s">
        <v>389</v>
      </c>
      <c r="L1081" s="48"/>
      <c r="M1081" s="211" t="s">
        <v>5</v>
      </c>
      <c r="N1081" s="212" t="s">
        <v>51</v>
      </c>
      <c r="O1081" s="49"/>
      <c r="P1081" s="213">
        <f>O1081*H1081</f>
        <v>0</v>
      </c>
      <c r="Q1081" s="213">
        <v>1.0525581399999999</v>
      </c>
      <c r="R1081" s="213">
        <f>Q1081*H1081</f>
        <v>1.5009479076399999</v>
      </c>
      <c r="S1081" s="213">
        <v>0</v>
      </c>
      <c r="T1081" s="214">
        <f>S1081*H1081</f>
        <v>0</v>
      </c>
      <c r="AR1081" s="26" t="s">
        <v>286</v>
      </c>
      <c r="AT1081" s="26" t="s">
        <v>282</v>
      </c>
      <c r="AU1081" s="26" t="s">
        <v>87</v>
      </c>
      <c r="AY1081" s="26" t="s">
        <v>281</v>
      </c>
      <c r="BE1081" s="215">
        <f>IF(N1081="základní",J1081,0)</f>
        <v>0</v>
      </c>
      <c r="BF1081" s="215">
        <f>IF(N1081="snížená",J1081,0)</f>
        <v>0</v>
      </c>
      <c r="BG1081" s="215">
        <f>IF(N1081="zákl. přenesená",J1081,0)</f>
        <v>0</v>
      </c>
      <c r="BH1081" s="215">
        <f>IF(N1081="sníž. přenesená",J1081,0)</f>
        <v>0</v>
      </c>
      <c r="BI1081" s="215">
        <f>IF(N1081="nulová",J1081,0)</f>
        <v>0</v>
      </c>
      <c r="BJ1081" s="26" t="s">
        <v>24</v>
      </c>
      <c r="BK1081" s="215">
        <f>ROUND(I1081*H1081,2)</f>
        <v>0</v>
      </c>
      <c r="BL1081" s="26" t="s">
        <v>286</v>
      </c>
      <c r="BM1081" s="26" t="s">
        <v>1391</v>
      </c>
    </row>
    <row r="1082" s="1" customFormat="1">
      <c r="B1082" s="48"/>
      <c r="D1082" s="216" t="s">
        <v>288</v>
      </c>
      <c r="F1082" s="217" t="s">
        <v>1392</v>
      </c>
      <c r="I1082" s="218"/>
      <c r="L1082" s="48"/>
      <c r="M1082" s="219"/>
      <c r="N1082" s="49"/>
      <c r="O1082" s="49"/>
      <c r="P1082" s="49"/>
      <c r="Q1082" s="49"/>
      <c r="R1082" s="49"/>
      <c r="S1082" s="49"/>
      <c r="T1082" s="87"/>
      <c r="AT1082" s="26" t="s">
        <v>288</v>
      </c>
      <c r="AU1082" s="26" t="s">
        <v>87</v>
      </c>
    </row>
    <row r="1083" s="12" customFormat="1">
      <c r="B1083" s="232"/>
      <c r="D1083" s="216" t="s">
        <v>402</v>
      </c>
      <c r="E1083" s="233" t="s">
        <v>5</v>
      </c>
      <c r="F1083" s="234" t="s">
        <v>850</v>
      </c>
      <c r="H1083" s="233" t="s">
        <v>5</v>
      </c>
      <c r="I1083" s="235"/>
      <c r="L1083" s="232"/>
      <c r="M1083" s="236"/>
      <c r="N1083" s="237"/>
      <c r="O1083" s="237"/>
      <c r="P1083" s="237"/>
      <c r="Q1083" s="237"/>
      <c r="R1083" s="237"/>
      <c r="S1083" s="237"/>
      <c r="T1083" s="238"/>
      <c r="AT1083" s="233" t="s">
        <v>402</v>
      </c>
      <c r="AU1083" s="233" t="s">
        <v>87</v>
      </c>
      <c r="AV1083" s="12" t="s">
        <v>24</v>
      </c>
      <c r="AW1083" s="12" t="s">
        <v>43</v>
      </c>
      <c r="AX1083" s="12" t="s">
        <v>80</v>
      </c>
      <c r="AY1083" s="233" t="s">
        <v>281</v>
      </c>
    </row>
    <row r="1084" s="12" customFormat="1">
      <c r="B1084" s="232"/>
      <c r="D1084" s="216" t="s">
        <v>402</v>
      </c>
      <c r="E1084" s="233" t="s">
        <v>5</v>
      </c>
      <c r="F1084" s="234" t="s">
        <v>851</v>
      </c>
      <c r="H1084" s="233" t="s">
        <v>5</v>
      </c>
      <c r="I1084" s="235"/>
      <c r="L1084" s="232"/>
      <c r="M1084" s="236"/>
      <c r="N1084" s="237"/>
      <c r="O1084" s="237"/>
      <c r="P1084" s="237"/>
      <c r="Q1084" s="237"/>
      <c r="R1084" s="237"/>
      <c r="S1084" s="237"/>
      <c r="T1084" s="238"/>
      <c r="AT1084" s="233" t="s">
        <v>402</v>
      </c>
      <c r="AU1084" s="233" t="s">
        <v>87</v>
      </c>
      <c r="AV1084" s="12" t="s">
        <v>24</v>
      </c>
      <c r="AW1084" s="12" t="s">
        <v>43</v>
      </c>
      <c r="AX1084" s="12" t="s">
        <v>80</v>
      </c>
      <c r="AY1084" s="233" t="s">
        <v>281</v>
      </c>
    </row>
    <row r="1085" s="13" customFormat="1">
      <c r="B1085" s="239"/>
      <c r="D1085" s="216" t="s">
        <v>402</v>
      </c>
      <c r="E1085" s="240" t="s">
        <v>5</v>
      </c>
      <c r="F1085" s="241" t="s">
        <v>1393</v>
      </c>
      <c r="H1085" s="242">
        <v>0.13900000000000001</v>
      </c>
      <c r="I1085" s="243"/>
      <c r="L1085" s="239"/>
      <c r="M1085" s="244"/>
      <c r="N1085" s="245"/>
      <c r="O1085" s="245"/>
      <c r="P1085" s="245"/>
      <c r="Q1085" s="245"/>
      <c r="R1085" s="245"/>
      <c r="S1085" s="245"/>
      <c r="T1085" s="246"/>
      <c r="AT1085" s="240" t="s">
        <v>402</v>
      </c>
      <c r="AU1085" s="240" t="s">
        <v>87</v>
      </c>
      <c r="AV1085" s="13" t="s">
        <v>87</v>
      </c>
      <c r="AW1085" s="13" t="s">
        <v>43</v>
      </c>
      <c r="AX1085" s="13" t="s">
        <v>80</v>
      </c>
      <c r="AY1085" s="240" t="s">
        <v>281</v>
      </c>
    </row>
    <row r="1086" s="13" customFormat="1">
      <c r="B1086" s="239"/>
      <c r="D1086" s="216" t="s">
        <v>402</v>
      </c>
      <c r="E1086" s="240" t="s">
        <v>5</v>
      </c>
      <c r="F1086" s="241" t="s">
        <v>1394</v>
      </c>
      <c r="H1086" s="242">
        <v>0.504</v>
      </c>
      <c r="I1086" s="243"/>
      <c r="L1086" s="239"/>
      <c r="M1086" s="244"/>
      <c r="N1086" s="245"/>
      <c r="O1086" s="245"/>
      <c r="P1086" s="245"/>
      <c r="Q1086" s="245"/>
      <c r="R1086" s="245"/>
      <c r="S1086" s="245"/>
      <c r="T1086" s="246"/>
      <c r="AT1086" s="240" t="s">
        <v>402</v>
      </c>
      <c r="AU1086" s="240" t="s">
        <v>87</v>
      </c>
      <c r="AV1086" s="13" t="s">
        <v>87</v>
      </c>
      <c r="AW1086" s="13" t="s">
        <v>43</v>
      </c>
      <c r="AX1086" s="13" t="s">
        <v>80</v>
      </c>
      <c r="AY1086" s="240" t="s">
        <v>281</v>
      </c>
    </row>
    <row r="1087" s="12" customFormat="1">
      <c r="B1087" s="232"/>
      <c r="D1087" s="216" t="s">
        <v>402</v>
      </c>
      <c r="E1087" s="233" t="s">
        <v>5</v>
      </c>
      <c r="F1087" s="234" t="s">
        <v>854</v>
      </c>
      <c r="H1087" s="233" t="s">
        <v>5</v>
      </c>
      <c r="I1087" s="235"/>
      <c r="L1087" s="232"/>
      <c r="M1087" s="236"/>
      <c r="N1087" s="237"/>
      <c r="O1087" s="237"/>
      <c r="P1087" s="237"/>
      <c r="Q1087" s="237"/>
      <c r="R1087" s="237"/>
      <c r="S1087" s="237"/>
      <c r="T1087" s="238"/>
      <c r="AT1087" s="233" t="s">
        <v>402</v>
      </c>
      <c r="AU1087" s="233" t="s">
        <v>87</v>
      </c>
      <c r="AV1087" s="12" t="s">
        <v>24</v>
      </c>
      <c r="AW1087" s="12" t="s">
        <v>43</v>
      </c>
      <c r="AX1087" s="12" t="s">
        <v>80</v>
      </c>
      <c r="AY1087" s="233" t="s">
        <v>281</v>
      </c>
    </row>
    <row r="1088" s="13" customFormat="1">
      <c r="B1088" s="239"/>
      <c r="D1088" s="216" t="s">
        <v>402</v>
      </c>
      <c r="E1088" s="240" t="s">
        <v>5</v>
      </c>
      <c r="F1088" s="241" t="s">
        <v>1395</v>
      </c>
      <c r="H1088" s="242">
        <v>0.42899999999999999</v>
      </c>
      <c r="I1088" s="243"/>
      <c r="L1088" s="239"/>
      <c r="M1088" s="244"/>
      <c r="N1088" s="245"/>
      <c r="O1088" s="245"/>
      <c r="P1088" s="245"/>
      <c r="Q1088" s="245"/>
      <c r="R1088" s="245"/>
      <c r="S1088" s="245"/>
      <c r="T1088" s="246"/>
      <c r="AT1088" s="240" t="s">
        <v>402</v>
      </c>
      <c r="AU1088" s="240" t="s">
        <v>87</v>
      </c>
      <c r="AV1088" s="13" t="s">
        <v>87</v>
      </c>
      <c r="AW1088" s="13" t="s">
        <v>43</v>
      </c>
      <c r="AX1088" s="13" t="s">
        <v>80</v>
      </c>
      <c r="AY1088" s="240" t="s">
        <v>281</v>
      </c>
    </row>
    <row r="1089" s="13" customFormat="1">
      <c r="B1089" s="239"/>
      <c r="D1089" s="216" t="s">
        <v>402</v>
      </c>
      <c r="E1089" s="240" t="s">
        <v>5</v>
      </c>
      <c r="F1089" s="241" t="s">
        <v>1396</v>
      </c>
      <c r="H1089" s="242">
        <v>-0.080000000000000002</v>
      </c>
      <c r="I1089" s="243"/>
      <c r="L1089" s="239"/>
      <c r="M1089" s="244"/>
      <c r="N1089" s="245"/>
      <c r="O1089" s="245"/>
      <c r="P1089" s="245"/>
      <c r="Q1089" s="245"/>
      <c r="R1089" s="245"/>
      <c r="S1089" s="245"/>
      <c r="T1089" s="246"/>
      <c r="AT1089" s="240" t="s">
        <v>402</v>
      </c>
      <c r="AU1089" s="240" t="s">
        <v>87</v>
      </c>
      <c r="AV1089" s="13" t="s">
        <v>87</v>
      </c>
      <c r="AW1089" s="13" t="s">
        <v>43</v>
      </c>
      <c r="AX1089" s="13" t="s">
        <v>80</v>
      </c>
      <c r="AY1089" s="240" t="s">
        <v>281</v>
      </c>
    </row>
    <row r="1090" s="12" customFormat="1">
      <c r="B1090" s="232"/>
      <c r="D1090" s="216" t="s">
        <v>402</v>
      </c>
      <c r="E1090" s="233" t="s">
        <v>5</v>
      </c>
      <c r="F1090" s="234" t="s">
        <v>857</v>
      </c>
      <c r="H1090" s="233" t="s">
        <v>5</v>
      </c>
      <c r="I1090" s="235"/>
      <c r="L1090" s="232"/>
      <c r="M1090" s="236"/>
      <c r="N1090" s="237"/>
      <c r="O1090" s="237"/>
      <c r="P1090" s="237"/>
      <c r="Q1090" s="237"/>
      <c r="R1090" s="237"/>
      <c r="S1090" s="237"/>
      <c r="T1090" s="238"/>
      <c r="AT1090" s="233" t="s">
        <v>402</v>
      </c>
      <c r="AU1090" s="233" t="s">
        <v>87</v>
      </c>
      <c r="AV1090" s="12" t="s">
        <v>24</v>
      </c>
      <c r="AW1090" s="12" t="s">
        <v>43</v>
      </c>
      <c r="AX1090" s="12" t="s">
        <v>80</v>
      </c>
      <c r="AY1090" s="233" t="s">
        <v>281</v>
      </c>
    </row>
    <row r="1091" s="13" customFormat="1">
      <c r="B1091" s="239"/>
      <c r="D1091" s="216" t="s">
        <v>402</v>
      </c>
      <c r="E1091" s="240" t="s">
        <v>5</v>
      </c>
      <c r="F1091" s="241" t="s">
        <v>1397</v>
      </c>
      <c r="H1091" s="242">
        <v>0.434</v>
      </c>
      <c r="I1091" s="243"/>
      <c r="L1091" s="239"/>
      <c r="M1091" s="244"/>
      <c r="N1091" s="245"/>
      <c r="O1091" s="245"/>
      <c r="P1091" s="245"/>
      <c r="Q1091" s="245"/>
      <c r="R1091" s="245"/>
      <c r="S1091" s="245"/>
      <c r="T1091" s="246"/>
      <c r="AT1091" s="240" t="s">
        <v>402</v>
      </c>
      <c r="AU1091" s="240" t="s">
        <v>87</v>
      </c>
      <c r="AV1091" s="13" t="s">
        <v>87</v>
      </c>
      <c r="AW1091" s="13" t="s">
        <v>43</v>
      </c>
      <c r="AX1091" s="13" t="s">
        <v>80</v>
      </c>
      <c r="AY1091" s="240" t="s">
        <v>281</v>
      </c>
    </row>
    <row r="1092" s="14" customFormat="1">
      <c r="B1092" s="247"/>
      <c r="D1092" s="216" t="s">
        <v>402</v>
      </c>
      <c r="E1092" s="248" t="s">
        <v>5</v>
      </c>
      <c r="F1092" s="249" t="s">
        <v>405</v>
      </c>
      <c r="H1092" s="250">
        <v>1.4259999999999999</v>
      </c>
      <c r="I1092" s="251"/>
      <c r="L1092" s="247"/>
      <c r="M1092" s="252"/>
      <c r="N1092" s="253"/>
      <c r="O1092" s="253"/>
      <c r="P1092" s="253"/>
      <c r="Q1092" s="253"/>
      <c r="R1092" s="253"/>
      <c r="S1092" s="253"/>
      <c r="T1092" s="254"/>
      <c r="AT1092" s="248" t="s">
        <v>402</v>
      </c>
      <c r="AU1092" s="248" t="s">
        <v>87</v>
      </c>
      <c r="AV1092" s="14" t="s">
        <v>286</v>
      </c>
      <c r="AW1092" s="14" t="s">
        <v>43</v>
      </c>
      <c r="AX1092" s="14" t="s">
        <v>24</v>
      </c>
      <c r="AY1092" s="248" t="s">
        <v>281</v>
      </c>
    </row>
    <row r="1093" s="1" customFormat="1" ht="16.5" customHeight="1">
      <c r="B1093" s="203"/>
      <c r="C1093" s="255" t="s">
        <v>1398</v>
      </c>
      <c r="D1093" s="255" t="s">
        <v>512</v>
      </c>
      <c r="E1093" s="256" t="s">
        <v>1399</v>
      </c>
      <c r="F1093" s="257" t="s">
        <v>1400</v>
      </c>
      <c r="G1093" s="258" t="s">
        <v>408</v>
      </c>
      <c r="H1093" s="259">
        <v>3.6000000000000001</v>
      </c>
      <c r="I1093" s="260"/>
      <c r="J1093" s="261">
        <f>ROUND(I1093*H1093,2)</f>
        <v>0</v>
      </c>
      <c r="K1093" s="257" t="s">
        <v>5</v>
      </c>
      <c r="L1093" s="262"/>
      <c r="M1093" s="263" t="s">
        <v>5</v>
      </c>
      <c r="N1093" s="264" t="s">
        <v>51</v>
      </c>
      <c r="O1093" s="49"/>
      <c r="P1093" s="213">
        <f>O1093*H1093</f>
        <v>0</v>
      </c>
      <c r="Q1093" s="213">
        <v>0</v>
      </c>
      <c r="R1093" s="213">
        <f>Q1093*H1093</f>
        <v>0</v>
      </c>
      <c r="S1093" s="213">
        <v>0</v>
      </c>
      <c r="T1093" s="214">
        <f>S1093*H1093</f>
        <v>0</v>
      </c>
      <c r="AR1093" s="26" t="s">
        <v>316</v>
      </c>
      <c r="AT1093" s="26" t="s">
        <v>512</v>
      </c>
      <c r="AU1093" s="26" t="s">
        <v>87</v>
      </c>
      <c r="AY1093" s="26" t="s">
        <v>281</v>
      </c>
      <c r="BE1093" s="215">
        <f>IF(N1093="základní",J1093,0)</f>
        <v>0</v>
      </c>
      <c r="BF1093" s="215">
        <f>IF(N1093="snížená",J1093,0)</f>
        <v>0</v>
      </c>
      <c r="BG1093" s="215">
        <f>IF(N1093="zákl. přenesená",J1093,0)</f>
        <v>0</v>
      </c>
      <c r="BH1093" s="215">
        <f>IF(N1093="sníž. přenesená",J1093,0)</f>
        <v>0</v>
      </c>
      <c r="BI1093" s="215">
        <f>IF(N1093="nulová",J1093,0)</f>
        <v>0</v>
      </c>
      <c r="BJ1093" s="26" t="s">
        <v>24</v>
      </c>
      <c r="BK1093" s="215">
        <f>ROUND(I1093*H1093,2)</f>
        <v>0</v>
      </c>
      <c r="BL1093" s="26" t="s">
        <v>286</v>
      </c>
      <c r="BM1093" s="26" t="s">
        <v>1401</v>
      </c>
    </row>
    <row r="1094" s="1" customFormat="1">
      <c r="B1094" s="48"/>
      <c r="D1094" s="216" t="s">
        <v>288</v>
      </c>
      <c r="F1094" s="217" t="s">
        <v>1400</v>
      </c>
      <c r="I1094" s="218"/>
      <c r="L1094" s="48"/>
      <c r="M1094" s="219"/>
      <c r="N1094" s="49"/>
      <c r="O1094" s="49"/>
      <c r="P1094" s="49"/>
      <c r="Q1094" s="49"/>
      <c r="R1094" s="49"/>
      <c r="S1094" s="49"/>
      <c r="T1094" s="87"/>
      <c r="AT1094" s="26" t="s">
        <v>288</v>
      </c>
      <c r="AU1094" s="26" t="s">
        <v>87</v>
      </c>
    </row>
    <row r="1095" s="1" customFormat="1" ht="16.5" customHeight="1">
      <c r="B1095" s="203"/>
      <c r="C1095" s="204" t="s">
        <v>1402</v>
      </c>
      <c r="D1095" s="204" t="s">
        <v>282</v>
      </c>
      <c r="E1095" s="205" t="s">
        <v>1403</v>
      </c>
      <c r="F1095" s="206" t="s">
        <v>1404</v>
      </c>
      <c r="G1095" s="207" t="s">
        <v>408</v>
      </c>
      <c r="H1095" s="208">
        <v>3.6000000000000001</v>
      </c>
      <c r="I1095" s="209"/>
      <c r="J1095" s="210">
        <f>ROUND(I1095*H1095,2)</f>
        <v>0</v>
      </c>
      <c r="K1095" s="206" t="s">
        <v>5</v>
      </c>
      <c r="L1095" s="48"/>
      <c r="M1095" s="211" t="s">
        <v>5</v>
      </c>
      <c r="N1095" s="212" t="s">
        <v>51</v>
      </c>
      <c r="O1095" s="49"/>
      <c r="P1095" s="213">
        <f>O1095*H1095</f>
        <v>0</v>
      </c>
      <c r="Q1095" s="213">
        <v>0</v>
      </c>
      <c r="R1095" s="213">
        <f>Q1095*H1095</f>
        <v>0</v>
      </c>
      <c r="S1095" s="213">
        <v>0</v>
      </c>
      <c r="T1095" s="214">
        <f>S1095*H1095</f>
        <v>0</v>
      </c>
      <c r="AR1095" s="26" t="s">
        <v>286</v>
      </c>
      <c r="AT1095" s="26" t="s">
        <v>282</v>
      </c>
      <c r="AU1095" s="26" t="s">
        <v>87</v>
      </c>
      <c r="AY1095" s="26" t="s">
        <v>281</v>
      </c>
      <c r="BE1095" s="215">
        <f>IF(N1095="základní",J1095,0)</f>
        <v>0</v>
      </c>
      <c r="BF1095" s="215">
        <f>IF(N1095="snížená",J1095,0)</f>
        <v>0</v>
      </c>
      <c r="BG1095" s="215">
        <f>IF(N1095="zákl. přenesená",J1095,0)</f>
        <v>0</v>
      </c>
      <c r="BH1095" s="215">
        <f>IF(N1095="sníž. přenesená",J1095,0)</f>
        <v>0</v>
      </c>
      <c r="BI1095" s="215">
        <f>IF(N1095="nulová",J1095,0)</f>
        <v>0</v>
      </c>
      <c r="BJ1095" s="26" t="s">
        <v>24</v>
      </c>
      <c r="BK1095" s="215">
        <f>ROUND(I1095*H1095,2)</f>
        <v>0</v>
      </c>
      <c r="BL1095" s="26" t="s">
        <v>286</v>
      </c>
      <c r="BM1095" s="26" t="s">
        <v>1405</v>
      </c>
    </row>
    <row r="1096" s="1" customFormat="1">
      <c r="B1096" s="48"/>
      <c r="D1096" s="216" t="s">
        <v>288</v>
      </c>
      <c r="F1096" s="217" t="s">
        <v>1404</v>
      </c>
      <c r="I1096" s="218"/>
      <c r="L1096" s="48"/>
      <c r="M1096" s="219"/>
      <c r="N1096" s="49"/>
      <c r="O1096" s="49"/>
      <c r="P1096" s="49"/>
      <c r="Q1096" s="49"/>
      <c r="R1096" s="49"/>
      <c r="S1096" s="49"/>
      <c r="T1096" s="87"/>
      <c r="AT1096" s="26" t="s">
        <v>288</v>
      </c>
      <c r="AU1096" s="26" t="s">
        <v>87</v>
      </c>
    </row>
    <row r="1097" s="10" customFormat="1" ht="29.88" customHeight="1">
      <c r="B1097" s="192"/>
      <c r="D1097" s="193" t="s">
        <v>79</v>
      </c>
      <c r="E1097" s="230" t="s">
        <v>307</v>
      </c>
      <c r="F1097" s="230" t="s">
        <v>1406</v>
      </c>
      <c r="I1097" s="195"/>
      <c r="J1097" s="231">
        <f>BK1097</f>
        <v>0</v>
      </c>
      <c r="L1097" s="192"/>
      <c r="M1097" s="197"/>
      <c r="N1097" s="198"/>
      <c r="O1097" s="198"/>
      <c r="P1097" s="199">
        <f>P1098+P1385+P1632+P1775</f>
        <v>0</v>
      </c>
      <c r="Q1097" s="198"/>
      <c r="R1097" s="199">
        <f>R1098+R1385+R1632+R1775</f>
        <v>603.26213095298567</v>
      </c>
      <c r="S1097" s="198"/>
      <c r="T1097" s="200">
        <f>T1098+T1385+T1632+T1775</f>
        <v>1.5371000000000001</v>
      </c>
      <c r="AR1097" s="193" t="s">
        <v>24</v>
      </c>
      <c r="AT1097" s="201" t="s">
        <v>79</v>
      </c>
      <c r="AU1097" s="201" t="s">
        <v>24</v>
      </c>
      <c r="AY1097" s="193" t="s">
        <v>281</v>
      </c>
      <c r="BK1097" s="202">
        <f>BK1098+BK1385+BK1632+BK1775</f>
        <v>0</v>
      </c>
    </row>
    <row r="1098" s="10" customFormat="1" ht="14.88" customHeight="1">
      <c r="B1098" s="192"/>
      <c r="D1098" s="193" t="s">
        <v>79</v>
      </c>
      <c r="E1098" s="230" t="s">
        <v>1019</v>
      </c>
      <c r="F1098" s="230" t="s">
        <v>1407</v>
      </c>
      <c r="I1098" s="195"/>
      <c r="J1098" s="231">
        <f>BK1098</f>
        <v>0</v>
      </c>
      <c r="L1098" s="192"/>
      <c r="M1098" s="197"/>
      <c r="N1098" s="198"/>
      <c r="O1098" s="198"/>
      <c r="P1098" s="199">
        <f>SUM(P1099:P1384)</f>
        <v>0</v>
      </c>
      <c r="Q1098" s="198"/>
      <c r="R1098" s="199">
        <f>SUM(R1099:R1384)</f>
        <v>67.043404397999993</v>
      </c>
      <c r="S1098" s="198"/>
      <c r="T1098" s="200">
        <f>SUM(T1099:T1384)</f>
        <v>0</v>
      </c>
      <c r="AR1098" s="193" t="s">
        <v>24</v>
      </c>
      <c r="AT1098" s="201" t="s">
        <v>79</v>
      </c>
      <c r="AU1098" s="201" t="s">
        <v>87</v>
      </c>
      <c r="AY1098" s="193" t="s">
        <v>281</v>
      </c>
      <c r="BK1098" s="202">
        <f>SUM(BK1099:BK1384)</f>
        <v>0</v>
      </c>
    </row>
    <row r="1099" s="1" customFormat="1" ht="16.5" customHeight="1">
      <c r="B1099" s="203"/>
      <c r="C1099" s="204" t="s">
        <v>1408</v>
      </c>
      <c r="D1099" s="204" t="s">
        <v>282</v>
      </c>
      <c r="E1099" s="205" t="s">
        <v>1409</v>
      </c>
      <c r="F1099" s="206" t="s">
        <v>1410</v>
      </c>
      <c r="G1099" s="207" t="s">
        <v>388</v>
      </c>
      <c r="H1099" s="208">
        <v>728.66700000000003</v>
      </c>
      <c r="I1099" s="209"/>
      <c r="J1099" s="210">
        <f>ROUND(I1099*H1099,2)</f>
        <v>0</v>
      </c>
      <c r="K1099" s="206" t="s">
        <v>389</v>
      </c>
      <c r="L1099" s="48"/>
      <c r="M1099" s="211" t="s">
        <v>5</v>
      </c>
      <c r="N1099" s="212" t="s">
        <v>51</v>
      </c>
      <c r="O1099" s="49"/>
      <c r="P1099" s="213">
        <f>O1099*H1099</f>
        <v>0</v>
      </c>
      <c r="Q1099" s="213">
        <v>0.0014</v>
      </c>
      <c r="R1099" s="213">
        <f>Q1099*H1099</f>
        <v>1.0201338</v>
      </c>
      <c r="S1099" s="213">
        <v>0</v>
      </c>
      <c r="T1099" s="214">
        <f>S1099*H1099</f>
        <v>0</v>
      </c>
      <c r="AR1099" s="26" t="s">
        <v>286</v>
      </c>
      <c r="AT1099" s="26" t="s">
        <v>282</v>
      </c>
      <c r="AU1099" s="26" t="s">
        <v>294</v>
      </c>
      <c r="AY1099" s="26" t="s">
        <v>281</v>
      </c>
      <c r="BE1099" s="215">
        <f>IF(N1099="základní",J1099,0)</f>
        <v>0</v>
      </c>
      <c r="BF1099" s="215">
        <f>IF(N1099="snížená",J1099,0)</f>
        <v>0</v>
      </c>
      <c r="BG1099" s="215">
        <f>IF(N1099="zákl. přenesená",J1099,0)</f>
        <v>0</v>
      </c>
      <c r="BH1099" s="215">
        <f>IF(N1099="sníž. přenesená",J1099,0)</f>
        <v>0</v>
      </c>
      <c r="BI1099" s="215">
        <f>IF(N1099="nulová",J1099,0)</f>
        <v>0</v>
      </c>
      <c r="BJ1099" s="26" t="s">
        <v>24</v>
      </c>
      <c r="BK1099" s="215">
        <f>ROUND(I1099*H1099,2)</f>
        <v>0</v>
      </c>
      <c r="BL1099" s="26" t="s">
        <v>286</v>
      </c>
      <c r="BM1099" s="26" t="s">
        <v>1411</v>
      </c>
    </row>
    <row r="1100" s="1" customFormat="1">
      <c r="B1100" s="48"/>
      <c r="D1100" s="216" t="s">
        <v>288</v>
      </c>
      <c r="F1100" s="217" t="s">
        <v>1412</v>
      </c>
      <c r="I1100" s="218"/>
      <c r="L1100" s="48"/>
      <c r="M1100" s="219"/>
      <c r="N1100" s="49"/>
      <c r="O1100" s="49"/>
      <c r="P1100" s="49"/>
      <c r="Q1100" s="49"/>
      <c r="R1100" s="49"/>
      <c r="S1100" s="49"/>
      <c r="T1100" s="87"/>
      <c r="AT1100" s="26" t="s">
        <v>288</v>
      </c>
      <c r="AU1100" s="26" t="s">
        <v>294</v>
      </c>
    </row>
    <row r="1101" s="12" customFormat="1">
      <c r="B1101" s="232"/>
      <c r="D1101" s="216" t="s">
        <v>402</v>
      </c>
      <c r="E1101" s="233" t="s">
        <v>5</v>
      </c>
      <c r="F1101" s="234" t="s">
        <v>1413</v>
      </c>
      <c r="H1101" s="233" t="s">
        <v>5</v>
      </c>
      <c r="I1101" s="235"/>
      <c r="L1101" s="232"/>
      <c r="M1101" s="236"/>
      <c r="N1101" s="237"/>
      <c r="O1101" s="237"/>
      <c r="P1101" s="237"/>
      <c r="Q1101" s="237"/>
      <c r="R1101" s="237"/>
      <c r="S1101" s="237"/>
      <c r="T1101" s="238"/>
      <c r="AT1101" s="233" t="s">
        <v>402</v>
      </c>
      <c r="AU1101" s="233" t="s">
        <v>294</v>
      </c>
      <c r="AV1101" s="12" t="s">
        <v>24</v>
      </c>
      <c r="AW1101" s="12" t="s">
        <v>43</v>
      </c>
      <c r="AX1101" s="12" t="s">
        <v>80</v>
      </c>
      <c r="AY1101" s="233" t="s">
        <v>281</v>
      </c>
    </row>
    <row r="1102" s="13" customFormat="1">
      <c r="B1102" s="239"/>
      <c r="D1102" s="216" t="s">
        <v>402</v>
      </c>
      <c r="E1102" s="240" t="s">
        <v>5</v>
      </c>
      <c r="F1102" s="241" t="s">
        <v>5</v>
      </c>
      <c r="H1102" s="242">
        <v>0</v>
      </c>
      <c r="I1102" s="243"/>
      <c r="L1102" s="239"/>
      <c r="M1102" s="244"/>
      <c r="N1102" s="245"/>
      <c r="O1102" s="245"/>
      <c r="P1102" s="245"/>
      <c r="Q1102" s="245"/>
      <c r="R1102" s="245"/>
      <c r="S1102" s="245"/>
      <c r="T1102" s="246"/>
      <c r="AT1102" s="240" t="s">
        <v>402</v>
      </c>
      <c r="AU1102" s="240" t="s">
        <v>294</v>
      </c>
      <c r="AV1102" s="13" t="s">
        <v>87</v>
      </c>
      <c r="AW1102" s="13" t="s">
        <v>43</v>
      </c>
      <c r="AX1102" s="13" t="s">
        <v>80</v>
      </c>
      <c r="AY1102" s="240" t="s">
        <v>281</v>
      </c>
    </row>
    <row r="1103" s="12" customFormat="1">
      <c r="B1103" s="232"/>
      <c r="D1103" s="216" t="s">
        <v>402</v>
      </c>
      <c r="E1103" s="233" t="s">
        <v>5</v>
      </c>
      <c r="F1103" s="234" t="s">
        <v>772</v>
      </c>
      <c r="H1103" s="233" t="s">
        <v>5</v>
      </c>
      <c r="I1103" s="235"/>
      <c r="L1103" s="232"/>
      <c r="M1103" s="236"/>
      <c r="N1103" s="237"/>
      <c r="O1103" s="237"/>
      <c r="P1103" s="237"/>
      <c r="Q1103" s="237"/>
      <c r="R1103" s="237"/>
      <c r="S1103" s="237"/>
      <c r="T1103" s="238"/>
      <c r="AT1103" s="233" t="s">
        <v>402</v>
      </c>
      <c r="AU1103" s="233" t="s">
        <v>294</v>
      </c>
      <c r="AV1103" s="12" t="s">
        <v>24</v>
      </c>
      <c r="AW1103" s="12" t="s">
        <v>43</v>
      </c>
      <c r="AX1103" s="12" t="s">
        <v>80</v>
      </c>
      <c r="AY1103" s="233" t="s">
        <v>281</v>
      </c>
    </row>
    <row r="1104" s="12" customFormat="1">
      <c r="B1104" s="232"/>
      <c r="D1104" s="216" t="s">
        <v>402</v>
      </c>
      <c r="E1104" s="233" t="s">
        <v>5</v>
      </c>
      <c r="F1104" s="234" t="s">
        <v>1414</v>
      </c>
      <c r="H1104" s="233" t="s">
        <v>5</v>
      </c>
      <c r="I1104" s="235"/>
      <c r="L1104" s="232"/>
      <c r="M1104" s="236"/>
      <c r="N1104" s="237"/>
      <c r="O1104" s="237"/>
      <c r="P1104" s="237"/>
      <c r="Q1104" s="237"/>
      <c r="R1104" s="237"/>
      <c r="S1104" s="237"/>
      <c r="T1104" s="238"/>
      <c r="AT1104" s="233" t="s">
        <v>402</v>
      </c>
      <c r="AU1104" s="233" t="s">
        <v>294</v>
      </c>
      <c r="AV1104" s="12" t="s">
        <v>24</v>
      </c>
      <c r="AW1104" s="12" t="s">
        <v>43</v>
      </c>
      <c r="AX1104" s="12" t="s">
        <v>80</v>
      </c>
      <c r="AY1104" s="233" t="s">
        <v>281</v>
      </c>
    </row>
    <row r="1105" s="13" customFormat="1">
      <c r="B1105" s="239"/>
      <c r="D1105" s="216" t="s">
        <v>402</v>
      </c>
      <c r="E1105" s="240" t="s">
        <v>5</v>
      </c>
      <c r="F1105" s="241" t="s">
        <v>1415</v>
      </c>
      <c r="H1105" s="242">
        <v>24.399999999999999</v>
      </c>
      <c r="I1105" s="243"/>
      <c r="L1105" s="239"/>
      <c r="M1105" s="244"/>
      <c r="N1105" s="245"/>
      <c r="O1105" s="245"/>
      <c r="P1105" s="245"/>
      <c r="Q1105" s="245"/>
      <c r="R1105" s="245"/>
      <c r="S1105" s="245"/>
      <c r="T1105" s="246"/>
      <c r="AT1105" s="240" t="s">
        <v>402</v>
      </c>
      <c r="AU1105" s="240" t="s">
        <v>294</v>
      </c>
      <c r="AV1105" s="13" t="s">
        <v>87</v>
      </c>
      <c r="AW1105" s="13" t="s">
        <v>43</v>
      </c>
      <c r="AX1105" s="13" t="s">
        <v>80</v>
      </c>
      <c r="AY1105" s="240" t="s">
        <v>281</v>
      </c>
    </row>
    <row r="1106" s="13" customFormat="1">
      <c r="B1106" s="239"/>
      <c r="D1106" s="216" t="s">
        <v>402</v>
      </c>
      <c r="E1106" s="240" t="s">
        <v>5</v>
      </c>
      <c r="F1106" s="241" t="s">
        <v>1416</v>
      </c>
      <c r="H1106" s="242">
        <v>-2.3999999999999999</v>
      </c>
      <c r="I1106" s="243"/>
      <c r="L1106" s="239"/>
      <c r="M1106" s="244"/>
      <c r="N1106" s="245"/>
      <c r="O1106" s="245"/>
      <c r="P1106" s="245"/>
      <c r="Q1106" s="245"/>
      <c r="R1106" s="245"/>
      <c r="S1106" s="245"/>
      <c r="T1106" s="246"/>
      <c r="AT1106" s="240" t="s">
        <v>402</v>
      </c>
      <c r="AU1106" s="240" t="s">
        <v>294</v>
      </c>
      <c r="AV1106" s="13" t="s">
        <v>87</v>
      </c>
      <c r="AW1106" s="13" t="s">
        <v>43</v>
      </c>
      <c r="AX1106" s="13" t="s">
        <v>80</v>
      </c>
      <c r="AY1106" s="240" t="s">
        <v>281</v>
      </c>
    </row>
    <row r="1107" s="12" customFormat="1">
      <c r="B1107" s="232"/>
      <c r="D1107" s="216" t="s">
        <v>402</v>
      </c>
      <c r="E1107" s="233" t="s">
        <v>5</v>
      </c>
      <c r="F1107" s="234" t="s">
        <v>1417</v>
      </c>
      <c r="H1107" s="233" t="s">
        <v>5</v>
      </c>
      <c r="I1107" s="235"/>
      <c r="L1107" s="232"/>
      <c r="M1107" s="236"/>
      <c r="N1107" s="237"/>
      <c r="O1107" s="237"/>
      <c r="P1107" s="237"/>
      <c r="Q1107" s="237"/>
      <c r="R1107" s="237"/>
      <c r="S1107" s="237"/>
      <c r="T1107" s="238"/>
      <c r="AT1107" s="233" t="s">
        <v>402</v>
      </c>
      <c r="AU1107" s="233" t="s">
        <v>294</v>
      </c>
      <c r="AV1107" s="12" t="s">
        <v>24</v>
      </c>
      <c r="AW1107" s="12" t="s">
        <v>43</v>
      </c>
      <c r="AX1107" s="12" t="s">
        <v>80</v>
      </c>
      <c r="AY1107" s="233" t="s">
        <v>281</v>
      </c>
    </row>
    <row r="1108" s="13" customFormat="1">
      <c r="B1108" s="239"/>
      <c r="D1108" s="216" t="s">
        <v>402</v>
      </c>
      <c r="E1108" s="240" t="s">
        <v>5</v>
      </c>
      <c r="F1108" s="241" t="s">
        <v>1415</v>
      </c>
      <c r="H1108" s="242">
        <v>24.399999999999999</v>
      </c>
      <c r="I1108" s="243"/>
      <c r="L1108" s="239"/>
      <c r="M1108" s="244"/>
      <c r="N1108" s="245"/>
      <c r="O1108" s="245"/>
      <c r="P1108" s="245"/>
      <c r="Q1108" s="245"/>
      <c r="R1108" s="245"/>
      <c r="S1108" s="245"/>
      <c r="T1108" s="246"/>
      <c r="AT1108" s="240" t="s">
        <v>402</v>
      </c>
      <c r="AU1108" s="240" t="s">
        <v>294</v>
      </c>
      <c r="AV1108" s="13" t="s">
        <v>87</v>
      </c>
      <c r="AW1108" s="13" t="s">
        <v>43</v>
      </c>
      <c r="AX1108" s="13" t="s">
        <v>80</v>
      </c>
      <c r="AY1108" s="240" t="s">
        <v>281</v>
      </c>
    </row>
    <row r="1109" s="13" customFormat="1">
      <c r="B1109" s="239"/>
      <c r="D1109" s="216" t="s">
        <v>402</v>
      </c>
      <c r="E1109" s="240" t="s">
        <v>5</v>
      </c>
      <c r="F1109" s="241" t="s">
        <v>1416</v>
      </c>
      <c r="H1109" s="242">
        <v>-2.3999999999999999</v>
      </c>
      <c r="I1109" s="243"/>
      <c r="L1109" s="239"/>
      <c r="M1109" s="244"/>
      <c r="N1109" s="245"/>
      <c r="O1109" s="245"/>
      <c r="P1109" s="245"/>
      <c r="Q1109" s="245"/>
      <c r="R1109" s="245"/>
      <c r="S1109" s="245"/>
      <c r="T1109" s="246"/>
      <c r="AT1109" s="240" t="s">
        <v>402</v>
      </c>
      <c r="AU1109" s="240" t="s">
        <v>294</v>
      </c>
      <c r="AV1109" s="13" t="s">
        <v>87</v>
      </c>
      <c r="AW1109" s="13" t="s">
        <v>43</v>
      </c>
      <c r="AX1109" s="13" t="s">
        <v>80</v>
      </c>
      <c r="AY1109" s="240" t="s">
        <v>281</v>
      </c>
    </row>
    <row r="1110" s="12" customFormat="1">
      <c r="B1110" s="232"/>
      <c r="D1110" s="216" t="s">
        <v>402</v>
      </c>
      <c r="E1110" s="233" t="s">
        <v>5</v>
      </c>
      <c r="F1110" s="234" t="s">
        <v>1418</v>
      </c>
      <c r="H1110" s="233" t="s">
        <v>5</v>
      </c>
      <c r="I1110" s="235"/>
      <c r="L1110" s="232"/>
      <c r="M1110" s="236"/>
      <c r="N1110" s="237"/>
      <c r="O1110" s="237"/>
      <c r="P1110" s="237"/>
      <c r="Q1110" s="237"/>
      <c r="R1110" s="237"/>
      <c r="S1110" s="237"/>
      <c r="T1110" s="238"/>
      <c r="AT1110" s="233" t="s">
        <v>402</v>
      </c>
      <c r="AU1110" s="233" t="s">
        <v>294</v>
      </c>
      <c r="AV1110" s="12" t="s">
        <v>24</v>
      </c>
      <c r="AW1110" s="12" t="s">
        <v>43</v>
      </c>
      <c r="AX1110" s="12" t="s">
        <v>80</v>
      </c>
      <c r="AY1110" s="233" t="s">
        <v>281</v>
      </c>
    </row>
    <row r="1111" s="13" customFormat="1">
      <c r="B1111" s="239"/>
      <c r="D1111" s="216" t="s">
        <v>402</v>
      </c>
      <c r="E1111" s="240" t="s">
        <v>5</v>
      </c>
      <c r="F1111" s="241" t="s">
        <v>1419</v>
      </c>
      <c r="H1111" s="242">
        <v>66.689999999999998</v>
      </c>
      <c r="I1111" s="243"/>
      <c r="L1111" s="239"/>
      <c r="M1111" s="244"/>
      <c r="N1111" s="245"/>
      <c r="O1111" s="245"/>
      <c r="P1111" s="245"/>
      <c r="Q1111" s="245"/>
      <c r="R1111" s="245"/>
      <c r="S1111" s="245"/>
      <c r="T1111" s="246"/>
      <c r="AT1111" s="240" t="s">
        <v>402</v>
      </c>
      <c r="AU1111" s="240" t="s">
        <v>294</v>
      </c>
      <c r="AV1111" s="13" t="s">
        <v>87</v>
      </c>
      <c r="AW1111" s="13" t="s">
        <v>43</v>
      </c>
      <c r="AX1111" s="13" t="s">
        <v>80</v>
      </c>
      <c r="AY1111" s="240" t="s">
        <v>281</v>
      </c>
    </row>
    <row r="1112" s="13" customFormat="1">
      <c r="B1112" s="239"/>
      <c r="D1112" s="216" t="s">
        <v>402</v>
      </c>
      <c r="E1112" s="240" t="s">
        <v>5</v>
      </c>
      <c r="F1112" s="241" t="s">
        <v>795</v>
      </c>
      <c r="H1112" s="242">
        <v>-3.6000000000000001</v>
      </c>
      <c r="I1112" s="243"/>
      <c r="L1112" s="239"/>
      <c r="M1112" s="244"/>
      <c r="N1112" s="245"/>
      <c r="O1112" s="245"/>
      <c r="P1112" s="245"/>
      <c r="Q1112" s="245"/>
      <c r="R1112" s="245"/>
      <c r="S1112" s="245"/>
      <c r="T1112" s="246"/>
      <c r="AT1112" s="240" t="s">
        <v>402</v>
      </c>
      <c r="AU1112" s="240" t="s">
        <v>294</v>
      </c>
      <c r="AV1112" s="13" t="s">
        <v>87</v>
      </c>
      <c r="AW1112" s="13" t="s">
        <v>43</v>
      </c>
      <c r="AX1112" s="13" t="s">
        <v>80</v>
      </c>
      <c r="AY1112" s="240" t="s">
        <v>281</v>
      </c>
    </row>
    <row r="1113" s="13" customFormat="1">
      <c r="B1113" s="239"/>
      <c r="D1113" s="216" t="s">
        <v>402</v>
      </c>
      <c r="E1113" s="240" t="s">
        <v>5</v>
      </c>
      <c r="F1113" s="241" t="s">
        <v>1158</v>
      </c>
      <c r="H1113" s="242">
        <v>-3.6000000000000001</v>
      </c>
      <c r="I1113" s="243"/>
      <c r="L1113" s="239"/>
      <c r="M1113" s="244"/>
      <c r="N1113" s="245"/>
      <c r="O1113" s="245"/>
      <c r="P1113" s="245"/>
      <c r="Q1113" s="245"/>
      <c r="R1113" s="245"/>
      <c r="S1113" s="245"/>
      <c r="T1113" s="246"/>
      <c r="AT1113" s="240" t="s">
        <v>402</v>
      </c>
      <c r="AU1113" s="240" t="s">
        <v>294</v>
      </c>
      <c r="AV1113" s="13" t="s">
        <v>87</v>
      </c>
      <c r="AW1113" s="13" t="s">
        <v>43</v>
      </c>
      <c r="AX1113" s="13" t="s">
        <v>80</v>
      </c>
      <c r="AY1113" s="240" t="s">
        <v>281</v>
      </c>
    </row>
    <row r="1114" s="12" customFormat="1">
      <c r="B1114" s="232"/>
      <c r="D1114" s="216" t="s">
        <v>402</v>
      </c>
      <c r="E1114" s="233" t="s">
        <v>5</v>
      </c>
      <c r="F1114" s="234" t="s">
        <v>1153</v>
      </c>
      <c r="H1114" s="233" t="s">
        <v>5</v>
      </c>
      <c r="I1114" s="235"/>
      <c r="L1114" s="232"/>
      <c r="M1114" s="236"/>
      <c r="N1114" s="237"/>
      <c r="O1114" s="237"/>
      <c r="P1114" s="237"/>
      <c r="Q1114" s="237"/>
      <c r="R1114" s="237"/>
      <c r="S1114" s="237"/>
      <c r="T1114" s="238"/>
      <c r="AT1114" s="233" t="s">
        <v>402</v>
      </c>
      <c r="AU1114" s="233" t="s">
        <v>294</v>
      </c>
      <c r="AV1114" s="12" t="s">
        <v>24</v>
      </c>
      <c r="AW1114" s="12" t="s">
        <v>43</v>
      </c>
      <c r="AX1114" s="12" t="s">
        <v>80</v>
      </c>
      <c r="AY1114" s="233" t="s">
        <v>281</v>
      </c>
    </row>
    <row r="1115" s="13" customFormat="1">
      <c r="B1115" s="239"/>
      <c r="D1115" s="216" t="s">
        <v>402</v>
      </c>
      <c r="E1115" s="240" t="s">
        <v>5</v>
      </c>
      <c r="F1115" s="241" t="s">
        <v>791</v>
      </c>
      <c r="H1115" s="242">
        <v>23.399999999999999</v>
      </c>
      <c r="I1115" s="243"/>
      <c r="L1115" s="239"/>
      <c r="M1115" s="244"/>
      <c r="N1115" s="245"/>
      <c r="O1115" s="245"/>
      <c r="P1115" s="245"/>
      <c r="Q1115" s="245"/>
      <c r="R1115" s="245"/>
      <c r="S1115" s="245"/>
      <c r="T1115" s="246"/>
      <c r="AT1115" s="240" t="s">
        <v>402</v>
      </c>
      <c r="AU1115" s="240" t="s">
        <v>294</v>
      </c>
      <c r="AV1115" s="13" t="s">
        <v>87</v>
      </c>
      <c r="AW1115" s="13" t="s">
        <v>43</v>
      </c>
      <c r="AX1115" s="13" t="s">
        <v>80</v>
      </c>
      <c r="AY1115" s="240" t="s">
        <v>281</v>
      </c>
    </row>
    <row r="1116" s="12" customFormat="1">
      <c r="B1116" s="232"/>
      <c r="D1116" s="216" t="s">
        <v>402</v>
      </c>
      <c r="E1116" s="233" t="s">
        <v>5</v>
      </c>
      <c r="F1116" s="234" t="s">
        <v>877</v>
      </c>
      <c r="H1116" s="233" t="s">
        <v>5</v>
      </c>
      <c r="I1116" s="235"/>
      <c r="L1116" s="232"/>
      <c r="M1116" s="236"/>
      <c r="N1116" s="237"/>
      <c r="O1116" s="237"/>
      <c r="P1116" s="237"/>
      <c r="Q1116" s="237"/>
      <c r="R1116" s="237"/>
      <c r="S1116" s="237"/>
      <c r="T1116" s="238"/>
      <c r="AT1116" s="233" t="s">
        <v>402</v>
      </c>
      <c r="AU1116" s="233" t="s">
        <v>294</v>
      </c>
      <c r="AV1116" s="12" t="s">
        <v>24</v>
      </c>
      <c r="AW1116" s="12" t="s">
        <v>43</v>
      </c>
      <c r="AX1116" s="12" t="s">
        <v>80</v>
      </c>
      <c r="AY1116" s="233" t="s">
        <v>281</v>
      </c>
    </row>
    <row r="1117" s="13" customFormat="1">
      <c r="B1117" s="239"/>
      <c r="D1117" s="216" t="s">
        <v>402</v>
      </c>
      <c r="E1117" s="240" t="s">
        <v>5</v>
      </c>
      <c r="F1117" s="241" t="s">
        <v>1420</v>
      </c>
      <c r="H1117" s="242">
        <v>44.659999999999997</v>
      </c>
      <c r="I1117" s="243"/>
      <c r="L1117" s="239"/>
      <c r="M1117" s="244"/>
      <c r="N1117" s="245"/>
      <c r="O1117" s="245"/>
      <c r="P1117" s="245"/>
      <c r="Q1117" s="245"/>
      <c r="R1117" s="245"/>
      <c r="S1117" s="245"/>
      <c r="T1117" s="246"/>
      <c r="AT1117" s="240" t="s">
        <v>402</v>
      </c>
      <c r="AU1117" s="240" t="s">
        <v>294</v>
      </c>
      <c r="AV1117" s="13" t="s">
        <v>87</v>
      </c>
      <c r="AW1117" s="13" t="s">
        <v>43</v>
      </c>
      <c r="AX1117" s="13" t="s">
        <v>80</v>
      </c>
      <c r="AY1117" s="240" t="s">
        <v>281</v>
      </c>
    </row>
    <row r="1118" s="13" customFormat="1">
      <c r="B1118" s="239"/>
      <c r="D1118" s="216" t="s">
        <v>402</v>
      </c>
      <c r="E1118" s="240" t="s">
        <v>5</v>
      </c>
      <c r="F1118" s="241" t="s">
        <v>830</v>
      </c>
      <c r="H1118" s="242">
        <v>-1.8</v>
      </c>
      <c r="I1118" s="243"/>
      <c r="L1118" s="239"/>
      <c r="M1118" s="244"/>
      <c r="N1118" s="245"/>
      <c r="O1118" s="245"/>
      <c r="P1118" s="245"/>
      <c r="Q1118" s="245"/>
      <c r="R1118" s="245"/>
      <c r="S1118" s="245"/>
      <c r="T1118" s="246"/>
      <c r="AT1118" s="240" t="s">
        <v>402</v>
      </c>
      <c r="AU1118" s="240" t="s">
        <v>294</v>
      </c>
      <c r="AV1118" s="13" t="s">
        <v>87</v>
      </c>
      <c r="AW1118" s="13" t="s">
        <v>43</v>
      </c>
      <c r="AX1118" s="13" t="s">
        <v>80</v>
      </c>
      <c r="AY1118" s="240" t="s">
        <v>281</v>
      </c>
    </row>
    <row r="1119" s="13" customFormat="1">
      <c r="B1119" s="239"/>
      <c r="D1119" s="216" t="s">
        <v>402</v>
      </c>
      <c r="E1119" s="240" t="s">
        <v>5</v>
      </c>
      <c r="F1119" s="241" t="s">
        <v>1416</v>
      </c>
      <c r="H1119" s="242">
        <v>-2.3999999999999999</v>
      </c>
      <c r="I1119" s="243"/>
      <c r="L1119" s="239"/>
      <c r="M1119" s="244"/>
      <c r="N1119" s="245"/>
      <c r="O1119" s="245"/>
      <c r="P1119" s="245"/>
      <c r="Q1119" s="245"/>
      <c r="R1119" s="245"/>
      <c r="S1119" s="245"/>
      <c r="T1119" s="246"/>
      <c r="AT1119" s="240" t="s">
        <v>402</v>
      </c>
      <c r="AU1119" s="240" t="s">
        <v>294</v>
      </c>
      <c r="AV1119" s="13" t="s">
        <v>87</v>
      </c>
      <c r="AW1119" s="13" t="s">
        <v>43</v>
      </c>
      <c r="AX1119" s="13" t="s">
        <v>80</v>
      </c>
      <c r="AY1119" s="240" t="s">
        <v>281</v>
      </c>
    </row>
    <row r="1120" s="12" customFormat="1">
      <c r="B1120" s="232"/>
      <c r="D1120" s="216" t="s">
        <v>402</v>
      </c>
      <c r="E1120" s="233" t="s">
        <v>5</v>
      </c>
      <c r="F1120" s="234" t="s">
        <v>879</v>
      </c>
      <c r="H1120" s="233" t="s">
        <v>5</v>
      </c>
      <c r="I1120" s="235"/>
      <c r="L1120" s="232"/>
      <c r="M1120" s="236"/>
      <c r="N1120" s="237"/>
      <c r="O1120" s="237"/>
      <c r="P1120" s="237"/>
      <c r="Q1120" s="237"/>
      <c r="R1120" s="237"/>
      <c r="S1120" s="237"/>
      <c r="T1120" s="238"/>
      <c r="AT1120" s="233" t="s">
        <v>402</v>
      </c>
      <c r="AU1120" s="233" t="s">
        <v>294</v>
      </c>
      <c r="AV1120" s="12" t="s">
        <v>24</v>
      </c>
      <c r="AW1120" s="12" t="s">
        <v>43</v>
      </c>
      <c r="AX1120" s="12" t="s">
        <v>80</v>
      </c>
      <c r="AY1120" s="233" t="s">
        <v>281</v>
      </c>
    </row>
    <row r="1121" s="13" customFormat="1">
      <c r="B1121" s="239"/>
      <c r="D1121" s="216" t="s">
        <v>402</v>
      </c>
      <c r="E1121" s="240" t="s">
        <v>5</v>
      </c>
      <c r="F1121" s="241" t="s">
        <v>1421</v>
      </c>
      <c r="H1121" s="242">
        <v>45.045000000000002</v>
      </c>
      <c r="I1121" s="243"/>
      <c r="L1121" s="239"/>
      <c r="M1121" s="244"/>
      <c r="N1121" s="245"/>
      <c r="O1121" s="245"/>
      <c r="P1121" s="245"/>
      <c r="Q1121" s="245"/>
      <c r="R1121" s="245"/>
      <c r="S1121" s="245"/>
      <c r="T1121" s="246"/>
      <c r="AT1121" s="240" t="s">
        <v>402</v>
      </c>
      <c r="AU1121" s="240" t="s">
        <v>294</v>
      </c>
      <c r="AV1121" s="13" t="s">
        <v>87</v>
      </c>
      <c r="AW1121" s="13" t="s">
        <v>43</v>
      </c>
      <c r="AX1121" s="13" t="s">
        <v>80</v>
      </c>
      <c r="AY1121" s="240" t="s">
        <v>281</v>
      </c>
    </row>
    <row r="1122" s="13" customFormat="1">
      <c r="B1122" s="239"/>
      <c r="D1122" s="216" t="s">
        <v>402</v>
      </c>
      <c r="E1122" s="240" t="s">
        <v>5</v>
      </c>
      <c r="F1122" s="241" t="s">
        <v>1422</v>
      </c>
      <c r="H1122" s="242">
        <v>-4.7999999999999998</v>
      </c>
      <c r="I1122" s="243"/>
      <c r="L1122" s="239"/>
      <c r="M1122" s="244"/>
      <c r="N1122" s="245"/>
      <c r="O1122" s="245"/>
      <c r="P1122" s="245"/>
      <c r="Q1122" s="245"/>
      <c r="R1122" s="245"/>
      <c r="S1122" s="245"/>
      <c r="T1122" s="246"/>
      <c r="AT1122" s="240" t="s">
        <v>402</v>
      </c>
      <c r="AU1122" s="240" t="s">
        <v>294</v>
      </c>
      <c r="AV1122" s="13" t="s">
        <v>87</v>
      </c>
      <c r="AW1122" s="13" t="s">
        <v>43</v>
      </c>
      <c r="AX1122" s="13" t="s">
        <v>80</v>
      </c>
      <c r="AY1122" s="240" t="s">
        <v>281</v>
      </c>
    </row>
    <row r="1123" s="12" customFormat="1">
      <c r="B1123" s="232"/>
      <c r="D1123" s="216" t="s">
        <v>402</v>
      </c>
      <c r="E1123" s="233" t="s">
        <v>5</v>
      </c>
      <c r="F1123" s="234" t="s">
        <v>1423</v>
      </c>
      <c r="H1123" s="233" t="s">
        <v>5</v>
      </c>
      <c r="I1123" s="235"/>
      <c r="L1123" s="232"/>
      <c r="M1123" s="236"/>
      <c r="N1123" s="237"/>
      <c r="O1123" s="237"/>
      <c r="P1123" s="237"/>
      <c r="Q1123" s="237"/>
      <c r="R1123" s="237"/>
      <c r="S1123" s="237"/>
      <c r="T1123" s="238"/>
      <c r="AT1123" s="233" t="s">
        <v>402</v>
      </c>
      <c r="AU1123" s="233" t="s">
        <v>294</v>
      </c>
      <c r="AV1123" s="12" t="s">
        <v>24</v>
      </c>
      <c r="AW1123" s="12" t="s">
        <v>43</v>
      </c>
      <c r="AX1123" s="12" t="s">
        <v>80</v>
      </c>
      <c r="AY1123" s="233" t="s">
        <v>281</v>
      </c>
    </row>
    <row r="1124" s="13" customFormat="1">
      <c r="B1124" s="239"/>
      <c r="D1124" s="216" t="s">
        <v>402</v>
      </c>
      <c r="E1124" s="240" t="s">
        <v>5</v>
      </c>
      <c r="F1124" s="241" t="s">
        <v>1424</v>
      </c>
      <c r="H1124" s="242">
        <v>39.655000000000001</v>
      </c>
      <c r="I1124" s="243"/>
      <c r="L1124" s="239"/>
      <c r="M1124" s="244"/>
      <c r="N1124" s="245"/>
      <c r="O1124" s="245"/>
      <c r="P1124" s="245"/>
      <c r="Q1124" s="245"/>
      <c r="R1124" s="245"/>
      <c r="S1124" s="245"/>
      <c r="T1124" s="246"/>
      <c r="AT1124" s="240" t="s">
        <v>402</v>
      </c>
      <c r="AU1124" s="240" t="s">
        <v>294</v>
      </c>
      <c r="AV1124" s="13" t="s">
        <v>87</v>
      </c>
      <c r="AW1124" s="13" t="s">
        <v>43</v>
      </c>
      <c r="AX1124" s="13" t="s">
        <v>80</v>
      </c>
      <c r="AY1124" s="240" t="s">
        <v>281</v>
      </c>
    </row>
    <row r="1125" s="13" customFormat="1">
      <c r="B1125" s="239"/>
      <c r="D1125" s="216" t="s">
        <v>402</v>
      </c>
      <c r="E1125" s="240" t="s">
        <v>5</v>
      </c>
      <c r="F1125" s="241" t="s">
        <v>830</v>
      </c>
      <c r="H1125" s="242">
        <v>-1.8</v>
      </c>
      <c r="I1125" s="243"/>
      <c r="L1125" s="239"/>
      <c r="M1125" s="244"/>
      <c r="N1125" s="245"/>
      <c r="O1125" s="245"/>
      <c r="P1125" s="245"/>
      <c r="Q1125" s="245"/>
      <c r="R1125" s="245"/>
      <c r="S1125" s="245"/>
      <c r="T1125" s="246"/>
      <c r="AT1125" s="240" t="s">
        <v>402</v>
      </c>
      <c r="AU1125" s="240" t="s">
        <v>294</v>
      </c>
      <c r="AV1125" s="13" t="s">
        <v>87</v>
      </c>
      <c r="AW1125" s="13" t="s">
        <v>43</v>
      </c>
      <c r="AX1125" s="13" t="s">
        <v>80</v>
      </c>
      <c r="AY1125" s="240" t="s">
        <v>281</v>
      </c>
    </row>
    <row r="1126" s="12" customFormat="1">
      <c r="B1126" s="232"/>
      <c r="D1126" s="216" t="s">
        <v>402</v>
      </c>
      <c r="E1126" s="233" t="s">
        <v>5</v>
      </c>
      <c r="F1126" s="234" t="s">
        <v>1425</v>
      </c>
      <c r="H1126" s="233" t="s">
        <v>5</v>
      </c>
      <c r="I1126" s="235"/>
      <c r="L1126" s="232"/>
      <c r="M1126" s="236"/>
      <c r="N1126" s="237"/>
      <c r="O1126" s="237"/>
      <c r="P1126" s="237"/>
      <c r="Q1126" s="237"/>
      <c r="R1126" s="237"/>
      <c r="S1126" s="237"/>
      <c r="T1126" s="238"/>
      <c r="AT1126" s="233" t="s">
        <v>402</v>
      </c>
      <c r="AU1126" s="233" t="s">
        <v>294</v>
      </c>
      <c r="AV1126" s="12" t="s">
        <v>24</v>
      </c>
      <c r="AW1126" s="12" t="s">
        <v>43</v>
      </c>
      <c r="AX1126" s="12" t="s">
        <v>80</v>
      </c>
      <c r="AY1126" s="233" t="s">
        <v>281</v>
      </c>
    </row>
    <row r="1127" s="13" customFormat="1">
      <c r="B1127" s="239"/>
      <c r="D1127" s="216" t="s">
        <v>402</v>
      </c>
      <c r="E1127" s="240" t="s">
        <v>5</v>
      </c>
      <c r="F1127" s="241" t="s">
        <v>1426</v>
      </c>
      <c r="H1127" s="242">
        <v>23.449999999999999</v>
      </c>
      <c r="I1127" s="243"/>
      <c r="L1127" s="239"/>
      <c r="M1127" s="244"/>
      <c r="N1127" s="245"/>
      <c r="O1127" s="245"/>
      <c r="P1127" s="245"/>
      <c r="Q1127" s="245"/>
      <c r="R1127" s="245"/>
      <c r="S1127" s="245"/>
      <c r="T1127" s="246"/>
      <c r="AT1127" s="240" t="s">
        <v>402</v>
      </c>
      <c r="AU1127" s="240" t="s">
        <v>294</v>
      </c>
      <c r="AV1127" s="13" t="s">
        <v>87</v>
      </c>
      <c r="AW1127" s="13" t="s">
        <v>43</v>
      </c>
      <c r="AX1127" s="13" t="s">
        <v>80</v>
      </c>
      <c r="AY1127" s="240" t="s">
        <v>281</v>
      </c>
    </row>
    <row r="1128" s="12" customFormat="1">
      <c r="B1128" s="232"/>
      <c r="D1128" s="216" t="s">
        <v>402</v>
      </c>
      <c r="E1128" s="233" t="s">
        <v>5</v>
      </c>
      <c r="F1128" s="234" t="s">
        <v>1427</v>
      </c>
      <c r="H1128" s="233" t="s">
        <v>5</v>
      </c>
      <c r="I1128" s="235"/>
      <c r="L1128" s="232"/>
      <c r="M1128" s="236"/>
      <c r="N1128" s="237"/>
      <c r="O1128" s="237"/>
      <c r="P1128" s="237"/>
      <c r="Q1128" s="237"/>
      <c r="R1128" s="237"/>
      <c r="S1128" s="237"/>
      <c r="T1128" s="238"/>
      <c r="AT1128" s="233" t="s">
        <v>402</v>
      </c>
      <c r="AU1128" s="233" t="s">
        <v>294</v>
      </c>
      <c r="AV1128" s="12" t="s">
        <v>24</v>
      </c>
      <c r="AW1128" s="12" t="s">
        <v>43</v>
      </c>
      <c r="AX1128" s="12" t="s">
        <v>80</v>
      </c>
      <c r="AY1128" s="233" t="s">
        <v>281</v>
      </c>
    </row>
    <row r="1129" s="13" customFormat="1">
      <c r="B1129" s="239"/>
      <c r="D1129" s="216" t="s">
        <v>402</v>
      </c>
      <c r="E1129" s="240" t="s">
        <v>5</v>
      </c>
      <c r="F1129" s="241" t="s">
        <v>1428</v>
      </c>
      <c r="H1129" s="242">
        <v>30.449999999999999</v>
      </c>
      <c r="I1129" s="243"/>
      <c r="L1129" s="239"/>
      <c r="M1129" s="244"/>
      <c r="N1129" s="245"/>
      <c r="O1129" s="245"/>
      <c r="P1129" s="245"/>
      <c r="Q1129" s="245"/>
      <c r="R1129" s="245"/>
      <c r="S1129" s="245"/>
      <c r="T1129" s="246"/>
      <c r="AT1129" s="240" t="s">
        <v>402</v>
      </c>
      <c r="AU1129" s="240" t="s">
        <v>294</v>
      </c>
      <c r="AV1129" s="13" t="s">
        <v>87</v>
      </c>
      <c r="AW1129" s="13" t="s">
        <v>43</v>
      </c>
      <c r="AX1129" s="13" t="s">
        <v>80</v>
      </c>
      <c r="AY1129" s="240" t="s">
        <v>281</v>
      </c>
    </row>
    <row r="1130" s="12" customFormat="1">
      <c r="B1130" s="232"/>
      <c r="D1130" s="216" t="s">
        <v>402</v>
      </c>
      <c r="E1130" s="233" t="s">
        <v>5</v>
      </c>
      <c r="F1130" s="234" t="s">
        <v>1429</v>
      </c>
      <c r="H1130" s="233" t="s">
        <v>5</v>
      </c>
      <c r="I1130" s="235"/>
      <c r="L1130" s="232"/>
      <c r="M1130" s="236"/>
      <c r="N1130" s="237"/>
      <c r="O1130" s="237"/>
      <c r="P1130" s="237"/>
      <c r="Q1130" s="237"/>
      <c r="R1130" s="237"/>
      <c r="S1130" s="237"/>
      <c r="T1130" s="238"/>
      <c r="AT1130" s="233" t="s">
        <v>402</v>
      </c>
      <c r="AU1130" s="233" t="s">
        <v>294</v>
      </c>
      <c r="AV1130" s="12" t="s">
        <v>24</v>
      </c>
      <c r="AW1130" s="12" t="s">
        <v>43</v>
      </c>
      <c r="AX1130" s="12" t="s">
        <v>80</v>
      </c>
      <c r="AY1130" s="233" t="s">
        <v>281</v>
      </c>
    </row>
    <row r="1131" s="13" customFormat="1">
      <c r="B1131" s="239"/>
      <c r="D1131" s="216" t="s">
        <v>402</v>
      </c>
      <c r="E1131" s="240" t="s">
        <v>5</v>
      </c>
      <c r="F1131" s="241" t="s">
        <v>1430</v>
      </c>
      <c r="H1131" s="242">
        <v>26.949999999999999</v>
      </c>
      <c r="I1131" s="243"/>
      <c r="L1131" s="239"/>
      <c r="M1131" s="244"/>
      <c r="N1131" s="245"/>
      <c r="O1131" s="245"/>
      <c r="P1131" s="245"/>
      <c r="Q1131" s="245"/>
      <c r="R1131" s="245"/>
      <c r="S1131" s="245"/>
      <c r="T1131" s="246"/>
      <c r="AT1131" s="240" t="s">
        <v>402</v>
      </c>
      <c r="AU1131" s="240" t="s">
        <v>294</v>
      </c>
      <c r="AV1131" s="13" t="s">
        <v>87</v>
      </c>
      <c r="AW1131" s="13" t="s">
        <v>43</v>
      </c>
      <c r="AX1131" s="13" t="s">
        <v>80</v>
      </c>
      <c r="AY1131" s="240" t="s">
        <v>281</v>
      </c>
    </row>
    <row r="1132" s="13" customFormat="1">
      <c r="B1132" s="239"/>
      <c r="D1132" s="216" t="s">
        <v>402</v>
      </c>
      <c r="E1132" s="240" t="s">
        <v>5</v>
      </c>
      <c r="F1132" s="241" t="s">
        <v>830</v>
      </c>
      <c r="H1132" s="242">
        <v>-1.8</v>
      </c>
      <c r="I1132" s="243"/>
      <c r="L1132" s="239"/>
      <c r="M1132" s="244"/>
      <c r="N1132" s="245"/>
      <c r="O1132" s="245"/>
      <c r="P1132" s="245"/>
      <c r="Q1132" s="245"/>
      <c r="R1132" s="245"/>
      <c r="S1132" s="245"/>
      <c r="T1132" s="246"/>
      <c r="AT1132" s="240" t="s">
        <v>402</v>
      </c>
      <c r="AU1132" s="240" t="s">
        <v>294</v>
      </c>
      <c r="AV1132" s="13" t="s">
        <v>87</v>
      </c>
      <c r="AW1132" s="13" t="s">
        <v>43</v>
      </c>
      <c r="AX1132" s="13" t="s">
        <v>80</v>
      </c>
      <c r="AY1132" s="240" t="s">
        <v>281</v>
      </c>
    </row>
    <row r="1133" s="12" customFormat="1">
      <c r="B1133" s="232"/>
      <c r="D1133" s="216" t="s">
        <v>402</v>
      </c>
      <c r="E1133" s="233" t="s">
        <v>5</v>
      </c>
      <c r="F1133" s="234" t="s">
        <v>1431</v>
      </c>
      <c r="H1133" s="233" t="s">
        <v>5</v>
      </c>
      <c r="I1133" s="235"/>
      <c r="L1133" s="232"/>
      <c r="M1133" s="236"/>
      <c r="N1133" s="237"/>
      <c r="O1133" s="237"/>
      <c r="P1133" s="237"/>
      <c r="Q1133" s="237"/>
      <c r="R1133" s="237"/>
      <c r="S1133" s="237"/>
      <c r="T1133" s="238"/>
      <c r="AT1133" s="233" t="s">
        <v>402</v>
      </c>
      <c r="AU1133" s="233" t="s">
        <v>294</v>
      </c>
      <c r="AV1133" s="12" t="s">
        <v>24</v>
      </c>
      <c r="AW1133" s="12" t="s">
        <v>43</v>
      </c>
      <c r="AX1133" s="12" t="s">
        <v>80</v>
      </c>
      <c r="AY1133" s="233" t="s">
        <v>281</v>
      </c>
    </row>
    <row r="1134" s="13" customFormat="1">
      <c r="B1134" s="239"/>
      <c r="D1134" s="216" t="s">
        <v>402</v>
      </c>
      <c r="E1134" s="240" t="s">
        <v>5</v>
      </c>
      <c r="F1134" s="241" t="s">
        <v>1426</v>
      </c>
      <c r="H1134" s="242">
        <v>23.449999999999999</v>
      </c>
      <c r="I1134" s="243"/>
      <c r="L1134" s="239"/>
      <c r="M1134" s="244"/>
      <c r="N1134" s="245"/>
      <c r="O1134" s="245"/>
      <c r="P1134" s="245"/>
      <c r="Q1134" s="245"/>
      <c r="R1134" s="245"/>
      <c r="S1134" s="245"/>
      <c r="T1134" s="246"/>
      <c r="AT1134" s="240" t="s">
        <v>402</v>
      </c>
      <c r="AU1134" s="240" t="s">
        <v>294</v>
      </c>
      <c r="AV1134" s="13" t="s">
        <v>87</v>
      </c>
      <c r="AW1134" s="13" t="s">
        <v>43</v>
      </c>
      <c r="AX1134" s="13" t="s">
        <v>80</v>
      </c>
      <c r="AY1134" s="240" t="s">
        <v>281</v>
      </c>
    </row>
    <row r="1135" s="12" customFormat="1">
      <c r="B1135" s="232"/>
      <c r="D1135" s="216" t="s">
        <v>402</v>
      </c>
      <c r="E1135" s="233" t="s">
        <v>5</v>
      </c>
      <c r="F1135" s="234" t="s">
        <v>1432</v>
      </c>
      <c r="H1135" s="233" t="s">
        <v>5</v>
      </c>
      <c r="I1135" s="235"/>
      <c r="L1135" s="232"/>
      <c r="M1135" s="236"/>
      <c r="N1135" s="237"/>
      <c r="O1135" s="237"/>
      <c r="P1135" s="237"/>
      <c r="Q1135" s="237"/>
      <c r="R1135" s="237"/>
      <c r="S1135" s="237"/>
      <c r="T1135" s="238"/>
      <c r="AT1135" s="233" t="s">
        <v>402</v>
      </c>
      <c r="AU1135" s="233" t="s">
        <v>294</v>
      </c>
      <c r="AV1135" s="12" t="s">
        <v>24</v>
      </c>
      <c r="AW1135" s="12" t="s">
        <v>43</v>
      </c>
      <c r="AX1135" s="12" t="s">
        <v>80</v>
      </c>
      <c r="AY1135" s="233" t="s">
        <v>281</v>
      </c>
    </row>
    <row r="1136" s="13" customFormat="1">
      <c r="B1136" s="239"/>
      <c r="D1136" s="216" t="s">
        <v>402</v>
      </c>
      <c r="E1136" s="240" t="s">
        <v>5</v>
      </c>
      <c r="F1136" s="241" t="s">
        <v>1433</v>
      </c>
      <c r="H1136" s="242">
        <v>38.149999999999999</v>
      </c>
      <c r="I1136" s="243"/>
      <c r="L1136" s="239"/>
      <c r="M1136" s="244"/>
      <c r="N1136" s="245"/>
      <c r="O1136" s="245"/>
      <c r="P1136" s="245"/>
      <c r="Q1136" s="245"/>
      <c r="R1136" s="245"/>
      <c r="S1136" s="245"/>
      <c r="T1136" s="246"/>
      <c r="AT1136" s="240" t="s">
        <v>402</v>
      </c>
      <c r="AU1136" s="240" t="s">
        <v>294</v>
      </c>
      <c r="AV1136" s="13" t="s">
        <v>87</v>
      </c>
      <c r="AW1136" s="13" t="s">
        <v>43</v>
      </c>
      <c r="AX1136" s="13" t="s">
        <v>80</v>
      </c>
      <c r="AY1136" s="240" t="s">
        <v>281</v>
      </c>
    </row>
    <row r="1137" s="12" customFormat="1">
      <c r="B1137" s="232"/>
      <c r="D1137" s="216" t="s">
        <v>402</v>
      </c>
      <c r="E1137" s="233" t="s">
        <v>5</v>
      </c>
      <c r="F1137" s="234" t="s">
        <v>1434</v>
      </c>
      <c r="H1137" s="233" t="s">
        <v>5</v>
      </c>
      <c r="I1137" s="235"/>
      <c r="L1137" s="232"/>
      <c r="M1137" s="236"/>
      <c r="N1137" s="237"/>
      <c r="O1137" s="237"/>
      <c r="P1137" s="237"/>
      <c r="Q1137" s="237"/>
      <c r="R1137" s="237"/>
      <c r="S1137" s="237"/>
      <c r="T1137" s="238"/>
      <c r="AT1137" s="233" t="s">
        <v>402</v>
      </c>
      <c r="AU1137" s="233" t="s">
        <v>294</v>
      </c>
      <c r="AV1137" s="12" t="s">
        <v>24</v>
      </c>
      <c r="AW1137" s="12" t="s">
        <v>43</v>
      </c>
      <c r="AX1137" s="12" t="s">
        <v>80</v>
      </c>
      <c r="AY1137" s="233" t="s">
        <v>281</v>
      </c>
    </row>
    <row r="1138" s="13" customFormat="1">
      <c r="B1138" s="239"/>
      <c r="D1138" s="216" t="s">
        <v>402</v>
      </c>
      <c r="E1138" s="240" t="s">
        <v>5</v>
      </c>
      <c r="F1138" s="241" t="s">
        <v>1435</v>
      </c>
      <c r="H1138" s="242">
        <v>90.859999999999999</v>
      </c>
      <c r="I1138" s="243"/>
      <c r="L1138" s="239"/>
      <c r="M1138" s="244"/>
      <c r="N1138" s="245"/>
      <c r="O1138" s="245"/>
      <c r="P1138" s="245"/>
      <c r="Q1138" s="245"/>
      <c r="R1138" s="245"/>
      <c r="S1138" s="245"/>
      <c r="T1138" s="246"/>
      <c r="AT1138" s="240" t="s">
        <v>402</v>
      </c>
      <c r="AU1138" s="240" t="s">
        <v>294</v>
      </c>
      <c r="AV1138" s="13" t="s">
        <v>87</v>
      </c>
      <c r="AW1138" s="13" t="s">
        <v>43</v>
      </c>
      <c r="AX1138" s="13" t="s">
        <v>80</v>
      </c>
      <c r="AY1138" s="240" t="s">
        <v>281</v>
      </c>
    </row>
    <row r="1139" s="13" customFormat="1">
      <c r="B1139" s="239"/>
      <c r="D1139" s="216" t="s">
        <v>402</v>
      </c>
      <c r="E1139" s="240" t="s">
        <v>5</v>
      </c>
      <c r="F1139" s="241" t="s">
        <v>830</v>
      </c>
      <c r="H1139" s="242">
        <v>-1.8</v>
      </c>
      <c r="I1139" s="243"/>
      <c r="L1139" s="239"/>
      <c r="M1139" s="244"/>
      <c r="N1139" s="245"/>
      <c r="O1139" s="245"/>
      <c r="P1139" s="245"/>
      <c r="Q1139" s="245"/>
      <c r="R1139" s="245"/>
      <c r="S1139" s="245"/>
      <c r="T1139" s="246"/>
      <c r="AT1139" s="240" t="s">
        <v>402</v>
      </c>
      <c r="AU1139" s="240" t="s">
        <v>294</v>
      </c>
      <c r="AV1139" s="13" t="s">
        <v>87</v>
      </c>
      <c r="AW1139" s="13" t="s">
        <v>43</v>
      </c>
      <c r="AX1139" s="13" t="s">
        <v>80</v>
      </c>
      <c r="AY1139" s="240" t="s">
        <v>281</v>
      </c>
    </row>
    <row r="1140" s="13" customFormat="1">
      <c r="B1140" s="239"/>
      <c r="D1140" s="216" t="s">
        <v>402</v>
      </c>
      <c r="E1140" s="240" t="s">
        <v>5</v>
      </c>
      <c r="F1140" s="241" t="s">
        <v>1158</v>
      </c>
      <c r="H1140" s="242">
        <v>-3.6000000000000001</v>
      </c>
      <c r="I1140" s="243"/>
      <c r="L1140" s="239"/>
      <c r="M1140" s="244"/>
      <c r="N1140" s="245"/>
      <c r="O1140" s="245"/>
      <c r="P1140" s="245"/>
      <c r="Q1140" s="245"/>
      <c r="R1140" s="245"/>
      <c r="S1140" s="245"/>
      <c r="T1140" s="246"/>
      <c r="AT1140" s="240" t="s">
        <v>402</v>
      </c>
      <c r="AU1140" s="240" t="s">
        <v>294</v>
      </c>
      <c r="AV1140" s="13" t="s">
        <v>87</v>
      </c>
      <c r="AW1140" s="13" t="s">
        <v>43</v>
      </c>
      <c r="AX1140" s="13" t="s">
        <v>80</v>
      </c>
      <c r="AY1140" s="240" t="s">
        <v>281</v>
      </c>
    </row>
    <row r="1141" s="13" customFormat="1">
      <c r="B1141" s="239"/>
      <c r="D1141" s="216" t="s">
        <v>402</v>
      </c>
      <c r="E1141" s="240" t="s">
        <v>5</v>
      </c>
      <c r="F1141" s="241" t="s">
        <v>5</v>
      </c>
      <c r="H1141" s="242">
        <v>0</v>
      </c>
      <c r="I1141" s="243"/>
      <c r="L1141" s="239"/>
      <c r="M1141" s="244"/>
      <c r="N1141" s="245"/>
      <c r="O1141" s="245"/>
      <c r="P1141" s="245"/>
      <c r="Q1141" s="245"/>
      <c r="R1141" s="245"/>
      <c r="S1141" s="245"/>
      <c r="T1141" s="246"/>
      <c r="AT1141" s="240" t="s">
        <v>402</v>
      </c>
      <c r="AU1141" s="240" t="s">
        <v>294</v>
      </c>
      <c r="AV1141" s="13" t="s">
        <v>87</v>
      </c>
      <c r="AW1141" s="13" t="s">
        <v>43</v>
      </c>
      <c r="AX1141" s="13" t="s">
        <v>80</v>
      </c>
      <c r="AY1141" s="240" t="s">
        <v>281</v>
      </c>
    </row>
    <row r="1142" s="12" customFormat="1">
      <c r="B1142" s="232"/>
      <c r="D1142" s="216" t="s">
        <v>402</v>
      </c>
      <c r="E1142" s="233" t="s">
        <v>5</v>
      </c>
      <c r="F1142" s="234" t="s">
        <v>776</v>
      </c>
      <c r="H1142" s="233" t="s">
        <v>5</v>
      </c>
      <c r="I1142" s="235"/>
      <c r="L1142" s="232"/>
      <c r="M1142" s="236"/>
      <c r="N1142" s="237"/>
      <c r="O1142" s="237"/>
      <c r="P1142" s="237"/>
      <c r="Q1142" s="237"/>
      <c r="R1142" s="237"/>
      <c r="S1142" s="237"/>
      <c r="T1142" s="238"/>
      <c r="AT1142" s="233" t="s">
        <v>402</v>
      </c>
      <c r="AU1142" s="233" t="s">
        <v>294</v>
      </c>
      <c r="AV1142" s="12" t="s">
        <v>24</v>
      </c>
      <c r="AW1142" s="12" t="s">
        <v>43</v>
      </c>
      <c r="AX1142" s="12" t="s">
        <v>80</v>
      </c>
      <c r="AY1142" s="233" t="s">
        <v>281</v>
      </c>
    </row>
    <row r="1143" s="12" customFormat="1">
      <c r="B1143" s="232"/>
      <c r="D1143" s="216" t="s">
        <v>402</v>
      </c>
      <c r="E1143" s="233" t="s">
        <v>5</v>
      </c>
      <c r="F1143" s="234" t="s">
        <v>886</v>
      </c>
      <c r="H1143" s="233" t="s">
        <v>5</v>
      </c>
      <c r="I1143" s="235"/>
      <c r="L1143" s="232"/>
      <c r="M1143" s="236"/>
      <c r="N1143" s="237"/>
      <c r="O1143" s="237"/>
      <c r="P1143" s="237"/>
      <c r="Q1143" s="237"/>
      <c r="R1143" s="237"/>
      <c r="S1143" s="237"/>
      <c r="T1143" s="238"/>
      <c r="AT1143" s="233" t="s">
        <v>402</v>
      </c>
      <c r="AU1143" s="233" t="s">
        <v>294</v>
      </c>
      <c r="AV1143" s="12" t="s">
        <v>24</v>
      </c>
      <c r="AW1143" s="12" t="s">
        <v>43</v>
      </c>
      <c r="AX1143" s="12" t="s">
        <v>80</v>
      </c>
      <c r="AY1143" s="233" t="s">
        <v>281</v>
      </c>
    </row>
    <row r="1144" s="13" customFormat="1">
      <c r="B1144" s="239"/>
      <c r="D1144" s="216" t="s">
        <v>402</v>
      </c>
      <c r="E1144" s="240" t="s">
        <v>5</v>
      </c>
      <c r="F1144" s="241" t="s">
        <v>1436</v>
      </c>
      <c r="H1144" s="242">
        <v>27.754999999999999</v>
      </c>
      <c r="I1144" s="243"/>
      <c r="L1144" s="239"/>
      <c r="M1144" s="244"/>
      <c r="N1144" s="245"/>
      <c r="O1144" s="245"/>
      <c r="P1144" s="245"/>
      <c r="Q1144" s="245"/>
      <c r="R1144" s="245"/>
      <c r="S1144" s="245"/>
      <c r="T1144" s="246"/>
      <c r="AT1144" s="240" t="s">
        <v>402</v>
      </c>
      <c r="AU1144" s="240" t="s">
        <v>294</v>
      </c>
      <c r="AV1144" s="13" t="s">
        <v>87</v>
      </c>
      <c r="AW1144" s="13" t="s">
        <v>43</v>
      </c>
      <c r="AX1144" s="13" t="s">
        <v>80</v>
      </c>
      <c r="AY1144" s="240" t="s">
        <v>281</v>
      </c>
    </row>
    <row r="1145" s="13" customFormat="1">
      <c r="B1145" s="239"/>
      <c r="D1145" s="216" t="s">
        <v>402</v>
      </c>
      <c r="E1145" s="240" t="s">
        <v>5</v>
      </c>
      <c r="F1145" s="241" t="s">
        <v>1416</v>
      </c>
      <c r="H1145" s="242">
        <v>-2.3999999999999999</v>
      </c>
      <c r="I1145" s="243"/>
      <c r="L1145" s="239"/>
      <c r="M1145" s="244"/>
      <c r="N1145" s="245"/>
      <c r="O1145" s="245"/>
      <c r="P1145" s="245"/>
      <c r="Q1145" s="245"/>
      <c r="R1145" s="245"/>
      <c r="S1145" s="245"/>
      <c r="T1145" s="246"/>
      <c r="AT1145" s="240" t="s">
        <v>402</v>
      </c>
      <c r="AU1145" s="240" t="s">
        <v>294</v>
      </c>
      <c r="AV1145" s="13" t="s">
        <v>87</v>
      </c>
      <c r="AW1145" s="13" t="s">
        <v>43</v>
      </c>
      <c r="AX1145" s="13" t="s">
        <v>80</v>
      </c>
      <c r="AY1145" s="240" t="s">
        <v>281</v>
      </c>
    </row>
    <row r="1146" s="12" customFormat="1">
      <c r="B1146" s="232"/>
      <c r="D1146" s="216" t="s">
        <v>402</v>
      </c>
      <c r="E1146" s="233" t="s">
        <v>5</v>
      </c>
      <c r="F1146" s="234" t="s">
        <v>1437</v>
      </c>
      <c r="H1146" s="233" t="s">
        <v>5</v>
      </c>
      <c r="I1146" s="235"/>
      <c r="L1146" s="232"/>
      <c r="M1146" s="236"/>
      <c r="N1146" s="237"/>
      <c r="O1146" s="237"/>
      <c r="P1146" s="237"/>
      <c r="Q1146" s="237"/>
      <c r="R1146" s="237"/>
      <c r="S1146" s="237"/>
      <c r="T1146" s="238"/>
      <c r="AT1146" s="233" t="s">
        <v>402</v>
      </c>
      <c r="AU1146" s="233" t="s">
        <v>294</v>
      </c>
      <c r="AV1146" s="12" t="s">
        <v>24</v>
      </c>
      <c r="AW1146" s="12" t="s">
        <v>43</v>
      </c>
      <c r="AX1146" s="12" t="s">
        <v>80</v>
      </c>
      <c r="AY1146" s="233" t="s">
        <v>281</v>
      </c>
    </row>
    <row r="1147" s="13" customFormat="1">
      <c r="B1147" s="239"/>
      <c r="D1147" s="216" t="s">
        <v>402</v>
      </c>
      <c r="E1147" s="240" t="s">
        <v>5</v>
      </c>
      <c r="F1147" s="241" t="s">
        <v>1438</v>
      </c>
      <c r="H1147" s="242">
        <v>23.18</v>
      </c>
      <c r="I1147" s="243"/>
      <c r="L1147" s="239"/>
      <c r="M1147" s="244"/>
      <c r="N1147" s="245"/>
      <c r="O1147" s="245"/>
      <c r="P1147" s="245"/>
      <c r="Q1147" s="245"/>
      <c r="R1147" s="245"/>
      <c r="S1147" s="245"/>
      <c r="T1147" s="246"/>
      <c r="AT1147" s="240" t="s">
        <v>402</v>
      </c>
      <c r="AU1147" s="240" t="s">
        <v>294</v>
      </c>
      <c r="AV1147" s="13" t="s">
        <v>87</v>
      </c>
      <c r="AW1147" s="13" t="s">
        <v>43</v>
      </c>
      <c r="AX1147" s="13" t="s">
        <v>80</v>
      </c>
      <c r="AY1147" s="240" t="s">
        <v>281</v>
      </c>
    </row>
    <row r="1148" s="13" customFormat="1">
      <c r="B1148" s="239"/>
      <c r="D1148" s="216" t="s">
        <v>402</v>
      </c>
      <c r="E1148" s="240" t="s">
        <v>5</v>
      </c>
      <c r="F1148" s="241" t="s">
        <v>823</v>
      </c>
      <c r="H1148" s="242">
        <v>-1.3999999999999999</v>
      </c>
      <c r="I1148" s="243"/>
      <c r="L1148" s="239"/>
      <c r="M1148" s="244"/>
      <c r="N1148" s="245"/>
      <c r="O1148" s="245"/>
      <c r="P1148" s="245"/>
      <c r="Q1148" s="245"/>
      <c r="R1148" s="245"/>
      <c r="S1148" s="245"/>
      <c r="T1148" s="246"/>
      <c r="AT1148" s="240" t="s">
        <v>402</v>
      </c>
      <c r="AU1148" s="240" t="s">
        <v>294</v>
      </c>
      <c r="AV1148" s="13" t="s">
        <v>87</v>
      </c>
      <c r="AW1148" s="13" t="s">
        <v>43</v>
      </c>
      <c r="AX1148" s="13" t="s">
        <v>80</v>
      </c>
      <c r="AY1148" s="240" t="s">
        <v>281</v>
      </c>
    </row>
    <row r="1149" s="13" customFormat="1">
      <c r="B1149" s="239"/>
      <c r="D1149" s="216" t="s">
        <v>402</v>
      </c>
      <c r="E1149" s="240" t="s">
        <v>5</v>
      </c>
      <c r="F1149" s="241" t="s">
        <v>1416</v>
      </c>
      <c r="H1149" s="242">
        <v>-2.3999999999999999</v>
      </c>
      <c r="I1149" s="243"/>
      <c r="L1149" s="239"/>
      <c r="M1149" s="244"/>
      <c r="N1149" s="245"/>
      <c r="O1149" s="245"/>
      <c r="P1149" s="245"/>
      <c r="Q1149" s="245"/>
      <c r="R1149" s="245"/>
      <c r="S1149" s="245"/>
      <c r="T1149" s="246"/>
      <c r="AT1149" s="240" t="s">
        <v>402</v>
      </c>
      <c r="AU1149" s="240" t="s">
        <v>294</v>
      </c>
      <c r="AV1149" s="13" t="s">
        <v>87</v>
      </c>
      <c r="AW1149" s="13" t="s">
        <v>43</v>
      </c>
      <c r="AX1149" s="13" t="s">
        <v>80</v>
      </c>
      <c r="AY1149" s="240" t="s">
        <v>281</v>
      </c>
    </row>
    <row r="1150" s="12" customFormat="1">
      <c r="B1150" s="232"/>
      <c r="D1150" s="216" t="s">
        <v>402</v>
      </c>
      <c r="E1150" s="233" t="s">
        <v>5</v>
      </c>
      <c r="F1150" s="234" t="s">
        <v>843</v>
      </c>
      <c r="H1150" s="233" t="s">
        <v>5</v>
      </c>
      <c r="I1150" s="235"/>
      <c r="L1150" s="232"/>
      <c r="M1150" s="236"/>
      <c r="N1150" s="237"/>
      <c r="O1150" s="237"/>
      <c r="P1150" s="237"/>
      <c r="Q1150" s="237"/>
      <c r="R1150" s="237"/>
      <c r="S1150" s="237"/>
      <c r="T1150" s="238"/>
      <c r="AT1150" s="233" t="s">
        <v>402</v>
      </c>
      <c r="AU1150" s="233" t="s">
        <v>294</v>
      </c>
      <c r="AV1150" s="12" t="s">
        <v>24</v>
      </c>
      <c r="AW1150" s="12" t="s">
        <v>43</v>
      </c>
      <c r="AX1150" s="12" t="s">
        <v>80</v>
      </c>
      <c r="AY1150" s="233" t="s">
        <v>281</v>
      </c>
    </row>
    <row r="1151" s="13" customFormat="1">
      <c r="B1151" s="239"/>
      <c r="D1151" s="216" t="s">
        <v>402</v>
      </c>
      <c r="E1151" s="240" t="s">
        <v>5</v>
      </c>
      <c r="F1151" s="241" t="s">
        <v>1439</v>
      </c>
      <c r="H1151" s="242">
        <v>12.92</v>
      </c>
      <c r="I1151" s="243"/>
      <c r="L1151" s="239"/>
      <c r="M1151" s="244"/>
      <c r="N1151" s="245"/>
      <c r="O1151" s="245"/>
      <c r="P1151" s="245"/>
      <c r="Q1151" s="245"/>
      <c r="R1151" s="245"/>
      <c r="S1151" s="245"/>
      <c r="T1151" s="246"/>
      <c r="AT1151" s="240" t="s">
        <v>402</v>
      </c>
      <c r="AU1151" s="240" t="s">
        <v>294</v>
      </c>
      <c r="AV1151" s="13" t="s">
        <v>87</v>
      </c>
      <c r="AW1151" s="13" t="s">
        <v>43</v>
      </c>
      <c r="AX1151" s="13" t="s">
        <v>80</v>
      </c>
      <c r="AY1151" s="240" t="s">
        <v>281</v>
      </c>
    </row>
    <row r="1152" s="12" customFormat="1">
      <c r="B1152" s="232"/>
      <c r="D1152" s="216" t="s">
        <v>402</v>
      </c>
      <c r="E1152" s="233" t="s">
        <v>5</v>
      </c>
      <c r="F1152" s="234" t="s">
        <v>1440</v>
      </c>
      <c r="H1152" s="233" t="s">
        <v>5</v>
      </c>
      <c r="I1152" s="235"/>
      <c r="L1152" s="232"/>
      <c r="M1152" s="236"/>
      <c r="N1152" s="237"/>
      <c r="O1152" s="237"/>
      <c r="P1152" s="237"/>
      <c r="Q1152" s="237"/>
      <c r="R1152" s="237"/>
      <c r="S1152" s="237"/>
      <c r="T1152" s="238"/>
      <c r="AT1152" s="233" t="s">
        <v>402</v>
      </c>
      <c r="AU1152" s="233" t="s">
        <v>294</v>
      </c>
      <c r="AV1152" s="12" t="s">
        <v>24</v>
      </c>
      <c r="AW1152" s="12" t="s">
        <v>43</v>
      </c>
      <c r="AX1152" s="12" t="s">
        <v>80</v>
      </c>
      <c r="AY1152" s="233" t="s">
        <v>281</v>
      </c>
    </row>
    <row r="1153" s="13" customFormat="1">
      <c r="B1153" s="239"/>
      <c r="D1153" s="216" t="s">
        <v>402</v>
      </c>
      <c r="E1153" s="240" t="s">
        <v>5</v>
      </c>
      <c r="F1153" s="241" t="s">
        <v>1441</v>
      </c>
      <c r="H1153" s="242">
        <v>31.539999999999999</v>
      </c>
      <c r="I1153" s="243"/>
      <c r="L1153" s="239"/>
      <c r="M1153" s="244"/>
      <c r="N1153" s="245"/>
      <c r="O1153" s="245"/>
      <c r="P1153" s="245"/>
      <c r="Q1153" s="245"/>
      <c r="R1153" s="245"/>
      <c r="S1153" s="245"/>
      <c r="T1153" s="246"/>
      <c r="AT1153" s="240" t="s">
        <v>402</v>
      </c>
      <c r="AU1153" s="240" t="s">
        <v>294</v>
      </c>
      <c r="AV1153" s="13" t="s">
        <v>87</v>
      </c>
      <c r="AW1153" s="13" t="s">
        <v>43</v>
      </c>
      <c r="AX1153" s="13" t="s">
        <v>80</v>
      </c>
      <c r="AY1153" s="240" t="s">
        <v>281</v>
      </c>
    </row>
    <row r="1154" s="13" customFormat="1">
      <c r="B1154" s="239"/>
      <c r="D1154" s="216" t="s">
        <v>402</v>
      </c>
      <c r="E1154" s="240" t="s">
        <v>5</v>
      </c>
      <c r="F1154" s="241" t="s">
        <v>1129</v>
      </c>
      <c r="H1154" s="242">
        <v>-1.6000000000000001</v>
      </c>
      <c r="I1154" s="243"/>
      <c r="L1154" s="239"/>
      <c r="M1154" s="244"/>
      <c r="N1154" s="245"/>
      <c r="O1154" s="245"/>
      <c r="P1154" s="245"/>
      <c r="Q1154" s="245"/>
      <c r="R1154" s="245"/>
      <c r="S1154" s="245"/>
      <c r="T1154" s="246"/>
      <c r="AT1154" s="240" t="s">
        <v>402</v>
      </c>
      <c r="AU1154" s="240" t="s">
        <v>294</v>
      </c>
      <c r="AV1154" s="13" t="s">
        <v>87</v>
      </c>
      <c r="AW1154" s="13" t="s">
        <v>43</v>
      </c>
      <c r="AX1154" s="13" t="s">
        <v>80</v>
      </c>
      <c r="AY1154" s="240" t="s">
        <v>281</v>
      </c>
    </row>
    <row r="1155" s="12" customFormat="1">
      <c r="B1155" s="232"/>
      <c r="D1155" s="216" t="s">
        <v>402</v>
      </c>
      <c r="E1155" s="233" t="s">
        <v>5</v>
      </c>
      <c r="F1155" s="234" t="s">
        <v>1442</v>
      </c>
      <c r="H1155" s="233" t="s">
        <v>5</v>
      </c>
      <c r="I1155" s="235"/>
      <c r="L1155" s="232"/>
      <c r="M1155" s="236"/>
      <c r="N1155" s="237"/>
      <c r="O1155" s="237"/>
      <c r="P1155" s="237"/>
      <c r="Q1155" s="237"/>
      <c r="R1155" s="237"/>
      <c r="S1155" s="237"/>
      <c r="T1155" s="238"/>
      <c r="AT1155" s="233" t="s">
        <v>402</v>
      </c>
      <c r="AU1155" s="233" t="s">
        <v>294</v>
      </c>
      <c r="AV1155" s="12" t="s">
        <v>24</v>
      </c>
      <c r="AW1155" s="12" t="s">
        <v>43</v>
      </c>
      <c r="AX1155" s="12" t="s">
        <v>80</v>
      </c>
      <c r="AY1155" s="233" t="s">
        <v>281</v>
      </c>
    </row>
    <row r="1156" s="13" customFormat="1">
      <c r="B1156" s="239"/>
      <c r="D1156" s="216" t="s">
        <v>402</v>
      </c>
      <c r="E1156" s="240" t="s">
        <v>5</v>
      </c>
      <c r="F1156" s="241" t="s">
        <v>1443</v>
      </c>
      <c r="H1156" s="242">
        <v>32.061999999999998</v>
      </c>
      <c r="I1156" s="243"/>
      <c r="L1156" s="239"/>
      <c r="M1156" s="244"/>
      <c r="N1156" s="245"/>
      <c r="O1156" s="245"/>
      <c r="P1156" s="245"/>
      <c r="Q1156" s="245"/>
      <c r="R1156" s="245"/>
      <c r="S1156" s="245"/>
      <c r="T1156" s="246"/>
      <c r="AT1156" s="240" t="s">
        <v>402</v>
      </c>
      <c r="AU1156" s="240" t="s">
        <v>294</v>
      </c>
      <c r="AV1156" s="13" t="s">
        <v>87</v>
      </c>
      <c r="AW1156" s="13" t="s">
        <v>43</v>
      </c>
      <c r="AX1156" s="13" t="s">
        <v>80</v>
      </c>
      <c r="AY1156" s="240" t="s">
        <v>281</v>
      </c>
    </row>
    <row r="1157" s="12" customFormat="1">
      <c r="B1157" s="232"/>
      <c r="D1157" s="216" t="s">
        <v>402</v>
      </c>
      <c r="E1157" s="233" t="s">
        <v>5</v>
      </c>
      <c r="F1157" s="234" t="s">
        <v>1444</v>
      </c>
      <c r="H1157" s="233" t="s">
        <v>5</v>
      </c>
      <c r="I1157" s="235"/>
      <c r="L1157" s="232"/>
      <c r="M1157" s="236"/>
      <c r="N1157" s="237"/>
      <c r="O1157" s="237"/>
      <c r="P1157" s="237"/>
      <c r="Q1157" s="237"/>
      <c r="R1157" s="237"/>
      <c r="S1157" s="237"/>
      <c r="T1157" s="238"/>
      <c r="AT1157" s="233" t="s">
        <v>402</v>
      </c>
      <c r="AU1157" s="233" t="s">
        <v>294</v>
      </c>
      <c r="AV1157" s="12" t="s">
        <v>24</v>
      </c>
      <c r="AW1157" s="12" t="s">
        <v>43</v>
      </c>
      <c r="AX1157" s="12" t="s">
        <v>80</v>
      </c>
      <c r="AY1157" s="233" t="s">
        <v>281</v>
      </c>
    </row>
    <row r="1158" s="13" customFormat="1">
      <c r="B1158" s="239"/>
      <c r="D1158" s="216" t="s">
        <v>402</v>
      </c>
      <c r="E1158" s="240" t="s">
        <v>5</v>
      </c>
      <c r="F1158" s="241" t="s">
        <v>1445</v>
      </c>
      <c r="H1158" s="242">
        <v>31.280000000000001</v>
      </c>
      <c r="I1158" s="243"/>
      <c r="L1158" s="239"/>
      <c r="M1158" s="244"/>
      <c r="N1158" s="245"/>
      <c r="O1158" s="245"/>
      <c r="P1158" s="245"/>
      <c r="Q1158" s="245"/>
      <c r="R1158" s="245"/>
      <c r="S1158" s="245"/>
      <c r="T1158" s="246"/>
      <c r="AT1158" s="240" t="s">
        <v>402</v>
      </c>
      <c r="AU1158" s="240" t="s">
        <v>294</v>
      </c>
      <c r="AV1158" s="13" t="s">
        <v>87</v>
      </c>
      <c r="AW1158" s="13" t="s">
        <v>43</v>
      </c>
      <c r="AX1158" s="13" t="s">
        <v>80</v>
      </c>
      <c r="AY1158" s="240" t="s">
        <v>281</v>
      </c>
    </row>
    <row r="1159" s="12" customFormat="1">
      <c r="B1159" s="232"/>
      <c r="D1159" s="216" t="s">
        <v>402</v>
      </c>
      <c r="E1159" s="233" t="s">
        <v>5</v>
      </c>
      <c r="F1159" s="234" t="s">
        <v>1446</v>
      </c>
      <c r="H1159" s="233" t="s">
        <v>5</v>
      </c>
      <c r="I1159" s="235"/>
      <c r="L1159" s="232"/>
      <c r="M1159" s="236"/>
      <c r="N1159" s="237"/>
      <c r="O1159" s="237"/>
      <c r="P1159" s="237"/>
      <c r="Q1159" s="237"/>
      <c r="R1159" s="237"/>
      <c r="S1159" s="237"/>
      <c r="T1159" s="238"/>
      <c r="AT1159" s="233" t="s">
        <v>402</v>
      </c>
      <c r="AU1159" s="233" t="s">
        <v>294</v>
      </c>
      <c r="AV1159" s="12" t="s">
        <v>24</v>
      </c>
      <c r="AW1159" s="12" t="s">
        <v>43</v>
      </c>
      <c r="AX1159" s="12" t="s">
        <v>80</v>
      </c>
      <c r="AY1159" s="233" t="s">
        <v>281</v>
      </c>
    </row>
    <row r="1160" s="13" customFormat="1">
      <c r="B1160" s="239"/>
      <c r="D1160" s="216" t="s">
        <v>402</v>
      </c>
      <c r="E1160" s="240" t="s">
        <v>5</v>
      </c>
      <c r="F1160" s="241" t="s">
        <v>1447</v>
      </c>
      <c r="H1160" s="242">
        <v>54.149999999999999</v>
      </c>
      <c r="I1160" s="243"/>
      <c r="L1160" s="239"/>
      <c r="M1160" s="244"/>
      <c r="N1160" s="245"/>
      <c r="O1160" s="245"/>
      <c r="P1160" s="245"/>
      <c r="Q1160" s="245"/>
      <c r="R1160" s="245"/>
      <c r="S1160" s="245"/>
      <c r="T1160" s="246"/>
      <c r="AT1160" s="240" t="s">
        <v>402</v>
      </c>
      <c r="AU1160" s="240" t="s">
        <v>294</v>
      </c>
      <c r="AV1160" s="13" t="s">
        <v>87</v>
      </c>
      <c r="AW1160" s="13" t="s">
        <v>43</v>
      </c>
      <c r="AX1160" s="13" t="s">
        <v>80</v>
      </c>
      <c r="AY1160" s="240" t="s">
        <v>281</v>
      </c>
    </row>
    <row r="1161" s="13" customFormat="1">
      <c r="B1161" s="239"/>
      <c r="D1161" s="216" t="s">
        <v>402</v>
      </c>
      <c r="E1161" s="240" t="s">
        <v>5</v>
      </c>
      <c r="F1161" s="241" t="s">
        <v>1448</v>
      </c>
      <c r="H1161" s="242">
        <v>-15.9</v>
      </c>
      <c r="I1161" s="243"/>
      <c r="L1161" s="239"/>
      <c r="M1161" s="244"/>
      <c r="N1161" s="245"/>
      <c r="O1161" s="245"/>
      <c r="P1161" s="245"/>
      <c r="Q1161" s="245"/>
      <c r="R1161" s="245"/>
      <c r="S1161" s="245"/>
      <c r="T1161" s="246"/>
      <c r="AT1161" s="240" t="s">
        <v>402</v>
      </c>
      <c r="AU1161" s="240" t="s">
        <v>294</v>
      </c>
      <c r="AV1161" s="13" t="s">
        <v>87</v>
      </c>
      <c r="AW1161" s="13" t="s">
        <v>43</v>
      </c>
      <c r="AX1161" s="13" t="s">
        <v>80</v>
      </c>
      <c r="AY1161" s="240" t="s">
        <v>281</v>
      </c>
    </row>
    <row r="1162" s="13" customFormat="1">
      <c r="B1162" s="239"/>
      <c r="D1162" s="216" t="s">
        <v>402</v>
      </c>
      <c r="E1162" s="240" t="s">
        <v>5</v>
      </c>
      <c r="F1162" s="241" t="s">
        <v>830</v>
      </c>
      <c r="H1162" s="242">
        <v>-1.8</v>
      </c>
      <c r="I1162" s="243"/>
      <c r="L1162" s="239"/>
      <c r="M1162" s="244"/>
      <c r="N1162" s="245"/>
      <c r="O1162" s="245"/>
      <c r="P1162" s="245"/>
      <c r="Q1162" s="245"/>
      <c r="R1162" s="245"/>
      <c r="S1162" s="245"/>
      <c r="T1162" s="246"/>
      <c r="AT1162" s="240" t="s">
        <v>402</v>
      </c>
      <c r="AU1162" s="240" t="s">
        <v>294</v>
      </c>
      <c r="AV1162" s="13" t="s">
        <v>87</v>
      </c>
      <c r="AW1162" s="13" t="s">
        <v>43</v>
      </c>
      <c r="AX1162" s="13" t="s">
        <v>80</v>
      </c>
      <c r="AY1162" s="240" t="s">
        <v>281</v>
      </c>
    </row>
    <row r="1163" s="12" customFormat="1">
      <c r="B1163" s="232"/>
      <c r="D1163" s="216" t="s">
        <v>402</v>
      </c>
      <c r="E1163" s="233" t="s">
        <v>5</v>
      </c>
      <c r="F1163" s="234" t="s">
        <v>1101</v>
      </c>
      <c r="H1163" s="233" t="s">
        <v>5</v>
      </c>
      <c r="I1163" s="235"/>
      <c r="L1163" s="232"/>
      <c r="M1163" s="236"/>
      <c r="N1163" s="237"/>
      <c r="O1163" s="237"/>
      <c r="P1163" s="237"/>
      <c r="Q1163" s="237"/>
      <c r="R1163" s="237"/>
      <c r="S1163" s="237"/>
      <c r="T1163" s="238"/>
      <c r="AT1163" s="233" t="s">
        <v>402</v>
      </c>
      <c r="AU1163" s="233" t="s">
        <v>294</v>
      </c>
      <c r="AV1163" s="12" t="s">
        <v>24</v>
      </c>
      <c r="AW1163" s="12" t="s">
        <v>43</v>
      </c>
      <c r="AX1163" s="12" t="s">
        <v>80</v>
      </c>
      <c r="AY1163" s="233" t="s">
        <v>281</v>
      </c>
    </row>
    <row r="1164" s="13" customFormat="1">
      <c r="B1164" s="239"/>
      <c r="D1164" s="216" t="s">
        <v>402</v>
      </c>
      <c r="E1164" s="240" t="s">
        <v>5</v>
      </c>
      <c r="F1164" s="241" t="s">
        <v>1449</v>
      </c>
      <c r="H1164" s="242">
        <v>36.289999999999999</v>
      </c>
      <c r="I1164" s="243"/>
      <c r="L1164" s="239"/>
      <c r="M1164" s="244"/>
      <c r="N1164" s="245"/>
      <c r="O1164" s="245"/>
      <c r="P1164" s="245"/>
      <c r="Q1164" s="245"/>
      <c r="R1164" s="245"/>
      <c r="S1164" s="245"/>
      <c r="T1164" s="246"/>
      <c r="AT1164" s="240" t="s">
        <v>402</v>
      </c>
      <c r="AU1164" s="240" t="s">
        <v>294</v>
      </c>
      <c r="AV1164" s="13" t="s">
        <v>87</v>
      </c>
      <c r="AW1164" s="13" t="s">
        <v>43</v>
      </c>
      <c r="AX1164" s="13" t="s">
        <v>80</v>
      </c>
      <c r="AY1164" s="240" t="s">
        <v>281</v>
      </c>
    </row>
    <row r="1165" s="13" customFormat="1">
      <c r="B1165" s="239"/>
      <c r="D1165" s="216" t="s">
        <v>402</v>
      </c>
      <c r="E1165" s="240" t="s">
        <v>5</v>
      </c>
      <c r="F1165" s="241" t="s">
        <v>1172</v>
      </c>
      <c r="H1165" s="242">
        <v>-2</v>
      </c>
      <c r="I1165" s="243"/>
      <c r="L1165" s="239"/>
      <c r="M1165" s="244"/>
      <c r="N1165" s="245"/>
      <c r="O1165" s="245"/>
      <c r="P1165" s="245"/>
      <c r="Q1165" s="245"/>
      <c r="R1165" s="245"/>
      <c r="S1165" s="245"/>
      <c r="T1165" s="246"/>
      <c r="AT1165" s="240" t="s">
        <v>402</v>
      </c>
      <c r="AU1165" s="240" t="s">
        <v>294</v>
      </c>
      <c r="AV1165" s="13" t="s">
        <v>87</v>
      </c>
      <c r="AW1165" s="13" t="s">
        <v>43</v>
      </c>
      <c r="AX1165" s="13" t="s">
        <v>80</v>
      </c>
      <c r="AY1165" s="240" t="s">
        <v>281</v>
      </c>
    </row>
    <row r="1166" s="12" customFormat="1">
      <c r="B1166" s="232"/>
      <c r="D1166" s="216" t="s">
        <v>402</v>
      </c>
      <c r="E1166" s="233" t="s">
        <v>5</v>
      </c>
      <c r="F1166" s="234" t="s">
        <v>1450</v>
      </c>
      <c r="H1166" s="233" t="s">
        <v>5</v>
      </c>
      <c r="I1166" s="235"/>
      <c r="L1166" s="232"/>
      <c r="M1166" s="236"/>
      <c r="N1166" s="237"/>
      <c r="O1166" s="237"/>
      <c r="P1166" s="237"/>
      <c r="Q1166" s="237"/>
      <c r="R1166" s="237"/>
      <c r="S1166" s="237"/>
      <c r="T1166" s="238"/>
      <c r="AT1166" s="233" t="s">
        <v>402</v>
      </c>
      <c r="AU1166" s="233" t="s">
        <v>294</v>
      </c>
      <c r="AV1166" s="12" t="s">
        <v>24</v>
      </c>
      <c r="AW1166" s="12" t="s">
        <v>43</v>
      </c>
      <c r="AX1166" s="12" t="s">
        <v>80</v>
      </c>
      <c r="AY1166" s="233" t="s">
        <v>281</v>
      </c>
    </row>
    <row r="1167" s="13" customFormat="1">
      <c r="B1167" s="239"/>
      <c r="D1167" s="216" t="s">
        <v>402</v>
      </c>
      <c r="E1167" s="240" t="s">
        <v>5</v>
      </c>
      <c r="F1167" s="241" t="s">
        <v>1451</v>
      </c>
      <c r="H1167" s="242">
        <v>37.43</v>
      </c>
      <c r="I1167" s="243"/>
      <c r="L1167" s="239"/>
      <c r="M1167" s="244"/>
      <c r="N1167" s="245"/>
      <c r="O1167" s="245"/>
      <c r="P1167" s="245"/>
      <c r="Q1167" s="245"/>
      <c r="R1167" s="245"/>
      <c r="S1167" s="245"/>
      <c r="T1167" s="246"/>
      <c r="AT1167" s="240" t="s">
        <v>402</v>
      </c>
      <c r="AU1167" s="240" t="s">
        <v>294</v>
      </c>
      <c r="AV1167" s="13" t="s">
        <v>87</v>
      </c>
      <c r="AW1167" s="13" t="s">
        <v>43</v>
      </c>
      <c r="AX1167" s="13" t="s">
        <v>80</v>
      </c>
      <c r="AY1167" s="240" t="s">
        <v>281</v>
      </c>
    </row>
    <row r="1168" s="13" customFormat="1">
      <c r="B1168" s="239"/>
      <c r="D1168" s="216" t="s">
        <v>402</v>
      </c>
      <c r="E1168" s="240" t="s">
        <v>5</v>
      </c>
      <c r="F1168" s="241" t="s">
        <v>1172</v>
      </c>
      <c r="H1168" s="242">
        <v>-2</v>
      </c>
      <c r="I1168" s="243"/>
      <c r="L1168" s="239"/>
      <c r="M1168" s="244"/>
      <c r="N1168" s="245"/>
      <c r="O1168" s="245"/>
      <c r="P1168" s="245"/>
      <c r="Q1168" s="245"/>
      <c r="R1168" s="245"/>
      <c r="S1168" s="245"/>
      <c r="T1168" s="246"/>
      <c r="AT1168" s="240" t="s">
        <v>402</v>
      </c>
      <c r="AU1168" s="240" t="s">
        <v>294</v>
      </c>
      <c r="AV1168" s="13" t="s">
        <v>87</v>
      </c>
      <c r="AW1168" s="13" t="s">
        <v>43</v>
      </c>
      <c r="AX1168" s="13" t="s">
        <v>80</v>
      </c>
      <c r="AY1168" s="240" t="s">
        <v>281</v>
      </c>
    </row>
    <row r="1169" s="14" customFormat="1">
      <c r="B1169" s="247"/>
      <c r="D1169" s="216" t="s">
        <v>402</v>
      </c>
      <c r="E1169" s="248" t="s">
        <v>5</v>
      </c>
      <c r="F1169" s="249" t="s">
        <v>405</v>
      </c>
      <c r="H1169" s="250">
        <v>728.66700000000003</v>
      </c>
      <c r="I1169" s="251"/>
      <c r="L1169" s="247"/>
      <c r="M1169" s="252"/>
      <c r="N1169" s="253"/>
      <c r="O1169" s="253"/>
      <c r="P1169" s="253"/>
      <c r="Q1169" s="253"/>
      <c r="R1169" s="253"/>
      <c r="S1169" s="253"/>
      <c r="T1169" s="254"/>
      <c r="AT1169" s="248" t="s">
        <v>402</v>
      </c>
      <c r="AU1169" s="248" t="s">
        <v>294</v>
      </c>
      <c r="AV1169" s="14" t="s">
        <v>286</v>
      </c>
      <c r="AW1169" s="14" t="s">
        <v>43</v>
      </c>
      <c r="AX1169" s="14" t="s">
        <v>24</v>
      </c>
      <c r="AY1169" s="248" t="s">
        <v>281</v>
      </c>
    </row>
    <row r="1170" s="1" customFormat="1" ht="16.5" customHeight="1">
      <c r="B1170" s="203"/>
      <c r="C1170" s="204" t="s">
        <v>1452</v>
      </c>
      <c r="D1170" s="204" t="s">
        <v>282</v>
      </c>
      <c r="E1170" s="205" t="s">
        <v>1453</v>
      </c>
      <c r="F1170" s="206" t="s">
        <v>1454</v>
      </c>
      <c r="G1170" s="207" t="s">
        <v>388</v>
      </c>
      <c r="H1170" s="208">
        <v>431.33999999999998</v>
      </c>
      <c r="I1170" s="209"/>
      <c r="J1170" s="210">
        <f>ROUND(I1170*H1170,2)</f>
        <v>0</v>
      </c>
      <c r="K1170" s="206" t="s">
        <v>389</v>
      </c>
      <c r="L1170" s="48"/>
      <c r="M1170" s="211" t="s">
        <v>5</v>
      </c>
      <c r="N1170" s="212" t="s">
        <v>51</v>
      </c>
      <c r="O1170" s="49"/>
      <c r="P1170" s="213">
        <f>O1170*H1170</f>
        <v>0</v>
      </c>
      <c r="Q1170" s="213">
        <v>0.000263</v>
      </c>
      <c r="R1170" s="213">
        <f>Q1170*H1170</f>
        <v>0.11344241999999999</v>
      </c>
      <c r="S1170" s="213">
        <v>0</v>
      </c>
      <c r="T1170" s="214">
        <f>S1170*H1170</f>
        <v>0</v>
      </c>
      <c r="AR1170" s="26" t="s">
        <v>286</v>
      </c>
      <c r="AT1170" s="26" t="s">
        <v>282</v>
      </c>
      <c r="AU1170" s="26" t="s">
        <v>294</v>
      </c>
      <c r="AY1170" s="26" t="s">
        <v>281</v>
      </c>
      <c r="BE1170" s="215">
        <f>IF(N1170="základní",J1170,0)</f>
        <v>0</v>
      </c>
      <c r="BF1170" s="215">
        <f>IF(N1170="snížená",J1170,0)</f>
        <v>0</v>
      </c>
      <c r="BG1170" s="215">
        <f>IF(N1170="zákl. přenesená",J1170,0)</f>
        <v>0</v>
      </c>
      <c r="BH1170" s="215">
        <f>IF(N1170="sníž. přenesená",J1170,0)</f>
        <v>0</v>
      </c>
      <c r="BI1170" s="215">
        <f>IF(N1170="nulová",J1170,0)</f>
        <v>0</v>
      </c>
      <c r="BJ1170" s="26" t="s">
        <v>24</v>
      </c>
      <c r="BK1170" s="215">
        <f>ROUND(I1170*H1170,2)</f>
        <v>0</v>
      </c>
      <c r="BL1170" s="26" t="s">
        <v>286</v>
      </c>
      <c r="BM1170" s="26" t="s">
        <v>1455</v>
      </c>
    </row>
    <row r="1171" s="1" customFormat="1">
      <c r="B1171" s="48"/>
      <c r="D1171" s="216" t="s">
        <v>288</v>
      </c>
      <c r="F1171" s="217" t="s">
        <v>1456</v>
      </c>
      <c r="I1171" s="218"/>
      <c r="L1171" s="48"/>
      <c r="M1171" s="219"/>
      <c r="N1171" s="49"/>
      <c r="O1171" s="49"/>
      <c r="P1171" s="49"/>
      <c r="Q1171" s="49"/>
      <c r="R1171" s="49"/>
      <c r="S1171" s="49"/>
      <c r="T1171" s="87"/>
      <c r="AT1171" s="26" t="s">
        <v>288</v>
      </c>
      <c r="AU1171" s="26" t="s">
        <v>294</v>
      </c>
    </row>
    <row r="1172" s="12" customFormat="1">
      <c r="B1172" s="232"/>
      <c r="D1172" s="216" t="s">
        <v>402</v>
      </c>
      <c r="E1172" s="233" t="s">
        <v>5</v>
      </c>
      <c r="F1172" s="234" t="s">
        <v>772</v>
      </c>
      <c r="H1172" s="233" t="s">
        <v>5</v>
      </c>
      <c r="I1172" s="235"/>
      <c r="L1172" s="232"/>
      <c r="M1172" s="236"/>
      <c r="N1172" s="237"/>
      <c r="O1172" s="237"/>
      <c r="P1172" s="237"/>
      <c r="Q1172" s="237"/>
      <c r="R1172" s="237"/>
      <c r="S1172" s="237"/>
      <c r="T1172" s="238"/>
      <c r="AT1172" s="233" t="s">
        <v>402</v>
      </c>
      <c r="AU1172" s="233" t="s">
        <v>294</v>
      </c>
      <c r="AV1172" s="12" t="s">
        <v>24</v>
      </c>
      <c r="AW1172" s="12" t="s">
        <v>43</v>
      </c>
      <c r="AX1172" s="12" t="s">
        <v>80</v>
      </c>
      <c r="AY1172" s="233" t="s">
        <v>281</v>
      </c>
    </row>
    <row r="1173" s="12" customFormat="1">
      <c r="B1173" s="232"/>
      <c r="D1173" s="216" t="s">
        <v>402</v>
      </c>
      <c r="E1173" s="233" t="s">
        <v>5</v>
      </c>
      <c r="F1173" s="234" t="s">
        <v>1457</v>
      </c>
      <c r="H1173" s="233" t="s">
        <v>5</v>
      </c>
      <c r="I1173" s="235"/>
      <c r="L1173" s="232"/>
      <c r="M1173" s="236"/>
      <c r="N1173" s="237"/>
      <c r="O1173" s="237"/>
      <c r="P1173" s="237"/>
      <c r="Q1173" s="237"/>
      <c r="R1173" s="237"/>
      <c r="S1173" s="237"/>
      <c r="T1173" s="238"/>
      <c r="AT1173" s="233" t="s">
        <v>402</v>
      </c>
      <c r="AU1173" s="233" t="s">
        <v>294</v>
      </c>
      <c r="AV1173" s="12" t="s">
        <v>24</v>
      </c>
      <c r="AW1173" s="12" t="s">
        <v>43</v>
      </c>
      <c r="AX1173" s="12" t="s">
        <v>80</v>
      </c>
      <c r="AY1173" s="233" t="s">
        <v>281</v>
      </c>
    </row>
    <row r="1174" s="13" customFormat="1">
      <c r="B1174" s="239"/>
      <c r="D1174" s="216" t="s">
        <v>402</v>
      </c>
      <c r="E1174" s="240" t="s">
        <v>5</v>
      </c>
      <c r="F1174" s="241" t="s">
        <v>1458</v>
      </c>
      <c r="H1174" s="242">
        <v>105.24</v>
      </c>
      <c r="I1174" s="243"/>
      <c r="L1174" s="239"/>
      <c r="M1174" s="244"/>
      <c r="N1174" s="245"/>
      <c r="O1174" s="245"/>
      <c r="P1174" s="245"/>
      <c r="Q1174" s="245"/>
      <c r="R1174" s="245"/>
      <c r="S1174" s="245"/>
      <c r="T1174" s="246"/>
      <c r="AT1174" s="240" t="s">
        <v>402</v>
      </c>
      <c r="AU1174" s="240" t="s">
        <v>294</v>
      </c>
      <c r="AV1174" s="13" t="s">
        <v>87</v>
      </c>
      <c r="AW1174" s="13" t="s">
        <v>43</v>
      </c>
      <c r="AX1174" s="13" t="s">
        <v>80</v>
      </c>
      <c r="AY1174" s="240" t="s">
        <v>281</v>
      </c>
    </row>
    <row r="1175" s="12" customFormat="1">
      <c r="B1175" s="232"/>
      <c r="D1175" s="216" t="s">
        <v>402</v>
      </c>
      <c r="E1175" s="233" t="s">
        <v>5</v>
      </c>
      <c r="F1175" s="234" t="s">
        <v>1459</v>
      </c>
      <c r="H1175" s="233" t="s">
        <v>5</v>
      </c>
      <c r="I1175" s="235"/>
      <c r="L1175" s="232"/>
      <c r="M1175" s="236"/>
      <c r="N1175" s="237"/>
      <c r="O1175" s="237"/>
      <c r="P1175" s="237"/>
      <c r="Q1175" s="237"/>
      <c r="R1175" s="237"/>
      <c r="S1175" s="237"/>
      <c r="T1175" s="238"/>
      <c r="AT1175" s="233" t="s">
        <v>402</v>
      </c>
      <c r="AU1175" s="233" t="s">
        <v>294</v>
      </c>
      <c r="AV1175" s="12" t="s">
        <v>24</v>
      </c>
      <c r="AW1175" s="12" t="s">
        <v>43</v>
      </c>
      <c r="AX1175" s="12" t="s">
        <v>80</v>
      </c>
      <c r="AY1175" s="233" t="s">
        <v>281</v>
      </c>
    </row>
    <row r="1176" s="13" customFormat="1">
      <c r="B1176" s="239"/>
      <c r="D1176" s="216" t="s">
        <v>402</v>
      </c>
      <c r="E1176" s="240" t="s">
        <v>5</v>
      </c>
      <c r="F1176" s="241" t="s">
        <v>1460</v>
      </c>
      <c r="H1176" s="242">
        <v>18.68</v>
      </c>
      <c r="I1176" s="243"/>
      <c r="L1176" s="239"/>
      <c r="M1176" s="244"/>
      <c r="N1176" s="245"/>
      <c r="O1176" s="245"/>
      <c r="P1176" s="245"/>
      <c r="Q1176" s="245"/>
      <c r="R1176" s="245"/>
      <c r="S1176" s="245"/>
      <c r="T1176" s="246"/>
      <c r="AT1176" s="240" t="s">
        <v>402</v>
      </c>
      <c r="AU1176" s="240" t="s">
        <v>294</v>
      </c>
      <c r="AV1176" s="13" t="s">
        <v>87</v>
      </c>
      <c r="AW1176" s="13" t="s">
        <v>43</v>
      </c>
      <c r="AX1176" s="13" t="s">
        <v>80</v>
      </c>
      <c r="AY1176" s="240" t="s">
        <v>281</v>
      </c>
    </row>
    <row r="1177" s="12" customFormat="1">
      <c r="B1177" s="232"/>
      <c r="D1177" s="216" t="s">
        <v>402</v>
      </c>
      <c r="E1177" s="233" t="s">
        <v>5</v>
      </c>
      <c r="F1177" s="234" t="s">
        <v>884</v>
      </c>
      <c r="H1177" s="233" t="s">
        <v>5</v>
      </c>
      <c r="I1177" s="235"/>
      <c r="L1177" s="232"/>
      <c r="M1177" s="236"/>
      <c r="N1177" s="237"/>
      <c r="O1177" s="237"/>
      <c r="P1177" s="237"/>
      <c r="Q1177" s="237"/>
      <c r="R1177" s="237"/>
      <c r="S1177" s="237"/>
      <c r="T1177" s="238"/>
      <c r="AT1177" s="233" t="s">
        <v>402</v>
      </c>
      <c r="AU1177" s="233" t="s">
        <v>294</v>
      </c>
      <c r="AV1177" s="12" t="s">
        <v>24</v>
      </c>
      <c r="AW1177" s="12" t="s">
        <v>43</v>
      </c>
      <c r="AX1177" s="12" t="s">
        <v>80</v>
      </c>
      <c r="AY1177" s="233" t="s">
        <v>281</v>
      </c>
    </row>
    <row r="1178" s="13" customFormat="1">
      <c r="B1178" s="239"/>
      <c r="D1178" s="216" t="s">
        <v>402</v>
      </c>
      <c r="E1178" s="240" t="s">
        <v>5</v>
      </c>
      <c r="F1178" s="241" t="s">
        <v>1461</v>
      </c>
      <c r="H1178" s="242">
        <v>141.25</v>
      </c>
      <c r="I1178" s="243"/>
      <c r="L1178" s="239"/>
      <c r="M1178" s="244"/>
      <c r="N1178" s="245"/>
      <c r="O1178" s="245"/>
      <c r="P1178" s="245"/>
      <c r="Q1178" s="245"/>
      <c r="R1178" s="245"/>
      <c r="S1178" s="245"/>
      <c r="T1178" s="246"/>
      <c r="AT1178" s="240" t="s">
        <v>402</v>
      </c>
      <c r="AU1178" s="240" t="s">
        <v>294</v>
      </c>
      <c r="AV1178" s="13" t="s">
        <v>87</v>
      </c>
      <c r="AW1178" s="13" t="s">
        <v>43</v>
      </c>
      <c r="AX1178" s="13" t="s">
        <v>80</v>
      </c>
      <c r="AY1178" s="240" t="s">
        <v>281</v>
      </c>
    </row>
    <row r="1179" s="13" customFormat="1">
      <c r="B1179" s="239"/>
      <c r="D1179" s="216" t="s">
        <v>402</v>
      </c>
      <c r="E1179" s="240" t="s">
        <v>5</v>
      </c>
      <c r="F1179" s="241" t="s">
        <v>5</v>
      </c>
      <c r="H1179" s="242">
        <v>0</v>
      </c>
      <c r="I1179" s="243"/>
      <c r="L1179" s="239"/>
      <c r="M1179" s="244"/>
      <c r="N1179" s="245"/>
      <c r="O1179" s="245"/>
      <c r="P1179" s="245"/>
      <c r="Q1179" s="245"/>
      <c r="R1179" s="245"/>
      <c r="S1179" s="245"/>
      <c r="T1179" s="246"/>
      <c r="AT1179" s="240" t="s">
        <v>402</v>
      </c>
      <c r="AU1179" s="240" t="s">
        <v>294</v>
      </c>
      <c r="AV1179" s="13" t="s">
        <v>87</v>
      </c>
      <c r="AW1179" s="13" t="s">
        <v>43</v>
      </c>
      <c r="AX1179" s="13" t="s">
        <v>80</v>
      </c>
      <c r="AY1179" s="240" t="s">
        <v>281</v>
      </c>
    </row>
    <row r="1180" s="12" customFormat="1">
      <c r="B1180" s="232"/>
      <c r="D1180" s="216" t="s">
        <v>402</v>
      </c>
      <c r="E1180" s="233" t="s">
        <v>5</v>
      </c>
      <c r="F1180" s="234" t="s">
        <v>776</v>
      </c>
      <c r="H1180" s="233" t="s">
        <v>5</v>
      </c>
      <c r="I1180" s="235"/>
      <c r="L1180" s="232"/>
      <c r="M1180" s="236"/>
      <c r="N1180" s="237"/>
      <c r="O1180" s="237"/>
      <c r="P1180" s="237"/>
      <c r="Q1180" s="237"/>
      <c r="R1180" s="237"/>
      <c r="S1180" s="237"/>
      <c r="T1180" s="238"/>
      <c r="AT1180" s="233" t="s">
        <v>402</v>
      </c>
      <c r="AU1180" s="233" t="s">
        <v>294</v>
      </c>
      <c r="AV1180" s="12" t="s">
        <v>24</v>
      </c>
      <c r="AW1180" s="12" t="s">
        <v>43</v>
      </c>
      <c r="AX1180" s="12" t="s">
        <v>80</v>
      </c>
      <c r="AY1180" s="233" t="s">
        <v>281</v>
      </c>
    </row>
    <row r="1181" s="12" customFormat="1">
      <c r="B1181" s="232"/>
      <c r="D1181" s="216" t="s">
        <v>402</v>
      </c>
      <c r="E1181" s="233" t="s">
        <v>5</v>
      </c>
      <c r="F1181" s="234" t="s">
        <v>1462</v>
      </c>
      <c r="H1181" s="233" t="s">
        <v>5</v>
      </c>
      <c r="I1181" s="235"/>
      <c r="L1181" s="232"/>
      <c r="M1181" s="236"/>
      <c r="N1181" s="237"/>
      <c r="O1181" s="237"/>
      <c r="P1181" s="237"/>
      <c r="Q1181" s="237"/>
      <c r="R1181" s="237"/>
      <c r="S1181" s="237"/>
      <c r="T1181" s="238"/>
      <c r="AT1181" s="233" t="s">
        <v>402</v>
      </c>
      <c r="AU1181" s="233" t="s">
        <v>294</v>
      </c>
      <c r="AV1181" s="12" t="s">
        <v>24</v>
      </c>
      <c r="AW1181" s="12" t="s">
        <v>43</v>
      </c>
      <c r="AX1181" s="12" t="s">
        <v>80</v>
      </c>
      <c r="AY1181" s="233" t="s">
        <v>281</v>
      </c>
    </row>
    <row r="1182" s="13" customFormat="1">
      <c r="B1182" s="239"/>
      <c r="D1182" s="216" t="s">
        <v>402</v>
      </c>
      <c r="E1182" s="240" t="s">
        <v>5</v>
      </c>
      <c r="F1182" s="241" t="s">
        <v>1463</v>
      </c>
      <c r="H1182" s="242">
        <v>166.16999999999999</v>
      </c>
      <c r="I1182" s="243"/>
      <c r="L1182" s="239"/>
      <c r="M1182" s="244"/>
      <c r="N1182" s="245"/>
      <c r="O1182" s="245"/>
      <c r="P1182" s="245"/>
      <c r="Q1182" s="245"/>
      <c r="R1182" s="245"/>
      <c r="S1182" s="245"/>
      <c r="T1182" s="246"/>
      <c r="AT1182" s="240" t="s">
        <v>402</v>
      </c>
      <c r="AU1182" s="240" t="s">
        <v>294</v>
      </c>
      <c r="AV1182" s="13" t="s">
        <v>87</v>
      </c>
      <c r="AW1182" s="13" t="s">
        <v>43</v>
      </c>
      <c r="AX1182" s="13" t="s">
        <v>80</v>
      </c>
      <c r="AY1182" s="240" t="s">
        <v>281</v>
      </c>
    </row>
    <row r="1183" s="14" customFormat="1">
      <c r="B1183" s="247"/>
      <c r="D1183" s="216" t="s">
        <v>402</v>
      </c>
      <c r="E1183" s="248" t="s">
        <v>5</v>
      </c>
      <c r="F1183" s="249" t="s">
        <v>405</v>
      </c>
      <c r="H1183" s="250">
        <v>431.33999999999998</v>
      </c>
      <c r="I1183" s="251"/>
      <c r="L1183" s="247"/>
      <c r="M1183" s="252"/>
      <c r="N1183" s="253"/>
      <c r="O1183" s="253"/>
      <c r="P1183" s="253"/>
      <c r="Q1183" s="253"/>
      <c r="R1183" s="253"/>
      <c r="S1183" s="253"/>
      <c r="T1183" s="254"/>
      <c r="AT1183" s="248" t="s">
        <v>402</v>
      </c>
      <c r="AU1183" s="248" t="s">
        <v>294</v>
      </c>
      <c r="AV1183" s="14" t="s">
        <v>286</v>
      </c>
      <c r="AW1183" s="14" t="s">
        <v>43</v>
      </c>
      <c r="AX1183" s="14" t="s">
        <v>24</v>
      </c>
      <c r="AY1183" s="248" t="s">
        <v>281</v>
      </c>
    </row>
    <row r="1184" s="1" customFormat="1" ht="16.5" customHeight="1">
      <c r="B1184" s="203"/>
      <c r="C1184" s="204" t="s">
        <v>1464</v>
      </c>
      <c r="D1184" s="204" t="s">
        <v>282</v>
      </c>
      <c r="E1184" s="205" t="s">
        <v>1465</v>
      </c>
      <c r="F1184" s="206" t="s">
        <v>1466</v>
      </c>
      <c r="G1184" s="207" t="s">
        <v>388</v>
      </c>
      <c r="H1184" s="208">
        <v>15.675000000000001</v>
      </c>
      <c r="I1184" s="209"/>
      <c r="J1184" s="210">
        <f>ROUND(I1184*H1184,2)</f>
        <v>0</v>
      </c>
      <c r="K1184" s="206" t="s">
        <v>389</v>
      </c>
      <c r="L1184" s="48"/>
      <c r="M1184" s="211" t="s">
        <v>5</v>
      </c>
      <c r="N1184" s="212" t="s">
        <v>51</v>
      </c>
      <c r="O1184" s="49"/>
      <c r="P1184" s="213">
        <f>O1184*H1184</f>
        <v>0</v>
      </c>
      <c r="Q1184" s="213">
        <v>0.000263</v>
      </c>
      <c r="R1184" s="213">
        <f>Q1184*H1184</f>
        <v>0.0041225250000000001</v>
      </c>
      <c r="S1184" s="213">
        <v>0</v>
      </c>
      <c r="T1184" s="214">
        <f>S1184*H1184</f>
        <v>0</v>
      </c>
      <c r="AR1184" s="26" t="s">
        <v>286</v>
      </c>
      <c r="AT1184" s="26" t="s">
        <v>282</v>
      </c>
      <c r="AU1184" s="26" t="s">
        <v>294</v>
      </c>
      <c r="AY1184" s="26" t="s">
        <v>281</v>
      </c>
      <c r="BE1184" s="215">
        <f>IF(N1184="základní",J1184,0)</f>
        <v>0</v>
      </c>
      <c r="BF1184" s="215">
        <f>IF(N1184="snížená",J1184,0)</f>
        <v>0</v>
      </c>
      <c r="BG1184" s="215">
        <f>IF(N1184="zákl. přenesená",J1184,0)</f>
        <v>0</v>
      </c>
      <c r="BH1184" s="215">
        <f>IF(N1184="sníž. přenesená",J1184,0)</f>
        <v>0</v>
      </c>
      <c r="BI1184" s="215">
        <f>IF(N1184="nulová",J1184,0)</f>
        <v>0</v>
      </c>
      <c r="BJ1184" s="26" t="s">
        <v>24</v>
      </c>
      <c r="BK1184" s="215">
        <f>ROUND(I1184*H1184,2)</f>
        <v>0</v>
      </c>
      <c r="BL1184" s="26" t="s">
        <v>286</v>
      </c>
      <c r="BM1184" s="26" t="s">
        <v>1467</v>
      </c>
    </row>
    <row r="1185" s="1" customFormat="1">
      <c r="B1185" s="48"/>
      <c r="D1185" s="216" t="s">
        <v>288</v>
      </c>
      <c r="F1185" s="217" t="s">
        <v>1468</v>
      </c>
      <c r="I1185" s="218"/>
      <c r="L1185" s="48"/>
      <c r="M1185" s="219"/>
      <c r="N1185" s="49"/>
      <c r="O1185" s="49"/>
      <c r="P1185" s="49"/>
      <c r="Q1185" s="49"/>
      <c r="R1185" s="49"/>
      <c r="S1185" s="49"/>
      <c r="T1185" s="87"/>
      <c r="AT1185" s="26" t="s">
        <v>288</v>
      </c>
      <c r="AU1185" s="26" t="s">
        <v>294</v>
      </c>
    </row>
    <row r="1186" s="1" customFormat="1" ht="16.5" customHeight="1">
      <c r="B1186" s="203"/>
      <c r="C1186" s="204" t="s">
        <v>1469</v>
      </c>
      <c r="D1186" s="204" t="s">
        <v>282</v>
      </c>
      <c r="E1186" s="205" t="s">
        <v>1470</v>
      </c>
      <c r="F1186" s="206" t="s">
        <v>1471</v>
      </c>
      <c r="G1186" s="207" t="s">
        <v>388</v>
      </c>
      <c r="H1186" s="208">
        <v>431.33999999999998</v>
      </c>
      <c r="I1186" s="209"/>
      <c r="J1186" s="210">
        <f>ROUND(I1186*H1186,2)</f>
        <v>0</v>
      </c>
      <c r="K1186" s="206" t="s">
        <v>389</v>
      </c>
      <c r="L1186" s="48"/>
      <c r="M1186" s="211" t="s">
        <v>5</v>
      </c>
      <c r="N1186" s="212" t="s">
        <v>51</v>
      </c>
      <c r="O1186" s="49"/>
      <c r="P1186" s="213">
        <f>O1186*H1186</f>
        <v>0</v>
      </c>
      <c r="Q1186" s="213">
        <v>0.0030000000000000001</v>
      </c>
      <c r="R1186" s="213">
        <f>Q1186*H1186</f>
        <v>1.29402</v>
      </c>
      <c r="S1186" s="213">
        <v>0</v>
      </c>
      <c r="T1186" s="214">
        <f>S1186*H1186</f>
        <v>0</v>
      </c>
      <c r="AR1186" s="26" t="s">
        <v>286</v>
      </c>
      <c r="AT1186" s="26" t="s">
        <v>282</v>
      </c>
      <c r="AU1186" s="26" t="s">
        <v>294</v>
      </c>
      <c r="AY1186" s="26" t="s">
        <v>281</v>
      </c>
      <c r="BE1186" s="215">
        <f>IF(N1186="základní",J1186,0)</f>
        <v>0</v>
      </c>
      <c r="BF1186" s="215">
        <f>IF(N1186="snížená",J1186,0)</f>
        <v>0</v>
      </c>
      <c r="BG1186" s="215">
        <f>IF(N1186="zákl. přenesená",J1186,0)</f>
        <v>0</v>
      </c>
      <c r="BH1186" s="215">
        <f>IF(N1186="sníž. přenesená",J1186,0)</f>
        <v>0</v>
      </c>
      <c r="BI1186" s="215">
        <f>IF(N1186="nulová",J1186,0)</f>
        <v>0</v>
      </c>
      <c r="BJ1186" s="26" t="s">
        <v>24</v>
      </c>
      <c r="BK1186" s="215">
        <f>ROUND(I1186*H1186,2)</f>
        <v>0</v>
      </c>
      <c r="BL1186" s="26" t="s">
        <v>286</v>
      </c>
      <c r="BM1186" s="26" t="s">
        <v>1472</v>
      </c>
    </row>
    <row r="1187" s="1" customFormat="1">
      <c r="B1187" s="48"/>
      <c r="D1187" s="216" t="s">
        <v>288</v>
      </c>
      <c r="F1187" s="217" t="s">
        <v>1473</v>
      </c>
      <c r="I1187" s="218"/>
      <c r="L1187" s="48"/>
      <c r="M1187" s="219"/>
      <c r="N1187" s="49"/>
      <c r="O1187" s="49"/>
      <c r="P1187" s="49"/>
      <c r="Q1187" s="49"/>
      <c r="R1187" s="49"/>
      <c r="S1187" s="49"/>
      <c r="T1187" s="87"/>
      <c r="AT1187" s="26" t="s">
        <v>288</v>
      </c>
      <c r="AU1187" s="26" t="s">
        <v>294</v>
      </c>
    </row>
    <row r="1188" s="1" customFormat="1" ht="25.5" customHeight="1">
      <c r="B1188" s="203"/>
      <c r="C1188" s="204" t="s">
        <v>1474</v>
      </c>
      <c r="D1188" s="204" t="s">
        <v>282</v>
      </c>
      <c r="E1188" s="205" t="s">
        <v>1475</v>
      </c>
      <c r="F1188" s="206" t="s">
        <v>1476</v>
      </c>
      <c r="G1188" s="207" t="s">
        <v>388</v>
      </c>
      <c r="H1188" s="208">
        <v>15.675000000000001</v>
      </c>
      <c r="I1188" s="209"/>
      <c r="J1188" s="210">
        <f>ROUND(I1188*H1188,2)</f>
        <v>0</v>
      </c>
      <c r="K1188" s="206" t="s">
        <v>389</v>
      </c>
      <c r="L1188" s="48"/>
      <c r="M1188" s="211" t="s">
        <v>5</v>
      </c>
      <c r="N1188" s="212" t="s">
        <v>51</v>
      </c>
      <c r="O1188" s="49"/>
      <c r="P1188" s="213">
        <f>O1188*H1188</f>
        <v>0</v>
      </c>
      <c r="Q1188" s="213">
        <v>0.0030000000000000001</v>
      </c>
      <c r="R1188" s="213">
        <f>Q1188*H1188</f>
        <v>0.047025000000000004</v>
      </c>
      <c r="S1188" s="213">
        <v>0</v>
      </c>
      <c r="T1188" s="214">
        <f>S1188*H1188</f>
        <v>0</v>
      </c>
      <c r="AR1188" s="26" t="s">
        <v>286</v>
      </c>
      <c r="AT1188" s="26" t="s">
        <v>282</v>
      </c>
      <c r="AU1188" s="26" t="s">
        <v>294</v>
      </c>
      <c r="AY1188" s="26" t="s">
        <v>281</v>
      </c>
      <c r="BE1188" s="215">
        <f>IF(N1188="základní",J1188,0)</f>
        <v>0</v>
      </c>
      <c r="BF1188" s="215">
        <f>IF(N1188="snížená",J1188,0)</f>
        <v>0</v>
      </c>
      <c r="BG1188" s="215">
        <f>IF(N1188="zákl. přenesená",J1188,0)</f>
        <v>0</v>
      </c>
      <c r="BH1188" s="215">
        <f>IF(N1188="sníž. přenesená",J1188,0)</f>
        <v>0</v>
      </c>
      <c r="BI1188" s="215">
        <f>IF(N1188="nulová",J1188,0)</f>
        <v>0</v>
      </c>
      <c r="BJ1188" s="26" t="s">
        <v>24</v>
      </c>
      <c r="BK1188" s="215">
        <f>ROUND(I1188*H1188,2)</f>
        <v>0</v>
      </c>
      <c r="BL1188" s="26" t="s">
        <v>286</v>
      </c>
      <c r="BM1188" s="26" t="s">
        <v>1477</v>
      </c>
    </row>
    <row r="1189" s="1" customFormat="1">
      <c r="B1189" s="48"/>
      <c r="D1189" s="216" t="s">
        <v>288</v>
      </c>
      <c r="F1189" s="217" t="s">
        <v>1478</v>
      </c>
      <c r="I1189" s="218"/>
      <c r="L1189" s="48"/>
      <c r="M1189" s="219"/>
      <c r="N1189" s="49"/>
      <c r="O1189" s="49"/>
      <c r="P1189" s="49"/>
      <c r="Q1189" s="49"/>
      <c r="R1189" s="49"/>
      <c r="S1189" s="49"/>
      <c r="T1189" s="87"/>
      <c r="AT1189" s="26" t="s">
        <v>288</v>
      </c>
      <c r="AU1189" s="26" t="s">
        <v>294</v>
      </c>
    </row>
    <row r="1190" s="1" customFormat="1" ht="25.5" customHeight="1">
      <c r="B1190" s="203"/>
      <c r="C1190" s="204" t="s">
        <v>1479</v>
      </c>
      <c r="D1190" s="204" t="s">
        <v>282</v>
      </c>
      <c r="E1190" s="205" t="s">
        <v>1480</v>
      </c>
      <c r="F1190" s="206" t="s">
        <v>1481</v>
      </c>
      <c r="G1190" s="207" t="s">
        <v>388</v>
      </c>
      <c r="H1190" s="208">
        <v>15.675000000000001</v>
      </c>
      <c r="I1190" s="209"/>
      <c r="J1190" s="210">
        <f>ROUND(I1190*H1190,2)</f>
        <v>0</v>
      </c>
      <c r="K1190" s="206" t="s">
        <v>389</v>
      </c>
      <c r="L1190" s="48"/>
      <c r="M1190" s="211" t="s">
        <v>5</v>
      </c>
      <c r="N1190" s="212" t="s">
        <v>51</v>
      </c>
      <c r="O1190" s="49"/>
      <c r="P1190" s="213">
        <f>O1190*H1190</f>
        <v>0</v>
      </c>
      <c r="Q1190" s="213">
        <v>0.0132</v>
      </c>
      <c r="R1190" s="213">
        <f>Q1190*H1190</f>
        <v>0.20691000000000001</v>
      </c>
      <c r="S1190" s="213">
        <v>0</v>
      </c>
      <c r="T1190" s="214">
        <f>S1190*H1190</f>
        <v>0</v>
      </c>
      <c r="AR1190" s="26" t="s">
        <v>286</v>
      </c>
      <c r="AT1190" s="26" t="s">
        <v>282</v>
      </c>
      <c r="AU1190" s="26" t="s">
        <v>294</v>
      </c>
      <c r="AY1190" s="26" t="s">
        <v>281</v>
      </c>
      <c r="BE1190" s="215">
        <f>IF(N1190="základní",J1190,0)</f>
        <v>0</v>
      </c>
      <c r="BF1190" s="215">
        <f>IF(N1190="snížená",J1190,0)</f>
        <v>0</v>
      </c>
      <c r="BG1190" s="215">
        <f>IF(N1190="zákl. přenesená",J1190,0)</f>
        <v>0</v>
      </c>
      <c r="BH1190" s="215">
        <f>IF(N1190="sníž. přenesená",J1190,0)</f>
        <v>0</v>
      </c>
      <c r="BI1190" s="215">
        <f>IF(N1190="nulová",J1190,0)</f>
        <v>0</v>
      </c>
      <c r="BJ1190" s="26" t="s">
        <v>24</v>
      </c>
      <c r="BK1190" s="215">
        <f>ROUND(I1190*H1190,2)</f>
        <v>0</v>
      </c>
      <c r="BL1190" s="26" t="s">
        <v>286</v>
      </c>
      <c r="BM1190" s="26" t="s">
        <v>1482</v>
      </c>
    </row>
    <row r="1191" s="1" customFormat="1">
      <c r="B1191" s="48"/>
      <c r="D1191" s="216" t="s">
        <v>288</v>
      </c>
      <c r="F1191" s="217" t="s">
        <v>1483</v>
      </c>
      <c r="I1191" s="218"/>
      <c r="L1191" s="48"/>
      <c r="M1191" s="219"/>
      <c r="N1191" s="49"/>
      <c r="O1191" s="49"/>
      <c r="P1191" s="49"/>
      <c r="Q1191" s="49"/>
      <c r="R1191" s="49"/>
      <c r="S1191" s="49"/>
      <c r="T1191" s="87"/>
      <c r="AT1191" s="26" t="s">
        <v>288</v>
      </c>
      <c r="AU1191" s="26" t="s">
        <v>294</v>
      </c>
    </row>
    <row r="1192" s="12" customFormat="1">
      <c r="B1192" s="232"/>
      <c r="D1192" s="216" t="s">
        <v>402</v>
      </c>
      <c r="E1192" s="233" t="s">
        <v>5</v>
      </c>
      <c r="F1192" s="234" t="s">
        <v>772</v>
      </c>
      <c r="H1192" s="233" t="s">
        <v>5</v>
      </c>
      <c r="I1192" s="235"/>
      <c r="L1192" s="232"/>
      <c r="M1192" s="236"/>
      <c r="N1192" s="237"/>
      <c r="O1192" s="237"/>
      <c r="P1192" s="237"/>
      <c r="Q1192" s="237"/>
      <c r="R1192" s="237"/>
      <c r="S1192" s="237"/>
      <c r="T1192" s="238"/>
      <c r="AT1192" s="233" t="s">
        <v>402</v>
      </c>
      <c r="AU1192" s="233" t="s">
        <v>294</v>
      </c>
      <c r="AV1192" s="12" t="s">
        <v>24</v>
      </c>
      <c r="AW1192" s="12" t="s">
        <v>43</v>
      </c>
      <c r="AX1192" s="12" t="s">
        <v>80</v>
      </c>
      <c r="AY1192" s="233" t="s">
        <v>281</v>
      </c>
    </row>
    <row r="1193" s="13" customFormat="1">
      <c r="B1193" s="239"/>
      <c r="D1193" s="216" t="s">
        <v>402</v>
      </c>
      <c r="E1193" s="240" t="s">
        <v>5</v>
      </c>
      <c r="F1193" s="241" t="s">
        <v>1484</v>
      </c>
      <c r="H1193" s="242">
        <v>11.1</v>
      </c>
      <c r="I1193" s="243"/>
      <c r="L1193" s="239"/>
      <c r="M1193" s="244"/>
      <c r="N1193" s="245"/>
      <c r="O1193" s="245"/>
      <c r="P1193" s="245"/>
      <c r="Q1193" s="245"/>
      <c r="R1193" s="245"/>
      <c r="S1193" s="245"/>
      <c r="T1193" s="246"/>
      <c r="AT1193" s="240" t="s">
        <v>402</v>
      </c>
      <c r="AU1193" s="240" t="s">
        <v>294</v>
      </c>
      <c r="AV1193" s="13" t="s">
        <v>87</v>
      </c>
      <c r="AW1193" s="13" t="s">
        <v>43</v>
      </c>
      <c r="AX1193" s="13" t="s">
        <v>80</v>
      </c>
      <c r="AY1193" s="240" t="s">
        <v>281</v>
      </c>
    </row>
    <row r="1194" s="13" customFormat="1">
      <c r="B1194" s="239"/>
      <c r="D1194" s="216" t="s">
        <v>402</v>
      </c>
      <c r="E1194" s="240" t="s">
        <v>5</v>
      </c>
      <c r="F1194" s="241" t="s">
        <v>1485</v>
      </c>
      <c r="H1194" s="242">
        <v>4.5750000000000002</v>
      </c>
      <c r="I1194" s="243"/>
      <c r="L1194" s="239"/>
      <c r="M1194" s="244"/>
      <c r="N1194" s="245"/>
      <c r="O1194" s="245"/>
      <c r="P1194" s="245"/>
      <c r="Q1194" s="245"/>
      <c r="R1194" s="245"/>
      <c r="S1194" s="245"/>
      <c r="T1194" s="246"/>
      <c r="AT1194" s="240" t="s">
        <v>402</v>
      </c>
      <c r="AU1194" s="240" t="s">
        <v>294</v>
      </c>
      <c r="AV1194" s="13" t="s">
        <v>87</v>
      </c>
      <c r="AW1194" s="13" t="s">
        <v>43</v>
      </c>
      <c r="AX1194" s="13" t="s">
        <v>80</v>
      </c>
      <c r="AY1194" s="240" t="s">
        <v>281</v>
      </c>
    </row>
    <row r="1195" s="14" customFormat="1">
      <c r="B1195" s="247"/>
      <c r="D1195" s="216" t="s">
        <v>402</v>
      </c>
      <c r="E1195" s="248" t="s">
        <v>5</v>
      </c>
      <c r="F1195" s="249" t="s">
        <v>405</v>
      </c>
      <c r="H1195" s="250">
        <v>15.675000000000001</v>
      </c>
      <c r="I1195" s="251"/>
      <c r="L1195" s="247"/>
      <c r="M1195" s="252"/>
      <c r="N1195" s="253"/>
      <c r="O1195" s="253"/>
      <c r="P1195" s="253"/>
      <c r="Q1195" s="253"/>
      <c r="R1195" s="253"/>
      <c r="S1195" s="253"/>
      <c r="T1195" s="254"/>
      <c r="AT1195" s="248" t="s">
        <v>402</v>
      </c>
      <c r="AU1195" s="248" t="s">
        <v>294</v>
      </c>
      <c r="AV1195" s="14" t="s">
        <v>286</v>
      </c>
      <c r="AW1195" s="14" t="s">
        <v>43</v>
      </c>
      <c r="AX1195" s="14" t="s">
        <v>24</v>
      </c>
      <c r="AY1195" s="248" t="s">
        <v>281</v>
      </c>
    </row>
    <row r="1196" s="1" customFormat="1" ht="25.5" customHeight="1">
      <c r="B1196" s="203"/>
      <c r="C1196" s="204" t="s">
        <v>1486</v>
      </c>
      <c r="D1196" s="204" t="s">
        <v>282</v>
      </c>
      <c r="E1196" s="205" t="s">
        <v>1487</v>
      </c>
      <c r="F1196" s="206" t="s">
        <v>1488</v>
      </c>
      <c r="G1196" s="207" t="s">
        <v>388</v>
      </c>
      <c r="H1196" s="208">
        <v>15.675000000000001</v>
      </c>
      <c r="I1196" s="209"/>
      <c r="J1196" s="210">
        <f>ROUND(I1196*H1196,2)</f>
        <v>0</v>
      </c>
      <c r="K1196" s="206" t="s">
        <v>389</v>
      </c>
      <c r="L1196" s="48"/>
      <c r="M1196" s="211" t="s">
        <v>5</v>
      </c>
      <c r="N1196" s="212" t="s">
        <v>51</v>
      </c>
      <c r="O1196" s="49"/>
      <c r="P1196" s="213">
        <f>O1196*H1196</f>
        <v>0</v>
      </c>
      <c r="Q1196" s="213">
        <v>0.0067999999999999996</v>
      </c>
      <c r="R1196" s="213">
        <f>Q1196*H1196</f>
        <v>0.10659</v>
      </c>
      <c r="S1196" s="213">
        <v>0</v>
      </c>
      <c r="T1196" s="214">
        <f>S1196*H1196</f>
        <v>0</v>
      </c>
      <c r="AR1196" s="26" t="s">
        <v>286</v>
      </c>
      <c r="AT1196" s="26" t="s">
        <v>282</v>
      </c>
      <c r="AU1196" s="26" t="s">
        <v>294</v>
      </c>
      <c r="AY1196" s="26" t="s">
        <v>281</v>
      </c>
      <c r="BE1196" s="215">
        <f>IF(N1196="základní",J1196,0)</f>
        <v>0</v>
      </c>
      <c r="BF1196" s="215">
        <f>IF(N1196="snížená",J1196,0)</f>
        <v>0</v>
      </c>
      <c r="BG1196" s="215">
        <f>IF(N1196="zákl. přenesená",J1196,0)</f>
        <v>0</v>
      </c>
      <c r="BH1196" s="215">
        <f>IF(N1196="sníž. přenesená",J1196,0)</f>
        <v>0</v>
      </c>
      <c r="BI1196" s="215">
        <f>IF(N1196="nulová",J1196,0)</f>
        <v>0</v>
      </c>
      <c r="BJ1196" s="26" t="s">
        <v>24</v>
      </c>
      <c r="BK1196" s="215">
        <f>ROUND(I1196*H1196,2)</f>
        <v>0</v>
      </c>
      <c r="BL1196" s="26" t="s">
        <v>286</v>
      </c>
      <c r="BM1196" s="26" t="s">
        <v>1489</v>
      </c>
    </row>
    <row r="1197" s="1" customFormat="1">
      <c r="B1197" s="48"/>
      <c r="D1197" s="216" t="s">
        <v>288</v>
      </c>
      <c r="F1197" s="217" t="s">
        <v>1490</v>
      </c>
      <c r="I1197" s="218"/>
      <c r="L1197" s="48"/>
      <c r="M1197" s="219"/>
      <c r="N1197" s="49"/>
      <c r="O1197" s="49"/>
      <c r="P1197" s="49"/>
      <c r="Q1197" s="49"/>
      <c r="R1197" s="49"/>
      <c r="S1197" s="49"/>
      <c r="T1197" s="87"/>
      <c r="AT1197" s="26" t="s">
        <v>288</v>
      </c>
      <c r="AU1197" s="26" t="s">
        <v>294</v>
      </c>
    </row>
    <row r="1198" s="1" customFormat="1" ht="25.5" customHeight="1">
      <c r="B1198" s="203"/>
      <c r="C1198" s="204" t="s">
        <v>1491</v>
      </c>
      <c r="D1198" s="204" t="s">
        <v>282</v>
      </c>
      <c r="E1198" s="205" t="s">
        <v>1492</v>
      </c>
      <c r="F1198" s="206" t="s">
        <v>1493</v>
      </c>
      <c r="G1198" s="207" t="s">
        <v>388</v>
      </c>
      <c r="H1198" s="208">
        <v>728.66700000000003</v>
      </c>
      <c r="I1198" s="209"/>
      <c r="J1198" s="210">
        <f>ROUND(I1198*H1198,2)</f>
        <v>0</v>
      </c>
      <c r="K1198" s="206" t="s">
        <v>389</v>
      </c>
      <c r="L1198" s="48"/>
      <c r="M1198" s="211" t="s">
        <v>5</v>
      </c>
      <c r="N1198" s="212" t="s">
        <v>51</v>
      </c>
      <c r="O1198" s="49"/>
      <c r="P1198" s="213">
        <f>O1198*H1198</f>
        <v>0</v>
      </c>
      <c r="Q1198" s="213">
        <v>0.013129999999999999</v>
      </c>
      <c r="R1198" s="213">
        <f>Q1198*H1198</f>
        <v>9.5673977099999998</v>
      </c>
      <c r="S1198" s="213">
        <v>0</v>
      </c>
      <c r="T1198" s="214">
        <f>S1198*H1198</f>
        <v>0</v>
      </c>
      <c r="AR1198" s="26" t="s">
        <v>286</v>
      </c>
      <c r="AT1198" s="26" t="s">
        <v>282</v>
      </c>
      <c r="AU1198" s="26" t="s">
        <v>294</v>
      </c>
      <c r="AY1198" s="26" t="s">
        <v>281</v>
      </c>
      <c r="BE1198" s="215">
        <f>IF(N1198="základní",J1198,0)</f>
        <v>0</v>
      </c>
      <c r="BF1198" s="215">
        <f>IF(N1198="snížená",J1198,0)</f>
        <v>0</v>
      </c>
      <c r="BG1198" s="215">
        <f>IF(N1198="zákl. přenesená",J1198,0)</f>
        <v>0</v>
      </c>
      <c r="BH1198" s="215">
        <f>IF(N1198="sníž. přenesená",J1198,0)</f>
        <v>0</v>
      </c>
      <c r="BI1198" s="215">
        <f>IF(N1198="nulová",J1198,0)</f>
        <v>0</v>
      </c>
      <c r="BJ1198" s="26" t="s">
        <v>24</v>
      </c>
      <c r="BK1198" s="215">
        <f>ROUND(I1198*H1198,2)</f>
        <v>0</v>
      </c>
      <c r="BL1198" s="26" t="s">
        <v>286</v>
      </c>
      <c r="BM1198" s="26" t="s">
        <v>1494</v>
      </c>
    </row>
    <row r="1199" s="1" customFormat="1">
      <c r="B1199" s="48"/>
      <c r="D1199" s="216" t="s">
        <v>288</v>
      </c>
      <c r="F1199" s="217" t="s">
        <v>1495</v>
      </c>
      <c r="I1199" s="218"/>
      <c r="L1199" s="48"/>
      <c r="M1199" s="219"/>
      <c r="N1199" s="49"/>
      <c r="O1199" s="49"/>
      <c r="P1199" s="49"/>
      <c r="Q1199" s="49"/>
      <c r="R1199" s="49"/>
      <c r="S1199" s="49"/>
      <c r="T1199" s="87"/>
      <c r="AT1199" s="26" t="s">
        <v>288</v>
      </c>
      <c r="AU1199" s="26" t="s">
        <v>294</v>
      </c>
    </row>
    <row r="1200" s="1" customFormat="1" ht="25.5" customHeight="1">
      <c r="B1200" s="203"/>
      <c r="C1200" s="204" t="s">
        <v>1496</v>
      </c>
      <c r="D1200" s="204" t="s">
        <v>282</v>
      </c>
      <c r="E1200" s="205" t="s">
        <v>1497</v>
      </c>
      <c r="F1200" s="206" t="s">
        <v>1498</v>
      </c>
      <c r="G1200" s="207" t="s">
        <v>388</v>
      </c>
      <c r="H1200" s="208">
        <v>728.66700000000003</v>
      </c>
      <c r="I1200" s="209"/>
      <c r="J1200" s="210">
        <f>ROUND(I1200*H1200,2)</f>
        <v>0</v>
      </c>
      <c r="K1200" s="206" t="s">
        <v>389</v>
      </c>
      <c r="L1200" s="48"/>
      <c r="M1200" s="211" t="s">
        <v>5</v>
      </c>
      <c r="N1200" s="212" t="s">
        <v>51</v>
      </c>
      <c r="O1200" s="49"/>
      <c r="P1200" s="213">
        <f>O1200*H1200</f>
        <v>0</v>
      </c>
      <c r="Q1200" s="213">
        <v>0.0052500000000000003</v>
      </c>
      <c r="R1200" s="213">
        <f>Q1200*H1200</f>
        <v>3.8255017500000004</v>
      </c>
      <c r="S1200" s="213">
        <v>0</v>
      </c>
      <c r="T1200" s="214">
        <f>S1200*H1200</f>
        <v>0</v>
      </c>
      <c r="AR1200" s="26" t="s">
        <v>286</v>
      </c>
      <c r="AT1200" s="26" t="s">
        <v>282</v>
      </c>
      <c r="AU1200" s="26" t="s">
        <v>294</v>
      </c>
      <c r="AY1200" s="26" t="s">
        <v>281</v>
      </c>
      <c r="BE1200" s="215">
        <f>IF(N1200="základní",J1200,0)</f>
        <v>0</v>
      </c>
      <c r="BF1200" s="215">
        <f>IF(N1200="snížená",J1200,0)</f>
        <v>0</v>
      </c>
      <c r="BG1200" s="215">
        <f>IF(N1200="zákl. přenesená",J1200,0)</f>
        <v>0</v>
      </c>
      <c r="BH1200" s="215">
        <f>IF(N1200="sníž. přenesená",J1200,0)</f>
        <v>0</v>
      </c>
      <c r="BI1200" s="215">
        <f>IF(N1200="nulová",J1200,0)</f>
        <v>0</v>
      </c>
      <c r="BJ1200" s="26" t="s">
        <v>24</v>
      </c>
      <c r="BK1200" s="215">
        <f>ROUND(I1200*H1200,2)</f>
        <v>0</v>
      </c>
      <c r="BL1200" s="26" t="s">
        <v>286</v>
      </c>
      <c r="BM1200" s="26" t="s">
        <v>1499</v>
      </c>
    </row>
    <row r="1201" s="1" customFormat="1">
      <c r="B1201" s="48"/>
      <c r="D1201" s="216" t="s">
        <v>288</v>
      </c>
      <c r="F1201" s="217" t="s">
        <v>1500</v>
      </c>
      <c r="I1201" s="218"/>
      <c r="L1201" s="48"/>
      <c r="M1201" s="219"/>
      <c r="N1201" s="49"/>
      <c r="O1201" s="49"/>
      <c r="P1201" s="49"/>
      <c r="Q1201" s="49"/>
      <c r="R1201" s="49"/>
      <c r="S1201" s="49"/>
      <c r="T1201" s="87"/>
      <c r="AT1201" s="26" t="s">
        <v>288</v>
      </c>
      <c r="AU1201" s="26" t="s">
        <v>294</v>
      </c>
    </row>
    <row r="1202" s="1" customFormat="1" ht="16.5" customHeight="1">
      <c r="B1202" s="203"/>
      <c r="C1202" s="204" t="s">
        <v>1501</v>
      </c>
      <c r="D1202" s="204" t="s">
        <v>282</v>
      </c>
      <c r="E1202" s="205" t="s">
        <v>1502</v>
      </c>
      <c r="F1202" s="206" t="s">
        <v>1503</v>
      </c>
      <c r="G1202" s="207" t="s">
        <v>388</v>
      </c>
      <c r="H1202" s="208">
        <v>2180.8130000000001</v>
      </c>
      <c r="I1202" s="209"/>
      <c r="J1202" s="210">
        <f>ROUND(I1202*H1202,2)</f>
        <v>0</v>
      </c>
      <c r="K1202" s="206" t="s">
        <v>389</v>
      </c>
      <c r="L1202" s="48"/>
      <c r="M1202" s="211" t="s">
        <v>5</v>
      </c>
      <c r="N1202" s="212" t="s">
        <v>51</v>
      </c>
      <c r="O1202" s="49"/>
      <c r="P1202" s="213">
        <f>O1202*H1202</f>
        <v>0</v>
      </c>
      <c r="Q1202" s="213">
        <v>0.000263</v>
      </c>
      <c r="R1202" s="213">
        <f>Q1202*H1202</f>
        <v>0.57355381900000002</v>
      </c>
      <c r="S1202" s="213">
        <v>0</v>
      </c>
      <c r="T1202" s="214">
        <f>S1202*H1202</f>
        <v>0</v>
      </c>
      <c r="AR1202" s="26" t="s">
        <v>286</v>
      </c>
      <c r="AT1202" s="26" t="s">
        <v>282</v>
      </c>
      <c r="AU1202" s="26" t="s">
        <v>294</v>
      </c>
      <c r="AY1202" s="26" t="s">
        <v>281</v>
      </c>
      <c r="BE1202" s="215">
        <f>IF(N1202="základní",J1202,0)</f>
        <v>0</v>
      </c>
      <c r="BF1202" s="215">
        <f>IF(N1202="snížená",J1202,0)</f>
        <v>0</v>
      </c>
      <c r="BG1202" s="215">
        <f>IF(N1202="zákl. přenesená",J1202,0)</f>
        <v>0</v>
      </c>
      <c r="BH1202" s="215">
        <f>IF(N1202="sníž. přenesená",J1202,0)</f>
        <v>0</v>
      </c>
      <c r="BI1202" s="215">
        <f>IF(N1202="nulová",J1202,0)</f>
        <v>0</v>
      </c>
      <c r="BJ1202" s="26" t="s">
        <v>24</v>
      </c>
      <c r="BK1202" s="215">
        <f>ROUND(I1202*H1202,2)</f>
        <v>0</v>
      </c>
      <c r="BL1202" s="26" t="s">
        <v>286</v>
      </c>
      <c r="BM1202" s="26" t="s">
        <v>1504</v>
      </c>
    </row>
    <row r="1203" s="1" customFormat="1">
      <c r="B1203" s="48"/>
      <c r="D1203" s="216" t="s">
        <v>288</v>
      </c>
      <c r="F1203" s="217" t="s">
        <v>1505</v>
      </c>
      <c r="I1203" s="218"/>
      <c r="L1203" s="48"/>
      <c r="M1203" s="219"/>
      <c r="N1203" s="49"/>
      <c r="O1203" s="49"/>
      <c r="P1203" s="49"/>
      <c r="Q1203" s="49"/>
      <c r="R1203" s="49"/>
      <c r="S1203" s="49"/>
      <c r="T1203" s="87"/>
      <c r="AT1203" s="26" t="s">
        <v>288</v>
      </c>
      <c r="AU1203" s="26" t="s">
        <v>294</v>
      </c>
    </row>
    <row r="1204" s="1" customFormat="1" ht="25.5" customHeight="1">
      <c r="B1204" s="203"/>
      <c r="C1204" s="204" t="s">
        <v>580</v>
      </c>
      <c r="D1204" s="204" t="s">
        <v>282</v>
      </c>
      <c r="E1204" s="205" t="s">
        <v>1506</v>
      </c>
      <c r="F1204" s="206" t="s">
        <v>1507</v>
      </c>
      <c r="G1204" s="207" t="s">
        <v>394</v>
      </c>
      <c r="H1204" s="208">
        <v>551.49000000000001</v>
      </c>
      <c r="I1204" s="209"/>
      <c r="J1204" s="210">
        <f>ROUND(I1204*H1204,2)</f>
        <v>0</v>
      </c>
      <c r="K1204" s="206" t="s">
        <v>5</v>
      </c>
      <c r="L1204" s="48"/>
      <c r="M1204" s="211" t="s">
        <v>5</v>
      </c>
      <c r="N1204" s="212" t="s">
        <v>51</v>
      </c>
      <c r="O1204" s="49"/>
      <c r="P1204" s="213">
        <f>O1204*H1204</f>
        <v>0</v>
      </c>
      <c r="Q1204" s="213">
        <v>0</v>
      </c>
      <c r="R1204" s="213">
        <f>Q1204*H1204</f>
        <v>0</v>
      </c>
      <c r="S1204" s="213">
        <v>0</v>
      </c>
      <c r="T1204" s="214">
        <f>S1204*H1204</f>
        <v>0</v>
      </c>
      <c r="AR1204" s="26" t="s">
        <v>286</v>
      </c>
      <c r="AT1204" s="26" t="s">
        <v>282</v>
      </c>
      <c r="AU1204" s="26" t="s">
        <v>294</v>
      </c>
      <c r="AY1204" s="26" t="s">
        <v>281</v>
      </c>
      <c r="BE1204" s="215">
        <f>IF(N1204="základní",J1204,0)</f>
        <v>0</v>
      </c>
      <c r="BF1204" s="215">
        <f>IF(N1204="snížená",J1204,0)</f>
        <v>0</v>
      </c>
      <c r="BG1204" s="215">
        <f>IF(N1204="zákl. přenesená",J1204,0)</f>
        <v>0</v>
      </c>
      <c r="BH1204" s="215">
        <f>IF(N1204="sníž. přenesená",J1204,0)</f>
        <v>0</v>
      </c>
      <c r="BI1204" s="215">
        <f>IF(N1204="nulová",J1204,0)</f>
        <v>0</v>
      </c>
      <c r="BJ1204" s="26" t="s">
        <v>24</v>
      </c>
      <c r="BK1204" s="215">
        <f>ROUND(I1204*H1204,2)</f>
        <v>0</v>
      </c>
      <c r="BL1204" s="26" t="s">
        <v>286</v>
      </c>
      <c r="BM1204" s="26" t="s">
        <v>1508</v>
      </c>
    </row>
    <row r="1205" s="1" customFormat="1">
      <c r="B1205" s="48"/>
      <c r="D1205" s="216" t="s">
        <v>288</v>
      </c>
      <c r="F1205" s="217" t="s">
        <v>1509</v>
      </c>
      <c r="I1205" s="218"/>
      <c r="L1205" s="48"/>
      <c r="M1205" s="219"/>
      <c r="N1205" s="49"/>
      <c r="O1205" s="49"/>
      <c r="P1205" s="49"/>
      <c r="Q1205" s="49"/>
      <c r="R1205" s="49"/>
      <c r="S1205" s="49"/>
      <c r="T1205" s="87"/>
      <c r="AT1205" s="26" t="s">
        <v>288</v>
      </c>
      <c r="AU1205" s="26" t="s">
        <v>294</v>
      </c>
    </row>
    <row r="1206" s="12" customFormat="1">
      <c r="B1206" s="232"/>
      <c r="D1206" s="216" t="s">
        <v>402</v>
      </c>
      <c r="E1206" s="233" t="s">
        <v>5</v>
      </c>
      <c r="F1206" s="234" t="s">
        <v>1510</v>
      </c>
      <c r="H1206" s="233" t="s">
        <v>5</v>
      </c>
      <c r="I1206" s="235"/>
      <c r="L1206" s="232"/>
      <c r="M1206" s="236"/>
      <c r="N1206" s="237"/>
      <c r="O1206" s="237"/>
      <c r="P1206" s="237"/>
      <c r="Q1206" s="237"/>
      <c r="R1206" s="237"/>
      <c r="S1206" s="237"/>
      <c r="T1206" s="238"/>
      <c r="AT1206" s="233" t="s">
        <v>402</v>
      </c>
      <c r="AU1206" s="233" t="s">
        <v>294</v>
      </c>
      <c r="AV1206" s="12" t="s">
        <v>24</v>
      </c>
      <c r="AW1206" s="12" t="s">
        <v>43</v>
      </c>
      <c r="AX1206" s="12" t="s">
        <v>80</v>
      </c>
      <c r="AY1206" s="233" t="s">
        <v>281</v>
      </c>
    </row>
    <row r="1207" s="13" customFormat="1">
      <c r="B1207" s="239"/>
      <c r="D1207" s="216" t="s">
        <v>402</v>
      </c>
      <c r="E1207" s="240" t="s">
        <v>5</v>
      </c>
      <c r="F1207" s="241" t="s">
        <v>1511</v>
      </c>
      <c r="H1207" s="242">
        <v>5.5</v>
      </c>
      <c r="I1207" s="243"/>
      <c r="L1207" s="239"/>
      <c r="M1207" s="244"/>
      <c r="N1207" s="245"/>
      <c r="O1207" s="245"/>
      <c r="P1207" s="245"/>
      <c r="Q1207" s="245"/>
      <c r="R1207" s="245"/>
      <c r="S1207" s="245"/>
      <c r="T1207" s="246"/>
      <c r="AT1207" s="240" t="s">
        <v>402</v>
      </c>
      <c r="AU1207" s="240" t="s">
        <v>294</v>
      </c>
      <c r="AV1207" s="13" t="s">
        <v>87</v>
      </c>
      <c r="AW1207" s="13" t="s">
        <v>43</v>
      </c>
      <c r="AX1207" s="13" t="s">
        <v>80</v>
      </c>
      <c r="AY1207" s="240" t="s">
        <v>281</v>
      </c>
    </row>
    <row r="1208" s="13" customFormat="1">
      <c r="B1208" s="239"/>
      <c r="D1208" s="216" t="s">
        <v>402</v>
      </c>
      <c r="E1208" s="240" t="s">
        <v>5</v>
      </c>
      <c r="F1208" s="241" t="s">
        <v>1512</v>
      </c>
      <c r="H1208" s="242">
        <v>76.799999999999997</v>
      </c>
      <c r="I1208" s="243"/>
      <c r="L1208" s="239"/>
      <c r="M1208" s="244"/>
      <c r="N1208" s="245"/>
      <c r="O1208" s="245"/>
      <c r="P1208" s="245"/>
      <c r="Q1208" s="245"/>
      <c r="R1208" s="245"/>
      <c r="S1208" s="245"/>
      <c r="T1208" s="246"/>
      <c r="AT1208" s="240" t="s">
        <v>402</v>
      </c>
      <c r="AU1208" s="240" t="s">
        <v>294</v>
      </c>
      <c r="AV1208" s="13" t="s">
        <v>87</v>
      </c>
      <c r="AW1208" s="13" t="s">
        <v>43</v>
      </c>
      <c r="AX1208" s="13" t="s">
        <v>80</v>
      </c>
      <c r="AY1208" s="240" t="s">
        <v>281</v>
      </c>
    </row>
    <row r="1209" s="13" customFormat="1">
      <c r="B1209" s="239"/>
      <c r="D1209" s="216" t="s">
        <v>402</v>
      </c>
      <c r="E1209" s="240" t="s">
        <v>5</v>
      </c>
      <c r="F1209" s="241" t="s">
        <v>1513</v>
      </c>
      <c r="H1209" s="242">
        <v>26.199999999999999</v>
      </c>
      <c r="I1209" s="243"/>
      <c r="L1209" s="239"/>
      <c r="M1209" s="244"/>
      <c r="N1209" s="245"/>
      <c r="O1209" s="245"/>
      <c r="P1209" s="245"/>
      <c r="Q1209" s="245"/>
      <c r="R1209" s="245"/>
      <c r="S1209" s="245"/>
      <c r="T1209" s="246"/>
      <c r="AT1209" s="240" t="s">
        <v>402</v>
      </c>
      <c r="AU1209" s="240" t="s">
        <v>294</v>
      </c>
      <c r="AV1209" s="13" t="s">
        <v>87</v>
      </c>
      <c r="AW1209" s="13" t="s">
        <v>43</v>
      </c>
      <c r="AX1209" s="13" t="s">
        <v>80</v>
      </c>
      <c r="AY1209" s="240" t="s">
        <v>281</v>
      </c>
    </row>
    <row r="1210" s="13" customFormat="1">
      <c r="B1210" s="239"/>
      <c r="D1210" s="216" t="s">
        <v>402</v>
      </c>
      <c r="E1210" s="240" t="s">
        <v>5</v>
      </c>
      <c r="F1210" s="241" t="s">
        <v>1514</v>
      </c>
      <c r="H1210" s="242">
        <v>11.6</v>
      </c>
      <c r="I1210" s="243"/>
      <c r="L1210" s="239"/>
      <c r="M1210" s="244"/>
      <c r="N1210" s="245"/>
      <c r="O1210" s="245"/>
      <c r="P1210" s="245"/>
      <c r="Q1210" s="245"/>
      <c r="R1210" s="245"/>
      <c r="S1210" s="245"/>
      <c r="T1210" s="246"/>
      <c r="AT1210" s="240" t="s">
        <v>402</v>
      </c>
      <c r="AU1210" s="240" t="s">
        <v>294</v>
      </c>
      <c r="AV1210" s="13" t="s">
        <v>87</v>
      </c>
      <c r="AW1210" s="13" t="s">
        <v>43</v>
      </c>
      <c r="AX1210" s="13" t="s">
        <v>80</v>
      </c>
      <c r="AY1210" s="240" t="s">
        <v>281</v>
      </c>
    </row>
    <row r="1211" s="13" customFormat="1">
      <c r="B1211" s="239"/>
      <c r="D1211" s="216" t="s">
        <v>402</v>
      </c>
      <c r="E1211" s="240" t="s">
        <v>5</v>
      </c>
      <c r="F1211" s="241" t="s">
        <v>1515</v>
      </c>
      <c r="H1211" s="242">
        <v>26.600000000000001</v>
      </c>
      <c r="I1211" s="243"/>
      <c r="L1211" s="239"/>
      <c r="M1211" s="244"/>
      <c r="N1211" s="245"/>
      <c r="O1211" s="245"/>
      <c r="P1211" s="245"/>
      <c r="Q1211" s="245"/>
      <c r="R1211" s="245"/>
      <c r="S1211" s="245"/>
      <c r="T1211" s="246"/>
      <c r="AT1211" s="240" t="s">
        <v>402</v>
      </c>
      <c r="AU1211" s="240" t="s">
        <v>294</v>
      </c>
      <c r="AV1211" s="13" t="s">
        <v>87</v>
      </c>
      <c r="AW1211" s="13" t="s">
        <v>43</v>
      </c>
      <c r="AX1211" s="13" t="s">
        <v>80</v>
      </c>
      <c r="AY1211" s="240" t="s">
        <v>281</v>
      </c>
    </row>
    <row r="1212" s="13" customFormat="1">
      <c r="B1212" s="239"/>
      <c r="D1212" s="216" t="s">
        <v>402</v>
      </c>
      <c r="E1212" s="240" t="s">
        <v>5</v>
      </c>
      <c r="F1212" s="241" t="s">
        <v>1516</v>
      </c>
      <c r="H1212" s="242">
        <v>4.5</v>
      </c>
      <c r="I1212" s="243"/>
      <c r="L1212" s="239"/>
      <c r="M1212" s="244"/>
      <c r="N1212" s="245"/>
      <c r="O1212" s="245"/>
      <c r="P1212" s="245"/>
      <c r="Q1212" s="245"/>
      <c r="R1212" s="245"/>
      <c r="S1212" s="245"/>
      <c r="T1212" s="246"/>
      <c r="AT1212" s="240" t="s">
        <v>402</v>
      </c>
      <c r="AU1212" s="240" t="s">
        <v>294</v>
      </c>
      <c r="AV1212" s="13" t="s">
        <v>87</v>
      </c>
      <c r="AW1212" s="13" t="s">
        <v>43</v>
      </c>
      <c r="AX1212" s="13" t="s">
        <v>80</v>
      </c>
      <c r="AY1212" s="240" t="s">
        <v>281</v>
      </c>
    </row>
    <row r="1213" s="13" customFormat="1">
      <c r="B1213" s="239"/>
      <c r="D1213" s="216" t="s">
        <v>402</v>
      </c>
      <c r="E1213" s="240" t="s">
        <v>5</v>
      </c>
      <c r="F1213" s="241" t="s">
        <v>1517</v>
      </c>
      <c r="H1213" s="242">
        <v>6.4000000000000004</v>
      </c>
      <c r="I1213" s="243"/>
      <c r="L1213" s="239"/>
      <c r="M1213" s="244"/>
      <c r="N1213" s="245"/>
      <c r="O1213" s="245"/>
      <c r="P1213" s="245"/>
      <c r="Q1213" s="245"/>
      <c r="R1213" s="245"/>
      <c r="S1213" s="245"/>
      <c r="T1213" s="246"/>
      <c r="AT1213" s="240" t="s">
        <v>402</v>
      </c>
      <c r="AU1213" s="240" t="s">
        <v>294</v>
      </c>
      <c r="AV1213" s="13" t="s">
        <v>87</v>
      </c>
      <c r="AW1213" s="13" t="s">
        <v>43</v>
      </c>
      <c r="AX1213" s="13" t="s">
        <v>80</v>
      </c>
      <c r="AY1213" s="240" t="s">
        <v>281</v>
      </c>
    </row>
    <row r="1214" s="13" customFormat="1">
      <c r="B1214" s="239"/>
      <c r="D1214" s="216" t="s">
        <v>402</v>
      </c>
      <c r="E1214" s="240" t="s">
        <v>5</v>
      </c>
      <c r="F1214" s="241" t="s">
        <v>1518</v>
      </c>
      <c r="H1214" s="242">
        <v>11.300000000000001</v>
      </c>
      <c r="I1214" s="243"/>
      <c r="L1214" s="239"/>
      <c r="M1214" s="244"/>
      <c r="N1214" s="245"/>
      <c r="O1214" s="245"/>
      <c r="P1214" s="245"/>
      <c r="Q1214" s="245"/>
      <c r="R1214" s="245"/>
      <c r="S1214" s="245"/>
      <c r="T1214" s="246"/>
      <c r="AT1214" s="240" t="s">
        <v>402</v>
      </c>
      <c r="AU1214" s="240" t="s">
        <v>294</v>
      </c>
      <c r="AV1214" s="13" t="s">
        <v>87</v>
      </c>
      <c r="AW1214" s="13" t="s">
        <v>43</v>
      </c>
      <c r="AX1214" s="13" t="s">
        <v>80</v>
      </c>
      <c r="AY1214" s="240" t="s">
        <v>281</v>
      </c>
    </row>
    <row r="1215" s="13" customFormat="1">
      <c r="B1215" s="239"/>
      <c r="D1215" s="216" t="s">
        <v>402</v>
      </c>
      <c r="E1215" s="240" t="s">
        <v>5</v>
      </c>
      <c r="F1215" s="241" t="s">
        <v>1519</v>
      </c>
      <c r="H1215" s="242">
        <v>36</v>
      </c>
      <c r="I1215" s="243"/>
      <c r="L1215" s="239"/>
      <c r="M1215" s="244"/>
      <c r="N1215" s="245"/>
      <c r="O1215" s="245"/>
      <c r="P1215" s="245"/>
      <c r="Q1215" s="245"/>
      <c r="R1215" s="245"/>
      <c r="S1215" s="245"/>
      <c r="T1215" s="246"/>
      <c r="AT1215" s="240" t="s">
        <v>402</v>
      </c>
      <c r="AU1215" s="240" t="s">
        <v>294</v>
      </c>
      <c r="AV1215" s="13" t="s">
        <v>87</v>
      </c>
      <c r="AW1215" s="13" t="s">
        <v>43</v>
      </c>
      <c r="AX1215" s="13" t="s">
        <v>80</v>
      </c>
      <c r="AY1215" s="240" t="s">
        <v>281</v>
      </c>
    </row>
    <row r="1216" s="13" customFormat="1">
      <c r="B1216" s="239"/>
      <c r="D1216" s="216" t="s">
        <v>402</v>
      </c>
      <c r="E1216" s="240" t="s">
        <v>5</v>
      </c>
      <c r="F1216" s="241" t="s">
        <v>1520</v>
      </c>
      <c r="H1216" s="242">
        <v>21.199999999999999</v>
      </c>
      <c r="I1216" s="243"/>
      <c r="L1216" s="239"/>
      <c r="M1216" s="244"/>
      <c r="N1216" s="245"/>
      <c r="O1216" s="245"/>
      <c r="P1216" s="245"/>
      <c r="Q1216" s="245"/>
      <c r="R1216" s="245"/>
      <c r="S1216" s="245"/>
      <c r="T1216" s="246"/>
      <c r="AT1216" s="240" t="s">
        <v>402</v>
      </c>
      <c r="AU1216" s="240" t="s">
        <v>294</v>
      </c>
      <c r="AV1216" s="13" t="s">
        <v>87</v>
      </c>
      <c r="AW1216" s="13" t="s">
        <v>43</v>
      </c>
      <c r="AX1216" s="13" t="s">
        <v>80</v>
      </c>
      <c r="AY1216" s="240" t="s">
        <v>281</v>
      </c>
    </row>
    <row r="1217" s="13" customFormat="1">
      <c r="B1217" s="239"/>
      <c r="D1217" s="216" t="s">
        <v>402</v>
      </c>
      <c r="E1217" s="240" t="s">
        <v>5</v>
      </c>
      <c r="F1217" s="241" t="s">
        <v>1521</v>
      </c>
      <c r="H1217" s="242">
        <v>18</v>
      </c>
      <c r="I1217" s="243"/>
      <c r="L1217" s="239"/>
      <c r="M1217" s="244"/>
      <c r="N1217" s="245"/>
      <c r="O1217" s="245"/>
      <c r="P1217" s="245"/>
      <c r="Q1217" s="245"/>
      <c r="R1217" s="245"/>
      <c r="S1217" s="245"/>
      <c r="T1217" s="246"/>
      <c r="AT1217" s="240" t="s">
        <v>402</v>
      </c>
      <c r="AU1217" s="240" t="s">
        <v>294</v>
      </c>
      <c r="AV1217" s="13" t="s">
        <v>87</v>
      </c>
      <c r="AW1217" s="13" t="s">
        <v>43</v>
      </c>
      <c r="AX1217" s="13" t="s">
        <v>80</v>
      </c>
      <c r="AY1217" s="240" t="s">
        <v>281</v>
      </c>
    </row>
    <row r="1218" s="13" customFormat="1">
      <c r="B1218" s="239"/>
      <c r="D1218" s="216" t="s">
        <v>402</v>
      </c>
      <c r="E1218" s="240" t="s">
        <v>5</v>
      </c>
      <c r="F1218" s="241" t="s">
        <v>1522</v>
      </c>
      <c r="H1218" s="242">
        <v>13.44</v>
      </c>
      <c r="I1218" s="243"/>
      <c r="L1218" s="239"/>
      <c r="M1218" s="244"/>
      <c r="N1218" s="245"/>
      <c r="O1218" s="245"/>
      <c r="P1218" s="245"/>
      <c r="Q1218" s="245"/>
      <c r="R1218" s="245"/>
      <c r="S1218" s="245"/>
      <c r="T1218" s="246"/>
      <c r="AT1218" s="240" t="s">
        <v>402</v>
      </c>
      <c r="AU1218" s="240" t="s">
        <v>294</v>
      </c>
      <c r="AV1218" s="13" t="s">
        <v>87</v>
      </c>
      <c r="AW1218" s="13" t="s">
        <v>43</v>
      </c>
      <c r="AX1218" s="13" t="s">
        <v>80</v>
      </c>
      <c r="AY1218" s="240" t="s">
        <v>281</v>
      </c>
    </row>
    <row r="1219" s="13" customFormat="1">
      <c r="B1219" s="239"/>
      <c r="D1219" s="216" t="s">
        <v>402</v>
      </c>
      <c r="E1219" s="240" t="s">
        <v>5</v>
      </c>
      <c r="F1219" s="241" t="s">
        <v>1523</v>
      </c>
      <c r="H1219" s="242">
        <v>22.800000000000001</v>
      </c>
      <c r="I1219" s="243"/>
      <c r="L1219" s="239"/>
      <c r="M1219" s="244"/>
      <c r="N1219" s="245"/>
      <c r="O1219" s="245"/>
      <c r="P1219" s="245"/>
      <c r="Q1219" s="245"/>
      <c r="R1219" s="245"/>
      <c r="S1219" s="245"/>
      <c r="T1219" s="246"/>
      <c r="AT1219" s="240" t="s">
        <v>402</v>
      </c>
      <c r="AU1219" s="240" t="s">
        <v>294</v>
      </c>
      <c r="AV1219" s="13" t="s">
        <v>87</v>
      </c>
      <c r="AW1219" s="13" t="s">
        <v>43</v>
      </c>
      <c r="AX1219" s="13" t="s">
        <v>80</v>
      </c>
      <c r="AY1219" s="240" t="s">
        <v>281</v>
      </c>
    </row>
    <row r="1220" s="13" customFormat="1">
      <c r="B1220" s="239"/>
      <c r="D1220" s="216" t="s">
        <v>402</v>
      </c>
      <c r="E1220" s="240" t="s">
        <v>5</v>
      </c>
      <c r="F1220" s="241" t="s">
        <v>1524</v>
      </c>
      <c r="H1220" s="242">
        <v>16.699999999999999</v>
      </c>
      <c r="I1220" s="243"/>
      <c r="L1220" s="239"/>
      <c r="M1220" s="244"/>
      <c r="N1220" s="245"/>
      <c r="O1220" s="245"/>
      <c r="P1220" s="245"/>
      <c r="Q1220" s="245"/>
      <c r="R1220" s="245"/>
      <c r="S1220" s="245"/>
      <c r="T1220" s="246"/>
      <c r="AT1220" s="240" t="s">
        <v>402</v>
      </c>
      <c r="AU1220" s="240" t="s">
        <v>294</v>
      </c>
      <c r="AV1220" s="13" t="s">
        <v>87</v>
      </c>
      <c r="AW1220" s="13" t="s">
        <v>43</v>
      </c>
      <c r="AX1220" s="13" t="s">
        <v>80</v>
      </c>
      <c r="AY1220" s="240" t="s">
        <v>281</v>
      </c>
    </row>
    <row r="1221" s="13" customFormat="1">
      <c r="B1221" s="239"/>
      <c r="D1221" s="216" t="s">
        <v>402</v>
      </c>
      <c r="E1221" s="240" t="s">
        <v>5</v>
      </c>
      <c r="F1221" s="241" t="s">
        <v>1525</v>
      </c>
      <c r="H1221" s="242">
        <v>15.199999999999999</v>
      </c>
      <c r="I1221" s="243"/>
      <c r="L1221" s="239"/>
      <c r="M1221" s="244"/>
      <c r="N1221" s="245"/>
      <c r="O1221" s="245"/>
      <c r="P1221" s="245"/>
      <c r="Q1221" s="245"/>
      <c r="R1221" s="245"/>
      <c r="S1221" s="245"/>
      <c r="T1221" s="246"/>
      <c r="AT1221" s="240" t="s">
        <v>402</v>
      </c>
      <c r="AU1221" s="240" t="s">
        <v>294</v>
      </c>
      <c r="AV1221" s="13" t="s">
        <v>87</v>
      </c>
      <c r="AW1221" s="13" t="s">
        <v>43</v>
      </c>
      <c r="AX1221" s="13" t="s">
        <v>80</v>
      </c>
      <c r="AY1221" s="240" t="s">
        <v>281</v>
      </c>
    </row>
    <row r="1222" s="13" customFormat="1">
      <c r="B1222" s="239"/>
      <c r="D1222" s="216" t="s">
        <v>402</v>
      </c>
      <c r="E1222" s="240" t="s">
        <v>5</v>
      </c>
      <c r="F1222" s="241" t="s">
        <v>1526</v>
      </c>
      <c r="H1222" s="242">
        <v>25.600000000000001</v>
      </c>
      <c r="I1222" s="243"/>
      <c r="L1222" s="239"/>
      <c r="M1222" s="244"/>
      <c r="N1222" s="245"/>
      <c r="O1222" s="245"/>
      <c r="P1222" s="245"/>
      <c r="Q1222" s="245"/>
      <c r="R1222" s="245"/>
      <c r="S1222" s="245"/>
      <c r="T1222" s="246"/>
      <c r="AT1222" s="240" t="s">
        <v>402</v>
      </c>
      <c r="AU1222" s="240" t="s">
        <v>294</v>
      </c>
      <c r="AV1222" s="13" t="s">
        <v>87</v>
      </c>
      <c r="AW1222" s="13" t="s">
        <v>43</v>
      </c>
      <c r="AX1222" s="13" t="s">
        <v>80</v>
      </c>
      <c r="AY1222" s="240" t="s">
        <v>281</v>
      </c>
    </row>
    <row r="1223" s="13" customFormat="1">
      <c r="B1223" s="239"/>
      <c r="D1223" s="216" t="s">
        <v>402</v>
      </c>
      <c r="E1223" s="240" t="s">
        <v>5</v>
      </c>
      <c r="F1223" s="241" t="s">
        <v>1523</v>
      </c>
      <c r="H1223" s="242">
        <v>22.800000000000001</v>
      </c>
      <c r="I1223" s="243"/>
      <c r="L1223" s="239"/>
      <c r="M1223" s="244"/>
      <c r="N1223" s="245"/>
      <c r="O1223" s="245"/>
      <c r="P1223" s="245"/>
      <c r="Q1223" s="245"/>
      <c r="R1223" s="245"/>
      <c r="S1223" s="245"/>
      <c r="T1223" s="246"/>
      <c r="AT1223" s="240" t="s">
        <v>402</v>
      </c>
      <c r="AU1223" s="240" t="s">
        <v>294</v>
      </c>
      <c r="AV1223" s="13" t="s">
        <v>87</v>
      </c>
      <c r="AW1223" s="13" t="s">
        <v>43</v>
      </c>
      <c r="AX1223" s="13" t="s">
        <v>80</v>
      </c>
      <c r="AY1223" s="240" t="s">
        <v>281</v>
      </c>
    </row>
    <row r="1224" s="13" customFormat="1">
      <c r="B1224" s="239"/>
      <c r="D1224" s="216" t="s">
        <v>402</v>
      </c>
      <c r="E1224" s="240" t="s">
        <v>5</v>
      </c>
      <c r="F1224" s="241" t="s">
        <v>1527</v>
      </c>
      <c r="H1224" s="242">
        <v>12.800000000000001</v>
      </c>
      <c r="I1224" s="243"/>
      <c r="L1224" s="239"/>
      <c r="M1224" s="244"/>
      <c r="N1224" s="245"/>
      <c r="O1224" s="245"/>
      <c r="P1224" s="245"/>
      <c r="Q1224" s="245"/>
      <c r="R1224" s="245"/>
      <c r="S1224" s="245"/>
      <c r="T1224" s="246"/>
      <c r="AT1224" s="240" t="s">
        <v>402</v>
      </c>
      <c r="AU1224" s="240" t="s">
        <v>294</v>
      </c>
      <c r="AV1224" s="13" t="s">
        <v>87</v>
      </c>
      <c r="AW1224" s="13" t="s">
        <v>43</v>
      </c>
      <c r="AX1224" s="13" t="s">
        <v>80</v>
      </c>
      <c r="AY1224" s="240" t="s">
        <v>281</v>
      </c>
    </row>
    <row r="1225" s="13" customFormat="1">
      <c r="B1225" s="239"/>
      <c r="D1225" s="216" t="s">
        <v>402</v>
      </c>
      <c r="E1225" s="240" t="s">
        <v>5</v>
      </c>
      <c r="F1225" s="241" t="s">
        <v>1528</v>
      </c>
      <c r="H1225" s="242">
        <v>15.4</v>
      </c>
      <c r="I1225" s="243"/>
      <c r="L1225" s="239"/>
      <c r="M1225" s="244"/>
      <c r="N1225" s="245"/>
      <c r="O1225" s="245"/>
      <c r="P1225" s="245"/>
      <c r="Q1225" s="245"/>
      <c r="R1225" s="245"/>
      <c r="S1225" s="245"/>
      <c r="T1225" s="246"/>
      <c r="AT1225" s="240" t="s">
        <v>402</v>
      </c>
      <c r="AU1225" s="240" t="s">
        <v>294</v>
      </c>
      <c r="AV1225" s="13" t="s">
        <v>87</v>
      </c>
      <c r="AW1225" s="13" t="s">
        <v>43</v>
      </c>
      <c r="AX1225" s="13" t="s">
        <v>80</v>
      </c>
      <c r="AY1225" s="240" t="s">
        <v>281</v>
      </c>
    </row>
    <row r="1226" s="13" customFormat="1">
      <c r="B1226" s="239"/>
      <c r="D1226" s="216" t="s">
        <v>402</v>
      </c>
      <c r="E1226" s="240" t="s">
        <v>5</v>
      </c>
      <c r="F1226" s="241" t="s">
        <v>1529</v>
      </c>
      <c r="H1226" s="242">
        <v>14.800000000000001</v>
      </c>
      <c r="I1226" s="243"/>
      <c r="L1226" s="239"/>
      <c r="M1226" s="244"/>
      <c r="N1226" s="245"/>
      <c r="O1226" s="245"/>
      <c r="P1226" s="245"/>
      <c r="Q1226" s="245"/>
      <c r="R1226" s="245"/>
      <c r="S1226" s="245"/>
      <c r="T1226" s="246"/>
      <c r="AT1226" s="240" t="s">
        <v>402</v>
      </c>
      <c r="AU1226" s="240" t="s">
        <v>294</v>
      </c>
      <c r="AV1226" s="13" t="s">
        <v>87</v>
      </c>
      <c r="AW1226" s="13" t="s">
        <v>43</v>
      </c>
      <c r="AX1226" s="13" t="s">
        <v>80</v>
      </c>
      <c r="AY1226" s="240" t="s">
        <v>281</v>
      </c>
    </row>
    <row r="1227" s="12" customFormat="1">
      <c r="B1227" s="232"/>
      <c r="D1227" s="216" t="s">
        <v>402</v>
      </c>
      <c r="E1227" s="233" t="s">
        <v>5</v>
      </c>
      <c r="F1227" s="234" t="s">
        <v>1530</v>
      </c>
      <c r="H1227" s="233" t="s">
        <v>5</v>
      </c>
      <c r="I1227" s="235"/>
      <c r="L1227" s="232"/>
      <c r="M1227" s="236"/>
      <c r="N1227" s="237"/>
      <c r="O1227" s="237"/>
      <c r="P1227" s="237"/>
      <c r="Q1227" s="237"/>
      <c r="R1227" s="237"/>
      <c r="S1227" s="237"/>
      <c r="T1227" s="238"/>
      <c r="AT1227" s="233" t="s">
        <v>402</v>
      </c>
      <c r="AU1227" s="233" t="s">
        <v>294</v>
      </c>
      <c r="AV1227" s="12" t="s">
        <v>24</v>
      </c>
      <c r="AW1227" s="12" t="s">
        <v>43</v>
      </c>
      <c r="AX1227" s="12" t="s">
        <v>80</v>
      </c>
      <c r="AY1227" s="233" t="s">
        <v>281</v>
      </c>
    </row>
    <row r="1228" s="13" customFormat="1">
      <c r="B1228" s="239"/>
      <c r="D1228" s="216" t="s">
        <v>402</v>
      </c>
      <c r="E1228" s="240" t="s">
        <v>5</v>
      </c>
      <c r="F1228" s="241" t="s">
        <v>1531</v>
      </c>
      <c r="H1228" s="242">
        <v>5.2999999999999998</v>
      </c>
      <c r="I1228" s="243"/>
      <c r="L1228" s="239"/>
      <c r="M1228" s="244"/>
      <c r="N1228" s="245"/>
      <c r="O1228" s="245"/>
      <c r="P1228" s="245"/>
      <c r="Q1228" s="245"/>
      <c r="R1228" s="245"/>
      <c r="S1228" s="245"/>
      <c r="T1228" s="246"/>
      <c r="AT1228" s="240" t="s">
        <v>402</v>
      </c>
      <c r="AU1228" s="240" t="s">
        <v>294</v>
      </c>
      <c r="AV1228" s="13" t="s">
        <v>87</v>
      </c>
      <c r="AW1228" s="13" t="s">
        <v>43</v>
      </c>
      <c r="AX1228" s="13" t="s">
        <v>80</v>
      </c>
      <c r="AY1228" s="240" t="s">
        <v>281</v>
      </c>
    </row>
    <row r="1229" s="13" customFormat="1">
      <c r="B1229" s="239"/>
      <c r="D1229" s="216" t="s">
        <v>402</v>
      </c>
      <c r="E1229" s="240" t="s">
        <v>5</v>
      </c>
      <c r="F1229" s="241" t="s">
        <v>1532</v>
      </c>
      <c r="H1229" s="242">
        <v>33</v>
      </c>
      <c r="I1229" s="243"/>
      <c r="L1229" s="239"/>
      <c r="M1229" s="244"/>
      <c r="N1229" s="245"/>
      <c r="O1229" s="245"/>
      <c r="P1229" s="245"/>
      <c r="Q1229" s="245"/>
      <c r="R1229" s="245"/>
      <c r="S1229" s="245"/>
      <c r="T1229" s="246"/>
      <c r="AT1229" s="240" t="s">
        <v>402</v>
      </c>
      <c r="AU1229" s="240" t="s">
        <v>294</v>
      </c>
      <c r="AV1229" s="13" t="s">
        <v>87</v>
      </c>
      <c r="AW1229" s="13" t="s">
        <v>43</v>
      </c>
      <c r="AX1229" s="13" t="s">
        <v>80</v>
      </c>
      <c r="AY1229" s="240" t="s">
        <v>281</v>
      </c>
    </row>
    <row r="1230" s="13" customFormat="1">
      <c r="B1230" s="239"/>
      <c r="D1230" s="216" t="s">
        <v>402</v>
      </c>
      <c r="E1230" s="240" t="s">
        <v>5</v>
      </c>
      <c r="F1230" s="241" t="s">
        <v>1533</v>
      </c>
      <c r="H1230" s="242">
        <v>46.399999999999999</v>
      </c>
      <c r="I1230" s="243"/>
      <c r="L1230" s="239"/>
      <c r="M1230" s="244"/>
      <c r="N1230" s="245"/>
      <c r="O1230" s="245"/>
      <c r="P1230" s="245"/>
      <c r="Q1230" s="245"/>
      <c r="R1230" s="245"/>
      <c r="S1230" s="245"/>
      <c r="T1230" s="246"/>
      <c r="AT1230" s="240" t="s">
        <v>402</v>
      </c>
      <c r="AU1230" s="240" t="s">
        <v>294</v>
      </c>
      <c r="AV1230" s="13" t="s">
        <v>87</v>
      </c>
      <c r="AW1230" s="13" t="s">
        <v>43</v>
      </c>
      <c r="AX1230" s="13" t="s">
        <v>80</v>
      </c>
      <c r="AY1230" s="240" t="s">
        <v>281</v>
      </c>
    </row>
    <row r="1231" s="13" customFormat="1">
      <c r="B1231" s="239"/>
      <c r="D1231" s="216" t="s">
        <v>402</v>
      </c>
      <c r="E1231" s="240" t="s">
        <v>5</v>
      </c>
      <c r="F1231" s="241" t="s">
        <v>1534</v>
      </c>
      <c r="H1231" s="242">
        <v>34.649999999999999</v>
      </c>
      <c r="I1231" s="243"/>
      <c r="L1231" s="239"/>
      <c r="M1231" s="244"/>
      <c r="N1231" s="245"/>
      <c r="O1231" s="245"/>
      <c r="P1231" s="245"/>
      <c r="Q1231" s="245"/>
      <c r="R1231" s="245"/>
      <c r="S1231" s="245"/>
      <c r="T1231" s="246"/>
      <c r="AT1231" s="240" t="s">
        <v>402</v>
      </c>
      <c r="AU1231" s="240" t="s">
        <v>294</v>
      </c>
      <c r="AV1231" s="13" t="s">
        <v>87</v>
      </c>
      <c r="AW1231" s="13" t="s">
        <v>43</v>
      </c>
      <c r="AX1231" s="13" t="s">
        <v>80</v>
      </c>
      <c r="AY1231" s="240" t="s">
        <v>281</v>
      </c>
    </row>
    <row r="1232" s="13" customFormat="1">
      <c r="B1232" s="239"/>
      <c r="D1232" s="216" t="s">
        <v>402</v>
      </c>
      <c r="E1232" s="240" t="s">
        <v>5</v>
      </c>
      <c r="F1232" s="241" t="s">
        <v>1535</v>
      </c>
      <c r="H1232" s="242">
        <v>19.600000000000001</v>
      </c>
      <c r="I1232" s="243"/>
      <c r="L1232" s="239"/>
      <c r="M1232" s="244"/>
      <c r="N1232" s="245"/>
      <c r="O1232" s="245"/>
      <c r="P1232" s="245"/>
      <c r="Q1232" s="245"/>
      <c r="R1232" s="245"/>
      <c r="S1232" s="245"/>
      <c r="T1232" s="246"/>
      <c r="AT1232" s="240" t="s">
        <v>402</v>
      </c>
      <c r="AU1232" s="240" t="s">
        <v>294</v>
      </c>
      <c r="AV1232" s="13" t="s">
        <v>87</v>
      </c>
      <c r="AW1232" s="13" t="s">
        <v>43</v>
      </c>
      <c r="AX1232" s="13" t="s">
        <v>80</v>
      </c>
      <c r="AY1232" s="240" t="s">
        <v>281</v>
      </c>
    </row>
    <row r="1233" s="13" customFormat="1">
      <c r="B1233" s="239"/>
      <c r="D1233" s="216" t="s">
        <v>402</v>
      </c>
      <c r="E1233" s="240" t="s">
        <v>5</v>
      </c>
      <c r="F1233" s="241" t="s">
        <v>1536</v>
      </c>
      <c r="H1233" s="242">
        <v>8.9000000000000004</v>
      </c>
      <c r="I1233" s="243"/>
      <c r="L1233" s="239"/>
      <c r="M1233" s="244"/>
      <c r="N1233" s="245"/>
      <c r="O1233" s="245"/>
      <c r="P1233" s="245"/>
      <c r="Q1233" s="245"/>
      <c r="R1233" s="245"/>
      <c r="S1233" s="245"/>
      <c r="T1233" s="246"/>
      <c r="AT1233" s="240" t="s">
        <v>402</v>
      </c>
      <c r="AU1233" s="240" t="s">
        <v>294</v>
      </c>
      <c r="AV1233" s="13" t="s">
        <v>87</v>
      </c>
      <c r="AW1233" s="13" t="s">
        <v>43</v>
      </c>
      <c r="AX1233" s="13" t="s">
        <v>80</v>
      </c>
      <c r="AY1233" s="240" t="s">
        <v>281</v>
      </c>
    </row>
    <row r="1234" s="14" customFormat="1">
      <c r="B1234" s="247"/>
      <c r="D1234" s="216" t="s">
        <v>402</v>
      </c>
      <c r="E1234" s="248" t="s">
        <v>5</v>
      </c>
      <c r="F1234" s="249" t="s">
        <v>405</v>
      </c>
      <c r="H1234" s="250">
        <v>551.49000000000001</v>
      </c>
      <c r="I1234" s="251"/>
      <c r="L1234" s="247"/>
      <c r="M1234" s="252"/>
      <c r="N1234" s="253"/>
      <c r="O1234" s="253"/>
      <c r="P1234" s="253"/>
      <c r="Q1234" s="253"/>
      <c r="R1234" s="253"/>
      <c r="S1234" s="253"/>
      <c r="T1234" s="254"/>
      <c r="AT1234" s="248" t="s">
        <v>402</v>
      </c>
      <c r="AU1234" s="248" t="s">
        <v>294</v>
      </c>
      <c r="AV1234" s="14" t="s">
        <v>286</v>
      </c>
      <c r="AW1234" s="14" t="s">
        <v>43</v>
      </c>
      <c r="AX1234" s="14" t="s">
        <v>24</v>
      </c>
      <c r="AY1234" s="248" t="s">
        <v>281</v>
      </c>
    </row>
    <row r="1235" s="1" customFormat="1" ht="16.5" customHeight="1">
      <c r="B1235" s="203"/>
      <c r="C1235" s="255" t="s">
        <v>1537</v>
      </c>
      <c r="D1235" s="255" t="s">
        <v>512</v>
      </c>
      <c r="E1235" s="256" t="s">
        <v>1538</v>
      </c>
      <c r="F1235" s="257" t="s">
        <v>1539</v>
      </c>
      <c r="G1235" s="258" t="s">
        <v>394</v>
      </c>
      <c r="H1235" s="259">
        <v>579.06500000000005</v>
      </c>
      <c r="I1235" s="260"/>
      <c r="J1235" s="261">
        <f>ROUND(I1235*H1235,2)</f>
        <v>0</v>
      </c>
      <c r="K1235" s="257" t="s">
        <v>389</v>
      </c>
      <c r="L1235" s="262"/>
      <c r="M1235" s="263" t="s">
        <v>5</v>
      </c>
      <c r="N1235" s="264" t="s">
        <v>51</v>
      </c>
      <c r="O1235" s="49"/>
      <c r="P1235" s="213">
        <f>O1235*H1235</f>
        <v>0</v>
      </c>
      <c r="Q1235" s="213">
        <v>3.0000000000000001E-05</v>
      </c>
      <c r="R1235" s="213">
        <f>Q1235*H1235</f>
        <v>0.017371950000000001</v>
      </c>
      <c r="S1235" s="213">
        <v>0</v>
      </c>
      <c r="T1235" s="214">
        <f>S1235*H1235</f>
        <v>0</v>
      </c>
      <c r="AR1235" s="26" t="s">
        <v>316</v>
      </c>
      <c r="AT1235" s="26" t="s">
        <v>512</v>
      </c>
      <c r="AU1235" s="26" t="s">
        <v>294</v>
      </c>
      <c r="AY1235" s="26" t="s">
        <v>281</v>
      </c>
      <c r="BE1235" s="215">
        <f>IF(N1235="základní",J1235,0)</f>
        <v>0</v>
      </c>
      <c r="BF1235" s="215">
        <f>IF(N1235="snížená",J1235,0)</f>
        <v>0</v>
      </c>
      <c r="BG1235" s="215">
        <f>IF(N1235="zákl. přenesená",J1235,0)</f>
        <v>0</v>
      </c>
      <c r="BH1235" s="215">
        <f>IF(N1235="sníž. přenesená",J1235,0)</f>
        <v>0</v>
      </c>
      <c r="BI1235" s="215">
        <f>IF(N1235="nulová",J1235,0)</f>
        <v>0</v>
      </c>
      <c r="BJ1235" s="26" t="s">
        <v>24</v>
      </c>
      <c r="BK1235" s="215">
        <f>ROUND(I1235*H1235,2)</f>
        <v>0</v>
      </c>
      <c r="BL1235" s="26" t="s">
        <v>286</v>
      </c>
      <c r="BM1235" s="26" t="s">
        <v>1540</v>
      </c>
    </row>
    <row r="1236" s="1" customFormat="1">
      <c r="B1236" s="48"/>
      <c r="D1236" s="216" t="s">
        <v>288</v>
      </c>
      <c r="F1236" s="217" t="s">
        <v>1539</v>
      </c>
      <c r="I1236" s="218"/>
      <c r="L1236" s="48"/>
      <c r="M1236" s="219"/>
      <c r="N1236" s="49"/>
      <c r="O1236" s="49"/>
      <c r="P1236" s="49"/>
      <c r="Q1236" s="49"/>
      <c r="R1236" s="49"/>
      <c r="S1236" s="49"/>
      <c r="T1236" s="87"/>
      <c r="AT1236" s="26" t="s">
        <v>288</v>
      </c>
      <c r="AU1236" s="26" t="s">
        <v>294</v>
      </c>
    </row>
    <row r="1237" s="13" customFormat="1">
      <c r="B1237" s="239"/>
      <c r="D1237" s="216" t="s">
        <v>402</v>
      </c>
      <c r="E1237" s="240" t="s">
        <v>5</v>
      </c>
      <c r="F1237" s="241" t="s">
        <v>1541</v>
      </c>
      <c r="H1237" s="242">
        <v>579.06500000000005</v>
      </c>
      <c r="I1237" s="243"/>
      <c r="L1237" s="239"/>
      <c r="M1237" s="244"/>
      <c r="N1237" s="245"/>
      <c r="O1237" s="245"/>
      <c r="P1237" s="245"/>
      <c r="Q1237" s="245"/>
      <c r="R1237" s="245"/>
      <c r="S1237" s="245"/>
      <c r="T1237" s="246"/>
      <c r="AT1237" s="240" t="s">
        <v>402</v>
      </c>
      <c r="AU1237" s="240" t="s">
        <v>294</v>
      </c>
      <c r="AV1237" s="13" t="s">
        <v>87</v>
      </c>
      <c r="AW1237" s="13" t="s">
        <v>43</v>
      </c>
      <c r="AX1237" s="13" t="s">
        <v>80</v>
      </c>
      <c r="AY1237" s="240" t="s">
        <v>281</v>
      </c>
    </row>
    <row r="1238" s="14" customFormat="1">
      <c r="B1238" s="247"/>
      <c r="D1238" s="216" t="s">
        <v>402</v>
      </c>
      <c r="E1238" s="248" t="s">
        <v>5</v>
      </c>
      <c r="F1238" s="249" t="s">
        <v>405</v>
      </c>
      <c r="H1238" s="250">
        <v>579.06500000000005</v>
      </c>
      <c r="I1238" s="251"/>
      <c r="L1238" s="247"/>
      <c r="M1238" s="252"/>
      <c r="N1238" s="253"/>
      <c r="O1238" s="253"/>
      <c r="P1238" s="253"/>
      <c r="Q1238" s="253"/>
      <c r="R1238" s="253"/>
      <c r="S1238" s="253"/>
      <c r="T1238" s="254"/>
      <c r="AT1238" s="248" t="s">
        <v>402</v>
      </c>
      <c r="AU1238" s="248" t="s">
        <v>294</v>
      </c>
      <c r="AV1238" s="14" t="s">
        <v>286</v>
      </c>
      <c r="AW1238" s="14" t="s">
        <v>43</v>
      </c>
      <c r="AX1238" s="14" t="s">
        <v>24</v>
      </c>
      <c r="AY1238" s="248" t="s">
        <v>281</v>
      </c>
    </row>
    <row r="1239" s="1" customFormat="1" ht="16.5" customHeight="1">
      <c r="B1239" s="203"/>
      <c r="C1239" s="204" t="s">
        <v>1542</v>
      </c>
      <c r="D1239" s="204" t="s">
        <v>282</v>
      </c>
      <c r="E1239" s="205" t="s">
        <v>1543</v>
      </c>
      <c r="F1239" s="206" t="s">
        <v>1544</v>
      </c>
      <c r="G1239" s="207" t="s">
        <v>388</v>
      </c>
      <c r="H1239" s="208">
        <v>2180.8130000000001</v>
      </c>
      <c r="I1239" s="209"/>
      <c r="J1239" s="210">
        <f>ROUND(I1239*H1239,2)</f>
        <v>0</v>
      </c>
      <c r="K1239" s="206" t="s">
        <v>389</v>
      </c>
      <c r="L1239" s="48"/>
      <c r="M1239" s="211" t="s">
        <v>5</v>
      </c>
      <c r="N1239" s="212" t="s">
        <v>51</v>
      </c>
      <c r="O1239" s="49"/>
      <c r="P1239" s="213">
        <f>O1239*H1239</f>
        <v>0</v>
      </c>
      <c r="Q1239" s="213">
        <v>0.0030000000000000001</v>
      </c>
      <c r="R1239" s="213">
        <f>Q1239*H1239</f>
        <v>6.5424390000000008</v>
      </c>
      <c r="S1239" s="213">
        <v>0</v>
      </c>
      <c r="T1239" s="214">
        <f>S1239*H1239</f>
        <v>0</v>
      </c>
      <c r="AR1239" s="26" t="s">
        <v>286</v>
      </c>
      <c r="AT1239" s="26" t="s">
        <v>282</v>
      </c>
      <c r="AU1239" s="26" t="s">
        <v>294</v>
      </c>
      <c r="AY1239" s="26" t="s">
        <v>281</v>
      </c>
      <c r="BE1239" s="215">
        <f>IF(N1239="základní",J1239,0)</f>
        <v>0</v>
      </c>
      <c r="BF1239" s="215">
        <f>IF(N1239="snížená",J1239,0)</f>
        <v>0</v>
      </c>
      <c r="BG1239" s="215">
        <f>IF(N1239="zákl. přenesená",J1239,0)</f>
        <v>0</v>
      </c>
      <c r="BH1239" s="215">
        <f>IF(N1239="sníž. přenesená",J1239,0)</f>
        <v>0</v>
      </c>
      <c r="BI1239" s="215">
        <f>IF(N1239="nulová",J1239,0)</f>
        <v>0</v>
      </c>
      <c r="BJ1239" s="26" t="s">
        <v>24</v>
      </c>
      <c r="BK1239" s="215">
        <f>ROUND(I1239*H1239,2)</f>
        <v>0</v>
      </c>
      <c r="BL1239" s="26" t="s">
        <v>286</v>
      </c>
      <c r="BM1239" s="26" t="s">
        <v>1545</v>
      </c>
    </row>
    <row r="1240" s="1" customFormat="1">
      <c r="B1240" s="48"/>
      <c r="D1240" s="216" t="s">
        <v>288</v>
      </c>
      <c r="F1240" s="217" t="s">
        <v>1546</v>
      </c>
      <c r="I1240" s="218"/>
      <c r="L1240" s="48"/>
      <c r="M1240" s="219"/>
      <c r="N1240" s="49"/>
      <c r="O1240" s="49"/>
      <c r="P1240" s="49"/>
      <c r="Q1240" s="49"/>
      <c r="R1240" s="49"/>
      <c r="S1240" s="49"/>
      <c r="T1240" s="87"/>
      <c r="AT1240" s="26" t="s">
        <v>288</v>
      </c>
      <c r="AU1240" s="26" t="s">
        <v>294</v>
      </c>
    </row>
    <row r="1241" s="1" customFormat="1" ht="25.5" customHeight="1">
      <c r="B1241" s="203"/>
      <c r="C1241" s="204" t="s">
        <v>1547</v>
      </c>
      <c r="D1241" s="204" t="s">
        <v>282</v>
      </c>
      <c r="E1241" s="205" t="s">
        <v>1548</v>
      </c>
      <c r="F1241" s="206" t="s">
        <v>1549</v>
      </c>
      <c r="G1241" s="207" t="s">
        <v>388</v>
      </c>
      <c r="H1241" s="208">
        <v>2180.8130000000001</v>
      </c>
      <c r="I1241" s="209"/>
      <c r="J1241" s="210">
        <f>ROUND(I1241*H1241,2)</f>
        <v>0</v>
      </c>
      <c r="K1241" s="206" t="s">
        <v>389</v>
      </c>
      <c r="L1241" s="48"/>
      <c r="M1241" s="211" t="s">
        <v>5</v>
      </c>
      <c r="N1241" s="212" t="s">
        <v>51</v>
      </c>
      <c r="O1241" s="49"/>
      <c r="P1241" s="213">
        <f>O1241*H1241</f>
        <v>0</v>
      </c>
      <c r="Q1241" s="213">
        <v>0.0132</v>
      </c>
      <c r="R1241" s="213">
        <f>Q1241*H1241</f>
        <v>28.7867316</v>
      </c>
      <c r="S1241" s="213">
        <v>0</v>
      </c>
      <c r="T1241" s="214">
        <f>S1241*H1241</f>
        <v>0</v>
      </c>
      <c r="AR1241" s="26" t="s">
        <v>286</v>
      </c>
      <c r="AT1241" s="26" t="s">
        <v>282</v>
      </c>
      <c r="AU1241" s="26" t="s">
        <v>294</v>
      </c>
      <c r="AY1241" s="26" t="s">
        <v>281</v>
      </c>
      <c r="BE1241" s="215">
        <f>IF(N1241="základní",J1241,0)</f>
        <v>0</v>
      </c>
      <c r="BF1241" s="215">
        <f>IF(N1241="snížená",J1241,0)</f>
        <v>0</v>
      </c>
      <c r="BG1241" s="215">
        <f>IF(N1241="zákl. přenesená",J1241,0)</f>
        <v>0</v>
      </c>
      <c r="BH1241" s="215">
        <f>IF(N1241="sníž. přenesená",J1241,0)</f>
        <v>0</v>
      </c>
      <c r="BI1241" s="215">
        <f>IF(N1241="nulová",J1241,0)</f>
        <v>0</v>
      </c>
      <c r="BJ1241" s="26" t="s">
        <v>24</v>
      </c>
      <c r="BK1241" s="215">
        <f>ROUND(I1241*H1241,2)</f>
        <v>0</v>
      </c>
      <c r="BL1241" s="26" t="s">
        <v>286</v>
      </c>
      <c r="BM1241" s="26" t="s">
        <v>1550</v>
      </c>
    </row>
    <row r="1242" s="1" customFormat="1">
      <c r="B1242" s="48"/>
      <c r="D1242" s="216" t="s">
        <v>288</v>
      </c>
      <c r="F1242" s="217" t="s">
        <v>1551</v>
      </c>
      <c r="I1242" s="218"/>
      <c r="L1242" s="48"/>
      <c r="M1242" s="219"/>
      <c r="N1242" s="49"/>
      <c r="O1242" s="49"/>
      <c r="P1242" s="49"/>
      <c r="Q1242" s="49"/>
      <c r="R1242" s="49"/>
      <c r="S1242" s="49"/>
      <c r="T1242" s="87"/>
      <c r="AT1242" s="26" t="s">
        <v>288</v>
      </c>
      <c r="AU1242" s="26" t="s">
        <v>294</v>
      </c>
    </row>
    <row r="1243" s="12" customFormat="1">
      <c r="B1243" s="232"/>
      <c r="D1243" s="216" t="s">
        <v>402</v>
      </c>
      <c r="E1243" s="233" t="s">
        <v>5</v>
      </c>
      <c r="F1243" s="234" t="s">
        <v>772</v>
      </c>
      <c r="H1243" s="233" t="s">
        <v>5</v>
      </c>
      <c r="I1243" s="235"/>
      <c r="L1243" s="232"/>
      <c r="M1243" s="236"/>
      <c r="N1243" s="237"/>
      <c r="O1243" s="237"/>
      <c r="P1243" s="237"/>
      <c r="Q1243" s="237"/>
      <c r="R1243" s="237"/>
      <c r="S1243" s="237"/>
      <c r="T1243" s="238"/>
      <c r="AT1243" s="233" t="s">
        <v>402</v>
      </c>
      <c r="AU1243" s="233" t="s">
        <v>294</v>
      </c>
      <c r="AV1243" s="12" t="s">
        <v>24</v>
      </c>
      <c r="AW1243" s="12" t="s">
        <v>43</v>
      </c>
      <c r="AX1243" s="12" t="s">
        <v>80</v>
      </c>
      <c r="AY1243" s="233" t="s">
        <v>281</v>
      </c>
    </row>
    <row r="1244" s="12" customFormat="1">
      <c r="B1244" s="232"/>
      <c r="D1244" s="216" t="s">
        <v>402</v>
      </c>
      <c r="E1244" s="233" t="s">
        <v>5</v>
      </c>
      <c r="F1244" s="234" t="s">
        <v>1414</v>
      </c>
      <c r="H1244" s="233" t="s">
        <v>5</v>
      </c>
      <c r="I1244" s="235"/>
      <c r="L1244" s="232"/>
      <c r="M1244" s="236"/>
      <c r="N1244" s="237"/>
      <c r="O1244" s="237"/>
      <c r="P1244" s="237"/>
      <c r="Q1244" s="237"/>
      <c r="R1244" s="237"/>
      <c r="S1244" s="237"/>
      <c r="T1244" s="238"/>
      <c r="AT1244" s="233" t="s">
        <v>402</v>
      </c>
      <c r="AU1244" s="233" t="s">
        <v>294</v>
      </c>
      <c r="AV1244" s="12" t="s">
        <v>24</v>
      </c>
      <c r="AW1244" s="12" t="s">
        <v>43</v>
      </c>
      <c r="AX1244" s="12" t="s">
        <v>80</v>
      </c>
      <c r="AY1244" s="233" t="s">
        <v>281</v>
      </c>
    </row>
    <row r="1245" s="13" customFormat="1">
      <c r="B1245" s="239"/>
      <c r="D1245" s="216" t="s">
        <v>402</v>
      </c>
      <c r="E1245" s="240" t="s">
        <v>5</v>
      </c>
      <c r="F1245" s="241" t="s">
        <v>1552</v>
      </c>
      <c r="H1245" s="242">
        <v>72</v>
      </c>
      <c r="I1245" s="243"/>
      <c r="L1245" s="239"/>
      <c r="M1245" s="244"/>
      <c r="N1245" s="245"/>
      <c r="O1245" s="245"/>
      <c r="P1245" s="245"/>
      <c r="Q1245" s="245"/>
      <c r="R1245" s="245"/>
      <c r="S1245" s="245"/>
      <c r="T1245" s="246"/>
      <c r="AT1245" s="240" t="s">
        <v>402</v>
      </c>
      <c r="AU1245" s="240" t="s">
        <v>294</v>
      </c>
      <c r="AV1245" s="13" t="s">
        <v>87</v>
      </c>
      <c r="AW1245" s="13" t="s">
        <v>43</v>
      </c>
      <c r="AX1245" s="13" t="s">
        <v>80</v>
      </c>
      <c r="AY1245" s="240" t="s">
        <v>281</v>
      </c>
    </row>
    <row r="1246" s="13" customFormat="1">
      <c r="B1246" s="239"/>
      <c r="D1246" s="216" t="s">
        <v>402</v>
      </c>
      <c r="E1246" s="240" t="s">
        <v>5</v>
      </c>
      <c r="F1246" s="241" t="s">
        <v>1416</v>
      </c>
      <c r="H1246" s="242">
        <v>-2.3999999999999999</v>
      </c>
      <c r="I1246" s="243"/>
      <c r="L1246" s="239"/>
      <c r="M1246" s="244"/>
      <c r="N1246" s="245"/>
      <c r="O1246" s="245"/>
      <c r="P1246" s="245"/>
      <c r="Q1246" s="245"/>
      <c r="R1246" s="245"/>
      <c r="S1246" s="245"/>
      <c r="T1246" s="246"/>
      <c r="AT1246" s="240" t="s">
        <v>402</v>
      </c>
      <c r="AU1246" s="240" t="s">
        <v>294</v>
      </c>
      <c r="AV1246" s="13" t="s">
        <v>87</v>
      </c>
      <c r="AW1246" s="13" t="s">
        <v>43</v>
      </c>
      <c r="AX1246" s="13" t="s">
        <v>80</v>
      </c>
      <c r="AY1246" s="240" t="s">
        <v>281</v>
      </c>
    </row>
    <row r="1247" s="13" customFormat="1">
      <c r="B1247" s="239"/>
      <c r="D1247" s="216" t="s">
        <v>402</v>
      </c>
      <c r="E1247" s="240" t="s">
        <v>5</v>
      </c>
      <c r="F1247" s="241" t="s">
        <v>1553</v>
      </c>
      <c r="H1247" s="242">
        <v>-11.6</v>
      </c>
      <c r="I1247" s="243"/>
      <c r="L1247" s="239"/>
      <c r="M1247" s="244"/>
      <c r="N1247" s="245"/>
      <c r="O1247" s="245"/>
      <c r="P1247" s="245"/>
      <c r="Q1247" s="245"/>
      <c r="R1247" s="245"/>
      <c r="S1247" s="245"/>
      <c r="T1247" s="246"/>
      <c r="AT1247" s="240" t="s">
        <v>402</v>
      </c>
      <c r="AU1247" s="240" t="s">
        <v>294</v>
      </c>
      <c r="AV1247" s="13" t="s">
        <v>87</v>
      </c>
      <c r="AW1247" s="13" t="s">
        <v>43</v>
      </c>
      <c r="AX1247" s="13" t="s">
        <v>80</v>
      </c>
      <c r="AY1247" s="240" t="s">
        <v>281</v>
      </c>
    </row>
    <row r="1248" s="13" customFormat="1">
      <c r="B1248" s="239"/>
      <c r="D1248" s="216" t="s">
        <v>402</v>
      </c>
      <c r="E1248" s="240" t="s">
        <v>5</v>
      </c>
      <c r="F1248" s="241" t="s">
        <v>1554</v>
      </c>
      <c r="H1248" s="242">
        <v>-16.199999999999999</v>
      </c>
      <c r="I1248" s="243"/>
      <c r="L1248" s="239"/>
      <c r="M1248" s="244"/>
      <c r="N1248" s="245"/>
      <c r="O1248" s="245"/>
      <c r="P1248" s="245"/>
      <c r="Q1248" s="245"/>
      <c r="R1248" s="245"/>
      <c r="S1248" s="245"/>
      <c r="T1248" s="246"/>
      <c r="AT1248" s="240" t="s">
        <v>402</v>
      </c>
      <c r="AU1248" s="240" t="s">
        <v>294</v>
      </c>
      <c r="AV1248" s="13" t="s">
        <v>87</v>
      </c>
      <c r="AW1248" s="13" t="s">
        <v>43</v>
      </c>
      <c r="AX1248" s="13" t="s">
        <v>80</v>
      </c>
      <c r="AY1248" s="240" t="s">
        <v>281</v>
      </c>
    </row>
    <row r="1249" s="12" customFormat="1">
      <c r="B1249" s="232"/>
      <c r="D1249" s="216" t="s">
        <v>402</v>
      </c>
      <c r="E1249" s="233" t="s">
        <v>5</v>
      </c>
      <c r="F1249" s="234" t="s">
        <v>1417</v>
      </c>
      <c r="H1249" s="233" t="s">
        <v>5</v>
      </c>
      <c r="I1249" s="235"/>
      <c r="L1249" s="232"/>
      <c r="M1249" s="236"/>
      <c r="N1249" s="237"/>
      <c r="O1249" s="237"/>
      <c r="P1249" s="237"/>
      <c r="Q1249" s="237"/>
      <c r="R1249" s="237"/>
      <c r="S1249" s="237"/>
      <c r="T1249" s="238"/>
      <c r="AT1249" s="233" t="s">
        <v>402</v>
      </c>
      <c r="AU1249" s="233" t="s">
        <v>294</v>
      </c>
      <c r="AV1249" s="12" t="s">
        <v>24</v>
      </c>
      <c r="AW1249" s="12" t="s">
        <v>43</v>
      </c>
      <c r="AX1249" s="12" t="s">
        <v>80</v>
      </c>
      <c r="AY1249" s="233" t="s">
        <v>281</v>
      </c>
    </row>
    <row r="1250" s="13" customFormat="1">
      <c r="B1250" s="239"/>
      <c r="D1250" s="216" t="s">
        <v>402</v>
      </c>
      <c r="E1250" s="240" t="s">
        <v>5</v>
      </c>
      <c r="F1250" s="241" t="s">
        <v>1555</v>
      </c>
      <c r="H1250" s="242">
        <v>39.600000000000001</v>
      </c>
      <c r="I1250" s="243"/>
      <c r="L1250" s="239"/>
      <c r="M1250" s="244"/>
      <c r="N1250" s="245"/>
      <c r="O1250" s="245"/>
      <c r="P1250" s="245"/>
      <c r="Q1250" s="245"/>
      <c r="R1250" s="245"/>
      <c r="S1250" s="245"/>
      <c r="T1250" s="246"/>
      <c r="AT1250" s="240" t="s">
        <v>402</v>
      </c>
      <c r="AU1250" s="240" t="s">
        <v>294</v>
      </c>
      <c r="AV1250" s="13" t="s">
        <v>87</v>
      </c>
      <c r="AW1250" s="13" t="s">
        <v>43</v>
      </c>
      <c r="AX1250" s="13" t="s">
        <v>80</v>
      </c>
      <c r="AY1250" s="240" t="s">
        <v>281</v>
      </c>
    </row>
    <row r="1251" s="13" customFormat="1">
      <c r="B1251" s="239"/>
      <c r="D1251" s="216" t="s">
        <v>402</v>
      </c>
      <c r="E1251" s="240" t="s">
        <v>5</v>
      </c>
      <c r="F1251" s="241" t="s">
        <v>1416</v>
      </c>
      <c r="H1251" s="242">
        <v>-2.3999999999999999</v>
      </c>
      <c r="I1251" s="243"/>
      <c r="L1251" s="239"/>
      <c r="M1251" s="244"/>
      <c r="N1251" s="245"/>
      <c r="O1251" s="245"/>
      <c r="P1251" s="245"/>
      <c r="Q1251" s="245"/>
      <c r="R1251" s="245"/>
      <c r="S1251" s="245"/>
      <c r="T1251" s="246"/>
      <c r="AT1251" s="240" t="s">
        <v>402</v>
      </c>
      <c r="AU1251" s="240" t="s">
        <v>294</v>
      </c>
      <c r="AV1251" s="13" t="s">
        <v>87</v>
      </c>
      <c r="AW1251" s="13" t="s">
        <v>43</v>
      </c>
      <c r="AX1251" s="13" t="s">
        <v>80</v>
      </c>
      <c r="AY1251" s="240" t="s">
        <v>281</v>
      </c>
    </row>
    <row r="1252" s="12" customFormat="1">
      <c r="B1252" s="232"/>
      <c r="D1252" s="216" t="s">
        <v>402</v>
      </c>
      <c r="E1252" s="233" t="s">
        <v>5</v>
      </c>
      <c r="F1252" s="234" t="s">
        <v>1418</v>
      </c>
      <c r="H1252" s="233" t="s">
        <v>5</v>
      </c>
      <c r="I1252" s="235"/>
      <c r="L1252" s="232"/>
      <c r="M1252" s="236"/>
      <c r="N1252" s="237"/>
      <c r="O1252" s="237"/>
      <c r="P1252" s="237"/>
      <c r="Q1252" s="237"/>
      <c r="R1252" s="237"/>
      <c r="S1252" s="237"/>
      <c r="T1252" s="238"/>
      <c r="AT1252" s="233" t="s">
        <v>402</v>
      </c>
      <c r="AU1252" s="233" t="s">
        <v>294</v>
      </c>
      <c r="AV1252" s="12" t="s">
        <v>24</v>
      </c>
      <c r="AW1252" s="12" t="s">
        <v>43</v>
      </c>
      <c r="AX1252" s="12" t="s">
        <v>80</v>
      </c>
      <c r="AY1252" s="233" t="s">
        <v>281</v>
      </c>
    </row>
    <row r="1253" s="13" customFormat="1">
      <c r="B1253" s="239"/>
      <c r="D1253" s="216" t="s">
        <v>402</v>
      </c>
      <c r="E1253" s="240" t="s">
        <v>5</v>
      </c>
      <c r="F1253" s="241" t="s">
        <v>1556</v>
      </c>
      <c r="H1253" s="242">
        <v>244.72</v>
      </c>
      <c r="I1253" s="243"/>
      <c r="L1253" s="239"/>
      <c r="M1253" s="244"/>
      <c r="N1253" s="245"/>
      <c r="O1253" s="245"/>
      <c r="P1253" s="245"/>
      <c r="Q1253" s="245"/>
      <c r="R1253" s="245"/>
      <c r="S1253" s="245"/>
      <c r="T1253" s="246"/>
      <c r="AT1253" s="240" t="s">
        <v>402</v>
      </c>
      <c r="AU1253" s="240" t="s">
        <v>294</v>
      </c>
      <c r="AV1253" s="13" t="s">
        <v>87</v>
      </c>
      <c r="AW1253" s="13" t="s">
        <v>43</v>
      </c>
      <c r="AX1253" s="13" t="s">
        <v>80</v>
      </c>
      <c r="AY1253" s="240" t="s">
        <v>281</v>
      </c>
    </row>
    <row r="1254" s="13" customFormat="1">
      <c r="B1254" s="239"/>
      <c r="D1254" s="216" t="s">
        <v>402</v>
      </c>
      <c r="E1254" s="240" t="s">
        <v>5</v>
      </c>
      <c r="F1254" s="241" t="s">
        <v>795</v>
      </c>
      <c r="H1254" s="242">
        <v>-3.6000000000000001</v>
      </c>
      <c r="I1254" s="243"/>
      <c r="L1254" s="239"/>
      <c r="M1254" s="244"/>
      <c r="N1254" s="245"/>
      <c r="O1254" s="245"/>
      <c r="P1254" s="245"/>
      <c r="Q1254" s="245"/>
      <c r="R1254" s="245"/>
      <c r="S1254" s="245"/>
      <c r="T1254" s="246"/>
      <c r="AT1254" s="240" t="s">
        <v>402</v>
      </c>
      <c r="AU1254" s="240" t="s">
        <v>294</v>
      </c>
      <c r="AV1254" s="13" t="s">
        <v>87</v>
      </c>
      <c r="AW1254" s="13" t="s">
        <v>43</v>
      </c>
      <c r="AX1254" s="13" t="s">
        <v>80</v>
      </c>
      <c r="AY1254" s="240" t="s">
        <v>281</v>
      </c>
    </row>
    <row r="1255" s="13" customFormat="1">
      <c r="B1255" s="239"/>
      <c r="D1255" s="216" t="s">
        <v>402</v>
      </c>
      <c r="E1255" s="240" t="s">
        <v>5</v>
      </c>
      <c r="F1255" s="241" t="s">
        <v>1557</v>
      </c>
      <c r="H1255" s="242">
        <v>-9.5999999999999996</v>
      </c>
      <c r="I1255" s="243"/>
      <c r="L1255" s="239"/>
      <c r="M1255" s="244"/>
      <c r="N1255" s="245"/>
      <c r="O1255" s="245"/>
      <c r="P1255" s="245"/>
      <c r="Q1255" s="245"/>
      <c r="R1255" s="245"/>
      <c r="S1255" s="245"/>
      <c r="T1255" s="246"/>
      <c r="AT1255" s="240" t="s">
        <v>402</v>
      </c>
      <c r="AU1255" s="240" t="s">
        <v>294</v>
      </c>
      <c r="AV1255" s="13" t="s">
        <v>87</v>
      </c>
      <c r="AW1255" s="13" t="s">
        <v>43</v>
      </c>
      <c r="AX1255" s="13" t="s">
        <v>80</v>
      </c>
      <c r="AY1255" s="240" t="s">
        <v>281</v>
      </c>
    </row>
    <row r="1256" s="13" customFormat="1">
      <c r="B1256" s="239"/>
      <c r="D1256" s="216" t="s">
        <v>402</v>
      </c>
      <c r="E1256" s="240" t="s">
        <v>5</v>
      </c>
      <c r="F1256" s="241" t="s">
        <v>1158</v>
      </c>
      <c r="H1256" s="242">
        <v>-3.6000000000000001</v>
      </c>
      <c r="I1256" s="243"/>
      <c r="L1256" s="239"/>
      <c r="M1256" s="244"/>
      <c r="N1256" s="245"/>
      <c r="O1256" s="245"/>
      <c r="P1256" s="245"/>
      <c r="Q1256" s="245"/>
      <c r="R1256" s="245"/>
      <c r="S1256" s="245"/>
      <c r="T1256" s="246"/>
      <c r="AT1256" s="240" t="s">
        <v>402</v>
      </c>
      <c r="AU1256" s="240" t="s">
        <v>294</v>
      </c>
      <c r="AV1256" s="13" t="s">
        <v>87</v>
      </c>
      <c r="AW1256" s="13" t="s">
        <v>43</v>
      </c>
      <c r="AX1256" s="13" t="s">
        <v>80</v>
      </c>
      <c r="AY1256" s="240" t="s">
        <v>281</v>
      </c>
    </row>
    <row r="1257" s="13" customFormat="1">
      <c r="B1257" s="239"/>
      <c r="D1257" s="216" t="s">
        <v>402</v>
      </c>
      <c r="E1257" s="240" t="s">
        <v>5</v>
      </c>
      <c r="F1257" s="241" t="s">
        <v>1558</v>
      </c>
      <c r="H1257" s="242">
        <v>-3.73</v>
      </c>
      <c r="I1257" s="243"/>
      <c r="L1257" s="239"/>
      <c r="M1257" s="244"/>
      <c r="N1257" s="245"/>
      <c r="O1257" s="245"/>
      <c r="P1257" s="245"/>
      <c r="Q1257" s="245"/>
      <c r="R1257" s="245"/>
      <c r="S1257" s="245"/>
      <c r="T1257" s="246"/>
      <c r="AT1257" s="240" t="s">
        <v>402</v>
      </c>
      <c r="AU1257" s="240" t="s">
        <v>294</v>
      </c>
      <c r="AV1257" s="13" t="s">
        <v>87</v>
      </c>
      <c r="AW1257" s="13" t="s">
        <v>43</v>
      </c>
      <c r="AX1257" s="13" t="s">
        <v>80</v>
      </c>
      <c r="AY1257" s="240" t="s">
        <v>281</v>
      </c>
    </row>
    <row r="1258" s="13" customFormat="1">
      <c r="B1258" s="239"/>
      <c r="D1258" s="216" t="s">
        <v>402</v>
      </c>
      <c r="E1258" s="240" t="s">
        <v>5</v>
      </c>
      <c r="F1258" s="241" t="s">
        <v>1559</v>
      </c>
      <c r="H1258" s="242">
        <v>-15.060000000000001</v>
      </c>
      <c r="I1258" s="243"/>
      <c r="L1258" s="239"/>
      <c r="M1258" s="244"/>
      <c r="N1258" s="245"/>
      <c r="O1258" s="245"/>
      <c r="P1258" s="245"/>
      <c r="Q1258" s="245"/>
      <c r="R1258" s="245"/>
      <c r="S1258" s="245"/>
      <c r="T1258" s="246"/>
      <c r="AT1258" s="240" t="s">
        <v>402</v>
      </c>
      <c r="AU1258" s="240" t="s">
        <v>294</v>
      </c>
      <c r="AV1258" s="13" t="s">
        <v>87</v>
      </c>
      <c r="AW1258" s="13" t="s">
        <v>43</v>
      </c>
      <c r="AX1258" s="13" t="s">
        <v>80</v>
      </c>
      <c r="AY1258" s="240" t="s">
        <v>281</v>
      </c>
    </row>
    <row r="1259" s="13" customFormat="1">
      <c r="B1259" s="239"/>
      <c r="D1259" s="216" t="s">
        <v>402</v>
      </c>
      <c r="E1259" s="240" t="s">
        <v>5</v>
      </c>
      <c r="F1259" s="241" t="s">
        <v>1560</v>
      </c>
      <c r="H1259" s="242">
        <v>-12.779999999999999</v>
      </c>
      <c r="I1259" s="243"/>
      <c r="L1259" s="239"/>
      <c r="M1259" s="244"/>
      <c r="N1259" s="245"/>
      <c r="O1259" s="245"/>
      <c r="P1259" s="245"/>
      <c r="Q1259" s="245"/>
      <c r="R1259" s="245"/>
      <c r="S1259" s="245"/>
      <c r="T1259" s="246"/>
      <c r="AT1259" s="240" t="s">
        <v>402</v>
      </c>
      <c r="AU1259" s="240" t="s">
        <v>294</v>
      </c>
      <c r="AV1259" s="13" t="s">
        <v>87</v>
      </c>
      <c r="AW1259" s="13" t="s">
        <v>43</v>
      </c>
      <c r="AX1259" s="13" t="s">
        <v>80</v>
      </c>
      <c r="AY1259" s="240" t="s">
        <v>281</v>
      </c>
    </row>
    <row r="1260" s="12" customFormat="1">
      <c r="B1260" s="232"/>
      <c r="D1260" s="216" t="s">
        <v>402</v>
      </c>
      <c r="E1260" s="233" t="s">
        <v>5</v>
      </c>
      <c r="F1260" s="234" t="s">
        <v>773</v>
      </c>
      <c r="H1260" s="233" t="s">
        <v>5</v>
      </c>
      <c r="I1260" s="235"/>
      <c r="L1260" s="232"/>
      <c r="M1260" s="236"/>
      <c r="N1260" s="237"/>
      <c r="O1260" s="237"/>
      <c r="P1260" s="237"/>
      <c r="Q1260" s="237"/>
      <c r="R1260" s="237"/>
      <c r="S1260" s="237"/>
      <c r="T1260" s="238"/>
      <c r="AT1260" s="233" t="s">
        <v>402</v>
      </c>
      <c r="AU1260" s="233" t="s">
        <v>294</v>
      </c>
      <c r="AV1260" s="12" t="s">
        <v>24</v>
      </c>
      <c r="AW1260" s="12" t="s">
        <v>43</v>
      </c>
      <c r="AX1260" s="12" t="s">
        <v>80</v>
      </c>
      <c r="AY1260" s="233" t="s">
        <v>281</v>
      </c>
    </row>
    <row r="1261" s="13" customFormat="1">
      <c r="B1261" s="239"/>
      <c r="D1261" s="216" t="s">
        <v>402</v>
      </c>
      <c r="E1261" s="240" t="s">
        <v>5</v>
      </c>
      <c r="F1261" s="241" t="s">
        <v>1561</v>
      </c>
      <c r="H1261" s="242">
        <v>348</v>
      </c>
      <c r="I1261" s="243"/>
      <c r="L1261" s="239"/>
      <c r="M1261" s="244"/>
      <c r="N1261" s="245"/>
      <c r="O1261" s="245"/>
      <c r="P1261" s="245"/>
      <c r="Q1261" s="245"/>
      <c r="R1261" s="245"/>
      <c r="S1261" s="245"/>
      <c r="T1261" s="246"/>
      <c r="AT1261" s="240" t="s">
        <v>402</v>
      </c>
      <c r="AU1261" s="240" t="s">
        <v>294</v>
      </c>
      <c r="AV1261" s="13" t="s">
        <v>87</v>
      </c>
      <c r="AW1261" s="13" t="s">
        <v>43</v>
      </c>
      <c r="AX1261" s="13" t="s">
        <v>80</v>
      </c>
      <c r="AY1261" s="240" t="s">
        <v>281</v>
      </c>
    </row>
    <row r="1262" s="13" customFormat="1">
      <c r="B1262" s="239"/>
      <c r="D1262" s="216" t="s">
        <v>402</v>
      </c>
      <c r="E1262" s="240" t="s">
        <v>5</v>
      </c>
      <c r="F1262" s="241" t="s">
        <v>1562</v>
      </c>
      <c r="H1262" s="242">
        <v>-22.260000000000002</v>
      </c>
      <c r="I1262" s="243"/>
      <c r="L1262" s="239"/>
      <c r="M1262" s="244"/>
      <c r="N1262" s="245"/>
      <c r="O1262" s="245"/>
      <c r="P1262" s="245"/>
      <c r="Q1262" s="245"/>
      <c r="R1262" s="245"/>
      <c r="S1262" s="245"/>
      <c r="T1262" s="246"/>
      <c r="AT1262" s="240" t="s">
        <v>402</v>
      </c>
      <c r="AU1262" s="240" t="s">
        <v>294</v>
      </c>
      <c r="AV1262" s="13" t="s">
        <v>87</v>
      </c>
      <c r="AW1262" s="13" t="s">
        <v>43</v>
      </c>
      <c r="AX1262" s="13" t="s">
        <v>80</v>
      </c>
      <c r="AY1262" s="240" t="s">
        <v>281</v>
      </c>
    </row>
    <row r="1263" s="13" customFormat="1">
      <c r="B1263" s="239"/>
      <c r="D1263" s="216" t="s">
        <v>402</v>
      </c>
      <c r="E1263" s="240" t="s">
        <v>5</v>
      </c>
      <c r="F1263" s="241" t="s">
        <v>1563</v>
      </c>
      <c r="H1263" s="242">
        <v>-3.8399999999999999</v>
      </c>
      <c r="I1263" s="243"/>
      <c r="L1263" s="239"/>
      <c r="M1263" s="244"/>
      <c r="N1263" s="245"/>
      <c r="O1263" s="245"/>
      <c r="P1263" s="245"/>
      <c r="Q1263" s="245"/>
      <c r="R1263" s="245"/>
      <c r="S1263" s="245"/>
      <c r="T1263" s="246"/>
      <c r="AT1263" s="240" t="s">
        <v>402</v>
      </c>
      <c r="AU1263" s="240" t="s">
        <v>294</v>
      </c>
      <c r="AV1263" s="13" t="s">
        <v>87</v>
      </c>
      <c r="AW1263" s="13" t="s">
        <v>43</v>
      </c>
      <c r="AX1263" s="13" t="s">
        <v>80</v>
      </c>
      <c r="AY1263" s="240" t="s">
        <v>281</v>
      </c>
    </row>
    <row r="1264" s="12" customFormat="1">
      <c r="B1264" s="232"/>
      <c r="D1264" s="216" t="s">
        <v>402</v>
      </c>
      <c r="E1264" s="233" t="s">
        <v>5</v>
      </c>
      <c r="F1264" s="234" t="s">
        <v>877</v>
      </c>
      <c r="H1264" s="233" t="s">
        <v>5</v>
      </c>
      <c r="I1264" s="235"/>
      <c r="L1264" s="232"/>
      <c r="M1264" s="236"/>
      <c r="N1264" s="237"/>
      <c r="O1264" s="237"/>
      <c r="P1264" s="237"/>
      <c r="Q1264" s="237"/>
      <c r="R1264" s="237"/>
      <c r="S1264" s="237"/>
      <c r="T1264" s="238"/>
      <c r="AT1264" s="233" t="s">
        <v>402</v>
      </c>
      <c r="AU1264" s="233" t="s">
        <v>294</v>
      </c>
      <c r="AV1264" s="12" t="s">
        <v>24</v>
      </c>
      <c r="AW1264" s="12" t="s">
        <v>43</v>
      </c>
      <c r="AX1264" s="12" t="s">
        <v>80</v>
      </c>
      <c r="AY1264" s="233" t="s">
        <v>281</v>
      </c>
    </row>
    <row r="1265" s="13" customFormat="1">
      <c r="B1265" s="239"/>
      <c r="D1265" s="216" t="s">
        <v>402</v>
      </c>
      <c r="E1265" s="240" t="s">
        <v>5</v>
      </c>
      <c r="F1265" s="241" t="s">
        <v>1564</v>
      </c>
      <c r="H1265" s="242">
        <v>89.319999999999993</v>
      </c>
      <c r="I1265" s="243"/>
      <c r="L1265" s="239"/>
      <c r="M1265" s="244"/>
      <c r="N1265" s="245"/>
      <c r="O1265" s="245"/>
      <c r="P1265" s="245"/>
      <c r="Q1265" s="245"/>
      <c r="R1265" s="245"/>
      <c r="S1265" s="245"/>
      <c r="T1265" s="246"/>
      <c r="AT1265" s="240" t="s">
        <v>402</v>
      </c>
      <c r="AU1265" s="240" t="s">
        <v>294</v>
      </c>
      <c r="AV1265" s="13" t="s">
        <v>87</v>
      </c>
      <c r="AW1265" s="13" t="s">
        <v>43</v>
      </c>
      <c r="AX1265" s="13" t="s">
        <v>80</v>
      </c>
      <c r="AY1265" s="240" t="s">
        <v>281</v>
      </c>
    </row>
    <row r="1266" s="13" customFormat="1">
      <c r="B1266" s="239"/>
      <c r="D1266" s="216" t="s">
        <v>402</v>
      </c>
      <c r="E1266" s="240" t="s">
        <v>5</v>
      </c>
      <c r="F1266" s="241" t="s">
        <v>1565</v>
      </c>
      <c r="H1266" s="242">
        <v>-1.95</v>
      </c>
      <c r="I1266" s="243"/>
      <c r="L1266" s="239"/>
      <c r="M1266" s="244"/>
      <c r="N1266" s="245"/>
      <c r="O1266" s="245"/>
      <c r="P1266" s="245"/>
      <c r="Q1266" s="245"/>
      <c r="R1266" s="245"/>
      <c r="S1266" s="245"/>
      <c r="T1266" s="246"/>
      <c r="AT1266" s="240" t="s">
        <v>402</v>
      </c>
      <c r="AU1266" s="240" t="s">
        <v>294</v>
      </c>
      <c r="AV1266" s="13" t="s">
        <v>87</v>
      </c>
      <c r="AW1266" s="13" t="s">
        <v>43</v>
      </c>
      <c r="AX1266" s="13" t="s">
        <v>80</v>
      </c>
      <c r="AY1266" s="240" t="s">
        <v>281</v>
      </c>
    </row>
    <row r="1267" s="13" customFormat="1">
      <c r="B1267" s="239"/>
      <c r="D1267" s="216" t="s">
        <v>402</v>
      </c>
      <c r="E1267" s="240" t="s">
        <v>5</v>
      </c>
      <c r="F1267" s="241" t="s">
        <v>1416</v>
      </c>
      <c r="H1267" s="242">
        <v>-2.3999999999999999</v>
      </c>
      <c r="I1267" s="243"/>
      <c r="L1267" s="239"/>
      <c r="M1267" s="244"/>
      <c r="N1267" s="245"/>
      <c r="O1267" s="245"/>
      <c r="P1267" s="245"/>
      <c r="Q1267" s="245"/>
      <c r="R1267" s="245"/>
      <c r="S1267" s="245"/>
      <c r="T1267" s="246"/>
      <c r="AT1267" s="240" t="s">
        <v>402</v>
      </c>
      <c r="AU1267" s="240" t="s">
        <v>294</v>
      </c>
      <c r="AV1267" s="13" t="s">
        <v>87</v>
      </c>
      <c r="AW1267" s="13" t="s">
        <v>43</v>
      </c>
      <c r="AX1267" s="13" t="s">
        <v>80</v>
      </c>
      <c r="AY1267" s="240" t="s">
        <v>281</v>
      </c>
    </row>
    <row r="1268" s="12" customFormat="1">
      <c r="B1268" s="232"/>
      <c r="D1268" s="216" t="s">
        <v>402</v>
      </c>
      <c r="E1268" s="233" t="s">
        <v>5</v>
      </c>
      <c r="F1268" s="234" t="s">
        <v>879</v>
      </c>
      <c r="H1268" s="233" t="s">
        <v>5</v>
      </c>
      <c r="I1268" s="235"/>
      <c r="L1268" s="232"/>
      <c r="M1268" s="236"/>
      <c r="N1268" s="237"/>
      <c r="O1268" s="237"/>
      <c r="P1268" s="237"/>
      <c r="Q1268" s="237"/>
      <c r="R1268" s="237"/>
      <c r="S1268" s="237"/>
      <c r="T1268" s="238"/>
      <c r="AT1268" s="233" t="s">
        <v>402</v>
      </c>
      <c r="AU1268" s="233" t="s">
        <v>294</v>
      </c>
      <c r="AV1268" s="12" t="s">
        <v>24</v>
      </c>
      <c r="AW1268" s="12" t="s">
        <v>43</v>
      </c>
      <c r="AX1268" s="12" t="s">
        <v>80</v>
      </c>
      <c r="AY1268" s="233" t="s">
        <v>281</v>
      </c>
    </row>
    <row r="1269" s="13" customFormat="1">
      <c r="B1269" s="239"/>
      <c r="D1269" s="216" t="s">
        <v>402</v>
      </c>
      <c r="E1269" s="240" t="s">
        <v>5</v>
      </c>
      <c r="F1269" s="241" t="s">
        <v>1566</v>
      </c>
      <c r="H1269" s="242">
        <v>142.065</v>
      </c>
      <c r="I1269" s="243"/>
      <c r="L1269" s="239"/>
      <c r="M1269" s="244"/>
      <c r="N1269" s="245"/>
      <c r="O1269" s="245"/>
      <c r="P1269" s="245"/>
      <c r="Q1269" s="245"/>
      <c r="R1269" s="245"/>
      <c r="S1269" s="245"/>
      <c r="T1269" s="246"/>
      <c r="AT1269" s="240" t="s">
        <v>402</v>
      </c>
      <c r="AU1269" s="240" t="s">
        <v>294</v>
      </c>
      <c r="AV1269" s="13" t="s">
        <v>87</v>
      </c>
      <c r="AW1269" s="13" t="s">
        <v>43</v>
      </c>
      <c r="AX1269" s="13" t="s">
        <v>80</v>
      </c>
      <c r="AY1269" s="240" t="s">
        <v>281</v>
      </c>
    </row>
    <row r="1270" s="13" customFormat="1">
      <c r="B1270" s="239"/>
      <c r="D1270" s="216" t="s">
        <v>402</v>
      </c>
      <c r="E1270" s="240" t="s">
        <v>5</v>
      </c>
      <c r="F1270" s="241" t="s">
        <v>795</v>
      </c>
      <c r="H1270" s="242">
        <v>-3.6000000000000001</v>
      </c>
      <c r="I1270" s="243"/>
      <c r="L1270" s="239"/>
      <c r="M1270" s="244"/>
      <c r="N1270" s="245"/>
      <c r="O1270" s="245"/>
      <c r="P1270" s="245"/>
      <c r="Q1270" s="245"/>
      <c r="R1270" s="245"/>
      <c r="S1270" s="245"/>
      <c r="T1270" s="246"/>
      <c r="AT1270" s="240" t="s">
        <v>402</v>
      </c>
      <c r="AU1270" s="240" t="s">
        <v>294</v>
      </c>
      <c r="AV1270" s="13" t="s">
        <v>87</v>
      </c>
      <c r="AW1270" s="13" t="s">
        <v>43</v>
      </c>
      <c r="AX1270" s="13" t="s">
        <v>80</v>
      </c>
      <c r="AY1270" s="240" t="s">
        <v>281</v>
      </c>
    </row>
    <row r="1271" s="13" customFormat="1">
      <c r="B1271" s="239"/>
      <c r="D1271" s="216" t="s">
        <v>402</v>
      </c>
      <c r="E1271" s="240" t="s">
        <v>5</v>
      </c>
      <c r="F1271" s="241" t="s">
        <v>1422</v>
      </c>
      <c r="H1271" s="242">
        <v>-4.7999999999999998</v>
      </c>
      <c r="I1271" s="243"/>
      <c r="L1271" s="239"/>
      <c r="M1271" s="244"/>
      <c r="N1271" s="245"/>
      <c r="O1271" s="245"/>
      <c r="P1271" s="245"/>
      <c r="Q1271" s="245"/>
      <c r="R1271" s="245"/>
      <c r="S1271" s="245"/>
      <c r="T1271" s="246"/>
      <c r="AT1271" s="240" t="s">
        <v>402</v>
      </c>
      <c r="AU1271" s="240" t="s">
        <v>294</v>
      </c>
      <c r="AV1271" s="13" t="s">
        <v>87</v>
      </c>
      <c r="AW1271" s="13" t="s">
        <v>43</v>
      </c>
      <c r="AX1271" s="13" t="s">
        <v>80</v>
      </c>
      <c r="AY1271" s="240" t="s">
        <v>281</v>
      </c>
    </row>
    <row r="1272" s="12" customFormat="1">
      <c r="B1272" s="232"/>
      <c r="D1272" s="216" t="s">
        <v>402</v>
      </c>
      <c r="E1272" s="233" t="s">
        <v>5</v>
      </c>
      <c r="F1272" s="234" t="s">
        <v>1423</v>
      </c>
      <c r="H1272" s="233" t="s">
        <v>5</v>
      </c>
      <c r="I1272" s="235"/>
      <c r="L1272" s="232"/>
      <c r="M1272" s="236"/>
      <c r="N1272" s="237"/>
      <c r="O1272" s="237"/>
      <c r="P1272" s="237"/>
      <c r="Q1272" s="237"/>
      <c r="R1272" s="237"/>
      <c r="S1272" s="237"/>
      <c r="T1272" s="238"/>
      <c r="AT1272" s="233" t="s">
        <v>402</v>
      </c>
      <c r="AU1272" s="233" t="s">
        <v>294</v>
      </c>
      <c r="AV1272" s="12" t="s">
        <v>24</v>
      </c>
      <c r="AW1272" s="12" t="s">
        <v>43</v>
      </c>
      <c r="AX1272" s="12" t="s">
        <v>80</v>
      </c>
      <c r="AY1272" s="233" t="s">
        <v>281</v>
      </c>
    </row>
    <row r="1273" s="13" customFormat="1">
      <c r="B1273" s="239"/>
      <c r="D1273" s="216" t="s">
        <v>402</v>
      </c>
      <c r="E1273" s="240" t="s">
        <v>5</v>
      </c>
      <c r="F1273" s="241" t="s">
        <v>1567</v>
      </c>
      <c r="H1273" s="242">
        <v>53.899999999999999</v>
      </c>
      <c r="I1273" s="243"/>
      <c r="L1273" s="239"/>
      <c r="M1273" s="244"/>
      <c r="N1273" s="245"/>
      <c r="O1273" s="245"/>
      <c r="P1273" s="245"/>
      <c r="Q1273" s="245"/>
      <c r="R1273" s="245"/>
      <c r="S1273" s="245"/>
      <c r="T1273" s="246"/>
      <c r="AT1273" s="240" t="s">
        <v>402</v>
      </c>
      <c r="AU1273" s="240" t="s">
        <v>294</v>
      </c>
      <c r="AV1273" s="13" t="s">
        <v>87</v>
      </c>
      <c r="AW1273" s="13" t="s">
        <v>43</v>
      </c>
      <c r="AX1273" s="13" t="s">
        <v>80</v>
      </c>
      <c r="AY1273" s="240" t="s">
        <v>281</v>
      </c>
    </row>
    <row r="1274" s="13" customFormat="1">
      <c r="B1274" s="239"/>
      <c r="D1274" s="216" t="s">
        <v>402</v>
      </c>
      <c r="E1274" s="240" t="s">
        <v>5</v>
      </c>
      <c r="F1274" s="241" t="s">
        <v>1568</v>
      </c>
      <c r="H1274" s="242">
        <v>-2.5</v>
      </c>
      <c r="I1274" s="243"/>
      <c r="L1274" s="239"/>
      <c r="M1274" s="244"/>
      <c r="N1274" s="245"/>
      <c r="O1274" s="245"/>
      <c r="P1274" s="245"/>
      <c r="Q1274" s="245"/>
      <c r="R1274" s="245"/>
      <c r="S1274" s="245"/>
      <c r="T1274" s="246"/>
      <c r="AT1274" s="240" t="s">
        <v>402</v>
      </c>
      <c r="AU1274" s="240" t="s">
        <v>294</v>
      </c>
      <c r="AV1274" s="13" t="s">
        <v>87</v>
      </c>
      <c r="AW1274" s="13" t="s">
        <v>43</v>
      </c>
      <c r="AX1274" s="13" t="s">
        <v>80</v>
      </c>
      <c r="AY1274" s="240" t="s">
        <v>281</v>
      </c>
    </row>
    <row r="1275" s="12" customFormat="1">
      <c r="B1275" s="232"/>
      <c r="D1275" s="216" t="s">
        <v>402</v>
      </c>
      <c r="E1275" s="233" t="s">
        <v>5</v>
      </c>
      <c r="F1275" s="234" t="s">
        <v>1425</v>
      </c>
      <c r="H1275" s="233" t="s">
        <v>5</v>
      </c>
      <c r="I1275" s="235"/>
      <c r="L1275" s="232"/>
      <c r="M1275" s="236"/>
      <c r="N1275" s="237"/>
      <c r="O1275" s="237"/>
      <c r="P1275" s="237"/>
      <c r="Q1275" s="237"/>
      <c r="R1275" s="237"/>
      <c r="S1275" s="237"/>
      <c r="T1275" s="238"/>
      <c r="AT1275" s="233" t="s">
        <v>402</v>
      </c>
      <c r="AU1275" s="233" t="s">
        <v>294</v>
      </c>
      <c r="AV1275" s="12" t="s">
        <v>24</v>
      </c>
      <c r="AW1275" s="12" t="s">
        <v>43</v>
      </c>
      <c r="AX1275" s="12" t="s">
        <v>80</v>
      </c>
      <c r="AY1275" s="233" t="s">
        <v>281</v>
      </c>
    </row>
    <row r="1276" s="13" customFormat="1">
      <c r="B1276" s="239"/>
      <c r="D1276" s="216" t="s">
        <v>402</v>
      </c>
      <c r="E1276" s="240" t="s">
        <v>5</v>
      </c>
      <c r="F1276" s="241" t="s">
        <v>1426</v>
      </c>
      <c r="H1276" s="242">
        <v>23.449999999999999</v>
      </c>
      <c r="I1276" s="243"/>
      <c r="L1276" s="239"/>
      <c r="M1276" s="244"/>
      <c r="N1276" s="245"/>
      <c r="O1276" s="245"/>
      <c r="P1276" s="245"/>
      <c r="Q1276" s="245"/>
      <c r="R1276" s="245"/>
      <c r="S1276" s="245"/>
      <c r="T1276" s="246"/>
      <c r="AT1276" s="240" t="s">
        <v>402</v>
      </c>
      <c r="AU1276" s="240" t="s">
        <v>294</v>
      </c>
      <c r="AV1276" s="13" t="s">
        <v>87</v>
      </c>
      <c r="AW1276" s="13" t="s">
        <v>43</v>
      </c>
      <c r="AX1276" s="13" t="s">
        <v>80</v>
      </c>
      <c r="AY1276" s="240" t="s">
        <v>281</v>
      </c>
    </row>
    <row r="1277" s="12" customFormat="1">
      <c r="B1277" s="232"/>
      <c r="D1277" s="216" t="s">
        <v>402</v>
      </c>
      <c r="E1277" s="233" t="s">
        <v>5</v>
      </c>
      <c r="F1277" s="234" t="s">
        <v>1427</v>
      </c>
      <c r="H1277" s="233" t="s">
        <v>5</v>
      </c>
      <c r="I1277" s="235"/>
      <c r="L1277" s="232"/>
      <c r="M1277" s="236"/>
      <c r="N1277" s="237"/>
      <c r="O1277" s="237"/>
      <c r="P1277" s="237"/>
      <c r="Q1277" s="237"/>
      <c r="R1277" s="237"/>
      <c r="S1277" s="237"/>
      <c r="T1277" s="238"/>
      <c r="AT1277" s="233" t="s">
        <v>402</v>
      </c>
      <c r="AU1277" s="233" t="s">
        <v>294</v>
      </c>
      <c r="AV1277" s="12" t="s">
        <v>24</v>
      </c>
      <c r="AW1277" s="12" t="s">
        <v>43</v>
      </c>
      <c r="AX1277" s="12" t="s">
        <v>80</v>
      </c>
      <c r="AY1277" s="233" t="s">
        <v>281</v>
      </c>
    </row>
    <row r="1278" s="13" customFormat="1">
      <c r="B1278" s="239"/>
      <c r="D1278" s="216" t="s">
        <v>402</v>
      </c>
      <c r="E1278" s="240" t="s">
        <v>5</v>
      </c>
      <c r="F1278" s="241" t="s">
        <v>1428</v>
      </c>
      <c r="H1278" s="242">
        <v>30.449999999999999</v>
      </c>
      <c r="I1278" s="243"/>
      <c r="L1278" s="239"/>
      <c r="M1278" s="244"/>
      <c r="N1278" s="245"/>
      <c r="O1278" s="245"/>
      <c r="P1278" s="245"/>
      <c r="Q1278" s="245"/>
      <c r="R1278" s="245"/>
      <c r="S1278" s="245"/>
      <c r="T1278" s="246"/>
      <c r="AT1278" s="240" t="s">
        <v>402</v>
      </c>
      <c r="AU1278" s="240" t="s">
        <v>294</v>
      </c>
      <c r="AV1278" s="13" t="s">
        <v>87</v>
      </c>
      <c r="AW1278" s="13" t="s">
        <v>43</v>
      </c>
      <c r="AX1278" s="13" t="s">
        <v>80</v>
      </c>
      <c r="AY1278" s="240" t="s">
        <v>281</v>
      </c>
    </row>
    <row r="1279" s="12" customFormat="1">
      <c r="B1279" s="232"/>
      <c r="D1279" s="216" t="s">
        <v>402</v>
      </c>
      <c r="E1279" s="233" t="s">
        <v>5</v>
      </c>
      <c r="F1279" s="234" t="s">
        <v>1429</v>
      </c>
      <c r="H1279" s="233" t="s">
        <v>5</v>
      </c>
      <c r="I1279" s="235"/>
      <c r="L1279" s="232"/>
      <c r="M1279" s="236"/>
      <c r="N1279" s="237"/>
      <c r="O1279" s="237"/>
      <c r="P1279" s="237"/>
      <c r="Q1279" s="237"/>
      <c r="R1279" s="237"/>
      <c r="S1279" s="237"/>
      <c r="T1279" s="238"/>
      <c r="AT1279" s="233" t="s">
        <v>402</v>
      </c>
      <c r="AU1279" s="233" t="s">
        <v>294</v>
      </c>
      <c r="AV1279" s="12" t="s">
        <v>24</v>
      </c>
      <c r="AW1279" s="12" t="s">
        <v>43</v>
      </c>
      <c r="AX1279" s="12" t="s">
        <v>80</v>
      </c>
      <c r="AY1279" s="233" t="s">
        <v>281</v>
      </c>
    </row>
    <row r="1280" s="13" customFormat="1">
      <c r="B1280" s="239"/>
      <c r="D1280" s="216" t="s">
        <v>402</v>
      </c>
      <c r="E1280" s="240" t="s">
        <v>5</v>
      </c>
      <c r="F1280" s="241" t="s">
        <v>1567</v>
      </c>
      <c r="H1280" s="242">
        <v>53.899999999999999</v>
      </c>
      <c r="I1280" s="243"/>
      <c r="L1280" s="239"/>
      <c r="M1280" s="244"/>
      <c r="N1280" s="245"/>
      <c r="O1280" s="245"/>
      <c r="P1280" s="245"/>
      <c r="Q1280" s="245"/>
      <c r="R1280" s="245"/>
      <c r="S1280" s="245"/>
      <c r="T1280" s="246"/>
      <c r="AT1280" s="240" t="s">
        <v>402</v>
      </c>
      <c r="AU1280" s="240" t="s">
        <v>294</v>
      </c>
      <c r="AV1280" s="13" t="s">
        <v>87</v>
      </c>
      <c r="AW1280" s="13" t="s">
        <v>43</v>
      </c>
      <c r="AX1280" s="13" t="s">
        <v>80</v>
      </c>
      <c r="AY1280" s="240" t="s">
        <v>281</v>
      </c>
    </row>
    <row r="1281" s="13" customFormat="1">
      <c r="B1281" s="239"/>
      <c r="D1281" s="216" t="s">
        <v>402</v>
      </c>
      <c r="E1281" s="240" t="s">
        <v>5</v>
      </c>
      <c r="F1281" s="241" t="s">
        <v>1568</v>
      </c>
      <c r="H1281" s="242">
        <v>-2.5</v>
      </c>
      <c r="I1281" s="243"/>
      <c r="L1281" s="239"/>
      <c r="M1281" s="244"/>
      <c r="N1281" s="245"/>
      <c r="O1281" s="245"/>
      <c r="P1281" s="245"/>
      <c r="Q1281" s="245"/>
      <c r="R1281" s="245"/>
      <c r="S1281" s="245"/>
      <c r="T1281" s="246"/>
      <c r="AT1281" s="240" t="s">
        <v>402</v>
      </c>
      <c r="AU1281" s="240" t="s">
        <v>294</v>
      </c>
      <c r="AV1281" s="13" t="s">
        <v>87</v>
      </c>
      <c r="AW1281" s="13" t="s">
        <v>43</v>
      </c>
      <c r="AX1281" s="13" t="s">
        <v>80</v>
      </c>
      <c r="AY1281" s="240" t="s">
        <v>281</v>
      </c>
    </row>
    <row r="1282" s="12" customFormat="1">
      <c r="B1282" s="232"/>
      <c r="D1282" s="216" t="s">
        <v>402</v>
      </c>
      <c r="E1282" s="233" t="s">
        <v>5</v>
      </c>
      <c r="F1282" s="234" t="s">
        <v>1431</v>
      </c>
      <c r="H1282" s="233" t="s">
        <v>5</v>
      </c>
      <c r="I1282" s="235"/>
      <c r="L1282" s="232"/>
      <c r="M1282" s="236"/>
      <c r="N1282" s="237"/>
      <c r="O1282" s="237"/>
      <c r="P1282" s="237"/>
      <c r="Q1282" s="237"/>
      <c r="R1282" s="237"/>
      <c r="S1282" s="237"/>
      <c r="T1282" s="238"/>
      <c r="AT1282" s="233" t="s">
        <v>402</v>
      </c>
      <c r="AU1282" s="233" t="s">
        <v>294</v>
      </c>
      <c r="AV1282" s="12" t="s">
        <v>24</v>
      </c>
      <c r="AW1282" s="12" t="s">
        <v>43</v>
      </c>
      <c r="AX1282" s="12" t="s">
        <v>80</v>
      </c>
      <c r="AY1282" s="233" t="s">
        <v>281</v>
      </c>
    </row>
    <row r="1283" s="13" customFormat="1">
      <c r="B1283" s="239"/>
      <c r="D1283" s="216" t="s">
        <v>402</v>
      </c>
      <c r="E1283" s="240" t="s">
        <v>5</v>
      </c>
      <c r="F1283" s="241" t="s">
        <v>1426</v>
      </c>
      <c r="H1283" s="242">
        <v>23.449999999999999</v>
      </c>
      <c r="I1283" s="243"/>
      <c r="L1283" s="239"/>
      <c r="M1283" s="244"/>
      <c r="N1283" s="245"/>
      <c r="O1283" s="245"/>
      <c r="P1283" s="245"/>
      <c r="Q1283" s="245"/>
      <c r="R1283" s="245"/>
      <c r="S1283" s="245"/>
      <c r="T1283" s="246"/>
      <c r="AT1283" s="240" t="s">
        <v>402</v>
      </c>
      <c r="AU1283" s="240" t="s">
        <v>294</v>
      </c>
      <c r="AV1283" s="13" t="s">
        <v>87</v>
      </c>
      <c r="AW1283" s="13" t="s">
        <v>43</v>
      </c>
      <c r="AX1283" s="13" t="s">
        <v>80</v>
      </c>
      <c r="AY1283" s="240" t="s">
        <v>281</v>
      </c>
    </row>
    <row r="1284" s="12" customFormat="1">
      <c r="B1284" s="232"/>
      <c r="D1284" s="216" t="s">
        <v>402</v>
      </c>
      <c r="E1284" s="233" t="s">
        <v>5</v>
      </c>
      <c r="F1284" s="234" t="s">
        <v>1432</v>
      </c>
      <c r="H1284" s="233" t="s">
        <v>5</v>
      </c>
      <c r="I1284" s="235"/>
      <c r="L1284" s="232"/>
      <c r="M1284" s="236"/>
      <c r="N1284" s="237"/>
      <c r="O1284" s="237"/>
      <c r="P1284" s="237"/>
      <c r="Q1284" s="237"/>
      <c r="R1284" s="237"/>
      <c r="S1284" s="237"/>
      <c r="T1284" s="238"/>
      <c r="AT1284" s="233" t="s">
        <v>402</v>
      </c>
      <c r="AU1284" s="233" t="s">
        <v>294</v>
      </c>
      <c r="AV1284" s="12" t="s">
        <v>24</v>
      </c>
      <c r="AW1284" s="12" t="s">
        <v>43</v>
      </c>
      <c r="AX1284" s="12" t="s">
        <v>80</v>
      </c>
      <c r="AY1284" s="233" t="s">
        <v>281</v>
      </c>
    </row>
    <row r="1285" s="13" customFormat="1">
      <c r="B1285" s="239"/>
      <c r="D1285" s="216" t="s">
        <v>402</v>
      </c>
      <c r="E1285" s="240" t="s">
        <v>5</v>
      </c>
      <c r="F1285" s="241" t="s">
        <v>1433</v>
      </c>
      <c r="H1285" s="242">
        <v>38.149999999999999</v>
      </c>
      <c r="I1285" s="243"/>
      <c r="L1285" s="239"/>
      <c r="M1285" s="244"/>
      <c r="N1285" s="245"/>
      <c r="O1285" s="245"/>
      <c r="P1285" s="245"/>
      <c r="Q1285" s="245"/>
      <c r="R1285" s="245"/>
      <c r="S1285" s="245"/>
      <c r="T1285" s="246"/>
      <c r="AT1285" s="240" t="s">
        <v>402</v>
      </c>
      <c r="AU1285" s="240" t="s">
        <v>294</v>
      </c>
      <c r="AV1285" s="13" t="s">
        <v>87</v>
      </c>
      <c r="AW1285" s="13" t="s">
        <v>43</v>
      </c>
      <c r="AX1285" s="13" t="s">
        <v>80</v>
      </c>
      <c r="AY1285" s="240" t="s">
        <v>281</v>
      </c>
    </row>
    <row r="1286" s="12" customFormat="1">
      <c r="B1286" s="232"/>
      <c r="D1286" s="216" t="s">
        <v>402</v>
      </c>
      <c r="E1286" s="233" t="s">
        <v>5</v>
      </c>
      <c r="F1286" s="234" t="s">
        <v>1434</v>
      </c>
      <c r="H1286" s="233" t="s">
        <v>5</v>
      </c>
      <c r="I1286" s="235"/>
      <c r="L1286" s="232"/>
      <c r="M1286" s="236"/>
      <c r="N1286" s="237"/>
      <c r="O1286" s="237"/>
      <c r="P1286" s="237"/>
      <c r="Q1286" s="237"/>
      <c r="R1286" s="237"/>
      <c r="S1286" s="237"/>
      <c r="T1286" s="238"/>
      <c r="AT1286" s="233" t="s">
        <v>402</v>
      </c>
      <c r="AU1286" s="233" t="s">
        <v>294</v>
      </c>
      <c r="AV1286" s="12" t="s">
        <v>24</v>
      </c>
      <c r="AW1286" s="12" t="s">
        <v>43</v>
      </c>
      <c r="AX1286" s="12" t="s">
        <v>80</v>
      </c>
      <c r="AY1286" s="233" t="s">
        <v>281</v>
      </c>
    </row>
    <row r="1287" s="13" customFormat="1">
      <c r="B1287" s="239"/>
      <c r="D1287" s="216" t="s">
        <v>402</v>
      </c>
      <c r="E1287" s="240" t="s">
        <v>5</v>
      </c>
      <c r="F1287" s="241" t="s">
        <v>1569</v>
      </c>
      <c r="H1287" s="242">
        <v>140.13999999999999</v>
      </c>
      <c r="I1287" s="243"/>
      <c r="L1287" s="239"/>
      <c r="M1287" s="244"/>
      <c r="N1287" s="245"/>
      <c r="O1287" s="245"/>
      <c r="P1287" s="245"/>
      <c r="Q1287" s="245"/>
      <c r="R1287" s="245"/>
      <c r="S1287" s="245"/>
      <c r="T1287" s="246"/>
      <c r="AT1287" s="240" t="s">
        <v>402</v>
      </c>
      <c r="AU1287" s="240" t="s">
        <v>294</v>
      </c>
      <c r="AV1287" s="13" t="s">
        <v>87</v>
      </c>
      <c r="AW1287" s="13" t="s">
        <v>43</v>
      </c>
      <c r="AX1287" s="13" t="s">
        <v>80</v>
      </c>
      <c r="AY1287" s="240" t="s">
        <v>281</v>
      </c>
    </row>
    <row r="1288" s="13" customFormat="1">
      <c r="B1288" s="239"/>
      <c r="D1288" s="216" t="s">
        <v>402</v>
      </c>
      <c r="E1288" s="240" t="s">
        <v>5</v>
      </c>
      <c r="F1288" s="241" t="s">
        <v>830</v>
      </c>
      <c r="H1288" s="242">
        <v>-1.8</v>
      </c>
      <c r="I1288" s="243"/>
      <c r="L1288" s="239"/>
      <c r="M1288" s="244"/>
      <c r="N1288" s="245"/>
      <c r="O1288" s="245"/>
      <c r="P1288" s="245"/>
      <c r="Q1288" s="245"/>
      <c r="R1288" s="245"/>
      <c r="S1288" s="245"/>
      <c r="T1288" s="246"/>
      <c r="AT1288" s="240" t="s">
        <v>402</v>
      </c>
      <c r="AU1288" s="240" t="s">
        <v>294</v>
      </c>
      <c r="AV1288" s="13" t="s">
        <v>87</v>
      </c>
      <c r="AW1288" s="13" t="s">
        <v>43</v>
      </c>
      <c r="AX1288" s="13" t="s">
        <v>80</v>
      </c>
      <c r="AY1288" s="240" t="s">
        <v>281</v>
      </c>
    </row>
    <row r="1289" s="13" customFormat="1">
      <c r="B1289" s="239"/>
      <c r="D1289" s="216" t="s">
        <v>402</v>
      </c>
      <c r="E1289" s="240" t="s">
        <v>5</v>
      </c>
      <c r="F1289" s="241" t="s">
        <v>1570</v>
      </c>
      <c r="H1289" s="242">
        <v>-1.28</v>
      </c>
      <c r="I1289" s="243"/>
      <c r="L1289" s="239"/>
      <c r="M1289" s="244"/>
      <c r="N1289" s="245"/>
      <c r="O1289" s="245"/>
      <c r="P1289" s="245"/>
      <c r="Q1289" s="245"/>
      <c r="R1289" s="245"/>
      <c r="S1289" s="245"/>
      <c r="T1289" s="246"/>
      <c r="AT1289" s="240" t="s">
        <v>402</v>
      </c>
      <c r="AU1289" s="240" t="s">
        <v>294</v>
      </c>
      <c r="AV1289" s="13" t="s">
        <v>87</v>
      </c>
      <c r="AW1289" s="13" t="s">
        <v>43</v>
      </c>
      <c r="AX1289" s="13" t="s">
        <v>80</v>
      </c>
      <c r="AY1289" s="240" t="s">
        <v>281</v>
      </c>
    </row>
    <row r="1290" s="13" customFormat="1">
      <c r="B1290" s="239"/>
      <c r="D1290" s="216" t="s">
        <v>402</v>
      </c>
      <c r="E1290" s="240" t="s">
        <v>5</v>
      </c>
      <c r="F1290" s="241" t="s">
        <v>1158</v>
      </c>
      <c r="H1290" s="242">
        <v>-3.6000000000000001</v>
      </c>
      <c r="I1290" s="243"/>
      <c r="L1290" s="239"/>
      <c r="M1290" s="244"/>
      <c r="N1290" s="245"/>
      <c r="O1290" s="245"/>
      <c r="P1290" s="245"/>
      <c r="Q1290" s="245"/>
      <c r="R1290" s="245"/>
      <c r="S1290" s="245"/>
      <c r="T1290" s="246"/>
      <c r="AT1290" s="240" t="s">
        <v>402</v>
      </c>
      <c r="AU1290" s="240" t="s">
        <v>294</v>
      </c>
      <c r="AV1290" s="13" t="s">
        <v>87</v>
      </c>
      <c r="AW1290" s="13" t="s">
        <v>43</v>
      </c>
      <c r="AX1290" s="13" t="s">
        <v>80</v>
      </c>
      <c r="AY1290" s="240" t="s">
        <v>281</v>
      </c>
    </row>
    <row r="1291" s="12" customFormat="1">
      <c r="B1291" s="232"/>
      <c r="D1291" s="216" t="s">
        <v>402</v>
      </c>
      <c r="E1291" s="233" t="s">
        <v>5</v>
      </c>
      <c r="F1291" s="234" t="s">
        <v>884</v>
      </c>
      <c r="H1291" s="233" t="s">
        <v>5</v>
      </c>
      <c r="I1291" s="235"/>
      <c r="L1291" s="232"/>
      <c r="M1291" s="236"/>
      <c r="N1291" s="237"/>
      <c r="O1291" s="237"/>
      <c r="P1291" s="237"/>
      <c r="Q1291" s="237"/>
      <c r="R1291" s="237"/>
      <c r="S1291" s="237"/>
      <c r="T1291" s="238"/>
      <c r="AT1291" s="233" t="s">
        <v>402</v>
      </c>
      <c r="AU1291" s="233" t="s">
        <v>294</v>
      </c>
      <c r="AV1291" s="12" t="s">
        <v>24</v>
      </c>
      <c r="AW1291" s="12" t="s">
        <v>43</v>
      </c>
      <c r="AX1291" s="12" t="s">
        <v>80</v>
      </c>
      <c r="AY1291" s="233" t="s">
        <v>281</v>
      </c>
    </row>
    <row r="1292" s="13" customFormat="1">
      <c r="B1292" s="239"/>
      <c r="D1292" s="216" t="s">
        <v>402</v>
      </c>
      <c r="E1292" s="240" t="s">
        <v>5</v>
      </c>
      <c r="F1292" s="241" t="s">
        <v>1571</v>
      </c>
      <c r="H1292" s="242">
        <v>562.74000000000001</v>
      </c>
      <c r="I1292" s="243"/>
      <c r="L1292" s="239"/>
      <c r="M1292" s="244"/>
      <c r="N1292" s="245"/>
      <c r="O1292" s="245"/>
      <c r="P1292" s="245"/>
      <c r="Q1292" s="245"/>
      <c r="R1292" s="245"/>
      <c r="S1292" s="245"/>
      <c r="T1292" s="246"/>
      <c r="AT1292" s="240" t="s">
        <v>402</v>
      </c>
      <c r="AU1292" s="240" t="s">
        <v>294</v>
      </c>
      <c r="AV1292" s="13" t="s">
        <v>87</v>
      </c>
      <c r="AW1292" s="13" t="s">
        <v>43</v>
      </c>
      <c r="AX1292" s="13" t="s">
        <v>80</v>
      </c>
      <c r="AY1292" s="240" t="s">
        <v>281</v>
      </c>
    </row>
    <row r="1293" s="13" customFormat="1">
      <c r="B1293" s="239"/>
      <c r="D1293" s="216" t="s">
        <v>402</v>
      </c>
      <c r="E1293" s="240" t="s">
        <v>5</v>
      </c>
      <c r="F1293" s="241" t="s">
        <v>1572</v>
      </c>
      <c r="H1293" s="242">
        <v>15.015000000000001</v>
      </c>
      <c r="I1293" s="243"/>
      <c r="L1293" s="239"/>
      <c r="M1293" s="244"/>
      <c r="N1293" s="245"/>
      <c r="O1293" s="245"/>
      <c r="P1293" s="245"/>
      <c r="Q1293" s="245"/>
      <c r="R1293" s="245"/>
      <c r="S1293" s="245"/>
      <c r="T1293" s="246"/>
      <c r="AT1293" s="240" t="s">
        <v>402</v>
      </c>
      <c r="AU1293" s="240" t="s">
        <v>294</v>
      </c>
      <c r="AV1293" s="13" t="s">
        <v>87</v>
      </c>
      <c r="AW1293" s="13" t="s">
        <v>43</v>
      </c>
      <c r="AX1293" s="13" t="s">
        <v>80</v>
      </c>
      <c r="AY1293" s="240" t="s">
        <v>281</v>
      </c>
    </row>
    <row r="1294" s="13" customFormat="1">
      <c r="B1294" s="239"/>
      <c r="D1294" s="216" t="s">
        <v>402</v>
      </c>
      <c r="E1294" s="240" t="s">
        <v>5</v>
      </c>
      <c r="F1294" s="241" t="s">
        <v>1573</v>
      </c>
      <c r="H1294" s="242">
        <v>1.6200000000000001</v>
      </c>
      <c r="I1294" s="243"/>
      <c r="L1294" s="239"/>
      <c r="M1294" s="244"/>
      <c r="N1294" s="245"/>
      <c r="O1294" s="245"/>
      <c r="P1294" s="245"/>
      <c r="Q1294" s="245"/>
      <c r="R1294" s="245"/>
      <c r="S1294" s="245"/>
      <c r="T1294" s="246"/>
      <c r="AT1294" s="240" t="s">
        <v>402</v>
      </c>
      <c r="AU1294" s="240" t="s">
        <v>294</v>
      </c>
      <c r="AV1294" s="13" t="s">
        <v>87</v>
      </c>
      <c r="AW1294" s="13" t="s">
        <v>43</v>
      </c>
      <c r="AX1294" s="13" t="s">
        <v>80</v>
      </c>
      <c r="AY1294" s="240" t="s">
        <v>281</v>
      </c>
    </row>
    <row r="1295" s="13" customFormat="1">
      <c r="B1295" s="239"/>
      <c r="D1295" s="216" t="s">
        <v>402</v>
      </c>
      <c r="E1295" s="240" t="s">
        <v>5</v>
      </c>
      <c r="F1295" s="241" t="s">
        <v>1416</v>
      </c>
      <c r="H1295" s="242">
        <v>-2.3999999999999999</v>
      </c>
      <c r="I1295" s="243"/>
      <c r="L1295" s="239"/>
      <c r="M1295" s="244"/>
      <c r="N1295" s="245"/>
      <c r="O1295" s="245"/>
      <c r="P1295" s="245"/>
      <c r="Q1295" s="245"/>
      <c r="R1295" s="245"/>
      <c r="S1295" s="245"/>
      <c r="T1295" s="246"/>
      <c r="AT1295" s="240" t="s">
        <v>402</v>
      </c>
      <c r="AU1295" s="240" t="s">
        <v>294</v>
      </c>
      <c r="AV1295" s="13" t="s">
        <v>87</v>
      </c>
      <c r="AW1295" s="13" t="s">
        <v>43</v>
      </c>
      <c r="AX1295" s="13" t="s">
        <v>80</v>
      </c>
      <c r="AY1295" s="240" t="s">
        <v>281</v>
      </c>
    </row>
    <row r="1296" s="13" customFormat="1">
      <c r="B1296" s="239"/>
      <c r="D1296" s="216" t="s">
        <v>402</v>
      </c>
      <c r="E1296" s="240" t="s">
        <v>5</v>
      </c>
      <c r="F1296" s="241" t="s">
        <v>1574</v>
      </c>
      <c r="H1296" s="242">
        <v>-4.5650000000000004</v>
      </c>
      <c r="I1296" s="243"/>
      <c r="L1296" s="239"/>
      <c r="M1296" s="244"/>
      <c r="N1296" s="245"/>
      <c r="O1296" s="245"/>
      <c r="P1296" s="245"/>
      <c r="Q1296" s="245"/>
      <c r="R1296" s="245"/>
      <c r="S1296" s="245"/>
      <c r="T1296" s="246"/>
      <c r="AT1296" s="240" t="s">
        <v>402</v>
      </c>
      <c r="AU1296" s="240" t="s">
        <v>294</v>
      </c>
      <c r="AV1296" s="13" t="s">
        <v>87</v>
      </c>
      <c r="AW1296" s="13" t="s">
        <v>43</v>
      </c>
      <c r="AX1296" s="13" t="s">
        <v>80</v>
      </c>
      <c r="AY1296" s="240" t="s">
        <v>281</v>
      </c>
    </row>
    <row r="1297" s="13" customFormat="1">
      <c r="B1297" s="239"/>
      <c r="D1297" s="216" t="s">
        <v>402</v>
      </c>
      <c r="E1297" s="240" t="s">
        <v>5</v>
      </c>
      <c r="F1297" s="241" t="s">
        <v>1575</v>
      </c>
      <c r="H1297" s="242">
        <v>-71.971999999999994</v>
      </c>
      <c r="I1297" s="243"/>
      <c r="L1297" s="239"/>
      <c r="M1297" s="244"/>
      <c r="N1297" s="245"/>
      <c r="O1297" s="245"/>
      <c r="P1297" s="245"/>
      <c r="Q1297" s="245"/>
      <c r="R1297" s="245"/>
      <c r="S1297" s="245"/>
      <c r="T1297" s="246"/>
      <c r="AT1297" s="240" t="s">
        <v>402</v>
      </c>
      <c r="AU1297" s="240" t="s">
        <v>294</v>
      </c>
      <c r="AV1297" s="13" t="s">
        <v>87</v>
      </c>
      <c r="AW1297" s="13" t="s">
        <v>43</v>
      </c>
      <c r="AX1297" s="13" t="s">
        <v>80</v>
      </c>
      <c r="AY1297" s="240" t="s">
        <v>281</v>
      </c>
    </row>
    <row r="1298" s="13" customFormat="1">
      <c r="B1298" s="239"/>
      <c r="D1298" s="216" t="s">
        <v>402</v>
      </c>
      <c r="E1298" s="240" t="s">
        <v>5</v>
      </c>
      <c r="F1298" s="241" t="s">
        <v>5</v>
      </c>
      <c r="H1298" s="242">
        <v>0</v>
      </c>
      <c r="I1298" s="243"/>
      <c r="L1298" s="239"/>
      <c r="M1298" s="244"/>
      <c r="N1298" s="245"/>
      <c r="O1298" s="245"/>
      <c r="P1298" s="245"/>
      <c r="Q1298" s="245"/>
      <c r="R1298" s="245"/>
      <c r="S1298" s="245"/>
      <c r="T1298" s="246"/>
      <c r="AT1298" s="240" t="s">
        <v>402</v>
      </c>
      <c r="AU1298" s="240" t="s">
        <v>294</v>
      </c>
      <c r="AV1298" s="13" t="s">
        <v>87</v>
      </c>
      <c r="AW1298" s="13" t="s">
        <v>43</v>
      </c>
      <c r="AX1298" s="13" t="s">
        <v>80</v>
      </c>
      <c r="AY1298" s="240" t="s">
        <v>281</v>
      </c>
    </row>
    <row r="1299" s="12" customFormat="1">
      <c r="B1299" s="232"/>
      <c r="D1299" s="216" t="s">
        <v>402</v>
      </c>
      <c r="E1299" s="233" t="s">
        <v>5</v>
      </c>
      <c r="F1299" s="234" t="s">
        <v>776</v>
      </c>
      <c r="H1299" s="233" t="s">
        <v>5</v>
      </c>
      <c r="I1299" s="235"/>
      <c r="L1299" s="232"/>
      <c r="M1299" s="236"/>
      <c r="N1299" s="237"/>
      <c r="O1299" s="237"/>
      <c r="P1299" s="237"/>
      <c r="Q1299" s="237"/>
      <c r="R1299" s="237"/>
      <c r="S1299" s="237"/>
      <c r="T1299" s="238"/>
      <c r="AT1299" s="233" t="s">
        <v>402</v>
      </c>
      <c r="AU1299" s="233" t="s">
        <v>294</v>
      </c>
      <c r="AV1299" s="12" t="s">
        <v>24</v>
      </c>
      <c r="AW1299" s="12" t="s">
        <v>43</v>
      </c>
      <c r="AX1299" s="12" t="s">
        <v>80</v>
      </c>
      <c r="AY1299" s="233" t="s">
        <v>281</v>
      </c>
    </row>
    <row r="1300" s="12" customFormat="1">
      <c r="B1300" s="232"/>
      <c r="D1300" s="216" t="s">
        <v>402</v>
      </c>
      <c r="E1300" s="233" t="s">
        <v>5</v>
      </c>
      <c r="F1300" s="234" t="s">
        <v>886</v>
      </c>
      <c r="H1300" s="233" t="s">
        <v>5</v>
      </c>
      <c r="I1300" s="235"/>
      <c r="L1300" s="232"/>
      <c r="M1300" s="236"/>
      <c r="N1300" s="237"/>
      <c r="O1300" s="237"/>
      <c r="P1300" s="237"/>
      <c r="Q1300" s="237"/>
      <c r="R1300" s="237"/>
      <c r="S1300" s="237"/>
      <c r="T1300" s="238"/>
      <c r="AT1300" s="233" t="s">
        <v>402</v>
      </c>
      <c r="AU1300" s="233" t="s">
        <v>294</v>
      </c>
      <c r="AV1300" s="12" t="s">
        <v>24</v>
      </c>
      <c r="AW1300" s="12" t="s">
        <v>43</v>
      </c>
      <c r="AX1300" s="12" t="s">
        <v>80</v>
      </c>
      <c r="AY1300" s="233" t="s">
        <v>281</v>
      </c>
    </row>
    <row r="1301" s="13" customFormat="1">
      <c r="B1301" s="239"/>
      <c r="D1301" s="216" t="s">
        <v>402</v>
      </c>
      <c r="E1301" s="240" t="s">
        <v>5</v>
      </c>
      <c r="F1301" s="241" t="s">
        <v>1576</v>
      </c>
      <c r="H1301" s="242">
        <v>155.61000000000001</v>
      </c>
      <c r="I1301" s="243"/>
      <c r="L1301" s="239"/>
      <c r="M1301" s="244"/>
      <c r="N1301" s="245"/>
      <c r="O1301" s="245"/>
      <c r="P1301" s="245"/>
      <c r="Q1301" s="245"/>
      <c r="R1301" s="245"/>
      <c r="S1301" s="245"/>
      <c r="T1301" s="246"/>
      <c r="AT1301" s="240" t="s">
        <v>402</v>
      </c>
      <c r="AU1301" s="240" t="s">
        <v>294</v>
      </c>
      <c r="AV1301" s="13" t="s">
        <v>87</v>
      </c>
      <c r="AW1301" s="13" t="s">
        <v>43</v>
      </c>
      <c r="AX1301" s="13" t="s">
        <v>80</v>
      </c>
      <c r="AY1301" s="240" t="s">
        <v>281</v>
      </c>
    </row>
    <row r="1302" s="13" customFormat="1">
      <c r="B1302" s="239"/>
      <c r="D1302" s="216" t="s">
        <v>402</v>
      </c>
      <c r="E1302" s="240" t="s">
        <v>5</v>
      </c>
      <c r="F1302" s="241" t="s">
        <v>1416</v>
      </c>
      <c r="H1302" s="242">
        <v>-2.3999999999999999</v>
      </c>
      <c r="I1302" s="243"/>
      <c r="L1302" s="239"/>
      <c r="M1302" s="244"/>
      <c r="N1302" s="245"/>
      <c r="O1302" s="245"/>
      <c r="P1302" s="245"/>
      <c r="Q1302" s="245"/>
      <c r="R1302" s="245"/>
      <c r="S1302" s="245"/>
      <c r="T1302" s="246"/>
      <c r="AT1302" s="240" t="s">
        <v>402</v>
      </c>
      <c r="AU1302" s="240" t="s">
        <v>294</v>
      </c>
      <c r="AV1302" s="13" t="s">
        <v>87</v>
      </c>
      <c r="AW1302" s="13" t="s">
        <v>43</v>
      </c>
      <c r="AX1302" s="13" t="s">
        <v>80</v>
      </c>
      <c r="AY1302" s="240" t="s">
        <v>281</v>
      </c>
    </row>
    <row r="1303" s="13" customFormat="1">
      <c r="B1303" s="239"/>
      <c r="D1303" s="216" t="s">
        <v>402</v>
      </c>
      <c r="E1303" s="240" t="s">
        <v>5</v>
      </c>
      <c r="F1303" s="241" t="s">
        <v>1577</v>
      </c>
      <c r="H1303" s="242">
        <v>5.25</v>
      </c>
      <c r="I1303" s="243"/>
      <c r="L1303" s="239"/>
      <c r="M1303" s="244"/>
      <c r="N1303" s="245"/>
      <c r="O1303" s="245"/>
      <c r="P1303" s="245"/>
      <c r="Q1303" s="245"/>
      <c r="R1303" s="245"/>
      <c r="S1303" s="245"/>
      <c r="T1303" s="246"/>
      <c r="AT1303" s="240" t="s">
        <v>402</v>
      </c>
      <c r="AU1303" s="240" t="s">
        <v>294</v>
      </c>
      <c r="AV1303" s="13" t="s">
        <v>87</v>
      </c>
      <c r="AW1303" s="13" t="s">
        <v>43</v>
      </c>
      <c r="AX1303" s="13" t="s">
        <v>80</v>
      </c>
      <c r="AY1303" s="240" t="s">
        <v>281</v>
      </c>
    </row>
    <row r="1304" s="13" customFormat="1">
      <c r="B1304" s="239"/>
      <c r="D1304" s="216" t="s">
        <v>402</v>
      </c>
      <c r="E1304" s="240" t="s">
        <v>5</v>
      </c>
      <c r="F1304" s="241" t="s">
        <v>1416</v>
      </c>
      <c r="H1304" s="242">
        <v>-2.3999999999999999</v>
      </c>
      <c r="I1304" s="243"/>
      <c r="L1304" s="239"/>
      <c r="M1304" s="244"/>
      <c r="N1304" s="245"/>
      <c r="O1304" s="245"/>
      <c r="P1304" s="245"/>
      <c r="Q1304" s="245"/>
      <c r="R1304" s="245"/>
      <c r="S1304" s="245"/>
      <c r="T1304" s="246"/>
      <c r="AT1304" s="240" t="s">
        <v>402</v>
      </c>
      <c r="AU1304" s="240" t="s">
        <v>294</v>
      </c>
      <c r="AV1304" s="13" t="s">
        <v>87</v>
      </c>
      <c r="AW1304" s="13" t="s">
        <v>43</v>
      </c>
      <c r="AX1304" s="13" t="s">
        <v>80</v>
      </c>
      <c r="AY1304" s="240" t="s">
        <v>281</v>
      </c>
    </row>
    <row r="1305" s="13" customFormat="1">
      <c r="B1305" s="239"/>
      <c r="D1305" s="216" t="s">
        <v>402</v>
      </c>
      <c r="E1305" s="240" t="s">
        <v>5</v>
      </c>
      <c r="F1305" s="241" t="s">
        <v>1578</v>
      </c>
      <c r="H1305" s="242">
        <v>-1.8999999999999999</v>
      </c>
      <c r="I1305" s="243"/>
      <c r="L1305" s="239"/>
      <c r="M1305" s="244"/>
      <c r="N1305" s="245"/>
      <c r="O1305" s="245"/>
      <c r="P1305" s="245"/>
      <c r="Q1305" s="245"/>
      <c r="R1305" s="245"/>
      <c r="S1305" s="245"/>
      <c r="T1305" s="246"/>
      <c r="AT1305" s="240" t="s">
        <v>402</v>
      </c>
      <c r="AU1305" s="240" t="s">
        <v>294</v>
      </c>
      <c r="AV1305" s="13" t="s">
        <v>87</v>
      </c>
      <c r="AW1305" s="13" t="s">
        <v>43</v>
      </c>
      <c r="AX1305" s="13" t="s">
        <v>80</v>
      </c>
      <c r="AY1305" s="240" t="s">
        <v>281</v>
      </c>
    </row>
    <row r="1306" s="13" customFormat="1">
      <c r="B1306" s="239"/>
      <c r="D1306" s="216" t="s">
        <v>402</v>
      </c>
      <c r="E1306" s="240" t="s">
        <v>5</v>
      </c>
      <c r="F1306" s="241" t="s">
        <v>1579</v>
      </c>
      <c r="H1306" s="242">
        <v>-7.6600000000000001</v>
      </c>
      <c r="I1306" s="243"/>
      <c r="L1306" s="239"/>
      <c r="M1306" s="244"/>
      <c r="N1306" s="245"/>
      <c r="O1306" s="245"/>
      <c r="P1306" s="245"/>
      <c r="Q1306" s="245"/>
      <c r="R1306" s="245"/>
      <c r="S1306" s="245"/>
      <c r="T1306" s="246"/>
      <c r="AT1306" s="240" t="s">
        <v>402</v>
      </c>
      <c r="AU1306" s="240" t="s">
        <v>294</v>
      </c>
      <c r="AV1306" s="13" t="s">
        <v>87</v>
      </c>
      <c r="AW1306" s="13" t="s">
        <v>43</v>
      </c>
      <c r="AX1306" s="13" t="s">
        <v>80</v>
      </c>
      <c r="AY1306" s="240" t="s">
        <v>281</v>
      </c>
    </row>
    <row r="1307" s="13" customFormat="1">
      <c r="B1307" s="239"/>
      <c r="D1307" s="216" t="s">
        <v>402</v>
      </c>
      <c r="E1307" s="240" t="s">
        <v>5</v>
      </c>
      <c r="F1307" s="241" t="s">
        <v>1580</v>
      </c>
      <c r="H1307" s="242">
        <v>-12.51</v>
      </c>
      <c r="I1307" s="243"/>
      <c r="L1307" s="239"/>
      <c r="M1307" s="244"/>
      <c r="N1307" s="245"/>
      <c r="O1307" s="245"/>
      <c r="P1307" s="245"/>
      <c r="Q1307" s="245"/>
      <c r="R1307" s="245"/>
      <c r="S1307" s="245"/>
      <c r="T1307" s="246"/>
      <c r="AT1307" s="240" t="s">
        <v>402</v>
      </c>
      <c r="AU1307" s="240" t="s">
        <v>294</v>
      </c>
      <c r="AV1307" s="13" t="s">
        <v>87</v>
      </c>
      <c r="AW1307" s="13" t="s">
        <v>43</v>
      </c>
      <c r="AX1307" s="13" t="s">
        <v>80</v>
      </c>
      <c r="AY1307" s="240" t="s">
        <v>281</v>
      </c>
    </row>
    <row r="1308" s="13" customFormat="1">
      <c r="B1308" s="239"/>
      <c r="D1308" s="216" t="s">
        <v>402</v>
      </c>
      <c r="E1308" s="240" t="s">
        <v>5</v>
      </c>
      <c r="F1308" s="241" t="s">
        <v>1554</v>
      </c>
      <c r="H1308" s="242">
        <v>-16.199999999999999</v>
      </c>
      <c r="I1308" s="243"/>
      <c r="L1308" s="239"/>
      <c r="M1308" s="244"/>
      <c r="N1308" s="245"/>
      <c r="O1308" s="245"/>
      <c r="P1308" s="245"/>
      <c r="Q1308" s="245"/>
      <c r="R1308" s="245"/>
      <c r="S1308" s="245"/>
      <c r="T1308" s="246"/>
      <c r="AT1308" s="240" t="s">
        <v>402</v>
      </c>
      <c r="AU1308" s="240" t="s">
        <v>294</v>
      </c>
      <c r="AV1308" s="13" t="s">
        <v>87</v>
      </c>
      <c r="AW1308" s="13" t="s">
        <v>43</v>
      </c>
      <c r="AX1308" s="13" t="s">
        <v>80</v>
      </c>
      <c r="AY1308" s="240" t="s">
        <v>281</v>
      </c>
    </row>
    <row r="1309" s="12" customFormat="1">
      <c r="B1309" s="232"/>
      <c r="D1309" s="216" t="s">
        <v>402</v>
      </c>
      <c r="E1309" s="233" t="s">
        <v>5</v>
      </c>
      <c r="F1309" s="234" t="s">
        <v>1437</v>
      </c>
      <c r="H1309" s="233" t="s">
        <v>5</v>
      </c>
      <c r="I1309" s="235"/>
      <c r="L1309" s="232"/>
      <c r="M1309" s="236"/>
      <c r="N1309" s="237"/>
      <c r="O1309" s="237"/>
      <c r="P1309" s="237"/>
      <c r="Q1309" s="237"/>
      <c r="R1309" s="237"/>
      <c r="S1309" s="237"/>
      <c r="T1309" s="238"/>
      <c r="AT1309" s="233" t="s">
        <v>402</v>
      </c>
      <c r="AU1309" s="233" t="s">
        <v>294</v>
      </c>
      <c r="AV1309" s="12" t="s">
        <v>24</v>
      </c>
      <c r="AW1309" s="12" t="s">
        <v>43</v>
      </c>
      <c r="AX1309" s="12" t="s">
        <v>80</v>
      </c>
      <c r="AY1309" s="233" t="s">
        <v>281</v>
      </c>
    </row>
    <row r="1310" s="13" customFormat="1">
      <c r="B1310" s="239"/>
      <c r="D1310" s="216" t="s">
        <v>402</v>
      </c>
      <c r="E1310" s="240" t="s">
        <v>5</v>
      </c>
      <c r="F1310" s="241" t="s">
        <v>1581</v>
      </c>
      <c r="H1310" s="242">
        <v>37.619999999999997</v>
      </c>
      <c r="I1310" s="243"/>
      <c r="L1310" s="239"/>
      <c r="M1310" s="244"/>
      <c r="N1310" s="245"/>
      <c r="O1310" s="245"/>
      <c r="P1310" s="245"/>
      <c r="Q1310" s="245"/>
      <c r="R1310" s="245"/>
      <c r="S1310" s="245"/>
      <c r="T1310" s="246"/>
      <c r="AT1310" s="240" t="s">
        <v>402</v>
      </c>
      <c r="AU1310" s="240" t="s">
        <v>294</v>
      </c>
      <c r="AV1310" s="13" t="s">
        <v>87</v>
      </c>
      <c r="AW1310" s="13" t="s">
        <v>43</v>
      </c>
      <c r="AX1310" s="13" t="s">
        <v>80</v>
      </c>
      <c r="AY1310" s="240" t="s">
        <v>281</v>
      </c>
    </row>
    <row r="1311" s="13" customFormat="1">
      <c r="B1311" s="239"/>
      <c r="D1311" s="216" t="s">
        <v>402</v>
      </c>
      <c r="E1311" s="240" t="s">
        <v>5</v>
      </c>
      <c r="F1311" s="241" t="s">
        <v>823</v>
      </c>
      <c r="H1311" s="242">
        <v>-1.3999999999999999</v>
      </c>
      <c r="I1311" s="243"/>
      <c r="L1311" s="239"/>
      <c r="M1311" s="244"/>
      <c r="N1311" s="245"/>
      <c r="O1311" s="245"/>
      <c r="P1311" s="245"/>
      <c r="Q1311" s="245"/>
      <c r="R1311" s="245"/>
      <c r="S1311" s="245"/>
      <c r="T1311" s="246"/>
      <c r="AT1311" s="240" t="s">
        <v>402</v>
      </c>
      <c r="AU1311" s="240" t="s">
        <v>294</v>
      </c>
      <c r="AV1311" s="13" t="s">
        <v>87</v>
      </c>
      <c r="AW1311" s="13" t="s">
        <v>43</v>
      </c>
      <c r="AX1311" s="13" t="s">
        <v>80</v>
      </c>
      <c r="AY1311" s="240" t="s">
        <v>281</v>
      </c>
    </row>
    <row r="1312" s="13" customFormat="1">
      <c r="B1312" s="239"/>
      <c r="D1312" s="216" t="s">
        <v>402</v>
      </c>
      <c r="E1312" s="240" t="s">
        <v>5</v>
      </c>
      <c r="F1312" s="241" t="s">
        <v>1416</v>
      </c>
      <c r="H1312" s="242">
        <v>-2.3999999999999999</v>
      </c>
      <c r="I1312" s="243"/>
      <c r="L1312" s="239"/>
      <c r="M1312" s="244"/>
      <c r="N1312" s="245"/>
      <c r="O1312" s="245"/>
      <c r="P1312" s="245"/>
      <c r="Q1312" s="245"/>
      <c r="R1312" s="245"/>
      <c r="S1312" s="245"/>
      <c r="T1312" s="246"/>
      <c r="AT1312" s="240" t="s">
        <v>402</v>
      </c>
      <c r="AU1312" s="240" t="s">
        <v>294</v>
      </c>
      <c r="AV1312" s="13" t="s">
        <v>87</v>
      </c>
      <c r="AW1312" s="13" t="s">
        <v>43</v>
      </c>
      <c r="AX1312" s="13" t="s">
        <v>80</v>
      </c>
      <c r="AY1312" s="240" t="s">
        <v>281</v>
      </c>
    </row>
    <row r="1313" s="12" customFormat="1">
      <c r="B1313" s="232"/>
      <c r="D1313" s="216" t="s">
        <v>402</v>
      </c>
      <c r="E1313" s="233" t="s">
        <v>5</v>
      </c>
      <c r="F1313" s="234" t="s">
        <v>843</v>
      </c>
      <c r="H1313" s="233" t="s">
        <v>5</v>
      </c>
      <c r="I1313" s="235"/>
      <c r="L1313" s="232"/>
      <c r="M1313" s="236"/>
      <c r="N1313" s="237"/>
      <c r="O1313" s="237"/>
      <c r="P1313" s="237"/>
      <c r="Q1313" s="237"/>
      <c r="R1313" s="237"/>
      <c r="S1313" s="237"/>
      <c r="T1313" s="238"/>
      <c r="AT1313" s="233" t="s">
        <v>402</v>
      </c>
      <c r="AU1313" s="233" t="s">
        <v>294</v>
      </c>
      <c r="AV1313" s="12" t="s">
        <v>24</v>
      </c>
      <c r="AW1313" s="12" t="s">
        <v>43</v>
      </c>
      <c r="AX1313" s="12" t="s">
        <v>80</v>
      </c>
      <c r="AY1313" s="233" t="s">
        <v>281</v>
      </c>
    </row>
    <row r="1314" s="13" customFormat="1">
      <c r="B1314" s="239"/>
      <c r="D1314" s="216" t="s">
        <v>402</v>
      </c>
      <c r="E1314" s="240" t="s">
        <v>5</v>
      </c>
      <c r="F1314" s="241" t="s">
        <v>1439</v>
      </c>
      <c r="H1314" s="242">
        <v>12.92</v>
      </c>
      <c r="I1314" s="243"/>
      <c r="L1314" s="239"/>
      <c r="M1314" s="244"/>
      <c r="N1314" s="245"/>
      <c r="O1314" s="245"/>
      <c r="P1314" s="245"/>
      <c r="Q1314" s="245"/>
      <c r="R1314" s="245"/>
      <c r="S1314" s="245"/>
      <c r="T1314" s="246"/>
      <c r="AT1314" s="240" t="s">
        <v>402</v>
      </c>
      <c r="AU1314" s="240" t="s">
        <v>294</v>
      </c>
      <c r="AV1314" s="13" t="s">
        <v>87</v>
      </c>
      <c r="AW1314" s="13" t="s">
        <v>43</v>
      </c>
      <c r="AX1314" s="13" t="s">
        <v>80</v>
      </c>
      <c r="AY1314" s="240" t="s">
        <v>281</v>
      </c>
    </row>
    <row r="1315" s="12" customFormat="1">
      <c r="B1315" s="232"/>
      <c r="D1315" s="216" t="s">
        <v>402</v>
      </c>
      <c r="E1315" s="233" t="s">
        <v>5</v>
      </c>
      <c r="F1315" s="234" t="s">
        <v>1440</v>
      </c>
      <c r="H1315" s="233" t="s">
        <v>5</v>
      </c>
      <c r="I1315" s="235"/>
      <c r="L1315" s="232"/>
      <c r="M1315" s="236"/>
      <c r="N1315" s="237"/>
      <c r="O1315" s="237"/>
      <c r="P1315" s="237"/>
      <c r="Q1315" s="237"/>
      <c r="R1315" s="237"/>
      <c r="S1315" s="237"/>
      <c r="T1315" s="238"/>
      <c r="AT1315" s="233" t="s">
        <v>402</v>
      </c>
      <c r="AU1315" s="233" t="s">
        <v>294</v>
      </c>
      <c r="AV1315" s="12" t="s">
        <v>24</v>
      </c>
      <c r="AW1315" s="12" t="s">
        <v>43</v>
      </c>
      <c r="AX1315" s="12" t="s">
        <v>80</v>
      </c>
      <c r="AY1315" s="233" t="s">
        <v>281</v>
      </c>
    </row>
    <row r="1316" s="13" customFormat="1">
      <c r="B1316" s="239"/>
      <c r="D1316" s="216" t="s">
        <v>402</v>
      </c>
      <c r="E1316" s="240" t="s">
        <v>5</v>
      </c>
      <c r="F1316" s="241" t="s">
        <v>1441</v>
      </c>
      <c r="H1316" s="242">
        <v>31.539999999999999</v>
      </c>
      <c r="I1316" s="243"/>
      <c r="L1316" s="239"/>
      <c r="M1316" s="244"/>
      <c r="N1316" s="245"/>
      <c r="O1316" s="245"/>
      <c r="P1316" s="245"/>
      <c r="Q1316" s="245"/>
      <c r="R1316" s="245"/>
      <c r="S1316" s="245"/>
      <c r="T1316" s="246"/>
      <c r="AT1316" s="240" t="s">
        <v>402</v>
      </c>
      <c r="AU1316" s="240" t="s">
        <v>294</v>
      </c>
      <c r="AV1316" s="13" t="s">
        <v>87</v>
      </c>
      <c r="AW1316" s="13" t="s">
        <v>43</v>
      </c>
      <c r="AX1316" s="13" t="s">
        <v>80</v>
      </c>
      <c r="AY1316" s="240" t="s">
        <v>281</v>
      </c>
    </row>
    <row r="1317" s="13" customFormat="1">
      <c r="B1317" s="239"/>
      <c r="D1317" s="216" t="s">
        <v>402</v>
      </c>
      <c r="E1317" s="240" t="s">
        <v>5</v>
      </c>
      <c r="F1317" s="241" t="s">
        <v>1129</v>
      </c>
      <c r="H1317" s="242">
        <v>-1.6000000000000001</v>
      </c>
      <c r="I1317" s="243"/>
      <c r="L1317" s="239"/>
      <c r="M1317" s="244"/>
      <c r="N1317" s="245"/>
      <c r="O1317" s="245"/>
      <c r="P1317" s="245"/>
      <c r="Q1317" s="245"/>
      <c r="R1317" s="245"/>
      <c r="S1317" s="245"/>
      <c r="T1317" s="246"/>
      <c r="AT1317" s="240" t="s">
        <v>402</v>
      </c>
      <c r="AU1317" s="240" t="s">
        <v>294</v>
      </c>
      <c r="AV1317" s="13" t="s">
        <v>87</v>
      </c>
      <c r="AW1317" s="13" t="s">
        <v>43</v>
      </c>
      <c r="AX1317" s="13" t="s">
        <v>80</v>
      </c>
      <c r="AY1317" s="240" t="s">
        <v>281</v>
      </c>
    </row>
    <row r="1318" s="12" customFormat="1">
      <c r="B1318" s="232"/>
      <c r="D1318" s="216" t="s">
        <v>402</v>
      </c>
      <c r="E1318" s="233" t="s">
        <v>5</v>
      </c>
      <c r="F1318" s="234" t="s">
        <v>1582</v>
      </c>
      <c r="H1318" s="233" t="s">
        <v>5</v>
      </c>
      <c r="I1318" s="235"/>
      <c r="L1318" s="232"/>
      <c r="M1318" s="236"/>
      <c r="N1318" s="237"/>
      <c r="O1318" s="237"/>
      <c r="P1318" s="237"/>
      <c r="Q1318" s="237"/>
      <c r="R1318" s="237"/>
      <c r="S1318" s="237"/>
      <c r="T1318" s="238"/>
      <c r="AT1318" s="233" t="s">
        <v>402</v>
      </c>
      <c r="AU1318" s="233" t="s">
        <v>294</v>
      </c>
      <c r="AV1318" s="12" t="s">
        <v>24</v>
      </c>
      <c r="AW1318" s="12" t="s">
        <v>43</v>
      </c>
      <c r="AX1318" s="12" t="s">
        <v>80</v>
      </c>
      <c r="AY1318" s="233" t="s">
        <v>281</v>
      </c>
    </row>
    <row r="1319" s="13" customFormat="1">
      <c r="B1319" s="239"/>
      <c r="D1319" s="216" t="s">
        <v>402</v>
      </c>
      <c r="E1319" s="240" t="s">
        <v>5</v>
      </c>
      <c r="F1319" s="241" t="s">
        <v>1583</v>
      </c>
      <c r="H1319" s="242">
        <v>152.75999999999999</v>
      </c>
      <c r="I1319" s="243"/>
      <c r="L1319" s="239"/>
      <c r="M1319" s="244"/>
      <c r="N1319" s="245"/>
      <c r="O1319" s="245"/>
      <c r="P1319" s="245"/>
      <c r="Q1319" s="245"/>
      <c r="R1319" s="245"/>
      <c r="S1319" s="245"/>
      <c r="T1319" s="246"/>
      <c r="AT1319" s="240" t="s">
        <v>402</v>
      </c>
      <c r="AU1319" s="240" t="s">
        <v>294</v>
      </c>
      <c r="AV1319" s="13" t="s">
        <v>87</v>
      </c>
      <c r="AW1319" s="13" t="s">
        <v>43</v>
      </c>
      <c r="AX1319" s="13" t="s">
        <v>80</v>
      </c>
      <c r="AY1319" s="240" t="s">
        <v>281</v>
      </c>
    </row>
    <row r="1320" s="13" customFormat="1">
      <c r="B1320" s="239"/>
      <c r="D1320" s="216" t="s">
        <v>402</v>
      </c>
      <c r="E1320" s="240" t="s">
        <v>5</v>
      </c>
      <c r="F1320" s="241" t="s">
        <v>1584</v>
      </c>
      <c r="H1320" s="242">
        <v>-4.7999999999999998</v>
      </c>
      <c r="I1320" s="243"/>
      <c r="L1320" s="239"/>
      <c r="M1320" s="244"/>
      <c r="N1320" s="245"/>
      <c r="O1320" s="245"/>
      <c r="P1320" s="245"/>
      <c r="Q1320" s="245"/>
      <c r="R1320" s="245"/>
      <c r="S1320" s="245"/>
      <c r="T1320" s="246"/>
      <c r="AT1320" s="240" t="s">
        <v>402</v>
      </c>
      <c r="AU1320" s="240" t="s">
        <v>294</v>
      </c>
      <c r="AV1320" s="13" t="s">
        <v>87</v>
      </c>
      <c r="AW1320" s="13" t="s">
        <v>43</v>
      </c>
      <c r="AX1320" s="13" t="s">
        <v>80</v>
      </c>
      <c r="AY1320" s="240" t="s">
        <v>281</v>
      </c>
    </row>
    <row r="1321" s="13" customFormat="1">
      <c r="B1321" s="239"/>
      <c r="D1321" s="216" t="s">
        <v>402</v>
      </c>
      <c r="E1321" s="240" t="s">
        <v>5</v>
      </c>
      <c r="F1321" s="241" t="s">
        <v>1585</v>
      </c>
      <c r="H1321" s="242">
        <v>-7.2000000000000002</v>
      </c>
      <c r="I1321" s="243"/>
      <c r="L1321" s="239"/>
      <c r="M1321" s="244"/>
      <c r="N1321" s="245"/>
      <c r="O1321" s="245"/>
      <c r="P1321" s="245"/>
      <c r="Q1321" s="245"/>
      <c r="R1321" s="245"/>
      <c r="S1321" s="245"/>
      <c r="T1321" s="246"/>
      <c r="AT1321" s="240" t="s">
        <v>402</v>
      </c>
      <c r="AU1321" s="240" t="s">
        <v>294</v>
      </c>
      <c r="AV1321" s="13" t="s">
        <v>87</v>
      </c>
      <c r="AW1321" s="13" t="s">
        <v>43</v>
      </c>
      <c r="AX1321" s="13" t="s">
        <v>80</v>
      </c>
      <c r="AY1321" s="240" t="s">
        <v>281</v>
      </c>
    </row>
    <row r="1322" s="13" customFormat="1">
      <c r="B1322" s="239"/>
      <c r="D1322" s="216" t="s">
        <v>402</v>
      </c>
      <c r="E1322" s="240" t="s">
        <v>5</v>
      </c>
      <c r="F1322" s="241" t="s">
        <v>1557</v>
      </c>
      <c r="H1322" s="242">
        <v>-9.5999999999999996</v>
      </c>
      <c r="I1322" s="243"/>
      <c r="L1322" s="239"/>
      <c r="M1322" s="244"/>
      <c r="N1322" s="245"/>
      <c r="O1322" s="245"/>
      <c r="P1322" s="245"/>
      <c r="Q1322" s="245"/>
      <c r="R1322" s="245"/>
      <c r="S1322" s="245"/>
      <c r="T1322" s="246"/>
      <c r="AT1322" s="240" t="s">
        <v>402</v>
      </c>
      <c r="AU1322" s="240" t="s">
        <v>294</v>
      </c>
      <c r="AV1322" s="13" t="s">
        <v>87</v>
      </c>
      <c r="AW1322" s="13" t="s">
        <v>43</v>
      </c>
      <c r="AX1322" s="13" t="s">
        <v>80</v>
      </c>
      <c r="AY1322" s="240" t="s">
        <v>281</v>
      </c>
    </row>
    <row r="1323" s="13" customFormat="1">
      <c r="B1323" s="239"/>
      <c r="D1323" s="216" t="s">
        <v>402</v>
      </c>
      <c r="E1323" s="240" t="s">
        <v>5</v>
      </c>
      <c r="F1323" s="241" t="s">
        <v>1578</v>
      </c>
      <c r="H1323" s="242">
        <v>-1.8999999999999999</v>
      </c>
      <c r="I1323" s="243"/>
      <c r="L1323" s="239"/>
      <c r="M1323" s="244"/>
      <c r="N1323" s="245"/>
      <c r="O1323" s="245"/>
      <c r="P1323" s="245"/>
      <c r="Q1323" s="245"/>
      <c r="R1323" s="245"/>
      <c r="S1323" s="245"/>
      <c r="T1323" s="246"/>
      <c r="AT1323" s="240" t="s">
        <v>402</v>
      </c>
      <c r="AU1323" s="240" t="s">
        <v>294</v>
      </c>
      <c r="AV1323" s="13" t="s">
        <v>87</v>
      </c>
      <c r="AW1323" s="13" t="s">
        <v>43</v>
      </c>
      <c r="AX1323" s="13" t="s">
        <v>80</v>
      </c>
      <c r="AY1323" s="240" t="s">
        <v>281</v>
      </c>
    </row>
    <row r="1324" s="12" customFormat="1">
      <c r="B1324" s="232"/>
      <c r="D1324" s="216" t="s">
        <v>402</v>
      </c>
      <c r="E1324" s="233" t="s">
        <v>5</v>
      </c>
      <c r="F1324" s="234" t="s">
        <v>1442</v>
      </c>
      <c r="H1324" s="233" t="s">
        <v>5</v>
      </c>
      <c r="I1324" s="235"/>
      <c r="L1324" s="232"/>
      <c r="M1324" s="236"/>
      <c r="N1324" s="237"/>
      <c r="O1324" s="237"/>
      <c r="P1324" s="237"/>
      <c r="Q1324" s="237"/>
      <c r="R1324" s="237"/>
      <c r="S1324" s="237"/>
      <c r="T1324" s="238"/>
      <c r="AT1324" s="233" t="s">
        <v>402</v>
      </c>
      <c r="AU1324" s="233" t="s">
        <v>294</v>
      </c>
      <c r="AV1324" s="12" t="s">
        <v>24</v>
      </c>
      <c r="AW1324" s="12" t="s">
        <v>43</v>
      </c>
      <c r="AX1324" s="12" t="s">
        <v>80</v>
      </c>
      <c r="AY1324" s="233" t="s">
        <v>281</v>
      </c>
    </row>
    <row r="1325" s="13" customFormat="1">
      <c r="B1325" s="239"/>
      <c r="D1325" s="216" t="s">
        <v>402</v>
      </c>
      <c r="E1325" s="240" t="s">
        <v>5</v>
      </c>
      <c r="F1325" s="241" t="s">
        <v>1443</v>
      </c>
      <c r="H1325" s="242">
        <v>32.061999999999998</v>
      </c>
      <c r="I1325" s="243"/>
      <c r="L1325" s="239"/>
      <c r="M1325" s="244"/>
      <c r="N1325" s="245"/>
      <c r="O1325" s="245"/>
      <c r="P1325" s="245"/>
      <c r="Q1325" s="245"/>
      <c r="R1325" s="245"/>
      <c r="S1325" s="245"/>
      <c r="T1325" s="246"/>
      <c r="AT1325" s="240" t="s">
        <v>402</v>
      </c>
      <c r="AU1325" s="240" t="s">
        <v>294</v>
      </c>
      <c r="AV1325" s="13" t="s">
        <v>87</v>
      </c>
      <c r="AW1325" s="13" t="s">
        <v>43</v>
      </c>
      <c r="AX1325" s="13" t="s">
        <v>80</v>
      </c>
      <c r="AY1325" s="240" t="s">
        <v>281</v>
      </c>
    </row>
    <row r="1326" s="12" customFormat="1">
      <c r="B1326" s="232"/>
      <c r="D1326" s="216" t="s">
        <v>402</v>
      </c>
      <c r="E1326" s="233" t="s">
        <v>5</v>
      </c>
      <c r="F1326" s="234" t="s">
        <v>1444</v>
      </c>
      <c r="H1326" s="233" t="s">
        <v>5</v>
      </c>
      <c r="I1326" s="235"/>
      <c r="L1326" s="232"/>
      <c r="M1326" s="236"/>
      <c r="N1326" s="237"/>
      <c r="O1326" s="237"/>
      <c r="P1326" s="237"/>
      <c r="Q1326" s="237"/>
      <c r="R1326" s="237"/>
      <c r="S1326" s="237"/>
      <c r="T1326" s="238"/>
      <c r="AT1326" s="233" t="s">
        <v>402</v>
      </c>
      <c r="AU1326" s="233" t="s">
        <v>294</v>
      </c>
      <c r="AV1326" s="12" t="s">
        <v>24</v>
      </c>
      <c r="AW1326" s="12" t="s">
        <v>43</v>
      </c>
      <c r="AX1326" s="12" t="s">
        <v>80</v>
      </c>
      <c r="AY1326" s="233" t="s">
        <v>281</v>
      </c>
    </row>
    <row r="1327" s="13" customFormat="1">
      <c r="B1327" s="239"/>
      <c r="D1327" s="216" t="s">
        <v>402</v>
      </c>
      <c r="E1327" s="240" t="s">
        <v>5</v>
      </c>
      <c r="F1327" s="241" t="s">
        <v>1445</v>
      </c>
      <c r="H1327" s="242">
        <v>31.280000000000001</v>
      </c>
      <c r="I1327" s="243"/>
      <c r="L1327" s="239"/>
      <c r="M1327" s="244"/>
      <c r="N1327" s="245"/>
      <c r="O1327" s="245"/>
      <c r="P1327" s="245"/>
      <c r="Q1327" s="245"/>
      <c r="R1327" s="245"/>
      <c r="S1327" s="245"/>
      <c r="T1327" s="246"/>
      <c r="AT1327" s="240" t="s">
        <v>402</v>
      </c>
      <c r="AU1327" s="240" t="s">
        <v>294</v>
      </c>
      <c r="AV1327" s="13" t="s">
        <v>87</v>
      </c>
      <c r="AW1327" s="13" t="s">
        <v>43</v>
      </c>
      <c r="AX1327" s="13" t="s">
        <v>80</v>
      </c>
      <c r="AY1327" s="240" t="s">
        <v>281</v>
      </c>
    </row>
    <row r="1328" s="12" customFormat="1">
      <c r="B1328" s="232"/>
      <c r="D1328" s="216" t="s">
        <v>402</v>
      </c>
      <c r="E1328" s="233" t="s">
        <v>5</v>
      </c>
      <c r="F1328" s="234" t="s">
        <v>1586</v>
      </c>
      <c r="H1328" s="233" t="s">
        <v>5</v>
      </c>
      <c r="I1328" s="235"/>
      <c r="L1328" s="232"/>
      <c r="M1328" s="236"/>
      <c r="N1328" s="237"/>
      <c r="O1328" s="237"/>
      <c r="P1328" s="237"/>
      <c r="Q1328" s="237"/>
      <c r="R1328" s="237"/>
      <c r="S1328" s="237"/>
      <c r="T1328" s="238"/>
      <c r="AT1328" s="233" t="s">
        <v>402</v>
      </c>
      <c r="AU1328" s="233" t="s">
        <v>294</v>
      </c>
      <c r="AV1328" s="12" t="s">
        <v>24</v>
      </c>
      <c r="AW1328" s="12" t="s">
        <v>43</v>
      </c>
      <c r="AX1328" s="12" t="s">
        <v>80</v>
      </c>
      <c r="AY1328" s="233" t="s">
        <v>281</v>
      </c>
    </row>
    <row r="1329" s="13" customFormat="1">
      <c r="B1329" s="239"/>
      <c r="D1329" s="216" t="s">
        <v>402</v>
      </c>
      <c r="E1329" s="240" t="s">
        <v>5</v>
      </c>
      <c r="F1329" s="241" t="s">
        <v>1587</v>
      </c>
      <c r="H1329" s="242">
        <v>284.62</v>
      </c>
      <c r="I1329" s="243"/>
      <c r="L1329" s="239"/>
      <c r="M1329" s="244"/>
      <c r="N1329" s="245"/>
      <c r="O1329" s="245"/>
      <c r="P1329" s="245"/>
      <c r="Q1329" s="245"/>
      <c r="R1329" s="245"/>
      <c r="S1329" s="245"/>
      <c r="T1329" s="246"/>
      <c r="AT1329" s="240" t="s">
        <v>402</v>
      </c>
      <c r="AU1329" s="240" t="s">
        <v>294</v>
      </c>
      <c r="AV1329" s="13" t="s">
        <v>87</v>
      </c>
      <c r="AW1329" s="13" t="s">
        <v>43</v>
      </c>
      <c r="AX1329" s="13" t="s">
        <v>80</v>
      </c>
      <c r="AY1329" s="240" t="s">
        <v>281</v>
      </c>
    </row>
    <row r="1330" s="13" customFormat="1">
      <c r="B1330" s="239"/>
      <c r="D1330" s="216" t="s">
        <v>402</v>
      </c>
      <c r="E1330" s="240" t="s">
        <v>5</v>
      </c>
      <c r="F1330" s="241" t="s">
        <v>1448</v>
      </c>
      <c r="H1330" s="242">
        <v>-15.9</v>
      </c>
      <c r="I1330" s="243"/>
      <c r="L1330" s="239"/>
      <c r="M1330" s="244"/>
      <c r="N1330" s="245"/>
      <c r="O1330" s="245"/>
      <c r="P1330" s="245"/>
      <c r="Q1330" s="245"/>
      <c r="R1330" s="245"/>
      <c r="S1330" s="245"/>
      <c r="T1330" s="246"/>
      <c r="AT1330" s="240" t="s">
        <v>402</v>
      </c>
      <c r="AU1330" s="240" t="s">
        <v>294</v>
      </c>
      <c r="AV1330" s="13" t="s">
        <v>87</v>
      </c>
      <c r="AW1330" s="13" t="s">
        <v>43</v>
      </c>
      <c r="AX1330" s="13" t="s">
        <v>80</v>
      </c>
      <c r="AY1330" s="240" t="s">
        <v>281</v>
      </c>
    </row>
    <row r="1331" s="13" customFormat="1">
      <c r="B1331" s="239"/>
      <c r="D1331" s="216" t="s">
        <v>402</v>
      </c>
      <c r="E1331" s="240" t="s">
        <v>5</v>
      </c>
      <c r="F1331" s="241" t="s">
        <v>1588</v>
      </c>
      <c r="H1331" s="242">
        <v>-5.5499999999999998</v>
      </c>
      <c r="I1331" s="243"/>
      <c r="L1331" s="239"/>
      <c r="M1331" s="244"/>
      <c r="N1331" s="245"/>
      <c r="O1331" s="245"/>
      <c r="P1331" s="245"/>
      <c r="Q1331" s="245"/>
      <c r="R1331" s="245"/>
      <c r="S1331" s="245"/>
      <c r="T1331" s="246"/>
      <c r="AT1331" s="240" t="s">
        <v>402</v>
      </c>
      <c r="AU1331" s="240" t="s">
        <v>294</v>
      </c>
      <c r="AV1331" s="13" t="s">
        <v>87</v>
      </c>
      <c r="AW1331" s="13" t="s">
        <v>43</v>
      </c>
      <c r="AX1331" s="13" t="s">
        <v>80</v>
      </c>
      <c r="AY1331" s="240" t="s">
        <v>281</v>
      </c>
    </row>
    <row r="1332" s="12" customFormat="1">
      <c r="B1332" s="232"/>
      <c r="D1332" s="216" t="s">
        <v>402</v>
      </c>
      <c r="E1332" s="233" t="s">
        <v>5</v>
      </c>
      <c r="F1332" s="234" t="s">
        <v>1101</v>
      </c>
      <c r="H1332" s="233" t="s">
        <v>5</v>
      </c>
      <c r="I1332" s="235"/>
      <c r="L1332" s="232"/>
      <c r="M1332" s="236"/>
      <c r="N1332" s="237"/>
      <c r="O1332" s="237"/>
      <c r="P1332" s="237"/>
      <c r="Q1332" s="237"/>
      <c r="R1332" s="237"/>
      <c r="S1332" s="237"/>
      <c r="T1332" s="238"/>
      <c r="AT1332" s="233" t="s">
        <v>402</v>
      </c>
      <c r="AU1332" s="233" t="s">
        <v>294</v>
      </c>
      <c r="AV1332" s="12" t="s">
        <v>24</v>
      </c>
      <c r="AW1332" s="12" t="s">
        <v>43</v>
      </c>
      <c r="AX1332" s="12" t="s">
        <v>80</v>
      </c>
      <c r="AY1332" s="233" t="s">
        <v>281</v>
      </c>
    </row>
    <row r="1333" s="13" customFormat="1">
      <c r="B1333" s="239"/>
      <c r="D1333" s="216" t="s">
        <v>402</v>
      </c>
      <c r="E1333" s="240" t="s">
        <v>5</v>
      </c>
      <c r="F1333" s="241" t="s">
        <v>1589</v>
      </c>
      <c r="H1333" s="242">
        <v>72.579999999999998</v>
      </c>
      <c r="I1333" s="243"/>
      <c r="L1333" s="239"/>
      <c r="M1333" s="244"/>
      <c r="N1333" s="245"/>
      <c r="O1333" s="245"/>
      <c r="P1333" s="245"/>
      <c r="Q1333" s="245"/>
      <c r="R1333" s="245"/>
      <c r="S1333" s="245"/>
      <c r="T1333" s="246"/>
      <c r="AT1333" s="240" t="s">
        <v>402</v>
      </c>
      <c r="AU1333" s="240" t="s">
        <v>294</v>
      </c>
      <c r="AV1333" s="13" t="s">
        <v>87</v>
      </c>
      <c r="AW1333" s="13" t="s">
        <v>43</v>
      </c>
      <c r="AX1333" s="13" t="s">
        <v>80</v>
      </c>
      <c r="AY1333" s="240" t="s">
        <v>281</v>
      </c>
    </row>
    <row r="1334" s="13" customFormat="1">
      <c r="B1334" s="239"/>
      <c r="D1334" s="216" t="s">
        <v>402</v>
      </c>
      <c r="E1334" s="240" t="s">
        <v>5</v>
      </c>
      <c r="F1334" s="241" t="s">
        <v>1172</v>
      </c>
      <c r="H1334" s="242">
        <v>-2</v>
      </c>
      <c r="I1334" s="243"/>
      <c r="L1334" s="239"/>
      <c r="M1334" s="244"/>
      <c r="N1334" s="245"/>
      <c r="O1334" s="245"/>
      <c r="P1334" s="245"/>
      <c r="Q1334" s="245"/>
      <c r="R1334" s="245"/>
      <c r="S1334" s="245"/>
      <c r="T1334" s="246"/>
      <c r="AT1334" s="240" t="s">
        <v>402</v>
      </c>
      <c r="AU1334" s="240" t="s">
        <v>294</v>
      </c>
      <c r="AV1334" s="13" t="s">
        <v>87</v>
      </c>
      <c r="AW1334" s="13" t="s">
        <v>43</v>
      </c>
      <c r="AX1334" s="13" t="s">
        <v>80</v>
      </c>
      <c r="AY1334" s="240" t="s">
        <v>281</v>
      </c>
    </row>
    <row r="1335" s="12" customFormat="1">
      <c r="B1335" s="232"/>
      <c r="D1335" s="216" t="s">
        <v>402</v>
      </c>
      <c r="E1335" s="233" t="s">
        <v>5</v>
      </c>
      <c r="F1335" s="234" t="s">
        <v>1450</v>
      </c>
      <c r="H1335" s="233" t="s">
        <v>5</v>
      </c>
      <c r="I1335" s="235"/>
      <c r="L1335" s="232"/>
      <c r="M1335" s="236"/>
      <c r="N1335" s="237"/>
      <c r="O1335" s="237"/>
      <c r="P1335" s="237"/>
      <c r="Q1335" s="237"/>
      <c r="R1335" s="237"/>
      <c r="S1335" s="237"/>
      <c r="T1335" s="238"/>
      <c r="AT1335" s="233" t="s">
        <v>402</v>
      </c>
      <c r="AU1335" s="233" t="s">
        <v>294</v>
      </c>
      <c r="AV1335" s="12" t="s">
        <v>24</v>
      </c>
      <c r="AW1335" s="12" t="s">
        <v>43</v>
      </c>
      <c r="AX1335" s="12" t="s">
        <v>80</v>
      </c>
      <c r="AY1335" s="233" t="s">
        <v>281</v>
      </c>
    </row>
    <row r="1336" s="13" customFormat="1">
      <c r="B1336" s="239"/>
      <c r="D1336" s="216" t="s">
        <v>402</v>
      </c>
      <c r="E1336" s="240" t="s">
        <v>5</v>
      </c>
      <c r="F1336" s="241" t="s">
        <v>1590</v>
      </c>
      <c r="H1336" s="242">
        <v>164.16</v>
      </c>
      <c r="I1336" s="243"/>
      <c r="L1336" s="239"/>
      <c r="M1336" s="244"/>
      <c r="N1336" s="245"/>
      <c r="O1336" s="245"/>
      <c r="P1336" s="245"/>
      <c r="Q1336" s="245"/>
      <c r="R1336" s="245"/>
      <c r="S1336" s="245"/>
      <c r="T1336" s="246"/>
      <c r="AT1336" s="240" t="s">
        <v>402</v>
      </c>
      <c r="AU1336" s="240" t="s">
        <v>294</v>
      </c>
      <c r="AV1336" s="13" t="s">
        <v>87</v>
      </c>
      <c r="AW1336" s="13" t="s">
        <v>43</v>
      </c>
      <c r="AX1336" s="13" t="s">
        <v>80</v>
      </c>
      <c r="AY1336" s="240" t="s">
        <v>281</v>
      </c>
    </row>
    <row r="1337" s="13" customFormat="1">
      <c r="B1337" s="239"/>
      <c r="D1337" s="216" t="s">
        <v>402</v>
      </c>
      <c r="E1337" s="240" t="s">
        <v>5</v>
      </c>
      <c r="F1337" s="241" t="s">
        <v>1172</v>
      </c>
      <c r="H1337" s="242">
        <v>-2</v>
      </c>
      <c r="I1337" s="243"/>
      <c r="L1337" s="239"/>
      <c r="M1337" s="244"/>
      <c r="N1337" s="245"/>
      <c r="O1337" s="245"/>
      <c r="P1337" s="245"/>
      <c r="Q1337" s="245"/>
      <c r="R1337" s="245"/>
      <c r="S1337" s="245"/>
      <c r="T1337" s="246"/>
      <c r="AT1337" s="240" t="s">
        <v>402</v>
      </c>
      <c r="AU1337" s="240" t="s">
        <v>294</v>
      </c>
      <c r="AV1337" s="13" t="s">
        <v>87</v>
      </c>
      <c r="AW1337" s="13" t="s">
        <v>43</v>
      </c>
      <c r="AX1337" s="13" t="s">
        <v>80</v>
      </c>
      <c r="AY1337" s="240" t="s">
        <v>281</v>
      </c>
    </row>
    <row r="1338" s="13" customFormat="1">
      <c r="B1338" s="239"/>
      <c r="D1338" s="216" t="s">
        <v>402</v>
      </c>
      <c r="E1338" s="240" t="s">
        <v>5</v>
      </c>
      <c r="F1338" s="241" t="s">
        <v>1591</v>
      </c>
      <c r="H1338" s="242">
        <v>-0.66000000000000003</v>
      </c>
      <c r="I1338" s="243"/>
      <c r="L1338" s="239"/>
      <c r="M1338" s="244"/>
      <c r="N1338" s="245"/>
      <c r="O1338" s="245"/>
      <c r="P1338" s="245"/>
      <c r="Q1338" s="245"/>
      <c r="R1338" s="245"/>
      <c r="S1338" s="245"/>
      <c r="T1338" s="246"/>
      <c r="AT1338" s="240" t="s">
        <v>402</v>
      </c>
      <c r="AU1338" s="240" t="s">
        <v>294</v>
      </c>
      <c r="AV1338" s="13" t="s">
        <v>87</v>
      </c>
      <c r="AW1338" s="13" t="s">
        <v>43</v>
      </c>
      <c r="AX1338" s="13" t="s">
        <v>80</v>
      </c>
      <c r="AY1338" s="240" t="s">
        <v>281</v>
      </c>
    </row>
    <row r="1339" s="13" customFormat="1">
      <c r="B1339" s="239"/>
      <c r="D1339" s="216" t="s">
        <v>402</v>
      </c>
      <c r="E1339" s="240" t="s">
        <v>5</v>
      </c>
      <c r="F1339" s="241" t="s">
        <v>1592</v>
      </c>
      <c r="H1339" s="242">
        <v>-3.1800000000000002</v>
      </c>
      <c r="I1339" s="243"/>
      <c r="L1339" s="239"/>
      <c r="M1339" s="244"/>
      <c r="N1339" s="245"/>
      <c r="O1339" s="245"/>
      <c r="P1339" s="245"/>
      <c r="Q1339" s="245"/>
      <c r="R1339" s="245"/>
      <c r="S1339" s="245"/>
      <c r="T1339" s="246"/>
      <c r="AT1339" s="240" t="s">
        <v>402</v>
      </c>
      <c r="AU1339" s="240" t="s">
        <v>294</v>
      </c>
      <c r="AV1339" s="13" t="s">
        <v>87</v>
      </c>
      <c r="AW1339" s="13" t="s">
        <v>43</v>
      </c>
      <c r="AX1339" s="13" t="s">
        <v>80</v>
      </c>
      <c r="AY1339" s="240" t="s">
        <v>281</v>
      </c>
    </row>
    <row r="1340" s="13" customFormat="1">
      <c r="B1340" s="239"/>
      <c r="D1340" s="216" t="s">
        <v>402</v>
      </c>
      <c r="E1340" s="240" t="s">
        <v>5</v>
      </c>
      <c r="F1340" s="241" t="s">
        <v>1593</v>
      </c>
      <c r="H1340" s="242">
        <v>-27</v>
      </c>
      <c r="I1340" s="243"/>
      <c r="L1340" s="239"/>
      <c r="M1340" s="244"/>
      <c r="N1340" s="245"/>
      <c r="O1340" s="245"/>
      <c r="P1340" s="245"/>
      <c r="Q1340" s="245"/>
      <c r="R1340" s="245"/>
      <c r="S1340" s="245"/>
      <c r="T1340" s="246"/>
      <c r="AT1340" s="240" t="s">
        <v>402</v>
      </c>
      <c r="AU1340" s="240" t="s">
        <v>294</v>
      </c>
      <c r="AV1340" s="13" t="s">
        <v>87</v>
      </c>
      <c r="AW1340" s="13" t="s">
        <v>43</v>
      </c>
      <c r="AX1340" s="13" t="s">
        <v>80</v>
      </c>
      <c r="AY1340" s="240" t="s">
        <v>281</v>
      </c>
    </row>
    <row r="1341" s="12" customFormat="1">
      <c r="B1341" s="232"/>
      <c r="D1341" s="216" t="s">
        <v>402</v>
      </c>
      <c r="E1341" s="233" t="s">
        <v>5</v>
      </c>
      <c r="F1341" s="234" t="s">
        <v>796</v>
      </c>
      <c r="H1341" s="233" t="s">
        <v>5</v>
      </c>
      <c r="I1341" s="235"/>
      <c r="L1341" s="232"/>
      <c r="M1341" s="236"/>
      <c r="N1341" s="237"/>
      <c r="O1341" s="237"/>
      <c r="P1341" s="237"/>
      <c r="Q1341" s="237"/>
      <c r="R1341" s="237"/>
      <c r="S1341" s="237"/>
      <c r="T1341" s="238"/>
      <c r="AT1341" s="233" t="s">
        <v>402</v>
      </c>
      <c r="AU1341" s="233" t="s">
        <v>294</v>
      </c>
      <c r="AV1341" s="12" t="s">
        <v>24</v>
      </c>
      <c r="AW1341" s="12" t="s">
        <v>43</v>
      </c>
      <c r="AX1341" s="12" t="s">
        <v>80</v>
      </c>
      <c r="AY1341" s="233" t="s">
        <v>281</v>
      </c>
    </row>
    <row r="1342" s="13" customFormat="1">
      <c r="B1342" s="239"/>
      <c r="D1342" s="216" t="s">
        <v>402</v>
      </c>
      <c r="E1342" s="240" t="s">
        <v>5</v>
      </c>
      <c r="F1342" s="241" t="s">
        <v>1594</v>
      </c>
      <c r="H1342" s="242">
        <v>144.47999999999999</v>
      </c>
      <c r="I1342" s="243"/>
      <c r="L1342" s="239"/>
      <c r="M1342" s="244"/>
      <c r="N1342" s="245"/>
      <c r="O1342" s="245"/>
      <c r="P1342" s="245"/>
      <c r="Q1342" s="245"/>
      <c r="R1342" s="245"/>
      <c r="S1342" s="245"/>
      <c r="T1342" s="246"/>
      <c r="AT1342" s="240" t="s">
        <v>402</v>
      </c>
      <c r="AU1342" s="240" t="s">
        <v>294</v>
      </c>
      <c r="AV1342" s="13" t="s">
        <v>87</v>
      </c>
      <c r="AW1342" s="13" t="s">
        <v>43</v>
      </c>
      <c r="AX1342" s="13" t="s">
        <v>80</v>
      </c>
      <c r="AY1342" s="240" t="s">
        <v>281</v>
      </c>
    </row>
    <row r="1343" s="13" customFormat="1">
      <c r="B1343" s="239"/>
      <c r="D1343" s="216" t="s">
        <v>402</v>
      </c>
      <c r="E1343" s="240" t="s">
        <v>5</v>
      </c>
      <c r="F1343" s="241" t="s">
        <v>1595</v>
      </c>
      <c r="H1343" s="242">
        <v>-0.90000000000000002</v>
      </c>
      <c r="I1343" s="243"/>
      <c r="L1343" s="239"/>
      <c r="M1343" s="244"/>
      <c r="N1343" s="245"/>
      <c r="O1343" s="245"/>
      <c r="P1343" s="245"/>
      <c r="Q1343" s="245"/>
      <c r="R1343" s="245"/>
      <c r="S1343" s="245"/>
      <c r="T1343" s="246"/>
      <c r="AT1343" s="240" t="s">
        <v>402</v>
      </c>
      <c r="AU1343" s="240" t="s">
        <v>294</v>
      </c>
      <c r="AV1343" s="13" t="s">
        <v>87</v>
      </c>
      <c r="AW1343" s="13" t="s">
        <v>43</v>
      </c>
      <c r="AX1343" s="13" t="s">
        <v>80</v>
      </c>
      <c r="AY1343" s="240" t="s">
        <v>281</v>
      </c>
    </row>
    <row r="1344" s="13" customFormat="1">
      <c r="B1344" s="239"/>
      <c r="D1344" s="216" t="s">
        <v>402</v>
      </c>
      <c r="E1344" s="240" t="s">
        <v>5</v>
      </c>
      <c r="F1344" s="241" t="s">
        <v>902</v>
      </c>
      <c r="H1344" s="242">
        <v>-9</v>
      </c>
      <c r="I1344" s="243"/>
      <c r="L1344" s="239"/>
      <c r="M1344" s="244"/>
      <c r="N1344" s="245"/>
      <c r="O1344" s="245"/>
      <c r="P1344" s="245"/>
      <c r="Q1344" s="245"/>
      <c r="R1344" s="245"/>
      <c r="S1344" s="245"/>
      <c r="T1344" s="246"/>
      <c r="AT1344" s="240" t="s">
        <v>402</v>
      </c>
      <c r="AU1344" s="240" t="s">
        <v>294</v>
      </c>
      <c r="AV1344" s="13" t="s">
        <v>87</v>
      </c>
      <c r="AW1344" s="13" t="s">
        <v>43</v>
      </c>
      <c r="AX1344" s="13" t="s">
        <v>80</v>
      </c>
      <c r="AY1344" s="240" t="s">
        <v>281</v>
      </c>
    </row>
    <row r="1345" s="12" customFormat="1">
      <c r="B1345" s="232"/>
      <c r="D1345" s="216" t="s">
        <v>402</v>
      </c>
      <c r="E1345" s="233" t="s">
        <v>5</v>
      </c>
      <c r="F1345" s="234" t="s">
        <v>1596</v>
      </c>
      <c r="H1345" s="233" t="s">
        <v>5</v>
      </c>
      <c r="I1345" s="235"/>
      <c r="L1345" s="232"/>
      <c r="M1345" s="236"/>
      <c r="N1345" s="237"/>
      <c r="O1345" s="237"/>
      <c r="P1345" s="237"/>
      <c r="Q1345" s="237"/>
      <c r="R1345" s="237"/>
      <c r="S1345" s="237"/>
      <c r="T1345" s="238"/>
      <c r="AT1345" s="233" t="s">
        <v>402</v>
      </c>
      <c r="AU1345" s="233" t="s">
        <v>294</v>
      </c>
      <c r="AV1345" s="12" t="s">
        <v>24</v>
      </c>
      <c r="AW1345" s="12" t="s">
        <v>43</v>
      </c>
      <c r="AX1345" s="12" t="s">
        <v>80</v>
      </c>
      <c r="AY1345" s="233" t="s">
        <v>281</v>
      </c>
    </row>
    <row r="1346" s="13" customFormat="1">
      <c r="B1346" s="239"/>
      <c r="D1346" s="216" t="s">
        <v>402</v>
      </c>
      <c r="E1346" s="240" t="s">
        <v>5</v>
      </c>
      <c r="F1346" s="241" t="s">
        <v>1597</v>
      </c>
      <c r="H1346" s="242">
        <v>171.99000000000001</v>
      </c>
      <c r="I1346" s="243"/>
      <c r="L1346" s="239"/>
      <c r="M1346" s="244"/>
      <c r="N1346" s="245"/>
      <c r="O1346" s="245"/>
      <c r="P1346" s="245"/>
      <c r="Q1346" s="245"/>
      <c r="R1346" s="245"/>
      <c r="S1346" s="245"/>
      <c r="T1346" s="246"/>
      <c r="AT1346" s="240" t="s">
        <v>402</v>
      </c>
      <c r="AU1346" s="240" t="s">
        <v>294</v>
      </c>
      <c r="AV1346" s="13" t="s">
        <v>87</v>
      </c>
      <c r="AW1346" s="13" t="s">
        <v>43</v>
      </c>
      <c r="AX1346" s="13" t="s">
        <v>80</v>
      </c>
      <c r="AY1346" s="240" t="s">
        <v>281</v>
      </c>
    </row>
    <row r="1347" s="13" customFormat="1">
      <c r="B1347" s="239"/>
      <c r="D1347" s="216" t="s">
        <v>402</v>
      </c>
      <c r="E1347" s="240" t="s">
        <v>5</v>
      </c>
      <c r="F1347" s="241" t="s">
        <v>1598</v>
      </c>
      <c r="H1347" s="242">
        <v>-0.97499999999999998</v>
      </c>
      <c r="I1347" s="243"/>
      <c r="L1347" s="239"/>
      <c r="M1347" s="244"/>
      <c r="N1347" s="245"/>
      <c r="O1347" s="245"/>
      <c r="P1347" s="245"/>
      <c r="Q1347" s="245"/>
      <c r="R1347" s="245"/>
      <c r="S1347" s="245"/>
      <c r="T1347" s="246"/>
      <c r="AT1347" s="240" t="s">
        <v>402</v>
      </c>
      <c r="AU1347" s="240" t="s">
        <v>294</v>
      </c>
      <c r="AV1347" s="13" t="s">
        <v>87</v>
      </c>
      <c r="AW1347" s="13" t="s">
        <v>43</v>
      </c>
      <c r="AX1347" s="13" t="s">
        <v>80</v>
      </c>
      <c r="AY1347" s="240" t="s">
        <v>281</v>
      </c>
    </row>
    <row r="1348" s="13" customFormat="1">
      <c r="B1348" s="239"/>
      <c r="D1348" s="216" t="s">
        <v>402</v>
      </c>
      <c r="E1348" s="240" t="s">
        <v>5</v>
      </c>
      <c r="F1348" s="241" t="s">
        <v>1599</v>
      </c>
      <c r="H1348" s="242">
        <v>-1.3200000000000001</v>
      </c>
      <c r="I1348" s="243"/>
      <c r="L1348" s="239"/>
      <c r="M1348" s="244"/>
      <c r="N1348" s="245"/>
      <c r="O1348" s="245"/>
      <c r="P1348" s="245"/>
      <c r="Q1348" s="245"/>
      <c r="R1348" s="245"/>
      <c r="S1348" s="245"/>
      <c r="T1348" s="246"/>
      <c r="AT1348" s="240" t="s">
        <v>402</v>
      </c>
      <c r="AU1348" s="240" t="s">
        <v>294</v>
      </c>
      <c r="AV1348" s="13" t="s">
        <v>87</v>
      </c>
      <c r="AW1348" s="13" t="s">
        <v>43</v>
      </c>
      <c r="AX1348" s="13" t="s">
        <v>80</v>
      </c>
      <c r="AY1348" s="240" t="s">
        <v>281</v>
      </c>
    </row>
    <row r="1349" s="13" customFormat="1">
      <c r="B1349" s="239"/>
      <c r="D1349" s="216" t="s">
        <v>402</v>
      </c>
      <c r="E1349" s="240" t="s">
        <v>5</v>
      </c>
      <c r="F1349" s="241" t="s">
        <v>1579</v>
      </c>
      <c r="H1349" s="242">
        <v>-7.6600000000000001</v>
      </c>
      <c r="I1349" s="243"/>
      <c r="L1349" s="239"/>
      <c r="M1349" s="244"/>
      <c r="N1349" s="245"/>
      <c r="O1349" s="245"/>
      <c r="P1349" s="245"/>
      <c r="Q1349" s="245"/>
      <c r="R1349" s="245"/>
      <c r="S1349" s="245"/>
      <c r="T1349" s="246"/>
      <c r="AT1349" s="240" t="s">
        <v>402</v>
      </c>
      <c r="AU1349" s="240" t="s">
        <v>294</v>
      </c>
      <c r="AV1349" s="13" t="s">
        <v>87</v>
      </c>
      <c r="AW1349" s="13" t="s">
        <v>43</v>
      </c>
      <c r="AX1349" s="13" t="s">
        <v>80</v>
      </c>
      <c r="AY1349" s="240" t="s">
        <v>281</v>
      </c>
    </row>
    <row r="1350" s="13" customFormat="1">
      <c r="B1350" s="239"/>
      <c r="D1350" s="216" t="s">
        <v>402</v>
      </c>
      <c r="E1350" s="240" t="s">
        <v>5</v>
      </c>
      <c r="F1350" s="241" t="s">
        <v>1600</v>
      </c>
      <c r="H1350" s="242">
        <v>-10.76</v>
      </c>
      <c r="I1350" s="243"/>
      <c r="L1350" s="239"/>
      <c r="M1350" s="244"/>
      <c r="N1350" s="245"/>
      <c r="O1350" s="245"/>
      <c r="P1350" s="245"/>
      <c r="Q1350" s="245"/>
      <c r="R1350" s="245"/>
      <c r="S1350" s="245"/>
      <c r="T1350" s="246"/>
      <c r="AT1350" s="240" t="s">
        <v>402</v>
      </c>
      <c r="AU1350" s="240" t="s">
        <v>294</v>
      </c>
      <c r="AV1350" s="13" t="s">
        <v>87</v>
      </c>
      <c r="AW1350" s="13" t="s">
        <v>43</v>
      </c>
      <c r="AX1350" s="13" t="s">
        <v>80</v>
      </c>
      <c r="AY1350" s="240" t="s">
        <v>281</v>
      </c>
    </row>
    <row r="1351" s="12" customFormat="1">
      <c r="B1351" s="232"/>
      <c r="D1351" s="216" t="s">
        <v>402</v>
      </c>
      <c r="E1351" s="233" t="s">
        <v>5</v>
      </c>
      <c r="F1351" s="234" t="s">
        <v>1601</v>
      </c>
      <c r="H1351" s="233" t="s">
        <v>5</v>
      </c>
      <c r="I1351" s="235"/>
      <c r="L1351" s="232"/>
      <c r="M1351" s="236"/>
      <c r="N1351" s="237"/>
      <c r="O1351" s="237"/>
      <c r="P1351" s="237"/>
      <c r="Q1351" s="237"/>
      <c r="R1351" s="237"/>
      <c r="S1351" s="237"/>
      <c r="T1351" s="238"/>
      <c r="AT1351" s="233" t="s">
        <v>402</v>
      </c>
      <c r="AU1351" s="233" t="s">
        <v>294</v>
      </c>
      <c r="AV1351" s="12" t="s">
        <v>24</v>
      </c>
      <c r="AW1351" s="12" t="s">
        <v>43</v>
      </c>
      <c r="AX1351" s="12" t="s">
        <v>80</v>
      </c>
      <c r="AY1351" s="233" t="s">
        <v>281</v>
      </c>
    </row>
    <row r="1352" s="13" customFormat="1">
      <c r="B1352" s="239"/>
      <c r="D1352" s="216" t="s">
        <v>402</v>
      </c>
      <c r="E1352" s="240" t="s">
        <v>5</v>
      </c>
      <c r="F1352" s="241" t="s">
        <v>1602</v>
      </c>
      <c r="H1352" s="242">
        <v>45.045000000000002</v>
      </c>
      <c r="I1352" s="243"/>
      <c r="L1352" s="239"/>
      <c r="M1352" s="244"/>
      <c r="N1352" s="245"/>
      <c r="O1352" s="245"/>
      <c r="P1352" s="245"/>
      <c r="Q1352" s="245"/>
      <c r="R1352" s="245"/>
      <c r="S1352" s="245"/>
      <c r="T1352" s="246"/>
      <c r="AT1352" s="240" t="s">
        <v>402</v>
      </c>
      <c r="AU1352" s="240" t="s">
        <v>294</v>
      </c>
      <c r="AV1352" s="13" t="s">
        <v>87</v>
      </c>
      <c r="AW1352" s="13" t="s">
        <v>43</v>
      </c>
      <c r="AX1352" s="13" t="s">
        <v>80</v>
      </c>
      <c r="AY1352" s="240" t="s">
        <v>281</v>
      </c>
    </row>
    <row r="1353" s="13" customFormat="1">
      <c r="B1353" s="239"/>
      <c r="D1353" s="216" t="s">
        <v>402</v>
      </c>
      <c r="E1353" s="240" t="s">
        <v>5</v>
      </c>
      <c r="F1353" s="241" t="s">
        <v>1598</v>
      </c>
      <c r="H1353" s="242">
        <v>-0.97499999999999998</v>
      </c>
      <c r="I1353" s="243"/>
      <c r="L1353" s="239"/>
      <c r="M1353" s="244"/>
      <c r="N1353" s="245"/>
      <c r="O1353" s="245"/>
      <c r="P1353" s="245"/>
      <c r="Q1353" s="245"/>
      <c r="R1353" s="245"/>
      <c r="S1353" s="245"/>
      <c r="T1353" s="246"/>
      <c r="AT1353" s="240" t="s">
        <v>402</v>
      </c>
      <c r="AU1353" s="240" t="s">
        <v>294</v>
      </c>
      <c r="AV1353" s="13" t="s">
        <v>87</v>
      </c>
      <c r="AW1353" s="13" t="s">
        <v>43</v>
      </c>
      <c r="AX1353" s="13" t="s">
        <v>80</v>
      </c>
      <c r="AY1353" s="240" t="s">
        <v>281</v>
      </c>
    </row>
    <row r="1354" s="13" customFormat="1">
      <c r="B1354" s="239"/>
      <c r="D1354" s="216" t="s">
        <v>402</v>
      </c>
      <c r="E1354" s="240" t="s">
        <v>5</v>
      </c>
      <c r="F1354" s="241" t="s">
        <v>1554</v>
      </c>
      <c r="H1354" s="242">
        <v>-16.199999999999999</v>
      </c>
      <c r="I1354" s="243"/>
      <c r="L1354" s="239"/>
      <c r="M1354" s="244"/>
      <c r="N1354" s="245"/>
      <c r="O1354" s="245"/>
      <c r="P1354" s="245"/>
      <c r="Q1354" s="245"/>
      <c r="R1354" s="245"/>
      <c r="S1354" s="245"/>
      <c r="T1354" s="246"/>
      <c r="AT1354" s="240" t="s">
        <v>402</v>
      </c>
      <c r="AU1354" s="240" t="s">
        <v>294</v>
      </c>
      <c r="AV1354" s="13" t="s">
        <v>87</v>
      </c>
      <c r="AW1354" s="13" t="s">
        <v>43</v>
      </c>
      <c r="AX1354" s="13" t="s">
        <v>80</v>
      </c>
      <c r="AY1354" s="240" t="s">
        <v>281</v>
      </c>
    </row>
    <row r="1355" s="12" customFormat="1">
      <c r="B1355" s="232"/>
      <c r="D1355" s="216" t="s">
        <v>402</v>
      </c>
      <c r="E1355" s="233" t="s">
        <v>5</v>
      </c>
      <c r="F1355" s="234" t="s">
        <v>831</v>
      </c>
      <c r="H1355" s="233" t="s">
        <v>5</v>
      </c>
      <c r="I1355" s="235"/>
      <c r="L1355" s="232"/>
      <c r="M1355" s="236"/>
      <c r="N1355" s="237"/>
      <c r="O1355" s="237"/>
      <c r="P1355" s="237"/>
      <c r="Q1355" s="237"/>
      <c r="R1355" s="237"/>
      <c r="S1355" s="237"/>
      <c r="T1355" s="238"/>
      <c r="AT1355" s="233" t="s">
        <v>402</v>
      </c>
      <c r="AU1355" s="233" t="s">
        <v>294</v>
      </c>
      <c r="AV1355" s="12" t="s">
        <v>24</v>
      </c>
      <c r="AW1355" s="12" t="s">
        <v>43</v>
      </c>
      <c r="AX1355" s="12" t="s">
        <v>80</v>
      </c>
      <c r="AY1355" s="233" t="s">
        <v>281</v>
      </c>
    </row>
    <row r="1356" s="13" customFormat="1">
      <c r="B1356" s="239"/>
      <c r="D1356" s="216" t="s">
        <v>402</v>
      </c>
      <c r="E1356" s="240" t="s">
        <v>5</v>
      </c>
      <c r="F1356" s="241" t="s">
        <v>1603</v>
      </c>
      <c r="H1356" s="242">
        <v>75.530000000000001</v>
      </c>
      <c r="I1356" s="243"/>
      <c r="L1356" s="239"/>
      <c r="M1356" s="244"/>
      <c r="N1356" s="245"/>
      <c r="O1356" s="245"/>
      <c r="P1356" s="245"/>
      <c r="Q1356" s="245"/>
      <c r="R1356" s="245"/>
      <c r="S1356" s="245"/>
      <c r="T1356" s="246"/>
      <c r="AT1356" s="240" t="s">
        <v>402</v>
      </c>
      <c r="AU1356" s="240" t="s">
        <v>294</v>
      </c>
      <c r="AV1356" s="13" t="s">
        <v>87</v>
      </c>
      <c r="AW1356" s="13" t="s">
        <v>43</v>
      </c>
      <c r="AX1356" s="13" t="s">
        <v>80</v>
      </c>
      <c r="AY1356" s="240" t="s">
        <v>281</v>
      </c>
    </row>
    <row r="1357" s="13" customFormat="1">
      <c r="B1357" s="239"/>
      <c r="D1357" s="216" t="s">
        <v>402</v>
      </c>
      <c r="E1357" s="240" t="s">
        <v>5</v>
      </c>
      <c r="F1357" s="241" t="s">
        <v>5</v>
      </c>
      <c r="H1357" s="242">
        <v>0</v>
      </c>
      <c r="I1357" s="243"/>
      <c r="L1357" s="239"/>
      <c r="M1357" s="244"/>
      <c r="N1357" s="245"/>
      <c r="O1357" s="245"/>
      <c r="P1357" s="245"/>
      <c r="Q1357" s="245"/>
      <c r="R1357" s="245"/>
      <c r="S1357" s="245"/>
      <c r="T1357" s="246"/>
      <c r="AT1357" s="240" t="s">
        <v>402</v>
      </c>
      <c r="AU1357" s="240" t="s">
        <v>294</v>
      </c>
      <c r="AV1357" s="13" t="s">
        <v>87</v>
      </c>
      <c r="AW1357" s="13" t="s">
        <v>43</v>
      </c>
      <c r="AX1357" s="13" t="s">
        <v>80</v>
      </c>
      <c r="AY1357" s="240" t="s">
        <v>281</v>
      </c>
    </row>
    <row r="1358" s="12" customFormat="1">
      <c r="B1358" s="232"/>
      <c r="D1358" s="216" t="s">
        <v>402</v>
      </c>
      <c r="E1358" s="233" t="s">
        <v>5</v>
      </c>
      <c r="F1358" s="234" t="s">
        <v>1604</v>
      </c>
      <c r="H1358" s="233" t="s">
        <v>5</v>
      </c>
      <c r="I1358" s="235"/>
      <c r="L1358" s="232"/>
      <c r="M1358" s="236"/>
      <c r="N1358" s="237"/>
      <c r="O1358" s="237"/>
      <c r="P1358" s="237"/>
      <c r="Q1358" s="237"/>
      <c r="R1358" s="237"/>
      <c r="S1358" s="237"/>
      <c r="T1358" s="238"/>
      <c r="AT1358" s="233" t="s">
        <v>402</v>
      </c>
      <c r="AU1358" s="233" t="s">
        <v>294</v>
      </c>
      <c r="AV1358" s="12" t="s">
        <v>24</v>
      </c>
      <c r="AW1358" s="12" t="s">
        <v>43</v>
      </c>
      <c r="AX1358" s="12" t="s">
        <v>80</v>
      </c>
      <c r="AY1358" s="233" t="s">
        <v>281</v>
      </c>
    </row>
    <row r="1359" s="13" customFormat="1">
      <c r="B1359" s="239"/>
      <c r="D1359" s="216" t="s">
        <v>402</v>
      </c>
      <c r="E1359" s="240" t="s">
        <v>5</v>
      </c>
      <c r="F1359" s="241" t="s">
        <v>1605</v>
      </c>
      <c r="H1359" s="242">
        <v>-728.66700000000003</v>
      </c>
      <c r="I1359" s="243"/>
      <c r="L1359" s="239"/>
      <c r="M1359" s="244"/>
      <c r="N1359" s="245"/>
      <c r="O1359" s="245"/>
      <c r="P1359" s="245"/>
      <c r="Q1359" s="245"/>
      <c r="R1359" s="245"/>
      <c r="S1359" s="245"/>
      <c r="T1359" s="246"/>
      <c r="AT1359" s="240" t="s">
        <v>402</v>
      </c>
      <c r="AU1359" s="240" t="s">
        <v>294</v>
      </c>
      <c r="AV1359" s="13" t="s">
        <v>87</v>
      </c>
      <c r="AW1359" s="13" t="s">
        <v>43</v>
      </c>
      <c r="AX1359" s="13" t="s">
        <v>80</v>
      </c>
      <c r="AY1359" s="240" t="s">
        <v>281</v>
      </c>
    </row>
    <row r="1360" s="14" customFormat="1">
      <c r="B1360" s="247"/>
      <c r="D1360" s="216" t="s">
        <v>402</v>
      </c>
      <c r="E1360" s="248" t="s">
        <v>5</v>
      </c>
      <c r="F1360" s="249" t="s">
        <v>405</v>
      </c>
      <c r="H1360" s="250">
        <v>2180.8130000000001</v>
      </c>
      <c r="I1360" s="251"/>
      <c r="L1360" s="247"/>
      <c r="M1360" s="252"/>
      <c r="N1360" s="253"/>
      <c r="O1360" s="253"/>
      <c r="P1360" s="253"/>
      <c r="Q1360" s="253"/>
      <c r="R1360" s="253"/>
      <c r="S1360" s="253"/>
      <c r="T1360" s="254"/>
      <c r="AT1360" s="248" t="s">
        <v>402</v>
      </c>
      <c r="AU1360" s="248" t="s">
        <v>294</v>
      </c>
      <c r="AV1360" s="14" t="s">
        <v>286</v>
      </c>
      <c r="AW1360" s="14" t="s">
        <v>43</v>
      </c>
      <c r="AX1360" s="14" t="s">
        <v>24</v>
      </c>
      <c r="AY1360" s="248" t="s">
        <v>281</v>
      </c>
    </row>
    <row r="1361" s="1" customFormat="1" ht="25.5" customHeight="1">
      <c r="B1361" s="203"/>
      <c r="C1361" s="204" t="s">
        <v>1606</v>
      </c>
      <c r="D1361" s="204" t="s">
        <v>282</v>
      </c>
      <c r="E1361" s="205" t="s">
        <v>1607</v>
      </c>
      <c r="F1361" s="206" t="s">
        <v>1608</v>
      </c>
      <c r="G1361" s="207" t="s">
        <v>388</v>
      </c>
      <c r="H1361" s="208">
        <v>2180.8130000000001</v>
      </c>
      <c r="I1361" s="209"/>
      <c r="J1361" s="210">
        <f>ROUND(I1361*H1361,2)</f>
        <v>0</v>
      </c>
      <c r="K1361" s="206" t="s">
        <v>389</v>
      </c>
      <c r="L1361" s="48"/>
      <c r="M1361" s="211" t="s">
        <v>5</v>
      </c>
      <c r="N1361" s="212" t="s">
        <v>51</v>
      </c>
      <c r="O1361" s="49"/>
      <c r="P1361" s="213">
        <f>O1361*H1361</f>
        <v>0</v>
      </c>
      <c r="Q1361" s="213">
        <v>0.0067999999999999996</v>
      </c>
      <c r="R1361" s="213">
        <f>Q1361*H1361</f>
        <v>14.829528399999999</v>
      </c>
      <c r="S1361" s="213">
        <v>0</v>
      </c>
      <c r="T1361" s="214">
        <f>S1361*H1361</f>
        <v>0</v>
      </c>
      <c r="AR1361" s="26" t="s">
        <v>286</v>
      </c>
      <c r="AT1361" s="26" t="s">
        <v>282</v>
      </c>
      <c r="AU1361" s="26" t="s">
        <v>294</v>
      </c>
      <c r="AY1361" s="26" t="s">
        <v>281</v>
      </c>
      <c r="BE1361" s="215">
        <f>IF(N1361="základní",J1361,0)</f>
        <v>0</v>
      </c>
      <c r="BF1361" s="215">
        <f>IF(N1361="snížená",J1361,0)</f>
        <v>0</v>
      </c>
      <c r="BG1361" s="215">
        <f>IF(N1361="zákl. přenesená",J1361,0)</f>
        <v>0</v>
      </c>
      <c r="BH1361" s="215">
        <f>IF(N1361="sníž. přenesená",J1361,0)</f>
        <v>0</v>
      </c>
      <c r="BI1361" s="215">
        <f>IF(N1361="nulová",J1361,0)</f>
        <v>0</v>
      </c>
      <c r="BJ1361" s="26" t="s">
        <v>24</v>
      </c>
      <c r="BK1361" s="215">
        <f>ROUND(I1361*H1361,2)</f>
        <v>0</v>
      </c>
      <c r="BL1361" s="26" t="s">
        <v>286</v>
      </c>
      <c r="BM1361" s="26" t="s">
        <v>1609</v>
      </c>
    </row>
    <row r="1362" s="1" customFormat="1">
      <c r="B1362" s="48"/>
      <c r="D1362" s="216" t="s">
        <v>288</v>
      </c>
      <c r="F1362" s="217" t="s">
        <v>1610</v>
      </c>
      <c r="I1362" s="218"/>
      <c r="L1362" s="48"/>
      <c r="M1362" s="219"/>
      <c r="N1362" s="49"/>
      <c r="O1362" s="49"/>
      <c r="P1362" s="49"/>
      <c r="Q1362" s="49"/>
      <c r="R1362" s="49"/>
      <c r="S1362" s="49"/>
      <c r="T1362" s="87"/>
      <c r="AT1362" s="26" t="s">
        <v>288</v>
      </c>
      <c r="AU1362" s="26" t="s">
        <v>294</v>
      </c>
    </row>
    <row r="1363" s="1" customFormat="1" ht="16.5" customHeight="1">
      <c r="B1363" s="203"/>
      <c r="C1363" s="204" t="s">
        <v>1611</v>
      </c>
      <c r="D1363" s="204" t="s">
        <v>282</v>
      </c>
      <c r="E1363" s="205" t="s">
        <v>1612</v>
      </c>
      <c r="F1363" s="206" t="s">
        <v>1613</v>
      </c>
      <c r="G1363" s="207" t="s">
        <v>388</v>
      </c>
      <c r="H1363" s="208">
        <v>440.18000000000001</v>
      </c>
      <c r="I1363" s="209"/>
      <c r="J1363" s="210">
        <f>ROUND(I1363*H1363,2)</f>
        <v>0</v>
      </c>
      <c r="K1363" s="206" t="s">
        <v>389</v>
      </c>
      <c r="L1363" s="48"/>
      <c r="M1363" s="211" t="s">
        <v>5</v>
      </c>
      <c r="N1363" s="212" t="s">
        <v>51</v>
      </c>
      <c r="O1363" s="49"/>
      <c r="P1363" s="213">
        <f>O1363*H1363</f>
        <v>0</v>
      </c>
      <c r="Q1363" s="213">
        <v>0.00024679999999999998</v>
      </c>
      <c r="R1363" s="213">
        <f>Q1363*H1363</f>
        <v>0.108636424</v>
      </c>
      <c r="S1363" s="213">
        <v>0</v>
      </c>
      <c r="T1363" s="214">
        <f>S1363*H1363</f>
        <v>0</v>
      </c>
      <c r="AR1363" s="26" t="s">
        <v>286</v>
      </c>
      <c r="AT1363" s="26" t="s">
        <v>282</v>
      </c>
      <c r="AU1363" s="26" t="s">
        <v>294</v>
      </c>
      <c r="AY1363" s="26" t="s">
        <v>281</v>
      </c>
      <c r="BE1363" s="215">
        <f>IF(N1363="základní",J1363,0)</f>
        <v>0</v>
      </c>
      <c r="BF1363" s="215">
        <f>IF(N1363="snížená",J1363,0)</f>
        <v>0</v>
      </c>
      <c r="BG1363" s="215">
        <f>IF(N1363="zákl. přenesená",J1363,0)</f>
        <v>0</v>
      </c>
      <c r="BH1363" s="215">
        <f>IF(N1363="sníž. přenesená",J1363,0)</f>
        <v>0</v>
      </c>
      <c r="BI1363" s="215">
        <f>IF(N1363="nulová",J1363,0)</f>
        <v>0</v>
      </c>
      <c r="BJ1363" s="26" t="s">
        <v>24</v>
      </c>
      <c r="BK1363" s="215">
        <f>ROUND(I1363*H1363,2)</f>
        <v>0</v>
      </c>
      <c r="BL1363" s="26" t="s">
        <v>286</v>
      </c>
      <c r="BM1363" s="26" t="s">
        <v>1614</v>
      </c>
    </row>
    <row r="1364" s="1" customFormat="1">
      <c r="B1364" s="48"/>
      <c r="D1364" s="216" t="s">
        <v>288</v>
      </c>
      <c r="F1364" s="217" t="s">
        <v>1615</v>
      </c>
      <c r="I1364" s="218"/>
      <c r="L1364" s="48"/>
      <c r="M1364" s="219"/>
      <c r="N1364" s="49"/>
      <c r="O1364" s="49"/>
      <c r="P1364" s="49"/>
      <c r="Q1364" s="49"/>
      <c r="R1364" s="49"/>
      <c r="S1364" s="49"/>
      <c r="T1364" s="87"/>
      <c r="AT1364" s="26" t="s">
        <v>288</v>
      </c>
      <c r="AU1364" s="26" t="s">
        <v>294</v>
      </c>
    </row>
    <row r="1365" s="12" customFormat="1">
      <c r="B1365" s="232"/>
      <c r="D1365" s="216" t="s">
        <v>402</v>
      </c>
      <c r="E1365" s="233" t="s">
        <v>5</v>
      </c>
      <c r="F1365" s="234" t="s">
        <v>1510</v>
      </c>
      <c r="H1365" s="233" t="s">
        <v>5</v>
      </c>
      <c r="I1365" s="235"/>
      <c r="L1365" s="232"/>
      <c r="M1365" s="236"/>
      <c r="N1365" s="237"/>
      <c r="O1365" s="237"/>
      <c r="P1365" s="237"/>
      <c r="Q1365" s="237"/>
      <c r="R1365" s="237"/>
      <c r="S1365" s="237"/>
      <c r="T1365" s="238"/>
      <c r="AT1365" s="233" t="s">
        <v>402</v>
      </c>
      <c r="AU1365" s="233" t="s">
        <v>294</v>
      </c>
      <c r="AV1365" s="12" t="s">
        <v>24</v>
      </c>
      <c r="AW1365" s="12" t="s">
        <v>43</v>
      </c>
      <c r="AX1365" s="12" t="s">
        <v>80</v>
      </c>
      <c r="AY1365" s="233" t="s">
        <v>281</v>
      </c>
    </row>
    <row r="1366" s="13" customFormat="1">
      <c r="B1366" s="239"/>
      <c r="D1366" s="216" t="s">
        <v>402</v>
      </c>
      <c r="E1366" s="240" t="s">
        <v>5</v>
      </c>
      <c r="F1366" s="241" t="s">
        <v>1616</v>
      </c>
      <c r="H1366" s="242">
        <v>2.4199999999999999</v>
      </c>
      <c r="I1366" s="243"/>
      <c r="L1366" s="239"/>
      <c r="M1366" s="244"/>
      <c r="N1366" s="245"/>
      <c r="O1366" s="245"/>
      <c r="P1366" s="245"/>
      <c r="Q1366" s="245"/>
      <c r="R1366" s="245"/>
      <c r="S1366" s="245"/>
      <c r="T1366" s="246"/>
      <c r="AT1366" s="240" t="s">
        <v>402</v>
      </c>
      <c r="AU1366" s="240" t="s">
        <v>294</v>
      </c>
      <c r="AV1366" s="13" t="s">
        <v>87</v>
      </c>
      <c r="AW1366" s="13" t="s">
        <v>43</v>
      </c>
      <c r="AX1366" s="13" t="s">
        <v>80</v>
      </c>
      <c r="AY1366" s="240" t="s">
        <v>281</v>
      </c>
    </row>
    <row r="1367" s="13" customFormat="1">
      <c r="B1367" s="239"/>
      <c r="D1367" s="216" t="s">
        <v>402</v>
      </c>
      <c r="E1367" s="240" t="s">
        <v>5</v>
      </c>
      <c r="F1367" s="241" t="s">
        <v>1617</v>
      </c>
      <c r="H1367" s="242">
        <v>61.200000000000003</v>
      </c>
      <c r="I1367" s="243"/>
      <c r="L1367" s="239"/>
      <c r="M1367" s="244"/>
      <c r="N1367" s="245"/>
      <c r="O1367" s="245"/>
      <c r="P1367" s="245"/>
      <c r="Q1367" s="245"/>
      <c r="R1367" s="245"/>
      <c r="S1367" s="245"/>
      <c r="T1367" s="246"/>
      <c r="AT1367" s="240" t="s">
        <v>402</v>
      </c>
      <c r="AU1367" s="240" t="s">
        <v>294</v>
      </c>
      <c r="AV1367" s="13" t="s">
        <v>87</v>
      </c>
      <c r="AW1367" s="13" t="s">
        <v>43</v>
      </c>
      <c r="AX1367" s="13" t="s">
        <v>80</v>
      </c>
      <c r="AY1367" s="240" t="s">
        <v>281</v>
      </c>
    </row>
    <row r="1368" s="13" customFormat="1">
      <c r="B1368" s="239"/>
      <c r="D1368" s="216" t="s">
        <v>402</v>
      </c>
      <c r="E1368" s="240" t="s">
        <v>5</v>
      </c>
      <c r="F1368" s="241" t="s">
        <v>1618</v>
      </c>
      <c r="H1368" s="242">
        <v>85.760000000000005</v>
      </c>
      <c r="I1368" s="243"/>
      <c r="L1368" s="239"/>
      <c r="M1368" s="244"/>
      <c r="N1368" s="245"/>
      <c r="O1368" s="245"/>
      <c r="P1368" s="245"/>
      <c r="Q1368" s="245"/>
      <c r="R1368" s="245"/>
      <c r="S1368" s="245"/>
      <c r="T1368" s="246"/>
      <c r="AT1368" s="240" t="s">
        <v>402</v>
      </c>
      <c r="AU1368" s="240" t="s">
        <v>294</v>
      </c>
      <c r="AV1368" s="13" t="s">
        <v>87</v>
      </c>
      <c r="AW1368" s="13" t="s">
        <v>43</v>
      </c>
      <c r="AX1368" s="13" t="s">
        <v>80</v>
      </c>
      <c r="AY1368" s="240" t="s">
        <v>281</v>
      </c>
    </row>
    <row r="1369" s="13" customFormat="1">
      <c r="B1369" s="239"/>
      <c r="D1369" s="216" t="s">
        <v>402</v>
      </c>
      <c r="E1369" s="240" t="s">
        <v>5</v>
      </c>
      <c r="F1369" s="241" t="s">
        <v>1619</v>
      </c>
      <c r="H1369" s="242">
        <v>16.800000000000001</v>
      </c>
      <c r="I1369" s="243"/>
      <c r="L1369" s="239"/>
      <c r="M1369" s="244"/>
      <c r="N1369" s="245"/>
      <c r="O1369" s="245"/>
      <c r="P1369" s="245"/>
      <c r="Q1369" s="245"/>
      <c r="R1369" s="245"/>
      <c r="S1369" s="245"/>
      <c r="T1369" s="246"/>
      <c r="AT1369" s="240" t="s">
        <v>402</v>
      </c>
      <c r="AU1369" s="240" t="s">
        <v>294</v>
      </c>
      <c r="AV1369" s="13" t="s">
        <v>87</v>
      </c>
      <c r="AW1369" s="13" t="s">
        <v>43</v>
      </c>
      <c r="AX1369" s="13" t="s">
        <v>80</v>
      </c>
      <c r="AY1369" s="240" t="s">
        <v>281</v>
      </c>
    </row>
    <row r="1370" s="13" customFormat="1">
      <c r="B1370" s="239"/>
      <c r="D1370" s="216" t="s">
        <v>402</v>
      </c>
      <c r="E1370" s="240" t="s">
        <v>5</v>
      </c>
      <c r="F1370" s="241" t="s">
        <v>1620</v>
      </c>
      <c r="H1370" s="242">
        <v>72.200000000000003</v>
      </c>
      <c r="I1370" s="243"/>
      <c r="L1370" s="239"/>
      <c r="M1370" s="244"/>
      <c r="N1370" s="245"/>
      <c r="O1370" s="245"/>
      <c r="P1370" s="245"/>
      <c r="Q1370" s="245"/>
      <c r="R1370" s="245"/>
      <c r="S1370" s="245"/>
      <c r="T1370" s="246"/>
      <c r="AT1370" s="240" t="s">
        <v>402</v>
      </c>
      <c r="AU1370" s="240" t="s">
        <v>294</v>
      </c>
      <c r="AV1370" s="13" t="s">
        <v>87</v>
      </c>
      <c r="AW1370" s="13" t="s">
        <v>43</v>
      </c>
      <c r="AX1370" s="13" t="s">
        <v>80</v>
      </c>
      <c r="AY1370" s="240" t="s">
        <v>281</v>
      </c>
    </row>
    <row r="1371" s="13" customFormat="1">
      <c r="B1371" s="239"/>
      <c r="D1371" s="216" t="s">
        <v>402</v>
      </c>
      <c r="E1371" s="240" t="s">
        <v>5</v>
      </c>
      <c r="F1371" s="241" t="s">
        <v>1621</v>
      </c>
      <c r="H1371" s="242">
        <v>1.8700000000000001</v>
      </c>
      <c r="I1371" s="243"/>
      <c r="L1371" s="239"/>
      <c r="M1371" s="244"/>
      <c r="N1371" s="245"/>
      <c r="O1371" s="245"/>
      <c r="P1371" s="245"/>
      <c r="Q1371" s="245"/>
      <c r="R1371" s="245"/>
      <c r="S1371" s="245"/>
      <c r="T1371" s="246"/>
      <c r="AT1371" s="240" t="s">
        <v>402</v>
      </c>
      <c r="AU1371" s="240" t="s">
        <v>294</v>
      </c>
      <c r="AV1371" s="13" t="s">
        <v>87</v>
      </c>
      <c r="AW1371" s="13" t="s">
        <v>43</v>
      </c>
      <c r="AX1371" s="13" t="s">
        <v>80</v>
      </c>
      <c r="AY1371" s="240" t="s">
        <v>281</v>
      </c>
    </row>
    <row r="1372" s="13" customFormat="1">
      <c r="B1372" s="239"/>
      <c r="D1372" s="216" t="s">
        <v>402</v>
      </c>
      <c r="E1372" s="240" t="s">
        <v>5</v>
      </c>
      <c r="F1372" s="241" t="s">
        <v>1622</v>
      </c>
      <c r="H1372" s="242">
        <v>5.0999999999999996</v>
      </c>
      <c r="I1372" s="243"/>
      <c r="L1372" s="239"/>
      <c r="M1372" s="244"/>
      <c r="N1372" s="245"/>
      <c r="O1372" s="245"/>
      <c r="P1372" s="245"/>
      <c r="Q1372" s="245"/>
      <c r="R1372" s="245"/>
      <c r="S1372" s="245"/>
      <c r="T1372" s="246"/>
      <c r="AT1372" s="240" t="s">
        <v>402</v>
      </c>
      <c r="AU1372" s="240" t="s">
        <v>294</v>
      </c>
      <c r="AV1372" s="13" t="s">
        <v>87</v>
      </c>
      <c r="AW1372" s="13" t="s">
        <v>43</v>
      </c>
      <c r="AX1372" s="13" t="s">
        <v>80</v>
      </c>
      <c r="AY1372" s="240" t="s">
        <v>281</v>
      </c>
    </row>
    <row r="1373" s="13" customFormat="1">
      <c r="B1373" s="239"/>
      <c r="D1373" s="216" t="s">
        <v>402</v>
      </c>
      <c r="E1373" s="240" t="s">
        <v>5</v>
      </c>
      <c r="F1373" s="241" t="s">
        <v>1623</v>
      </c>
      <c r="H1373" s="242">
        <v>15.9</v>
      </c>
      <c r="I1373" s="243"/>
      <c r="L1373" s="239"/>
      <c r="M1373" s="244"/>
      <c r="N1373" s="245"/>
      <c r="O1373" s="245"/>
      <c r="P1373" s="245"/>
      <c r="Q1373" s="245"/>
      <c r="R1373" s="245"/>
      <c r="S1373" s="245"/>
      <c r="T1373" s="246"/>
      <c r="AT1373" s="240" t="s">
        <v>402</v>
      </c>
      <c r="AU1373" s="240" t="s">
        <v>294</v>
      </c>
      <c r="AV1373" s="13" t="s">
        <v>87</v>
      </c>
      <c r="AW1373" s="13" t="s">
        <v>43</v>
      </c>
      <c r="AX1373" s="13" t="s">
        <v>80</v>
      </c>
      <c r="AY1373" s="240" t="s">
        <v>281</v>
      </c>
    </row>
    <row r="1374" s="13" customFormat="1">
      <c r="B1374" s="239"/>
      <c r="D1374" s="216" t="s">
        <v>402</v>
      </c>
      <c r="E1374" s="240" t="s">
        <v>5</v>
      </c>
      <c r="F1374" s="241" t="s">
        <v>1624</v>
      </c>
      <c r="H1374" s="242">
        <v>36</v>
      </c>
      <c r="I1374" s="243"/>
      <c r="L1374" s="239"/>
      <c r="M1374" s="244"/>
      <c r="N1374" s="245"/>
      <c r="O1374" s="245"/>
      <c r="P1374" s="245"/>
      <c r="Q1374" s="245"/>
      <c r="R1374" s="245"/>
      <c r="S1374" s="245"/>
      <c r="T1374" s="246"/>
      <c r="AT1374" s="240" t="s">
        <v>402</v>
      </c>
      <c r="AU1374" s="240" t="s">
        <v>294</v>
      </c>
      <c r="AV1374" s="13" t="s">
        <v>87</v>
      </c>
      <c r="AW1374" s="13" t="s">
        <v>43</v>
      </c>
      <c r="AX1374" s="13" t="s">
        <v>80</v>
      </c>
      <c r="AY1374" s="240" t="s">
        <v>281</v>
      </c>
    </row>
    <row r="1375" s="13" customFormat="1">
      <c r="B1375" s="239"/>
      <c r="D1375" s="216" t="s">
        <v>402</v>
      </c>
      <c r="E1375" s="240" t="s">
        <v>5</v>
      </c>
      <c r="F1375" s="241" t="s">
        <v>5</v>
      </c>
      <c r="H1375" s="242">
        <v>0</v>
      </c>
      <c r="I1375" s="243"/>
      <c r="L1375" s="239"/>
      <c r="M1375" s="244"/>
      <c r="N1375" s="245"/>
      <c r="O1375" s="245"/>
      <c r="P1375" s="245"/>
      <c r="Q1375" s="245"/>
      <c r="R1375" s="245"/>
      <c r="S1375" s="245"/>
      <c r="T1375" s="246"/>
      <c r="AT1375" s="240" t="s">
        <v>402</v>
      </c>
      <c r="AU1375" s="240" t="s">
        <v>294</v>
      </c>
      <c r="AV1375" s="13" t="s">
        <v>87</v>
      </c>
      <c r="AW1375" s="13" t="s">
        <v>43</v>
      </c>
      <c r="AX1375" s="13" t="s">
        <v>80</v>
      </c>
      <c r="AY1375" s="240" t="s">
        <v>281</v>
      </c>
    </row>
    <row r="1376" s="13" customFormat="1">
      <c r="B1376" s="239"/>
      <c r="D1376" s="216" t="s">
        <v>402</v>
      </c>
      <c r="E1376" s="240" t="s">
        <v>5</v>
      </c>
      <c r="F1376" s="241" t="s">
        <v>1625</v>
      </c>
      <c r="H1376" s="242">
        <v>32.399999999999999</v>
      </c>
      <c r="I1376" s="243"/>
      <c r="L1376" s="239"/>
      <c r="M1376" s="244"/>
      <c r="N1376" s="245"/>
      <c r="O1376" s="245"/>
      <c r="P1376" s="245"/>
      <c r="Q1376" s="245"/>
      <c r="R1376" s="245"/>
      <c r="S1376" s="245"/>
      <c r="T1376" s="246"/>
      <c r="AT1376" s="240" t="s">
        <v>402</v>
      </c>
      <c r="AU1376" s="240" t="s">
        <v>294</v>
      </c>
      <c r="AV1376" s="13" t="s">
        <v>87</v>
      </c>
      <c r="AW1376" s="13" t="s">
        <v>43</v>
      </c>
      <c r="AX1376" s="13" t="s">
        <v>80</v>
      </c>
      <c r="AY1376" s="240" t="s">
        <v>281</v>
      </c>
    </row>
    <row r="1377" s="13" customFormat="1">
      <c r="B1377" s="239"/>
      <c r="D1377" s="216" t="s">
        <v>402</v>
      </c>
      <c r="E1377" s="240" t="s">
        <v>5</v>
      </c>
      <c r="F1377" s="241" t="s">
        <v>1626</v>
      </c>
      <c r="H1377" s="242">
        <v>14.1</v>
      </c>
      <c r="I1377" s="243"/>
      <c r="L1377" s="239"/>
      <c r="M1377" s="244"/>
      <c r="N1377" s="245"/>
      <c r="O1377" s="245"/>
      <c r="P1377" s="245"/>
      <c r="Q1377" s="245"/>
      <c r="R1377" s="245"/>
      <c r="S1377" s="245"/>
      <c r="T1377" s="246"/>
      <c r="AT1377" s="240" t="s">
        <v>402</v>
      </c>
      <c r="AU1377" s="240" t="s">
        <v>294</v>
      </c>
      <c r="AV1377" s="13" t="s">
        <v>87</v>
      </c>
      <c r="AW1377" s="13" t="s">
        <v>43</v>
      </c>
      <c r="AX1377" s="13" t="s">
        <v>80</v>
      </c>
      <c r="AY1377" s="240" t="s">
        <v>281</v>
      </c>
    </row>
    <row r="1378" s="13" customFormat="1">
      <c r="B1378" s="239"/>
      <c r="D1378" s="216" t="s">
        <v>402</v>
      </c>
      <c r="E1378" s="240" t="s">
        <v>5</v>
      </c>
      <c r="F1378" s="241" t="s">
        <v>1627</v>
      </c>
      <c r="H1378" s="242">
        <v>9.5999999999999996</v>
      </c>
      <c r="I1378" s="243"/>
      <c r="L1378" s="239"/>
      <c r="M1378" s="244"/>
      <c r="N1378" s="245"/>
      <c r="O1378" s="245"/>
      <c r="P1378" s="245"/>
      <c r="Q1378" s="245"/>
      <c r="R1378" s="245"/>
      <c r="S1378" s="245"/>
      <c r="T1378" s="246"/>
      <c r="AT1378" s="240" t="s">
        <v>402</v>
      </c>
      <c r="AU1378" s="240" t="s">
        <v>294</v>
      </c>
      <c r="AV1378" s="13" t="s">
        <v>87</v>
      </c>
      <c r="AW1378" s="13" t="s">
        <v>43</v>
      </c>
      <c r="AX1378" s="13" t="s">
        <v>80</v>
      </c>
      <c r="AY1378" s="240" t="s">
        <v>281</v>
      </c>
    </row>
    <row r="1379" s="13" customFormat="1">
      <c r="B1379" s="239"/>
      <c r="D1379" s="216" t="s">
        <v>402</v>
      </c>
      <c r="E1379" s="240" t="s">
        <v>5</v>
      </c>
      <c r="F1379" s="241" t="s">
        <v>1628</v>
      </c>
      <c r="H1379" s="242">
        <v>20.16</v>
      </c>
      <c r="I1379" s="243"/>
      <c r="L1379" s="239"/>
      <c r="M1379" s="244"/>
      <c r="N1379" s="245"/>
      <c r="O1379" s="245"/>
      <c r="P1379" s="245"/>
      <c r="Q1379" s="245"/>
      <c r="R1379" s="245"/>
      <c r="S1379" s="245"/>
      <c r="T1379" s="246"/>
      <c r="AT1379" s="240" t="s">
        <v>402</v>
      </c>
      <c r="AU1379" s="240" t="s">
        <v>294</v>
      </c>
      <c r="AV1379" s="13" t="s">
        <v>87</v>
      </c>
      <c r="AW1379" s="13" t="s">
        <v>43</v>
      </c>
      <c r="AX1379" s="13" t="s">
        <v>80</v>
      </c>
      <c r="AY1379" s="240" t="s">
        <v>281</v>
      </c>
    </row>
    <row r="1380" s="13" customFormat="1">
      <c r="B1380" s="239"/>
      <c r="D1380" s="216" t="s">
        <v>402</v>
      </c>
      <c r="E1380" s="240" t="s">
        <v>5</v>
      </c>
      <c r="F1380" s="241" t="s">
        <v>1625</v>
      </c>
      <c r="H1380" s="242">
        <v>32.399999999999999</v>
      </c>
      <c r="I1380" s="243"/>
      <c r="L1380" s="239"/>
      <c r="M1380" s="244"/>
      <c r="N1380" s="245"/>
      <c r="O1380" s="245"/>
      <c r="P1380" s="245"/>
      <c r="Q1380" s="245"/>
      <c r="R1380" s="245"/>
      <c r="S1380" s="245"/>
      <c r="T1380" s="246"/>
      <c r="AT1380" s="240" t="s">
        <v>402</v>
      </c>
      <c r="AU1380" s="240" t="s">
        <v>294</v>
      </c>
      <c r="AV1380" s="13" t="s">
        <v>87</v>
      </c>
      <c r="AW1380" s="13" t="s">
        <v>43</v>
      </c>
      <c r="AX1380" s="13" t="s">
        <v>80</v>
      </c>
      <c r="AY1380" s="240" t="s">
        <v>281</v>
      </c>
    </row>
    <row r="1381" s="13" customFormat="1">
      <c r="B1381" s="239"/>
      <c r="D1381" s="216" t="s">
        <v>402</v>
      </c>
      <c r="E1381" s="240" t="s">
        <v>5</v>
      </c>
      <c r="F1381" s="241" t="s">
        <v>1629</v>
      </c>
      <c r="H1381" s="242">
        <v>5.8300000000000001</v>
      </c>
      <c r="I1381" s="243"/>
      <c r="L1381" s="239"/>
      <c r="M1381" s="244"/>
      <c r="N1381" s="245"/>
      <c r="O1381" s="245"/>
      <c r="P1381" s="245"/>
      <c r="Q1381" s="245"/>
      <c r="R1381" s="245"/>
      <c r="S1381" s="245"/>
      <c r="T1381" s="246"/>
      <c r="AT1381" s="240" t="s">
        <v>402</v>
      </c>
      <c r="AU1381" s="240" t="s">
        <v>294</v>
      </c>
      <c r="AV1381" s="13" t="s">
        <v>87</v>
      </c>
      <c r="AW1381" s="13" t="s">
        <v>43</v>
      </c>
      <c r="AX1381" s="13" t="s">
        <v>80</v>
      </c>
      <c r="AY1381" s="240" t="s">
        <v>281</v>
      </c>
    </row>
    <row r="1382" s="13" customFormat="1">
      <c r="B1382" s="239"/>
      <c r="D1382" s="216" t="s">
        <v>402</v>
      </c>
      <c r="E1382" s="240" t="s">
        <v>5</v>
      </c>
      <c r="F1382" s="241" t="s">
        <v>1630</v>
      </c>
      <c r="H1382" s="242">
        <v>14.76</v>
      </c>
      <c r="I1382" s="243"/>
      <c r="L1382" s="239"/>
      <c r="M1382" s="244"/>
      <c r="N1382" s="245"/>
      <c r="O1382" s="245"/>
      <c r="P1382" s="245"/>
      <c r="Q1382" s="245"/>
      <c r="R1382" s="245"/>
      <c r="S1382" s="245"/>
      <c r="T1382" s="246"/>
      <c r="AT1382" s="240" t="s">
        <v>402</v>
      </c>
      <c r="AU1382" s="240" t="s">
        <v>294</v>
      </c>
      <c r="AV1382" s="13" t="s">
        <v>87</v>
      </c>
      <c r="AW1382" s="13" t="s">
        <v>43</v>
      </c>
      <c r="AX1382" s="13" t="s">
        <v>80</v>
      </c>
      <c r="AY1382" s="240" t="s">
        <v>281</v>
      </c>
    </row>
    <row r="1383" s="13" customFormat="1">
      <c r="B1383" s="239"/>
      <c r="D1383" s="216" t="s">
        <v>402</v>
      </c>
      <c r="E1383" s="240" t="s">
        <v>5</v>
      </c>
      <c r="F1383" s="241" t="s">
        <v>1631</v>
      </c>
      <c r="H1383" s="242">
        <v>13.68</v>
      </c>
      <c r="I1383" s="243"/>
      <c r="L1383" s="239"/>
      <c r="M1383" s="244"/>
      <c r="N1383" s="245"/>
      <c r="O1383" s="245"/>
      <c r="P1383" s="245"/>
      <c r="Q1383" s="245"/>
      <c r="R1383" s="245"/>
      <c r="S1383" s="245"/>
      <c r="T1383" s="246"/>
      <c r="AT1383" s="240" t="s">
        <v>402</v>
      </c>
      <c r="AU1383" s="240" t="s">
        <v>294</v>
      </c>
      <c r="AV1383" s="13" t="s">
        <v>87</v>
      </c>
      <c r="AW1383" s="13" t="s">
        <v>43</v>
      </c>
      <c r="AX1383" s="13" t="s">
        <v>80</v>
      </c>
      <c r="AY1383" s="240" t="s">
        <v>281</v>
      </c>
    </row>
    <row r="1384" s="14" customFormat="1">
      <c r="B1384" s="247"/>
      <c r="D1384" s="216" t="s">
        <v>402</v>
      </c>
      <c r="E1384" s="248" t="s">
        <v>5</v>
      </c>
      <c r="F1384" s="249" t="s">
        <v>405</v>
      </c>
      <c r="H1384" s="250">
        <v>440.18000000000001</v>
      </c>
      <c r="I1384" s="251"/>
      <c r="L1384" s="247"/>
      <c r="M1384" s="252"/>
      <c r="N1384" s="253"/>
      <c r="O1384" s="253"/>
      <c r="P1384" s="253"/>
      <c r="Q1384" s="253"/>
      <c r="R1384" s="253"/>
      <c r="S1384" s="253"/>
      <c r="T1384" s="254"/>
      <c r="AT1384" s="248" t="s">
        <v>402</v>
      </c>
      <c r="AU1384" s="248" t="s">
        <v>294</v>
      </c>
      <c r="AV1384" s="14" t="s">
        <v>286</v>
      </c>
      <c r="AW1384" s="14" t="s">
        <v>43</v>
      </c>
      <c r="AX1384" s="14" t="s">
        <v>24</v>
      </c>
      <c r="AY1384" s="248" t="s">
        <v>281</v>
      </c>
    </row>
    <row r="1385" s="10" customFormat="1" ht="22.32" customHeight="1">
      <c r="B1385" s="192"/>
      <c r="D1385" s="193" t="s">
        <v>79</v>
      </c>
      <c r="E1385" s="230" t="s">
        <v>1024</v>
      </c>
      <c r="F1385" s="230" t="s">
        <v>1632</v>
      </c>
      <c r="I1385" s="195"/>
      <c r="J1385" s="231">
        <f>BK1385</f>
        <v>0</v>
      </c>
      <c r="L1385" s="192"/>
      <c r="M1385" s="197"/>
      <c r="N1385" s="198"/>
      <c r="O1385" s="198"/>
      <c r="P1385" s="199">
        <f>SUM(P1386:P1631)</f>
        <v>0</v>
      </c>
      <c r="Q1385" s="198"/>
      <c r="R1385" s="199">
        <f>SUM(R1386:R1631)</f>
        <v>36.22249182848001</v>
      </c>
      <c r="S1385" s="198"/>
      <c r="T1385" s="200">
        <f>SUM(T1386:T1631)</f>
        <v>0</v>
      </c>
      <c r="AR1385" s="193" t="s">
        <v>24</v>
      </c>
      <c r="AT1385" s="201" t="s">
        <v>79</v>
      </c>
      <c r="AU1385" s="201" t="s">
        <v>87</v>
      </c>
      <c r="AY1385" s="193" t="s">
        <v>281</v>
      </c>
      <c r="BK1385" s="202">
        <f>SUM(BK1386:BK1631)</f>
        <v>0</v>
      </c>
    </row>
    <row r="1386" s="1" customFormat="1" ht="25.5" customHeight="1">
      <c r="B1386" s="203"/>
      <c r="C1386" s="204" t="s">
        <v>1633</v>
      </c>
      <c r="D1386" s="204" t="s">
        <v>282</v>
      </c>
      <c r="E1386" s="205" t="s">
        <v>1634</v>
      </c>
      <c r="F1386" s="206" t="s">
        <v>1635</v>
      </c>
      <c r="G1386" s="207" t="s">
        <v>388</v>
      </c>
      <c r="H1386" s="208">
        <v>140</v>
      </c>
      <c r="I1386" s="209"/>
      <c r="J1386" s="210">
        <f>ROUND(I1386*H1386,2)</f>
        <v>0</v>
      </c>
      <c r="K1386" s="206" t="s">
        <v>389</v>
      </c>
      <c r="L1386" s="48"/>
      <c r="M1386" s="211" t="s">
        <v>5</v>
      </c>
      <c r="N1386" s="212" t="s">
        <v>51</v>
      </c>
      <c r="O1386" s="49"/>
      <c r="P1386" s="213">
        <f>O1386*H1386</f>
        <v>0</v>
      </c>
      <c r="Q1386" s="213">
        <v>0.0048900000000000002</v>
      </c>
      <c r="R1386" s="213">
        <f>Q1386*H1386</f>
        <v>0.68459999999999999</v>
      </c>
      <c r="S1386" s="213">
        <v>0</v>
      </c>
      <c r="T1386" s="214">
        <f>S1386*H1386</f>
        <v>0</v>
      </c>
      <c r="AR1386" s="26" t="s">
        <v>286</v>
      </c>
      <c r="AT1386" s="26" t="s">
        <v>282</v>
      </c>
      <c r="AU1386" s="26" t="s">
        <v>294</v>
      </c>
      <c r="AY1386" s="26" t="s">
        <v>281</v>
      </c>
      <c r="BE1386" s="215">
        <f>IF(N1386="základní",J1386,0)</f>
        <v>0</v>
      </c>
      <c r="BF1386" s="215">
        <f>IF(N1386="snížená",J1386,0)</f>
        <v>0</v>
      </c>
      <c r="BG1386" s="215">
        <f>IF(N1386="zákl. přenesená",J1386,0)</f>
        <v>0</v>
      </c>
      <c r="BH1386" s="215">
        <f>IF(N1386="sníž. přenesená",J1386,0)</f>
        <v>0</v>
      </c>
      <c r="BI1386" s="215">
        <f>IF(N1386="nulová",J1386,0)</f>
        <v>0</v>
      </c>
      <c r="BJ1386" s="26" t="s">
        <v>24</v>
      </c>
      <c r="BK1386" s="215">
        <f>ROUND(I1386*H1386,2)</f>
        <v>0</v>
      </c>
      <c r="BL1386" s="26" t="s">
        <v>286</v>
      </c>
      <c r="BM1386" s="26" t="s">
        <v>1636</v>
      </c>
    </row>
    <row r="1387" s="1" customFormat="1">
      <c r="B1387" s="48"/>
      <c r="D1387" s="216" t="s">
        <v>288</v>
      </c>
      <c r="F1387" s="217" t="s">
        <v>1637</v>
      </c>
      <c r="I1387" s="218"/>
      <c r="L1387" s="48"/>
      <c r="M1387" s="219"/>
      <c r="N1387" s="49"/>
      <c r="O1387" s="49"/>
      <c r="P1387" s="49"/>
      <c r="Q1387" s="49"/>
      <c r="R1387" s="49"/>
      <c r="S1387" s="49"/>
      <c r="T1387" s="87"/>
      <c r="AT1387" s="26" t="s">
        <v>288</v>
      </c>
      <c r="AU1387" s="26" t="s">
        <v>294</v>
      </c>
    </row>
    <row r="1388" s="12" customFormat="1">
      <c r="B1388" s="232"/>
      <c r="D1388" s="216" t="s">
        <v>402</v>
      </c>
      <c r="E1388" s="233" t="s">
        <v>5</v>
      </c>
      <c r="F1388" s="234" t="s">
        <v>668</v>
      </c>
      <c r="H1388" s="233" t="s">
        <v>5</v>
      </c>
      <c r="I1388" s="235"/>
      <c r="L1388" s="232"/>
      <c r="M1388" s="236"/>
      <c r="N1388" s="237"/>
      <c r="O1388" s="237"/>
      <c r="P1388" s="237"/>
      <c r="Q1388" s="237"/>
      <c r="R1388" s="237"/>
      <c r="S1388" s="237"/>
      <c r="T1388" s="238"/>
      <c r="AT1388" s="233" t="s">
        <v>402</v>
      </c>
      <c r="AU1388" s="233" t="s">
        <v>294</v>
      </c>
      <c r="AV1388" s="12" t="s">
        <v>24</v>
      </c>
      <c r="AW1388" s="12" t="s">
        <v>43</v>
      </c>
      <c r="AX1388" s="12" t="s">
        <v>80</v>
      </c>
      <c r="AY1388" s="233" t="s">
        <v>281</v>
      </c>
    </row>
    <row r="1389" s="13" customFormat="1">
      <c r="B1389" s="239"/>
      <c r="D1389" s="216" t="s">
        <v>402</v>
      </c>
      <c r="E1389" s="240" t="s">
        <v>5</v>
      </c>
      <c r="F1389" s="241" t="s">
        <v>1638</v>
      </c>
      <c r="H1389" s="242">
        <v>140</v>
      </c>
      <c r="I1389" s="243"/>
      <c r="L1389" s="239"/>
      <c r="M1389" s="244"/>
      <c r="N1389" s="245"/>
      <c r="O1389" s="245"/>
      <c r="P1389" s="245"/>
      <c r="Q1389" s="245"/>
      <c r="R1389" s="245"/>
      <c r="S1389" s="245"/>
      <c r="T1389" s="246"/>
      <c r="AT1389" s="240" t="s">
        <v>402</v>
      </c>
      <c r="AU1389" s="240" t="s">
        <v>294</v>
      </c>
      <c r="AV1389" s="13" t="s">
        <v>87</v>
      </c>
      <c r="AW1389" s="13" t="s">
        <v>43</v>
      </c>
      <c r="AX1389" s="13" t="s">
        <v>80</v>
      </c>
      <c r="AY1389" s="240" t="s">
        <v>281</v>
      </c>
    </row>
    <row r="1390" s="14" customFormat="1">
      <c r="B1390" s="247"/>
      <c r="D1390" s="216" t="s">
        <v>402</v>
      </c>
      <c r="E1390" s="248" t="s">
        <v>5</v>
      </c>
      <c r="F1390" s="249" t="s">
        <v>405</v>
      </c>
      <c r="H1390" s="250">
        <v>140</v>
      </c>
      <c r="I1390" s="251"/>
      <c r="L1390" s="247"/>
      <c r="M1390" s="252"/>
      <c r="N1390" s="253"/>
      <c r="O1390" s="253"/>
      <c r="P1390" s="253"/>
      <c r="Q1390" s="253"/>
      <c r="R1390" s="253"/>
      <c r="S1390" s="253"/>
      <c r="T1390" s="254"/>
      <c r="AT1390" s="248" t="s">
        <v>402</v>
      </c>
      <c r="AU1390" s="248" t="s">
        <v>294</v>
      </c>
      <c r="AV1390" s="14" t="s">
        <v>286</v>
      </c>
      <c r="AW1390" s="14" t="s">
        <v>43</v>
      </c>
      <c r="AX1390" s="14" t="s">
        <v>24</v>
      </c>
      <c r="AY1390" s="248" t="s">
        <v>281</v>
      </c>
    </row>
    <row r="1391" s="1" customFormat="1" ht="25.5" customHeight="1">
      <c r="B1391" s="203"/>
      <c r="C1391" s="204" t="s">
        <v>1639</v>
      </c>
      <c r="D1391" s="204" t="s">
        <v>282</v>
      </c>
      <c r="E1391" s="205" t="s">
        <v>1640</v>
      </c>
      <c r="F1391" s="206" t="s">
        <v>1507</v>
      </c>
      <c r="G1391" s="207" t="s">
        <v>394</v>
      </c>
      <c r="H1391" s="208">
        <v>303.80000000000001</v>
      </c>
      <c r="I1391" s="209"/>
      <c r="J1391" s="210">
        <f>ROUND(I1391*H1391,2)</f>
        <v>0</v>
      </c>
      <c r="K1391" s="206" t="s">
        <v>389</v>
      </c>
      <c r="L1391" s="48"/>
      <c r="M1391" s="211" t="s">
        <v>5</v>
      </c>
      <c r="N1391" s="212" t="s">
        <v>51</v>
      </c>
      <c r="O1391" s="49"/>
      <c r="P1391" s="213">
        <f>O1391*H1391</f>
        <v>0</v>
      </c>
      <c r="Q1391" s="213">
        <v>0</v>
      </c>
      <c r="R1391" s="213">
        <f>Q1391*H1391</f>
        <v>0</v>
      </c>
      <c r="S1391" s="213">
        <v>0</v>
      </c>
      <c r="T1391" s="214">
        <f>S1391*H1391</f>
        <v>0</v>
      </c>
      <c r="AR1391" s="26" t="s">
        <v>286</v>
      </c>
      <c r="AT1391" s="26" t="s">
        <v>282</v>
      </c>
      <c r="AU1391" s="26" t="s">
        <v>294</v>
      </c>
      <c r="AY1391" s="26" t="s">
        <v>281</v>
      </c>
      <c r="BE1391" s="215">
        <f>IF(N1391="základní",J1391,0)</f>
        <v>0</v>
      </c>
      <c r="BF1391" s="215">
        <f>IF(N1391="snížená",J1391,0)</f>
        <v>0</v>
      </c>
      <c r="BG1391" s="215">
        <f>IF(N1391="zákl. přenesená",J1391,0)</f>
        <v>0</v>
      </c>
      <c r="BH1391" s="215">
        <f>IF(N1391="sníž. přenesená",J1391,0)</f>
        <v>0</v>
      </c>
      <c r="BI1391" s="215">
        <f>IF(N1391="nulová",J1391,0)</f>
        <v>0</v>
      </c>
      <c r="BJ1391" s="26" t="s">
        <v>24</v>
      </c>
      <c r="BK1391" s="215">
        <f>ROUND(I1391*H1391,2)</f>
        <v>0</v>
      </c>
      <c r="BL1391" s="26" t="s">
        <v>286</v>
      </c>
      <c r="BM1391" s="26" t="s">
        <v>1641</v>
      </c>
    </row>
    <row r="1392" s="1" customFormat="1">
      <c r="B1392" s="48"/>
      <c r="D1392" s="216" t="s">
        <v>288</v>
      </c>
      <c r="F1392" s="217" t="s">
        <v>1509</v>
      </c>
      <c r="I1392" s="218"/>
      <c r="L1392" s="48"/>
      <c r="M1392" s="219"/>
      <c r="N1392" s="49"/>
      <c r="O1392" s="49"/>
      <c r="P1392" s="49"/>
      <c r="Q1392" s="49"/>
      <c r="R1392" s="49"/>
      <c r="S1392" s="49"/>
      <c r="T1392" s="87"/>
      <c r="AT1392" s="26" t="s">
        <v>288</v>
      </c>
      <c r="AU1392" s="26" t="s">
        <v>294</v>
      </c>
    </row>
    <row r="1393" s="13" customFormat="1">
      <c r="B1393" s="239"/>
      <c r="D1393" s="216" t="s">
        <v>402</v>
      </c>
      <c r="E1393" s="240" t="s">
        <v>5</v>
      </c>
      <c r="F1393" s="241" t="s">
        <v>1642</v>
      </c>
      <c r="H1393" s="242">
        <v>201</v>
      </c>
      <c r="I1393" s="243"/>
      <c r="L1393" s="239"/>
      <c r="M1393" s="244"/>
      <c r="N1393" s="245"/>
      <c r="O1393" s="245"/>
      <c r="P1393" s="245"/>
      <c r="Q1393" s="245"/>
      <c r="R1393" s="245"/>
      <c r="S1393" s="245"/>
      <c r="T1393" s="246"/>
      <c r="AT1393" s="240" t="s">
        <v>402</v>
      </c>
      <c r="AU1393" s="240" t="s">
        <v>294</v>
      </c>
      <c r="AV1393" s="13" t="s">
        <v>87</v>
      </c>
      <c r="AW1393" s="13" t="s">
        <v>43</v>
      </c>
      <c r="AX1393" s="13" t="s">
        <v>80</v>
      </c>
      <c r="AY1393" s="240" t="s">
        <v>281</v>
      </c>
    </row>
    <row r="1394" s="13" customFormat="1">
      <c r="B1394" s="239"/>
      <c r="D1394" s="216" t="s">
        <v>402</v>
      </c>
      <c r="E1394" s="240" t="s">
        <v>5</v>
      </c>
      <c r="F1394" s="241" t="s">
        <v>1643</v>
      </c>
      <c r="H1394" s="242">
        <v>102.8</v>
      </c>
      <c r="I1394" s="243"/>
      <c r="L1394" s="239"/>
      <c r="M1394" s="244"/>
      <c r="N1394" s="245"/>
      <c r="O1394" s="245"/>
      <c r="P1394" s="245"/>
      <c r="Q1394" s="245"/>
      <c r="R1394" s="245"/>
      <c r="S1394" s="245"/>
      <c r="T1394" s="246"/>
      <c r="AT1394" s="240" t="s">
        <v>402</v>
      </c>
      <c r="AU1394" s="240" t="s">
        <v>294</v>
      </c>
      <c r="AV1394" s="13" t="s">
        <v>87</v>
      </c>
      <c r="AW1394" s="13" t="s">
        <v>43</v>
      </c>
      <c r="AX1394" s="13" t="s">
        <v>80</v>
      </c>
      <c r="AY1394" s="240" t="s">
        <v>281</v>
      </c>
    </row>
    <row r="1395" s="14" customFormat="1">
      <c r="B1395" s="247"/>
      <c r="D1395" s="216" t="s">
        <v>402</v>
      </c>
      <c r="E1395" s="248" t="s">
        <v>5</v>
      </c>
      <c r="F1395" s="249" t="s">
        <v>405</v>
      </c>
      <c r="H1395" s="250">
        <v>303.80000000000001</v>
      </c>
      <c r="I1395" s="251"/>
      <c r="L1395" s="247"/>
      <c r="M1395" s="252"/>
      <c r="N1395" s="253"/>
      <c r="O1395" s="253"/>
      <c r="P1395" s="253"/>
      <c r="Q1395" s="253"/>
      <c r="R1395" s="253"/>
      <c r="S1395" s="253"/>
      <c r="T1395" s="254"/>
      <c r="AT1395" s="248" t="s">
        <v>402</v>
      </c>
      <c r="AU1395" s="248" t="s">
        <v>294</v>
      </c>
      <c r="AV1395" s="14" t="s">
        <v>286</v>
      </c>
      <c r="AW1395" s="14" t="s">
        <v>43</v>
      </c>
      <c r="AX1395" s="14" t="s">
        <v>24</v>
      </c>
      <c r="AY1395" s="248" t="s">
        <v>281</v>
      </c>
    </row>
    <row r="1396" s="1" customFormat="1" ht="16.5" customHeight="1">
      <c r="B1396" s="203"/>
      <c r="C1396" s="255" t="s">
        <v>1644</v>
      </c>
      <c r="D1396" s="255" t="s">
        <v>512</v>
      </c>
      <c r="E1396" s="256" t="s">
        <v>1538</v>
      </c>
      <c r="F1396" s="257" t="s">
        <v>1539</v>
      </c>
      <c r="G1396" s="258" t="s">
        <v>394</v>
      </c>
      <c r="H1396" s="259">
        <v>211.05000000000001</v>
      </c>
      <c r="I1396" s="260"/>
      <c r="J1396" s="261">
        <f>ROUND(I1396*H1396,2)</f>
        <v>0</v>
      </c>
      <c r="K1396" s="257" t="s">
        <v>389</v>
      </c>
      <c r="L1396" s="262"/>
      <c r="M1396" s="263" t="s">
        <v>5</v>
      </c>
      <c r="N1396" s="264" t="s">
        <v>51</v>
      </c>
      <c r="O1396" s="49"/>
      <c r="P1396" s="213">
        <f>O1396*H1396</f>
        <v>0</v>
      </c>
      <c r="Q1396" s="213">
        <v>3.0000000000000001E-05</v>
      </c>
      <c r="R1396" s="213">
        <f>Q1396*H1396</f>
        <v>0.0063315000000000003</v>
      </c>
      <c r="S1396" s="213">
        <v>0</v>
      </c>
      <c r="T1396" s="214">
        <f>S1396*H1396</f>
        <v>0</v>
      </c>
      <c r="AR1396" s="26" t="s">
        <v>316</v>
      </c>
      <c r="AT1396" s="26" t="s">
        <v>512</v>
      </c>
      <c r="AU1396" s="26" t="s">
        <v>294</v>
      </c>
      <c r="AY1396" s="26" t="s">
        <v>281</v>
      </c>
      <c r="BE1396" s="215">
        <f>IF(N1396="základní",J1396,0)</f>
        <v>0</v>
      </c>
      <c r="BF1396" s="215">
        <f>IF(N1396="snížená",J1396,0)</f>
        <v>0</v>
      </c>
      <c r="BG1396" s="215">
        <f>IF(N1396="zákl. přenesená",J1396,0)</f>
        <v>0</v>
      </c>
      <c r="BH1396" s="215">
        <f>IF(N1396="sníž. přenesená",J1396,0)</f>
        <v>0</v>
      </c>
      <c r="BI1396" s="215">
        <f>IF(N1396="nulová",J1396,0)</f>
        <v>0</v>
      </c>
      <c r="BJ1396" s="26" t="s">
        <v>24</v>
      </c>
      <c r="BK1396" s="215">
        <f>ROUND(I1396*H1396,2)</f>
        <v>0</v>
      </c>
      <c r="BL1396" s="26" t="s">
        <v>286</v>
      </c>
      <c r="BM1396" s="26" t="s">
        <v>1645</v>
      </c>
    </row>
    <row r="1397" s="1" customFormat="1">
      <c r="B1397" s="48"/>
      <c r="D1397" s="216" t="s">
        <v>288</v>
      </c>
      <c r="F1397" s="217" t="s">
        <v>1539</v>
      </c>
      <c r="I1397" s="218"/>
      <c r="L1397" s="48"/>
      <c r="M1397" s="219"/>
      <c r="N1397" s="49"/>
      <c r="O1397" s="49"/>
      <c r="P1397" s="49"/>
      <c r="Q1397" s="49"/>
      <c r="R1397" s="49"/>
      <c r="S1397" s="49"/>
      <c r="T1397" s="87"/>
      <c r="AT1397" s="26" t="s">
        <v>288</v>
      </c>
      <c r="AU1397" s="26" t="s">
        <v>294</v>
      </c>
    </row>
    <row r="1398" s="12" customFormat="1">
      <c r="B1398" s="232"/>
      <c r="D1398" s="216" t="s">
        <v>402</v>
      </c>
      <c r="E1398" s="233" t="s">
        <v>5</v>
      </c>
      <c r="F1398" s="234" t="s">
        <v>1510</v>
      </c>
      <c r="H1398" s="233" t="s">
        <v>5</v>
      </c>
      <c r="I1398" s="235"/>
      <c r="L1398" s="232"/>
      <c r="M1398" s="236"/>
      <c r="N1398" s="237"/>
      <c r="O1398" s="237"/>
      <c r="P1398" s="237"/>
      <c r="Q1398" s="237"/>
      <c r="R1398" s="237"/>
      <c r="S1398" s="237"/>
      <c r="T1398" s="238"/>
      <c r="AT1398" s="233" t="s">
        <v>402</v>
      </c>
      <c r="AU1398" s="233" t="s">
        <v>294</v>
      </c>
      <c r="AV1398" s="12" t="s">
        <v>24</v>
      </c>
      <c r="AW1398" s="12" t="s">
        <v>43</v>
      </c>
      <c r="AX1398" s="12" t="s">
        <v>80</v>
      </c>
      <c r="AY1398" s="233" t="s">
        <v>281</v>
      </c>
    </row>
    <row r="1399" s="13" customFormat="1">
      <c r="B1399" s="239"/>
      <c r="D1399" s="216" t="s">
        <v>402</v>
      </c>
      <c r="E1399" s="240" t="s">
        <v>5</v>
      </c>
      <c r="F1399" s="241" t="s">
        <v>1646</v>
      </c>
      <c r="H1399" s="242">
        <v>4.4000000000000004</v>
      </c>
      <c r="I1399" s="243"/>
      <c r="L1399" s="239"/>
      <c r="M1399" s="244"/>
      <c r="N1399" s="245"/>
      <c r="O1399" s="245"/>
      <c r="P1399" s="245"/>
      <c r="Q1399" s="245"/>
      <c r="R1399" s="245"/>
      <c r="S1399" s="245"/>
      <c r="T1399" s="246"/>
      <c r="AT1399" s="240" t="s">
        <v>402</v>
      </c>
      <c r="AU1399" s="240" t="s">
        <v>294</v>
      </c>
      <c r="AV1399" s="13" t="s">
        <v>87</v>
      </c>
      <c r="AW1399" s="13" t="s">
        <v>43</v>
      </c>
      <c r="AX1399" s="13" t="s">
        <v>80</v>
      </c>
      <c r="AY1399" s="240" t="s">
        <v>281</v>
      </c>
    </row>
    <row r="1400" s="13" customFormat="1">
      <c r="B1400" s="239"/>
      <c r="D1400" s="216" t="s">
        <v>402</v>
      </c>
      <c r="E1400" s="240" t="s">
        <v>5</v>
      </c>
      <c r="F1400" s="241" t="s">
        <v>1647</v>
      </c>
      <c r="H1400" s="242">
        <v>36</v>
      </c>
      <c r="I1400" s="243"/>
      <c r="L1400" s="239"/>
      <c r="M1400" s="244"/>
      <c r="N1400" s="245"/>
      <c r="O1400" s="245"/>
      <c r="P1400" s="245"/>
      <c r="Q1400" s="245"/>
      <c r="R1400" s="245"/>
      <c r="S1400" s="245"/>
      <c r="T1400" s="246"/>
      <c r="AT1400" s="240" t="s">
        <v>402</v>
      </c>
      <c r="AU1400" s="240" t="s">
        <v>294</v>
      </c>
      <c r="AV1400" s="13" t="s">
        <v>87</v>
      </c>
      <c r="AW1400" s="13" t="s">
        <v>43</v>
      </c>
      <c r="AX1400" s="13" t="s">
        <v>80</v>
      </c>
      <c r="AY1400" s="240" t="s">
        <v>281</v>
      </c>
    </row>
    <row r="1401" s="13" customFormat="1">
      <c r="B1401" s="239"/>
      <c r="D1401" s="216" t="s">
        <v>402</v>
      </c>
      <c r="E1401" s="240" t="s">
        <v>5</v>
      </c>
      <c r="F1401" s="241" t="s">
        <v>1648</v>
      </c>
      <c r="H1401" s="242">
        <v>13.4</v>
      </c>
      <c r="I1401" s="243"/>
      <c r="L1401" s="239"/>
      <c r="M1401" s="244"/>
      <c r="N1401" s="245"/>
      <c r="O1401" s="245"/>
      <c r="P1401" s="245"/>
      <c r="Q1401" s="245"/>
      <c r="R1401" s="245"/>
      <c r="S1401" s="245"/>
      <c r="T1401" s="246"/>
      <c r="AT1401" s="240" t="s">
        <v>402</v>
      </c>
      <c r="AU1401" s="240" t="s">
        <v>294</v>
      </c>
      <c r="AV1401" s="13" t="s">
        <v>87</v>
      </c>
      <c r="AW1401" s="13" t="s">
        <v>43</v>
      </c>
      <c r="AX1401" s="13" t="s">
        <v>80</v>
      </c>
      <c r="AY1401" s="240" t="s">
        <v>281</v>
      </c>
    </row>
    <row r="1402" s="13" customFormat="1">
      <c r="B1402" s="239"/>
      <c r="D1402" s="216" t="s">
        <v>402</v>
      </c>
      <c r="E1402" s="240" t="s">
        <v>5</v>
      </c>
      <c r="F1402" s="241" t="s">
        <v>1649</v>
      </c>
      <c r="H1402" s="242">
        <v>5.5999999999999996</v>
      </c>
      <c r="I1402" s="243"/>
      <c r="L1402" s="239"/>
      <c r="M1402" s="244"/>
      <c r="N1402" s="245"/>
      <c r="O1402" s="245"/>
      <c r="P1402" s="245"/>
      <c r="Q1402" s="245"/>
      <c r="R1402" s="245"/>
      <c r="S1402" s="245"/>
      <c r="T1402" s="246"/>
      <c r="AT1402" s="240" t="s">
        <v>402</v>
      </c>
      <c r="AU1402" s="240" t="s">
        <v>294</v>
      </c>
      <c r="AV1402" s="13" t="s">
        <v>87</v>
      </c>
      <c r="AW1402" s="13" t="s">
        <v>43</v>
      </c>
      <c r="AX1402" s="13" t="s">
        <v>80</v>
      </c>
      <c r="AY1402" s="240" t="s">
        <v>281</v>
      </c>
    </row>
    <row r="1403" s="13" customFormat="1">
      <c r="B1403" s="239"/>
      <c r="D1403" s="216" t="s">
        <v>402</v>
      </c>
      <c r="E1403" s="240" t="s">
        <v>5</v>
      </c>
      <c r="F1403" s="241" t="s">
        <v>1650</v>
      </c>
      <c r="H1403" s="242">
        <v>19</v>
      </c>
      <c r="I1403" s="243"/>
      <c r="L1403" s="239"/>
      <c r="M1403" s="244"/>
      <c r="N1403" s="245"/>
      <c r="O1403" s="245"/>
      <c r="P1403" s="245"/>
      <c r="Q1403" s="245"/>
      <c r="R1403" s="245"/>
      <c r="S1403" s="245"/>
      <c r="T1403" s="246"/>
      <c r="AT1403" s="240" t="s">
        <v>402</v>
      </c>
      <c r="AU1403" s="240" t="s">
        <v>294</v>
      </c>
      <c r="AV1403" s="13" t="s">
        <v>87</v>
      </c>
      <c r="AW1403" s="13" t="s">
        <v>43</v>
      </c>
      <c r="AX1403" s="13" t="s">
        <v>80</v>
      </c>
      <c r="AY1403" s="240" t="s">
        <v>281</v>
      </c>
    </row>
    <row r="1404" s="13" customFormat="1">
      <c r="B1404" s="239"/>
      <c r="D1404" s="216" t="s">
        <v>402</v>
      </c>
      <c r="E1404" s="240" t="s">
        <v>5</v>
      </c>
      <c r="F1404" s="241" t="s">
        <v>1651</v>
      </c>
      <c r="H1404" s="242">
        <v>3.3999999999999999</v>
      </c>
      <c r="I1404" s="243"/>
      <c r="L1404" s="239"/>
      <c r="M1404" s="244"/>
      <c r="N1404" s="245"/>
      <c r="O1404" s="245"/>
      <c r="P1404" s="245"/>
      <c r="Q1404" s="245"/>
      <c r="R1404" s="245"/>
      <c r="S1404" s="245"/>
      <c r="T1404" s="246"/>
      <c r="AT1404" s="240" t="s">
        <v>402</v>
      </c>
      <c r="AU1404" s="240" t="s">
        <v>294</v>
      </c>
      <c r="AV1404" s="13" t="s">
        <v>87</v>
      </c>
      <c r="AW1404" s="13" t="s">
        <v>43</v>
      </c>
      <c r="AX1404" s="13" t="s">
        <v>80</v>
      </c>
      <c r="AY1404" s="240" t="s">
        <v>281</v>
      </c>
    </row>
    <row r="1405" s="13" customFormat="1">
      <c r="B1405" s="239"/>
      <c r="D1405" s="216" t="s">
        <v>402</v>
      </c>
      <c r="E1405" s="240" t="s">
        <v>5</v>
      </c>
      <c r="F1405" s="241" t="s">
        <v>1652</v>
      </c>
      <c r="H1405" s="242">
        <v>3</v>
      </c>
      <c r="I1405" s="243"/>
      <c r="L1405" s="239"/>
      <c r="M1405" s="244"/>
      <c r="N1405" s="245"/>
      <c r="O1405" s="245"/>
      <c r="P1405" s="245"/>
      <c r="Q1405" s="245"/>
      <c r="R1405" s="245"/>
      <c r="S1405" s="245"/>
      <c r="T1405" s="246"/>
      <c r="AT1405" s="240" t="s">
        <v>402</v>
      </c>
      <c r="AU1405" s="240" t="s">
        <v>294</v>
      </c>
      <c r="AV1405" s="13" t="s">
        <v>87</v>
      </c>
      <c r="AW1405" s="13" t="s">
        <v>43</v>
      </c>
      <c r="AX1405" s="13" t="s">
        <v>80</v>
      </c>
      <c r="AY1405" s="240" t="s">
        <v>281</v>
      </c>
    </row>
    <row r="1406" s="13" customFormat="1">
      <c r="B1406" s="239"/>
      <c r="D1406" s="216" t="s">
        <v>402</v>
      </c>
      <c r="E1406" s="240" t="s">
        <v>5</v>
      </c>
      <c r="F1406" s="241" t="s">
        <v>1653</v>
      </c>
      <c r="H1406" s="242">
        <v>5.2999999999999998</v>
      </c>
      <c r="I1406" s="243"/>
      <c r="L1406" s="239"/>
      <c r="M1406" s="244"/>
      <c r="N1406" s="245"/>
      <c r="O1406" s="245"/>
      <c r="P1406" s="245"/>
      <c r="Q1406" s="245"/>
      <c r="R1406" s="245"/>
      <c r="S1406" s="245"/>
      <c r="T1406" s="246"/>
      <c r="AT1406" s="240" t="s">
        <v>402</v>
      </c>
      <c r="AU1406" s="240" t="s">
        <v>294</v>
      </c>
      <c r="AV1406" s="13" t="s">
        <v>87</v>
      </c>
      <c r="AW1406" s="13" t="s">
        <v>43</v>
      </c>
      <c r="AX1406" s="13" t="s">
        <v>80</v>
      </c>
      <c r="AY1406" s="240" t="s">
        <v>281</v>
      </c>
    </row>
    <row r="1407" s="13" customFormat="1">
      <c r="B1407" s="239"/>
      <c r="D1407" s="216" t="s">
        <v>402</v>
      </c>
      <c r="E1407" s="240" t="s">
        <v>5</v>
      </c>
      <c r="F1407" s="241" t="s">
        <v>1654</v>
      </c>
      <c r="H1407" s="242">
        <v>48</v>
      </c>
      <c r="I1407" s="243"/>
      <c r="L1407" s="239"/>
      <c r="M1407" s="244"/>
      <c r="N1407" s="245"/>
      <c r="O1407" s="245"/>
      <c r="P1407" s="245"/>
      <c r="Q1407" s="245"/>
      <c r="R1407" s="245"/>
      <c r="S1407" s="245"/>
      <c r="T1407" s="246"/>
      <c r="AT1407" s="240" t="s">
        <v>402</v>
      </c>
      <c r="AU1407" s="240" t="s">
        <v>294</v>
      </c>
      <c r="AV1407" s="13" t="s">
        <v>87</v>
      </c>
      <c r="AW1407" s="13" t="s">
        <v>43</v>
      </c>
      <c r="AX1407" s="13" t="s">
        <v>80</v>
      </c>
      <c r="AY1407" s="240" t="s">
        <v>281</v>
      </c>
    </row>
    <row r="1408" s="13" customFormat="1">
      <c r="B1408" s="239"/>
      <c r="D1408" s="216" t="s">
        <v>402</v>
      </c>
      <c r="E1408" s="240" t="s">
        <v>5</v>
      </c>
      <c r="F1408" s="241" t="s">
        <v>5</v>
      </c>
      <c r="H1408" s="242">
        <v>0</v>
      </c>
      <c r="I1408" s="243"/>
      <c r="L1408" s="239"/>
      <c r="M1408" s="244"/>
      <c r="N1408" s="245"/>
      <c r="O1408" s="245"/>
      <c r="P1408" s="245"/>
      <c r="Q1408" s="245"/>
      <c r="R1408" s="245"/>
      <c r="S1408" s="245"/>
      <c r="T1408" s="246"/>
      <c r="AT1408" s="240" t="s">
        <v>402</v>
      </c>
      <c r="AU1408" s="240" t="s">
        <v>294</v>
      </c>
      <c r="AV1408" s="13" t="s">
        <v>87</v>
      </c>
      <c r="AW1408" s="13" t="s">
        <v>43</v>
      </c>
      <c r="AX1408" s="13" t="s">
        <v>80</v>
      </c>
      <c r="AY1408" s="240" t="s">
        <v>281</v>
      </c>
    </row>
    <row r="1409" s="12" customFormat="1">
      <c r="B1409" s="232"/>
      <c r="D1409" s="216" t="s">
        <v>402</v>
      </c>
      <c r="E1409" s="233" t="s">
        <v>5</v>
      </c>
      <c r="F1409" s="234" t="s">
        <v>1655</v>
      </c>
      <c r="H1409" s="233" t="s">
        <v>5</v>
      </c>
      <c r="I1409" s="235"/>
      <c r="L1409" s="232"/>
      <c r="M1409" s="236"/>
      <c r="N1409" s="237"/>
      <c r="O1409" s="237"/>
      <c r="P1409" s="237"/>
      <c r="Q1409" s="237"/>
      <c r="R1409" s="237"/>
      <c r="S1409" s="237"/>
      <c r="T1409" s="238"/>
      <c r="AT1409" s="233" t="s">
        <v>402</v>
      </c>
      <c r="AU1409" s="233" t="s">
        <v>294</v>
      </c>
      <c r="AV1409" s="12" t="s">
        <v>24</v>
      </c>
      <c r="AW1409" s="12" t="s">
        <v>43</v>
      </c>
      <c r="AX1409" s="12" t="s">
        <v>80</v>
      </c>
      <c r="AY1409" s="233" t="s">
        <v>281</v>
      </c>
    </row>
    <row r="1410" s="13" customFormat="1">
      <c r="B1410" s="239"/>
      <c r="D1410" s="216" t="s">
        <v>402</v>
      </c>
      <c r="E1410" s="240" t="s">
        <v>5</v>
      </c>
      <c r="F1410" s="241" t="s">
        <v>1656</v>
      </c>
      <c r="H1410" s="242">
        <v>1.95</v>
      </c>
      <c r="I1410" s="243"/>
      <c r="L1410" s="239"/>
      <c r="M1410" s="244"/>
      <c r="N1410" s="245"/>
      <c r="O1410" s="245"/>
      <c r="P1410" s="245"/>
      <c r="Q1410" s="245"/>
      <c r="R1410" s="245"/>
      <c r="S1410" s="245"/>
      <c r="T1410" s="246"/>
      <c r="AT1410" s="240" t="s">
        <v>402</v>
      </c>
      <c r="AU1410" s="240" t="s">
        <v>294</v>
      </c>
      <c r="AV1410" s="13" t="s">
        <v>87</v>
      </c>
      <c r="AW1410" s="13" t="s">
        <v>43</v>
      </c>
      <c r="AX1410" s="13" t="s">
        <v>80</v>
      </c>
      <c r="AY1410" s="240" t="s">
        <v>281</v>
      </c>
    </row>
    <row r="1411" s="13" customFormat="1">
      <c r="B1411" s="239"/>
      <c r="D1411" s="216" t="s">
        <v>402</v>
      </c>
      <c r="E1411" s="240" t="s">
        <v>5</v>
      </c>
      <c r="F1411" s="241" t="s">
        <v>1657</v>
      </c>
      <c r="H1411" s="242">
        <v>8.6500000000000004</v>
      </c>
      <c r="I1411" s="243"/>
      <c r="L1411" s="239"/>
      <c r="M1411" s="244"/>
      <c r="N1411" s="245"/>
      <c r="O1411" s="245"/>
      <c r="P1411" s="245"/>
      <c r="Q1411" s="245"/>
      <c r="R1411" s="245"/>
      <c r="S1411" s="245"/>
      <c r="T1411" s="246"/>
      <c r="AT1411" s="240" t="s">
        <v>402</v>
      </c>
      <c r="AU1411" s="240" t="s">
        <v>294</v>
      </c>
      <c r="AV1411" s="13" t="s">
        <v>87</v>
      </c>
      <c r="AW1411" s="13" t="s">
        <v>43</v>
      </c>
      <c r="AX1411" s="13" t="s">
        <v>80</v>
      </c>
      <c r="AY1411" s="240" t="s">
        <v>281</v>
      </c>
    </row>
    <row r="1412" s="13" customFormat="1">
      <c r="B1412" s="239"/>
      <c r="D1412" s="216" t="s">
        <v>402</v>
      </c>
      <c r="E1412" s="240" t="s">
        <v>5</v>
      </c>
      <c r="F1412" s="241" t="s">
        <v>1658</v>
      </c>
      <c r="H1412" s="242">
        <v>24.100000000000001</v>
      </c>
      <c r="I1412" s="243"/>
      <c r="L1412" s="239"/>
      <c r="M1412" s="244"/>
      <c r="N1412" s="245"/>
      <c r="O1412" s="245"/>
      <c r="P1412" s="245"/>
      <c r="Q1412" s="245"/>
      <c r="R1412" s="245"/>
      <c r="S1412" s="245"/>
      <c r="T1412" s="246"/>
      <c r="AT1412" s="240" t="s">
        <v>402</v>
      </c>
      <c r="AU1412" s="240" t="s">
        <v>294</v>
      </c>
      <c r="AV1412" s="13" t="s">
        <v>87</v>
      </c>
      <c r="AW1412" s="13" t="s">
        <v>43</v>
      </c>
      <c r="AX1412" s="13" t="s">
        <v>80</v>
      </c>
      <c r="AY1412" s="240" t="s">
        <v>281</v>
      </c>
    </row>
    <row r="1413" s="13" customFormat="1">
      <c r="B1413" s="239"/>
      <c r="D1413" s="216" t="s">
        <v>402</v>
      </c>
      <c r="E1413" s="240" t="s">
        <v>5</v>
      </c>
      <c r="F1413" s="241" t="s">
        <v>1659</v>
      </c>
      <c r="H1413" s="242">
        <v>9</v>
      </c>
      <c r="I1413" s="243"/>
      <c r="L1413" s="239"/>
      <c r="M1413" s="244"/>
      <c r="N1413" s="245"/>
      <c r="O1413" s="245"/>
      <c r="P1413" s="245"/>
      <c r="Q1413" s="245"/>
      <c r="R1413" s="245"/>
      <c r="S1413" s="245"/>
      <c r="T1413" s="246"/>
      <c r="AT1413" s="240" t="s">
        <v>402</v>
      </c>
      <c r="AU1413" s="240" t="s">
        <v>294</v>
      </c>
      <c r="AV1413" s="13" t="s">
        <v>87</v>
      </c>
      <c r="AW1413" s="13" t="s">
        <v>43</v>
      </c>
      <c r="AX1413" s="13" t="s">
        <v>80</v>
      </c>
      <c r="AY1413" s="240" t="s">
        <v>281</v>
      </c>
    </row>
    <row r="1414" s="13" customFormat="1">
      <c r="B1414" s="239"/>
      <c r="D1414" s="216" t="s">
        <v>402</v>
      </c>
      <c r="E1414" s="240" t="s">
        <v>5</v>
      </c>
      <c r="F1414" s="241" t="s">
        <v>1660</v>
      </c>
      <c r="H1414" s="242">
        <v>0.84999999999999998</v>
      </c>
      <c r="I1414" s="243"/>
      <c r="L1414" s="239"/>
      <c r="M1414" s="244"/>
      <c r="N1414" s="245"/>
      <c r="O1414" s="245"/>
      <c r="P1414" s="245"/>
      <c r="Q1414" s="245"/>
      <c r="R1414" s="245"/>
      <c r="S1414" s="245"/>
      <c r="T1414" s="246"/>
      <c r="AT1414" s="240" t="s">
        <v>402</v>
      </c>
      <c r="AU1414" s="240" t="s">
        <v>294</v>
      </c>
      <c r="AV1414" s="13" t="s">
        <v>87</v>
      </c>
      <c r="AW1414" s="13" t="s">
        <v>43</v>
      </c>
      <c r="AX1414" s="13" t="s">
        <v>80</v>
      </c>
      <c r="AY1414" s="240" t="s">
        <v>281</v>
      </c>
    </row>
    <row r="1415" s="13" customFormat="1">
      <c r="B1415" s="239"/>
      <c r="D1415" s="216" t="s">
        <v>402</v>
      </c>
      <c r="E1415" s="240" t="s">
        <v>5</v>
      </c>
      <c r="F1415" s="241" t="s">
        <v>1661</v>
      </c>
      <c r="H1415" s="242">
        <v>4.5999999999999996</v>
      </c>
      <c r="I1415" s="243"/>
      <c r="L1415" s="239"/>
      <c r="M1415" s="244"/>
      <c r="N1415" s="245"/>
      <c r="O1415" s="245"/>
      <c r="P1415" s="245"/>
      <c r="Q1415" s="245"/>
      <c r="R1415" s="245"/>
      <c r="S1415" s="245"/>
      <c r="T1415" s="246"/>
      <c r="AT1415" s="240" t="s">
        <v>402</v>
      </c>
      <c r="AU1415" s="240" t="s">
        <v>294</v>
      </c>
      <c r="AV1415" s="13" t="s">
        <v>87</v>
      </c>
      <c r="AW1415" s="13" t="s">
        <v>43</v>
      </c>
      <c r="AX1415" s="13" t="s">
        <v>80</v>
      </c>
      <c r="AY1415" s="240" t="s">
        <v>281</v>
      </c>
    </row>
    <row r="1416" s="13" customFormat="1">
      <c r="B1416" s="239"/>
      <c r="D1416" s="216" t="s">
        <v>402</v>
      </c>
      <c r="E1416" s="240" t="s">
        <v>5</v>
      </c>
      <c r="F1416" s="241" t="s">
        <v>1657</v>
      </c>
      <c r="H1416" s="242">
        <v>8.6500000000000004</v>
      </c>
      <c r="I1416" s="243"/>
      <c r="L1416" s="239"/>
      <c r="M1416" s="244"/>
      <c r="N1416" s="245"/>
      <c r="O1416" s="245"/>
      <c r="P1416" s="245"/>
      <c r="Q1416" s="245"/>
      <c r="R1416" s="245"/>
      <c r="S1416" s="245"/>
      <c r="T1416" s="246"/>
      <c r="AT1416" s="240" t="s">
        <v>402</v>
      </c>
      <c r="AU1416" s="240" t="s">
        <v>294</v>
      </c>
      <c r="AV1416" s="13" t="s">
        <v>87</v>
      </c>
      <c r="AW1416" s="13" t="s">
        <v>43</v>
      </c>
      <c r="AX1416" s="13" t="s">
        <v>80</v>
      </c>
      <c r="AY1416" s="240" t="s">
        <v>281</v>
      </c>
    </row>
    <row r="1417" s="12" customFormat="1">
      <c r="B1417" s="232"/>
      <c r="D1417" s="216" t="s">
        <v>402</v>
      </c>
      <c r="E1417" s="233" t="s">
        <v>5</v>
      </c>
      <c r="F1417" s="234" t="s">
        <v>1662</v>
      </c>
      <c r="H1417" s="233" t="s">
        <v>5</v>
      </c>
      <c r="I1417" s="235"/>
      <c r="L1417" s="232"/>
      <c r="M1417" s="236"/>
      <c r="N1417" s="237"/>
      <c r="O1417" s="237"/>
      <c r="P1417" s="237"/>
      <c r="Q1417" s="237"/>
      <c r="R1417" s="237"/>
      <c r="S1417" s="237"/>
      <c r="T1417" s="238"/>
      <c r="AT1417" s="233" t="s">
        <v>402</v>
      </c>
      <c r="AU1417" s="233" t="s">
        <v>294</v>
      </c>
      <c r="AV1417" s="12" t="s">
        <v>24</v>
      </c>
      <c r="AW1417" s="12" t="s">
        <v>43</v>
      </c>
      <c r="AX1417" s="12" t="s">
        <v>80</v>
      </c>
      <c r="AY1417" s="233" t="s">
        <v>281</v>
      </c>
    </row>
    <row r="1418" s="13" customFormat="1">
      <c r="B1418" s="239"/>
      <c r="D1418" s="216" t="s">
        <v>402</v>
      </c>
      <c r="E1418" s="240" t="s">
        <v>5</v>
      </c>
      <c r="F1418" s="241" t="s">
        <v>1663</v>
      </c>
      <c r="H1418" s="242">
        <v>2.5499999999999998</v>
      </c>
      <c r="I1418" s="243"/>
      <c r="L1418" s="239"/>
      <c r="M1418" s="244"/>
      <c r="N1418" s="245"/>
      <c r="O1418" s="245"/>
      <c r="P1418" s="245"/>
      <c r="Q1418" s="245"/>
      <c r="R1418" s="245"/>
      <c r="S1418" s="245"/>
      <c r="T1418" s="246"/>
      <c r="AT1418" s="240" t="s">
        <v>402</v>
      </c>
      <c r="AU1418" s="240" t="s">
        <v>294</v>
      </c>
      <c r="AV1418" s="13" t="s">
        <v>87</v>
      </c>
      <c r="AW1418" s="13" t="s">
        <v>43</v>
      </c>
      <c r="AX1418" s="13" t="s">
        <v>80</v>
      </c>
      <c r="AY1418" s="240" t="s">
        <v>281</v>
      </c>
    </row>
    <row r="1419" s="13" customFormat="1">
      <c r="B1419" s="239"/>
      <c r="D1419" s="216" t="s">
        <v>402</v>
      </c>
      <c r="E1419" s="240" t="s">
        <v>5</v>
      </c>
      <c r="F1419" s="241" t="s">
        <v>1664</v>
      </c>
      <c r="H1419" s="242">
        <v>2.5499999999999998</v>
      </c>
      <c r="I1419" s="243"/>
      <c r="L1419" s="239"/>
      <c r="M1419" s="244"/>
      <c r="N1419" s="245"/>
      <c r="O1419" s="245"/>
      <c r="P1419" s="245"/>
      <c r="Q1419" s="245"/>
      <c r="R1419" s="245"/>
      <c r="S1419" s="245"/>
      <c r="T1419" s="246"/>
      <c r="AT1419" s="240" t="s">
        <v>402</v>
      </c>
      <c r="AU1419" s="240" t="s">
        <v>294</v>
      </c>
      <c r="AV1419" s="13" t="s">
        <v>87</v>
      </c>
      <c r="AW1419" s="13" t="s">
        <v>43</v>
      </c>
      <c r="AX1419" s="13" t="s">
        <v>80</v>
      </c>
      <c r="AY1419" s="240" t="s">
        <v>281</v>
      </c>
    </row>
    <row r="1420" s="15" customFormat="1">
      <c r="B1420" s="265"/>
      <c r="D1420" s="216" t="s">
        <v>402</v>
      </c>
      <c r="E1420" s="266" t="s">
        <v>5</v>
      </c>
      <c r="F1420" s="267" t="s">
        <v>715</v>
      </c>
      <c r="H1420" s="268">
        <v>201</v>
      </c>
      <c r="I1420" s="269"/>
      <c r="L1420" s="265"/>
      <c r="M1420" s="270"/>
      <c r="N1420" s="271"/>
      <c r="O1420" s="271"/>
      <c r="P1420" s="271"/>
      <c r="Q1420" s="271"/>
      <c r="R1420" s="271"/>
      <c r="S1420" s="271"/>
      <c r="T1420" s="272"/>
      <c r="AT1420" s="266" t="s">
        <v>402</v>
      </c>
      <c r="AU1420" s="266" t="s">
        <v>294</v>
      </c>
      <c r="AV1420" s="15" t="s">
        <v>294</v>
      </c>
      <c r="AW1420" s="15" t="s">
        <v>43</v>
      </c>
      <c r="AX1420" s="15" t="s">
        <v>80</v>
      </c>
      <c r="AY1420" s="266" t="s">
        <v>281</v>
      </c>
    </row>
    <row r="1421" s="13" customFormat="1">
      <c r="B1421" s="239"/>
      <c r="D1421" s="216" t="s">
        <v>402</v>
      </c>
      <c r="E1421" s="240" t="s">
        <v>5</v>
      </c>
      <c r="F1421" s="241" t="s">
        <v>1665</v>
      </c>
      <c r="H1421" s="242">
        <v>10.050000000000001</v>
      </c>
      <c r="I1421" s="243"/>
      <c r="L1421" s="239"/>
      <c r="M1421" s="244"/>
      <c r="N1421" s="245"/>
      <c r="O1421" s="245"/>
      <c r="P1421" s="245"/>
      <c r="Q1421" s="245"/>
      <c r="R1421" s="245"/>
      <c r="S1421" s="245"/>
      <c r="T1421" s="246"/>
      <c r="AT1421" s="240" t="s">
        <v>402</v>
      </c>
      <c r="AU1421" s="240" t="s">
        <v>294</v>
      </c>
      <c r="AV1421" s="13" t="s">
        <v>87</v>
      </c>
      <c r="AW1421" s="13" t="s">
        <v>43</v>
      </c>
      <c r="AX1421" s="13" t="s">
        <v>80</v>
      </c>
      <c r="AY1421" s="240" t="s">
        <v>281</v>
      </c>
    </row>
    <row r="1422" s="14" customFormat="1">
      <c r="B1422" s="247"/>
      <c r="D1422" s="216" t="s">
        <v>402</v>
      </c>
      <c r="E1422" s="248" t="s">
        <v>5</v>
      </c>
      <c r="F1422" s="249" t="s">
        <v>405</v>
      </c>
      <c r="H1422" s="250">
        <v>211.05000000000001</v>
      </c>
      <c r="I1422" s="251"/>
      <c r="L1422" s="247"/>
      <c r="M1422" s="252"/>
      <c r="N1422" s="253"/>
      <c r="O1422" s="253"/>
      <c r="P1422" s="253"/>
      <c r="Q1422" s="253"/>
      <c r="R1422" s="253"/>
      <c r="S1422" s="253"/>
      <c r="T1422" s="254"/>
      <c r="AT1422" s="248" t="s">
        <v>402</v>
      </c>
      <c r="AU1422" s="248" t="s">
        <v>294</v>
      </c>
      <c r="AV1422" s="14" t="s">
        <v>286</v>
      </c>
      <c r="AW1422" s="14" t="s">
        <v>43</v>
      </c>
      <c r="AX1422" s="14" t="s">
        <v>24</v>
      </c>
      <c r="AY1422" s="248" t="s">
        <v>281</v>
      </c>
    </row>
    <row r="1423" s="1" customFormat="1" ht="16.5" customHeight="1">
      <c r="B1423" s="203"/>
      <c r="C1423" s="255" t="s">
        <v>1666</v>
      </c>
      <c r="D1423" s="255" t="s">
        <v>512</v>
      </c>
      <c r="E1423" s="256" t="s">
        <v>1667</v>
      </c>
      <c r="F1423" s="257" t="s">
        <v>1668</v>
      </c>
      <c r="G1423" s="258" t="s">
        <v>394</v>
      </c>
      <c r="H1423" s="259">
        <v>107.94</v>
      </c>
      <c r="I1423" s="260"/>
      <c r="J1423" s="261">
        <f>ROUND(I1423*H1423,2)</f>
        <v>0</v>
      </c>
      <c r="K1423" s="257" t="s">
        <v>389</v>
      </c>
      <c r="L1423" s="262"/>
      <c r="M1423" s="263" t="s">
        <v>5</v>
      </c>
      <c r="N1423" s="264" t="s">
        <v>51</v>
      </c>
      <c r="O1423" s="49"/>
      <c r="P1423" s="213">
        <f>O1423*H1423</f>
        <v>0</v>
      </c>
      <c r="Q1423" s="213">
        <v>0.00029999999999999997</v>
      </c>
      <c r="R1423" s="213">
        <f>Q1423*H1423</f>
        <v>0.032381999999999994</v>
      </c>
      <c r="S1423" s="213">
        <v>0</v>
      </c>
      <c r="T1423" s="214">
        <f>S1423*H1423</f>
        <v>0</v>
      </c>
      <c r="AR1423" s="26" t="s">
        <v>316</v>
      </c>
      <c r="AT1423" s="26" t="s">
        <v>512</v>
      </c>
      <c r="AU1423" s="26" t="s">
        <v>294</v>
      </c>
      <c r="AY1423" s="26" t="s">
        <v>281</v>
      </c>
      <c r="BE1423" s="215">
        <f>IF(N1423="základní",J1423,0)</f>
        <v>0</v>
      </c>
      <c r="BF1423" s="215">
        <f>IF(N1423="snížená",J1423,0)</f>
        <v>0</v>
      </c>
      <c r="BG1423" s="215">
        <f>IF(N1423="zákl. přenesená",J1423,0)</f>
        <v>0</v>
      </c>
      <c r="BH1423" s="215">
        <f>IF(N1423="sníž. přenesená",J1423,0)</f>
        <v>0</v>
      </c>
      <c r="BI1423" s="215">
        <f>IF(N1423="nulová",J1423,0)</f>
        <v>0</v>
      </c>
      <c r="BJ1423" s="26" t="s">
        <v>24</v>
      </c>
      <c r="BK1423" s="215">
        <f>ROUND(I1423*H1423,2)</f>
        <v>0</v>
      </c>
      <c r="BL1423" s="26" t="s">
        <v>286</v>
      </c>
      <c r="BM1423" s="26" t="s">
        <v>1669</v>
      </c>
    </row>
    <row r="1424" s="1" customFormat="1">
      <c r="B1424" s="48"/>
      <c r="D1424" s="216" t="s">
        <v>288</v>
      </c>
      <c r="F1424" s="217" t="s">
        <v>1670</v>
      </c>
      <c r="I1424" s="218"/>
      <c r="L1424" s="48"/>
      <c r="M1424" s="219"/>
      <c r="N1424" s="49"/>
      <c r="O1424" s="49"/>
      <c r="P1424" s="49"/>
      <c r="Q1424" s="49"/>
      <c r="R1424" s="49"/>
      <c r="S1424" s="49"/>
      <c r="T1424" s="87"/>
      <c r="AT1424" s="26" t="s">
        <v>288</v>
      </c>
      <c r="AU1424" s="26" t="s">
        <v>294</v>
      </c>
    </row>
    <row r="1425" s="12" customFormat="1">
      <c r="B1425" s="232"/>
      <c r="D1425" s="216" t="s">
        <v>402</v>
      </c>
      <c r="E1425" s="233" t="s">
        <v>5</v>
      </c>
      <c r="F1425" s="234" t="s">
        <v>1671</v>
      </c>
      <c r="H1425" s="233" t="s">
        <v>5</v>
      </c>
      <c r="I1425" s="235"/>
      <c r="L1425" s="232"/>
      <c r="M1425" s="236"/>
      <c r="N1425" s="237"/>
      <c r="O1425" s="237"/>
      <c r="P1425" s="237"/>
      <c r="Q1425" s="237"/>
      <c r="R1425" s="237"/>
      <c r="S1425" s="237"/>
      <c r="T1425" s="238"/>
      <c r="AT1425" s="233" t="s">
        <v>402</v>
      </c>
      <c r="AU1425" s="233" t="s">
        <v>294</v>
      </c>
      <c r="AV1425" s="12" t="s">
        <v>24</v>
      </c>
      <c r="AW1425" s="12" t="s">
        <v>43</v>
      </c>
      <c r="AX1425" s="12" t="s">
        <v>80</v>
      </c>
      <c r="AY1425" s="233" t="s">
        <v>281</v>
      </c>
    </row>
    <row r="1426" s="12" customFormat="1">
      <c r="B1426" s="232"/>
      <c r="D1426" s="216" t="s">
        <v>402</v>
      </c>
      <c r="E1426" s="233" t="s">
        <v>5</v>
      </c>
      <c r="F1426" s="234" t="s">
        <v>1510</v>
      </c>
      <c r="H1426" s="233" t="s">
        <v>5</v>
      </c>
      <c r="I1426" s="235"/>
      <c r="L1426" s="232"/>
      <c r="M1426" s="236"/>
      <c r="N1426" s="237"/>
      <c r="O1426" s="237"/>
      <c r="P1426" s="237"/>
      <c r="Q1426" s="237"/>
      <c r="R1426" s="237"/>
      <c r="S1426" s="237"/>
      <c r="T1426" s="238"/>
      <c r="AT1426" s="233" t="s">
        <v>402</v>
      </c>
      <c r="AU1426" s="233" t="s">
        <v>294</v>
      </c>
      <c r="AV1426" s="12" t="s">
        <v>24</v>
      </c>
      <c r="AW1426" s="12" t="s">
        <v>43</v>
      </c>
      <c r="AX1426" s="12" t="s">
        <v>80</v>
      </c>
      <c r="AY1426" s="233" t="s">
        <v>281</v>
      </c>
    </row>
    <row r="1427" s="13" customFormat="1">
      <c r="B1427" s="239"/>
      <c r="D1427" s="216" t="s">
        <v>402</v>
      </c>
      <c r="E1427" s="240" t="s">
        <v>5</v>
      </c>
      <c r="F1427" s="241" t="s">
        <v>1672</v>
      </c>
      <c r="H1427" s="242">
        <v>1.1000000000000001</v>
      </c>
      <c r="I1427" s="243"/>
      <c r="L1427" s="239"/>
      <c r="M1427" s="244"/>
      <c r="N1427" s="245"/>
      <c r="O1427" s="245"/>
      <c r="P1427" s="245"/>
      <c r="Q1427" s="245"/>
      <c r="R1427" s="245"/>
      <c r="S1427" s="245"/>
      <c r="T1427" s="246"/>
      <c r="AT1427" s="240" t="s">
        <v>402</v>
      </c>
      <c r="AU1427" s="240" t="s">
        <v>294</v>
      </c>
      <c r="AV1427" s="13" t="s">
        <v>87</v>
      </c>
      <c r="AW1427" s="13" t="s">
        <v>43</v>
      </c>
      <c r="AX1427" s="13" t="s">
        <v>80</v>
      </c>
      <c r="AY1427" s="240" t="s">
        <v>281</v>
      </c>
    </row>
    <row r="1428" s="13" customFormat="1">
      <c r="B1428" s="239"/>
      <c r="D1428" s="216" t="s">
        <v>402</v>
      </c>
      <c r="E1428" s="240" t="s">
        <v>5</v>
      </c>
      <c r="F1428" s="241" t="s">
        <v>1673</v>
      </c>
      <c r="H1428" s="242">
        <v>40.799999999999997</v>
      </c>
      <c r="I1428" s="243"/>
      <c r="L1428" s="239"/>
      <c r="M1428" s="244"/>
      <c r="N1428" s="245"/>
      <c r="O1428" s="245"/>
      <c r="P1428" s="245"/>
      <c r="Q1428" s="245"/>
      <c r="R1428" s="245"/>
      <c r="S1428" s="245"/>
      <c r="T1428" s="246"/>
      <c r="AT1428" s="240" t="s">
        <v>402</v>
      </c>
      <c r="AU1428" s="240" t="s">
        <v>294</v>
      </c>
      <c r="AV1428" s="13" t="s">
        <v>87</v>
      </c>
      <c r="AW1428" s="13" t="s">
        <v>43</v>
      </c>
      <c r="AX1428" s="13" t="s">
        <v>80</v>
      </c>
      <c r="AY1428" s="240" t="s">
        <v>281</v>
      </c>
    </row>
    <row r="1429" s="13" customFormat="1">
      <c r="B1429" s="239"/>
      <c r="D1429" s="216" t="s">
        <v>402</v>
      </c>
      <c r="E1429" s="240" t="s">
        <v>5</v>
      </c>
      <c r="F1429" s="241" t="s">
        <v>1674</v>
      </c>
      <c r="H1429" s="242">
        <v>12.800000000000001</v>
      </c>
      <c r="I1429" s="243"/>
      <c r="L1429" s="239"/>
      <c r="M1429" s="244"/>
      <c r="N1429" s="245"/>
      <c r="O1429" s="245"/>
      <c r="P1429" s="245"/>
      <c r="Q1429" s="245"/>
      <c r="R1429" s="245"/>
      <c r="S1429" s="245"/>
      <c r="T1429" s="246"/>
      <c r="AT1429" s="240" t="s">
        <v>402</v>
      </c>
      <c r="AU1429" s="240" t="s">
        <v>294</v>
      </c>
      <c r="AV1429" s="13" t="s">
        <v>87</v>
      </c>
      <c r="AW1429" s="13" t="s">
        <v>43</v>
      </c>
      <c r="AX1429" s="13" t="s">
        <v>80</v>
      </c>
      <c r="AY1429" s="240" t="s">
        <v>281</v>
      </c>
    </row>
    <row r="1430" s="13" customFormat="1">
      <c r="B1430" s="239"/>
      <c r="D1430" s="216" t="s">
        <v>402</v>
      </c>
      <c r="E1430" s="240" t="s">
        <v>5</v>
      </c>
      <c r="F1430" s="241" t="s">
        <v>1675</v>
      </c>
      <c r="H1430" s="242">
        <v>6</v>
      </c>
      <c r="I1430" s="243"/>
      <c r="L1430" s="239"/>
      <c r="M1430" s="244"/>
      <c r="N1430" s="245"/>
      <c r="O1430" s="245"/>
      <c r="P1430" s="245"/>
      <c r="Q1430" s="245"/>
      <c r="R1430" s="245"/>
      <c r="S1430" s="245"/>
      <c r="T1430" s="246"/>
      <c r="AT1430" s="240" t="s">
        <v>402</v>
      </c>
      <c r="AU1430" s="240" t="s">
        <v>294</v>
      </c>
      <c r="AV1430" s="13" t="s">
        <v>87</v>
      </c>
      <c r="AW1430" s="13" t="s">
        <v>43</v>
      </c>
      <c r="AX1430" s="13" t="s">
        <v>80</v>
      </c>
      <c r="AY1430" s="240" t="s">
        <v>281</v>
      </c>
    </row>
    <row r="1431" s="13" customFormat="1">
      <c r="B1431" s="239"/>
      <c r="D1431" s="216" t="s">
        <v>402</v>
      </c>
      <c r="E1431" s="240" t="s">
        <v>5</v>
      </c>
      <c r="F1431" s="241" t="s">
        <v>1676</v>
      </c>
      <c r="H1431" s="242">
        <v>7.5999999999999996</v>
      </c>
      <c r="I1431" s="243"/>
      <c r="L1431" s="239"/>
      <c r="M1431" s="244"/>
      <c r="N1431" s="245"/>
      <c r="O1431" s="245"/>
      <c r="P1431" s="245"/>
      <c r="Q1431" s="245"/>
      <c r="R1431" s="245"/>
      <c r="S1431" s="245"/>
      <c r="T1431" s="246"/>
      <c r="AT1431" s="240" t="s">
        <v>402</v>
      </c>
      <c r="AU1431" s="240" t="s">
        <v>294</v>
      </c>
      <c r="AV1431" s="13" t="s">
        <v>87</v>
      </c>
      <c r="AW1431" s="13" t="s">
        <v>43</v>
      </c>
      <c r="AX1431" s="13" t="s">
        <v>80</v>
      </c>
      <c r="AY1431" s="240" t="s">
        <v>281</v>
      </c>
    </row>
    <row r="1432" s="13" customFormat="1">
      <c r="B1432" s="239"/>
      <c r="D1432" s="216" t="s">
        <v>402</v>
      </c>
      <c r="E1432" s="240" t="s">
        <v>5</v>
      </c>
      <c r="F1432" s="241" t="s">
        <v>1672</v>
      </c>
      <c r="H1432" s="242">
        <v>1.1000000000000001</v>
      </c>
      <c r="I1432" s="243"/>
      <c r="L1432" s="239"/>
      <c r="M1432" s="244"/>
      <c r="N1432" s="245"/>
      <c r="O1432" s="245"/>
      <c r="P1432" s="245"/>
      <c r="Q1432" s="245"/>
      <c r="R1432" s="245"/>
      <c r="S1432" s="245"/>
      <c r="T1432" s="246"/>
      <c r="AT1432" s="240" t="s">
        <v>402</v>
      </c>
      <c r="AU1432" s="240" t="s">
        <v>294</v>
      </c>
      <c r="AV1432" s="13" t="s">
        <v>87</v>
      </c>
      <c r="AW1432" s="13" t="s">
        <v>43</v>
      </c>
      <c r="AX1432" s="13" t="s">
        <v>80</v>
      </c>
      <c r="AY1432" s="240" t="s">
        <v>281</v>
      </c>
    </row>
    <row r="1433" s="13" customFormat="1">
      <c r="B1433" s="239"/>
      <c r="D1433" s="216" t="s">
        <v>402</v>
      </c>
      <c r="E1433" s="240" t="s">
        <v>5</v>
      </c>
      <c r="F1433" s="241" t="s">
        <v>1677</v>
      </c>
      <c r="H1433" s="242">
        <v>3.3999999999999999</v>
      </c>
      <c r="I1433" s="243"/>
      <c r="L1433" s="239"/>
      <c r="M1433" s="244"/>
      <c r="N1433" s="245"/>
      <c r="O1433" s="245"/>
      <c r="P1433" s="245"/>
      <c r="Q1433" s="245"/>
      <c r="R1433" s="245"/>
      <c r="S1433" s="245"/>
      <c r="T1433" s="246"/>
      <c r="AT1433" s="240" t="s">
        <v>402</v>
      </c>
      <c r="AU1433" s="240" t="s">
        <v>294</v>
      </c>
      <c r="AV1433" s="13" t="s">
        <v>87</v>
      </c>
      <c r="AW1433" s="13" t="s">
        <v>43</v>
      </c>
      <c r="AX1433" s="13" t="s">
        <v>80</v>
      </c>
      <c r="AY1433" s="240" t="s">
        <v>281</v>
      </c>
    </row>
    <row r="1434" s="13" customFormat="1">
      <c r="B1434" s="239"/>
      <c r="D1434" s="216" t="s">
        <v>402</v>
      </c>
      <c r="E1434" s="240" t="s">
        <v>5</v>
      </c>
      <c r="F1434" s="241" t="s">
        <v>1675</v>
      </c>
      <c r="H1434" s="242">
        <v>6</v>
      </c>
      <c r="I1434" s="243"/>
      <c r="L1434" s="239"/>
      <c r="M1434" s="244"/>
      <c r="N1434" s="245"/>
      <c r="O1434" s="245"/>
      <c r="P1434" s="245"/>
      <c r="Q1434" s="245"/>
      <c r="R1434" s="245"/>
      <c r="S1434" s="245"/>
      <c r="T1434" s="246"/>
      <c r="AT1434" s="240" t="s">
        <v>402</v>
      </c>
      <c r="AU1434" s="240" t="s">
        <v>294</v>
      </c>
      <c r="AV1434" s="13" t="s">
        <v>87</v>
      </c>
      <c r="AW1434" s="13" t="s">
        <v>43</v>
      </c>
      <c r="AX1434" s="13" t="s">
        <v>80</v>
      </c>
      <c r="AY1434" s="240" t="s">
        <v>281</v>
      </c>
    </row>
    <row r="1435" s="13" customFormat="1">
      <c r="B1435" s="239"/>
      <c r="D1435" s="216" t="s">
        <v>402</v>
      </c>
      <c r="E1435" s="240" t="s">
        <v>5</v>
      </c>
      <c r="F1435" s="241" t="s">
        <v>1678</v>
      </c>
      <c r="H1435" s="242">
        <v>24</v>
      </c>
      <c r="I1435" s="243"/>
      <c r="L1435" s="239"/>
      <c r="M1435" s="244"/>
      <c r="N1435" s="245"/>
      <c r="O1435" s="245"/>
      <c r="P1435" s="245"/>
      <c r="Q1435" s="245"/>
      <c r="R1435" s="245"/>
      <c r="S1435" s="245"/>
      <c r="T1435" s="246"/>
      <c r="AT1435" s="240" t="s">
        <v>402</v>
      </c>
      <c r="AU1435" s="240" t="s">
        <v>294</v>
      </c>
      <c r="AV1435" s="13" t="s">
        <v>87</v>
      </c>
      <c r="AW1435" s="13" t="s">
        <v>43</v>
      </c>
      <c r="AX1435" s="13" t="s">
        <v>80</v>
      </c>
      <c r="AY1435" s="240" t="s">
        <v>281</v>
      </c>
    </row>
    <row r="1436" s="15" customFormat="1">
      <c r="B1436" s="265"/>
      <c r="D1436" s="216" t="s">
        <v>402</v>
      </c>
      <c r="E1436" s="266" t="s">
        <v>5</v>
      </c>
      <c r="F1436" s="267" t="s">
        <v>715</v>
      </c>
      <c r="H1436" s="268">
        <v>102.8</v>
      </c>
      <c r="I1436" s="269"/>
      <c r="L1436" s="265"/>
      <c r="M1436" s="270"/>
      <c r="N1436" s="271"/>
      <c r="O1436" s="271"/>
      <c r="P1436" s="271"/>
      <c r="Q1436" s="271"/>
      <c r="R1436" s="271"/>
      <c r="S1436" s="271"/>
      <c r="T1436" s="272"/>
      <c r="AT1436" s="266" t="s">
        <v>402</v>
      </c>
      <c r="AU1436" s="266" t="s">
        <v>294</v>
      </c>
      <c r="AV1436" s="15" t="s">
        <v>294</v>
      </c>
      <c r="AW1436" s="15" t="s">
        <v>43</v>
      </c>
      <c r="AX1436" s="15" t="s">
        <v>80</v>
      </c>
      <c r="AY1436" s="266" t="s">
        <v>281</v>
      </c>
    </row>
    <row r="1437" s="13" customFormat="1">
      <c r="B1437" s="239"/>
      <c r="D1437" s="216" t="s">
        <v>402</v>
      </c>
      <c r="E1437" s="240" t="s">
        <v>5</v>
      </c>
      <c r="F1437" s="241" t="s">
        <v>1679</v>
      </c>
      <c r="H1437" s="242">
        <v>5.1399999999999997</v>
      </c>
      <c r="I1437" s="243"/>
      <c r="L1437" s="239"/>
      <c r="M1437" s="244"/>
      <c r="N1437" s="245"/>
      <c r="O1437" s="245"/>
      <c r="P1437" s="245"/>
      <c r="Q1437" s="245"/>
      <c r="R1437" s="245"/>
      <c r="S1437" s="245"/>
      <c r="T1437" s="246"/>
      <c r="AT1437" s="240" t="s">
        <v>402</v>
      </c>
      <c r="AU1437" s="240" t="s">
        <v>294</v>
      </c>
      <c r="AV1437" s="13" t="s">
        <v>87</v>
      </c>
      <c r="AW1437" s="13" t="s">
        <v>43</v>
      </c>
      <c r="AX1437" s="13" t="s">
        <v>80</v>
      </c>
      <c r="AY1437" s="240" t="s">
        <v>281</v>
      </c>
    </row>
    <row r="1438" s="14" customFormat="1">
      <c r="B1438" s="247"/>
      <c r="D1438" s="216" t="s">
        <v>402</v>
      </c>
      <c r="E1438" s="248" t="s">
        <v>5</v>
      </c>
      <c r="F1438" s="249" t="s">
        <v>405</v>
      </c>
      <c r="H1438" s="250">
        <v>107.94</v>
      </c>
      <c r="I1438" s="251"/>
      <c r="L1438" s="247"/>
      <c r="M1438" s="252"/>
      <c r="N1438" s="253"/>
      <c r="O1438" s="253"/>
      <c r="P1438" s="253"/>
      <c r="Q1438" s="253"/>
      <c r="R1438" s="253"/>
      <c r="S1438" s="253"/>
      <c r="T1438" s="254"/>
      <c r="AT1438" s="248" t="s">
        <v>402</v>
      </c>
      <c r="AU1438" s="248" t="s">
        <v>294</v>
      </c>
      <c r="AV1438" s="14" t="s">
        <v>286</v>
      </c>
      <c r="AW1438" s="14" t="s">
        <v>43</v>
      </c>
      <c r="AX1438" s="14" t="s">
        <v>24</v>
      </c>
      <c r="AY1438" s="248" t="s">
        <v>281</v>
      </c>
    </row>
    <row r="1439" s="1" customFormat="1" ht="16.5" customHeight="1">
      <c r="B1439" s="203"/>
      <c r="C1439" s="204" t="s">
        <v>1680</v>
      </c>
      <c r="D1439" s="204" t="s">
        <v>282</v>
      </c>
      <c r="E1439" s="205" t="s">
        <v>1681</v>
      </c>
      <c r="F1439" s="206" t="s">
        <v>1682</v>
      </c>
      <c r="G1439" s="207" t="s">
        <v>394</v>
      </c>
      <c r="H1439" s="208">
        <v>562.13999999999999</v>
      </c>
      <c r="I1439" s="209"/>
      <c r="J1439" s="210">
        <f>ROUND(I1439*H1439,2)</f>
        <v>0</v>
      </c>
      <c r="K1439" s="206" t="s">
        <v>389</v>
      </c>
      <c r="L1439" s="48"/>
      <c r="M1439" s="211" t="s">
        <v>5</v>
      </c>
      <c r="N1439" s="212" t="s">
        <v>51</v>
      </c>
      <c r="O1439" s="49"/>
      <c r="P1439" s="213">
        <f>O1439*H1439</f>
        <v>0</v>
      </c>
      <c r="Q1439" s="213">
        <v>0</v>
      </c>
      <c r="R1439" s="213">
        <f>Q1439*H1439</f>
        <v>0</v>
      </c>
      <c r="S1439" s="213">
        <v>0</v>
      </c>
      <c r="T1439" s="214">
        <f>S1439*H1439</f>
        <v>0</v>
      </c>
      <c r="AR1439" s="26" t="s">
        <v>286</v>
      </c>
      <c r="AT1439" s="26" t="s">
        <v>282</v>
      </c>
      <c r="AU1439" s="26" t="s">
        <v>294</v>
      </c>
      <c r="AY1439" s="26" t="s">
        <v>281</v>
      </c>
      <c r="BE1439" s="215">
        <f>IF(N1439="základní",J1439,0)</f>
        <v>0</v>
      </c>
      <c r="BF1439" s="215">
        <f>IF(N1439="snížená",J1439,0)</f>
        <v>0</v>
      </c>
      <c r="BG1439" s="215">
        <f>IF(N1439="zákl. přenesená",J1439,0)</f>
        <v>0</v>
      </c>
      <c r="BH1439" s="215">
        <f>IF(N1439="sníž. přenesená",J1439,0)</f>
        <v>0</v>
      </c>
      <c r="BI1439" s="215">
        <f>IF(N1439="nulová",J1439,0)</f>
        <v>0</v>
      </c>
      <c r="BJ1439" s="26" t="s">
        <v>24</v>
      </c>
      <c r="BK1439" s="215">
        <f>ROUND(I1439*H1439,2)</f>
        <v>0</v>
      </c>
      <c r="BL1439" s="26" t="s">
        <v>286</v>
      </c>
      <c r="BM1439" s="26" t="s">
        <v>1683</v>
      </c>
    </row>
    <row r="1440" s="1" customFormat="1">
      <c r="B1440" s="48"/>
      <c r="D1440" s="216" t="s">
        <v>288</v>
      </c>
      <c r="F1440" s="217" t="s">
        <v>1684</v>
      </c>
      <c r="I1440" s="218"/>
      <c r="L1440" s="48"/>
      <c r="M1440" s="219"/>
      <c r="N1440" s="49"/>
      <c r="O1440" s="49"/>
      <c r="P1440" s="49"/>
      <c r="Q1440" s="49"/>
      <c r="R1440" s="49"/>
      <c r="S1440" s="49"/>
      <c r="T1440" s="87"/>
      <c r="AT1440" s="26" t="s">
        <v>288</v>
      </c>
      <c r="AU1440" s="26" t="s">
        <v>294</v>
      </c>
    </row>
    <row r="1441" s="12" customFormat="1">
      <c r="B1441" s="232"/>
      <c r="D1441" s="216" t="s">
        <v>402</v>
      </c>
      <c r="E1441" s="233" t="s">
        <v>5</v>
      </c>
      <c r="F1441" s="234" t="s">
        <v>1510</v>
      </c>
      <c r="H1441" s="233" t="s">
        <v>5</v>
      </c>
      <c r="I1441" s="235"/>
      <c r="L1441" s="232"/>
      <c r="M1441" s="236"/>
      <c r="N1441" s="237"/>
      <c r="O1441" s="237"/>
      <c r="P1441" s="237"/>
      <c r="Q1441" s="237"/>
      <c r="R1441" s="237"/>
      <c r="S1441" s="237"/>
      <c r="T1441" s="238"/>
      <c r="AT1441" s="233" t="s">
        <v>402</v>
      </c>
      <c r="AU1441" s="233" t="s">
        <v>294</v>
      </c>
      <c r="AV1441" s="12" t="s">
        <v>24</v>
      </c>
      <c r="AW1441" s="12" t="s">
        <v>43</v>
      </c>
      <c r="AX1441" s="12" t="s">
        <v>80</v>
      </c>
      <c r="AY1441" s="233" t="s">
        <v>281</v>
      </c>
    </row>
    <row r="1442" s="13" customFormat="1">
      <c r="B1442" s="239"/>
      <c r="D1442" s="216" t="s">
        <v>402</v>
      </c>
      <c r="E1442" s="240" t="s">
        <v>5</v>
      </c>
      <c r="F1442" s="241" t="s">
        <v>1685</v>
      </c>
      <c r="H1442" s="242">
        <v>11</v>
      </c>
      <c r="I1442" s="243"/>
      <c r="L1442" s="239"/>
      <c r="M1442" s="244"/>
      <c r="N1442" s="245"/>
      <c r="O1442" s="245"/>
      <c r="P1442" s="245"/>
      <c r="Q1442" s="245"/>
      <c r="R1442" s="245"/>
      <c r="S1442" s="245"/>
      <c r="T1442" s="246"/>
      <c r="AT1442" s="240" t="s">
        <v>402</v>
      </c>
      <c r="AU1442" s="240" t="s">
        <v>294</v>
      </c>
      <c r="AV1442" s="13" t="s">
        <v>87</v>
      </c>
      <c r="AW1442" s="13" t="s">
        <v>43</v>
      </c>
      <c r="AX1442" s="13" t="s">
        <v>80</v>
      </c>
      <c r="AY1442" s="240" t="s">
        <v>281</v>
      </c>
    </row>
    <row r="1443" s="13" customFormat="1">
      <c r="B1443" s="239"/>
      <c r="D1443" s="216" t="s">
        <v>402</v>
      </c>
      <c r="E1443" s="240" t="s">
        <v>5</v>
      </c>
      <c r="F1443" s="241" t="s">
        <v>1686</v>
      </c>
      <c r="H1443" s="242">
        <v>153.59999999999999</v>
      </c>
      <c r="I1443" s="243"/>
      <c r="L1443" s="239"/>
      <c r="M1443" s="244"/>
      <c r="N1443" s="245"/>
      <c r="O1443" s="245"/>
      <c r="P1443" s="245"/>
      <c r="Q1443" s="245"/>
      <c r="R1443" s="245"/>
      <c r="S1443" s="245"/>
      <c r="T1443" s="246"/>
      <c r="AT1443" s="240" t="s">
        <v>402</v>
      </c>
      <c r="AU1443" s="240" t="s">
        <v>294</v>
      </c>
      <c r="AV1443" s="13" t="s">
        <v>87</v>
      </c>
      <c r="AW1443" s="13" t="s">
        <v>43</v>
      </c>
      <c r="AX1443" s="13" t="s">
        <v>80</v>
      </c>
      <c r="AY1443" s="240" t="s">
        <v>281</v>
      </c>
    </row>
    <row r="1444" s="13" customFormat="1">
      <c r="B1444" s="239"/>
      <c r="D1444" s="216" t="s">
        <v>402</v>
      </c>
      <c r="E1444" s="240" t="s">
        <v>5</v>
      </c>
      <c r="F1444" s="241" t="s">
        <v>1687</v>
      </c>
      <c r="H1444" s="242">
        <v>52.399999999999999</v>
      </c>
      <c r="I1444" s="243"/>
      <c r="L1444" s="239"/>
      <c r="M1444" s="244"/>
      <c r="N1444" s="245"/>
      <c r="O1444" s="245"/>
      <c r="P1444" s="245"/>
      <c r="Q1444" s="245"/>
      <c r="R1444" s="245"/>
      <c r="S1444" s="245"/>
      <c r="T1444" s="246"/>
      <c r="AT1444" s="240" t="s">
        <v>402</v>
      </c>
      <c r="AU1444" s="240" t="s">
        <v>294</v>
      </c>
      <c r="AV1444" s="13" t="s">
        <v>87</v>
      </c>
      <c r="AW1444" s="13" t="s">
        <v>43</v>
      </c>
      <c r="AX1444" s="13" t="s">
        <v>80</v>
      </c>
      <c r="AY1444" s="240" t="s">
        <v>281</v>
      </c>
    </row>
    <row r="1445" s="13" customFormat="1">
      <c r="B1445" s="239"/>
      <c r="D1445" s="216" t="s">
        <v>402</v>
      </c>
      <c r="E1445" s="240" t="s">
        <v>5</v>
      </c>
      <c r="F1445" s="241" t="s">
        <v>1688</v>
      </c>
      <c r="H1445" s="242">
        <v>23.199999999999999</v>
      </c>
      <c r="I1445" s="243"/>
      <c r="L1445" s="239"/>
      <c r="M1445" s="244"/>
      <c r="N1445" s="245"/>
      <c r="O1445" s="245"/>
      <c r="P1445" s="245"/>
      <c r="Q1445" s="245"/>
      <c r="R1445" s="245"/>
      <c r="S1445" s="245"/>
      <c r="T1445" s="246"/>
      <c r="AT1445" s="240" t="s">
        <v>402</v>
      </c>
      <c r="AU1445" s="240" t="s">
        <v>294</v>
      </c>
      <c r="AV1445" s="13" t="s">
        <v>87</v>
      </c>
      <c r="AW1445" s="13" t="s">
        <v>43</v>
      </c>
      <c r="AX1445" s="13" t="s">
        <v>80</v>
      </c>
      <c r="AY1445" s="240" t="s">
        <v>281</v>
      </c>
    </row>
    <row r="1446" s="13" customFormat="1">
      <c r="B1446" s="239"/>
      <c r="D1446" s="216" t="s">
        <v>402</v>
      </c>
      <c r="E1446" s="240" t="s">
        <v>5</v>
      </c>
      <c r="F1446" s="241" t="s">
        <v>1689</v>
      </c>
      <c r="H1446" s="242">
        <v>53.200000000000003</v>
      </c>
      <c r="I1446" s="243"/>
      <c r="L1446" s="239"/>
      <c r="M1446" s="244"/>
      <c r="N1446" s="245"/>
      <c r="O1446" s="245"/>
      <c r="P1446" s="245"/>
      <c r="Q1446" s="245"/>
      <c r="R1446" s="245"/>
      <c r="S1446" s="245"/>
      <c r="T1446" s="246"/>
      <c r="AT1446" s="240" t="s">
        <v>402</v>
      </c>
      <c r="AU1446" s="240" t="s">
        <v>294</v>
      </c>
      <c r="AV1446" s="13" t="s">
        <v>87</v>
      </c>
      <c r="AW1446" s="13" t="s">
        <v>43</v>
      </c>
      <c r="AX1446" s="13" t="s">
        <v>80</v>
      </c>
      <c r="AY1446" s="240" t="s">
        <v>281</v>
      </c>
    </row>
    <row r="1447" s="13" customFormat="1">
      <c r="B1447" s="239"/>
      <c r="D1447" s="216" t="s">
        <v>402</v>
      </c>
      <c r="E1447" s="240" t="s">
        <v>5</v>
      </c>
      <c r="F1447" s="241" t="s">
        <v>1690</v>
      </c>
      <c r="H1447" s="242">
        <v>9</v>
      </c>
      <c r="I1447" s="243"/>
      <c r="L1447" s="239"/>
      <c r="M1447" s="244"/>
      <c r="N1447" s="245"/>
      <c r="O1447" s="245"/>
      <c r="P1447" s="245"/>
      <c r="Q1447" s="245"/>
      <c r="R1447" s="245"/>
      <c r="S1447" s="245"/>
      <c r="T1447" s="246"/>
      <c r="AT1447" s="240" t="s">
        <v>402</v>
      </c>
      <c r="AU1447" s="240" t="s">
        <v>294</v>
      </c>
      <c r="AV1447" s="13" t="s">
        <v>87</v>
      </c>
      <c r="AW1447" s="13" t="s">
        <v>43</v>
      </c>
      <c r="AX1447" s="13" t="s">
        <v>80</v>
      </c>
      <c r="AY1447" s="240" t="s">
        <v>281</v>
      </c>
    </row>
    <row r="1448" s="13" customFormat="1">
      <c r="B1448" s="239"/>
      <c r="D1448" s="216" t="s">
        <v>402</v>
      </c>
      <c r="E1448" s="240" t="s">
        <v>5</v>
      </c>
      <c r="F1448" s="241" t="s">
        <v>1691</v>
      </c>
      <c r="H1448" s="242">
        <v>12.800000000000001</v>
      </c>
      <c r="I1448" s="243"/>
      <c r="L1448" s="239"/>
      <c r="M1448" s="244"/>
      <c r="N1448" s="245"/>
      <c r="O1448" s="245"/>
      <c r="P1448" s="245"/>
      <c r="Q1448" s="245"/>
      <c r="R1448" s="245"/>
      <c r="S1448" s="245"/>
      <c r="T1448" s="246"/>
      <c r="AT1448" s="240" t="s">
        <v>402</v>
      </c>
      <c r="AU1448" s="240" t="s">
        <v>294</v>
      </c>
      <c r="AV1448" s="13" t="s">
        <v>87</v>
      </c>
      <c r="AW1448" s="13" t="s">
        <v>43</v>
      </c>
      <c r="AX1448" s="13" t="s">
        <v>80</v>
      </c>
      <c r="AY1448" s="240" t="s">
        <v>281</v>
      </c>
    </row>
    <row r="1449" s="13" customFormat="1">
      <c r="B1449" s="239"/>
      <c r="D1449" s="216" t="s">
        <v>402</v>
      </c>
      <c r="E1449" s="240" t="s">
        <v>5</v>
      </c>
      <c r="F1449" s="241" t="s">
        <v>1692</v>
      </c>
      <c r="H1449" s="242">
        <v>22.600000000000001</v>
      </c>
      <c r="I1449" s="243"/>
      <c r="L1449" s="239"/>
      <c r="M1449" s="244"/>
      <c r="N1449" s="245"/>
      <c r="O1449" s="245"/>
      <c r="P1449" s="245"/>
      <c r="Q1449" s="245"/>
      <c r="R1449" s="245"/>
      <c r="S1449" s="245"/>
      <c r="T1449" s="246"/>
      <c r="AT1449" s="240" t="s">
        <v>402</v>
      </c>
      <c r="AU1449" s="240" t="s">
        <v>294</v>
      </c>
      <c r="AV1449" s="13" t="s">
        <v>87</v>
      </c>
      <c r="AW1449" s="13" t="s">
        <v>43</v>
      </c>
      <c r="AX1449" s="13" t="s">
        <v>80</v>
      </c>
      <c r="AY1449" s="240" t="s">
        <v>281</v>
      </c>
    </row>
    <row r="1450" s="13" customFormat="1">
      <c r="B1450" s="239"/>
      <c r="D1450" s="216" t="s">
        <v>402</v>
      </c>
      <c r="E1450" s="240" t="s">
        <v>5</v>
      </c>
      <c r="F1450" s="241" t="s">
        <v>1520</v>
      </c>
      <c r="H1450" s="242">
        <v>21.199999999999999</v>
      </c>
      <c r="I1450" s="243"/>
      <c r="L1450" s="239"/>
      <c r="M1450" s="244"/>
      <c r="N1450" s="245"/>
      <c r="O1450" s="245"/>
      <c r="P1450" s="245"/>
      <c r="Q1450" s="245"/>
      <c r="R1450" s="245"/>
      <c r="S1450" s="245"/>
      <c r="T1450" s="246"/>
      <c r="AT1450" s="240" t="s">
        <v>402</v>
      </c>
      <c r="AU1450" s="240" t="s">
        <v>294</v>
      </c>
      <c r="AV1450" s="13" t="s">
        <v>87</v>
      </c>
      <c r="AW1450" s="13" t="s">
        <v>43</v>
      </c>
      <c r="AX1450" s="13" t="s">
        <v>80</v>
      </c>
      <c r="AY1450" s="240" t="s">
        <v>281</v>
      </c>
    </row>
    <row r="1451" s="13" customFormat="1">
      <c r="B1451" s="239"/>
      <c r="D1451" s="216" t="s">
        <v>402</v>
      </c>
      <c r="E1451" s="240" t="s">
        <v>5</v>
      </c>
      <c r="F1451" s="241" t="s">
        <v>1521</v>
      </c>
      <c r="H1451" s="242">
        <v>18</v>
      </c>
      <c r="I1451" s="243"/>
      <c r="L1451" s="239"/>
      <c r="M1451" s="244"/>
      <c r="N1451" s="245"/>
      <c r="O1451" s="245"/>
      <c r="P1451" s="245"/>
      <c r="Q1451" s="245"/>
      <c r="R1451" s="245"/>
      <c r="S1451" s="245"/>
      <c r="T1451" s="246"/>
      <c r="AT1451" s="240" t="s">
        <v>402</v>
      </c>
      <c r="AU1451" s="240" t="s">
        <v>294</v>
      </c>
      <c r="AV1451" s="13" t="s">
        <v>87</v>
      </c>
      <c r="AW1451" s="13" t="s">
        <v>43</v>
      </c>
      <c r="AX1451" s="13" t="s">
        <v>80</v>
      </c>
      <c r="AY1451" s="240" t="s">
        <v>281</v>
      </c>
    </row>
    <row r="1452" s="13" customFormat="1">
      <c r="B1452" s="239"/>
      <c r="D1452" s="216" t="s">
        <v>402</v>
      </c>
      <c r="E1452" s="240" t="s">
        <v>5</v>
      </c>
      <c r="F1452" s="241" t="s">
        <v>1522</v>
      </c>
      <c r="H1452" s="242">
        <v>13.44</v>
      </c>
      <c r="I1452" s="243"/>
      <c r="L1452" s="239"/>
      <c r="M1452" s="244"/>
      <c r="N1452" s="245"/>
      <c r="O1452" s="245"/>
      <c r="P1452" s="245"/>
      <c r="Q1452" s="245"/>
      <c r="R1452" s="245"/>
      <c r="S1452" s="245"/>
      <c r="T1452" s="246"/>
      <c r="AT1452" s="240" t="s">
        <v>402</v>
      </c>
      <c r="AU1452" s="240" t="s">
        <v>294</v>
      </c>
      <c r="AV1452" s="13" t="s">
        <v>87</v>
      </c>
      <c r="AW1452" s="13" t="s">
        <v>43</v>
      </c>
      <c r="AX1452" s="13" t="s">
        <v>80</v>
      </c>
      <c r="AY1452" s="240" t="s">
        <v>281</v>
      </c>
    </row>
    <row r="1453" s="13" customFormat="1">
      <c r="B1453" s="239"/>
      <c r="D1453" s="216" t="s">
        <v>402</v>
      </c>
      <c r="E1453" s="240" t="s">
        <v>5</v>
      </c>
      <c r="F1453" s="241" t="s">
        <v>5</v>
      </c>
      <c r="H1453" s="242">
        <v>0</v>
      </c>
      <c r="I1453" s="243"/>
      <c r="L1453" s="239"/>
      <c r="M1453" s="244"/>
      <c r="N1453" s="245"/>
      <c r="O1453" s="245"/>
      <c r="P1453" s="245"/>
      <c r="Q1453" s="245"/>
      <c r="R1453" s="245"/>
      <c r="S1453" s="245"/>
      <c r="T1453" s="246"/>
      <c r="AT1453" s="240" t="s">
        <v>402</v>
      </c>
      <c r="AU1453" s="240" t="s">
        <v>294</v>
      </c>
      <c r="AV1453" s="13" t="s">
        <v>87</v>
      </c>
      <c r="AW1453" s="13" t="s">
        <v>43</v>
      </c>
      <c r="AX1453" s="13" t="s">
        <v>80</v>
      </c>
      <c r="AY1453" s="240" t="s">
        <v>281</v>
      </c>
    </row>
    <row r="1454" s="13" customFormat="1">
      <c r="B1454" s="239"/>
      <c r="D1454" s="216" t="s">
        <v>402</v>
      </c>
      <c r="E1454" s="240" t="s">
        <v>5</v>
      </c>
      <c r="F1454" s="241" t="s">
        <v>1693</v>
      </c>
      <c r="H1454" s="242">
        <v>22.800000000000001</v>
      </c>
      <c r="I1454" s="243"/>
      <c r="L1454" s="239"/>
      <c r="M1454" s="244"/>
      <c r="N1454" s="245"/>
      <c r="O1454" s="245"/>
      <c r="P1454" s="245"/>
      <c r="Q1454" s="245"/>
      <c r="R1454" s="245"/>
      <c r="S1454" s="245"/>
      <c r="T1454" s="246"/>
      <c r="AT1454" s="240" t="s">
        <v>402</v>
      </c>
      <c r="AU1454" s="240" t="s">
        <v>294</v>
      </c>
      <c r="AV1454" s="13" t="s">
        <v>87</v>
      </c>
      <c r="AW1454" s="13" t="s">
        <v>43</v>
      </c>
      <c r="AX1454" s="13" t="s">
        <v>80</v>
      </c>
      <c r="AY1454" s="240" t="s">
        <v>281</v>
      </c>
    </row>
    <row r="1455" s="13" customFormat="1">
      <c r="B1455" s="239"/>
      <c r="D1455" s="216" t="s">
        <v>402</v>
      </c>
      <c r="E1455" s="240" t="s">
        <v>5</v>
      </c>
      <c r="F1455" s="241" t="s">
        <v>1694</v>
      </c>
      <c r="H1455" s="242">
        <v>16.699999999999999</v>
      </c>
      <c r="I1455" s="243"/>
      <c r="L1455" s="239"/>
      <c r="M1455" s="244"/>
      <c r="N1455" s="245"/>
      <c r="O1455" s="245"/>
      <c r="P1455" s="245"/>
      <c r="Q1455" s="245"/>
      <c r="R1455" s="245"/>
      <c r="S1455" s="245"/>
      <c r="T1455" s="246"/>
      <c r="AT1455" s="240" t="s">
        <v>402</v>
      </c>
      <c r="AU1455" s="240" t="s">
        <v>294</v>
      </c>
      <c r="AV1455" s="13" t="s">
        <v>87</v>
      </c>
      <c r="AW1455" s="13" t="s">
        <v>43</v>
      </c>
      <c r="AX1455" s="13" t="s">
        <v>80</v>
      </c>
      <c r="AY1455" s="240" t="s">
        <v>281</v>
      </c>
    </row>
    <row r="1456" s="13" customFormat="1">
      <c r="B1456" s="239"/>
      <c r="D1456" s="216" t="s">
        <v>402</v>
      </c>
      <c r="E1456" s="240" t="s">
        <v>5</v>
      </c>
      <c r="F1456" s="241" t="s">
        <v>1695</v>
      </c>
      <c r="H1456" s="242">
        <v>15.199999999999999</v>
      </c>
      <c r="I1456" s="243"/>
      <c r="L1456" s="239"/>
      <c r="M1456" s="244"/>
      <c r="N1456" s="245"/>
      <c r="O1456" s="245"/>
      <c r="P1456" s="245"/>
      <c r="Q1456" s="245"/>
      <c r="R1456" s="245"/>
      <c r="S1456" s="245"/>
      <c r="T1456" s="246"/>
      <c r="AT1456" s="240" t="s">
        <v>402</v>
      </c>
      <c r="AU1456" s="240" t="s">
        <v>294</v>
      </c>
      <c r="AV1456" s="13" t="s">
        <v>87</v>
      </c>
      <c r="AW1456" s="13" t="s">
        <v>43</v>
      </c>
      <c r="AX1456" s="13" t="s">
        <v>80</v>
      </c>
      <c r="AY1456" s="240" t="s">
        <v>281</v>
      </c>
    </row>
    <row r="1457" s="13" customFormat="1">
      <c r="B1457" s="239"/>
      <c r="D1457" s="216" t="s">
        <v>402</v>
      </c>
      <c r="E1457" s="240" t="s">
        <v>5</v>
      </c>
      <c r="F1457" s="241" t="s">
        <v>1696</v>
      </c>
      <c r="H1457" s="242">
        <v>51.200000000000003</v>
      </c>
      <c r="I1457" s="243"/>
      <c r="L1457" s="239"/>
      <c r="M1457" s="244"/>
      <c r="N1457" s="245"/>
      <c r="O1457" s="245"/>
      <c r="P1457" s="245"/>
      <c r="Q1457" s="245"/>
      <c r="R1457" s="245"/>
      <c r="S1457" s="245"/>
      <c r="T1457" s="246"/>
      <c r="AT1457" s="240" t="s">
        <v>402</v>
      </c>
      <c r="AU1457" s="240" t="s">
        <v>294</v>
      </c>
      <c r="AV1457" s="13" t="s">
        <v>87</v>
      </c>
      <c r="AW1457" s="13" t="s">
        <v>43</v>
      </c>
      <c r="AX1457" s="13" t="s">
        <v>80</v>
      </c>
      <c r="AY1457" s="240" t="s">
        <v>281</v>
      </c>
    </row>
    <row r="1458" s="13" customFormat="1">
      <c r="B1458" s="239"/>
      <c r="D1458" s="216" t="s">
        <v>402</v>
      </c>
      <c r="E1458" s="240" t="s">
        <v>5</v>
      </c>
      <c r="F1458" s="241" t="s">
        <v>1693</v>
      </c>
      <c r="H1458" s="242">
        <v>22.800000000000001</v>
      </c>
      <c r="I1458" s="243"/>
      <c r="L1458" s="239"/>
      <c r="M1458" s="244"/>
      <c r="N1458" s="245"/>
      <c r="O1458" s="245"/>
      <c r="P1458" s="245"/>
      <c r="Q1458" s="245"/>
      <c r="R1458" s="245"/>
      <c r="S1458" s="245"/>
      <c r="T1458" s="246"/>
      <c r="AT1458" s="240" t="s">
        <v>402</v>
      </c>
      <c r="AU1458" s="240" t="s">
        <v>294</v>
      </c>
      <c r="AV1458" s="13" t="s">
        <v>87</v>
      </c>
      <c r="AW1458" s="13" t="s">
        <v>43</v>
      </c>
      <c r="AX1458" s="13" t="s">
        <v>80</v>
      </c>
      <c r="AY1458" s="240" t="s">
        <v>281</v>
      </c>
    </row>
    <row r="1459" s="13" customFormat="1">
      <c r="B1459" s="239"/>
      <c r="D1459" s="216" t="s">
        <v>402</v>
      </c>
      <c r="E1459" s="240" t="s">
        <v>5</v>
      </c>
      <c r="F1459" s="241" t="s">
        <v>1697</v>
      </c>
      <c r="H1459" s="242">
        <v>12.800000000000001</v>
      </c>
      <c r="I1459" s="243"/>
      <c r="L1459" s="239"/>
      <c r="M1459" s="244"/>
      <c r="N1459" s="245"/>
      <c r="O1459" s="245"/>
      <c r="P1459" s="245"/>
      <c r="Q1459" s="245"/>
      <c r="R1459" s="245"/>
      <c r="S1459" s="245"/>
      <c r="T1459" s="246"/>
      <c r="AT1459" s="240" t="s">
        <v>402</v>
      </c>
      <c r="AU1459" s="240" t="s">
        <v>294</v>
      </c>
      <c r="AV1459" s="13" t="s">
        <v>87</v>
      </c>
      <c r="AW1459" s="13" t="s">
        <v>43</v>
      </c>
      <c r="AX1459" s="13" t="s">
        <v>80</v>
      </c>
      <c r="AY1459" s="240" t="s">
        <v>281</v>
      </c>
    </row>
    <row r="1460" s="13" customFormat="1">
      <c r="B1460" s="239"/>
      <c r="D1460" s="216" t="s">
        <v>402</v>
      </c>
      <c r="E1460" s="240" t="s">
        <v>5</v>
      </c>
      <c r="F1460" s="241" t="s">
        <v>1698</v>
      </c>
      <c r="H1460" s="242">
        <v>15.4</v>
      </c>
      <c r="I1460" s="243"/>
      <c r="L1460" s="239"/>
      <c r="M1460" s="244"/>
      <c r="N1460" s="245"/>
      <c r="O1460" s="245"/>
      <c r="P1460" s="245"/>
      <c r="Q1460" s="245"/>
      <c r="R1460" s="245"/>
      <c r="S1460" s="245"/>
      <c r="T1460" s="246"/>
      <c r="AT1460" s="240" t="s">
        <v>402</v>
      </c>
      <c r="AU1460" s="240" t="s">
        <v>294</v>
      </c>
      <c r="AV1460" s="13" t="s">
        <v>87</v>
      </c>
      <c r="AW1460" s="13" t="s">
        <v>43</v>
      </c>
      <c r="AX1460" s="13" t="s">
        <v>80</v>
      </c>
      <c r="AY1460" s="240" t="s">
        <v>281</v>
      </c>
    </row>
    <row r="1461" s="13" customFormat="1">
      <c r="B1461" s="239"/>
      <c r="D1461" s="216" t="s">
        <v>402</v>
      </c>
      <c r="E1461" s="240" t="s">
        <v>5</v>
      </c>
      <c r="F1461" s="241" t="s">
        <v>1699</v>
      </c>
      <c r="H1461" s="242">
        <v>14.800000000000001</v>
      </c>
      <c r="I1461" s="243"/>
      <c r="L1461" s="239"/>
      <c r="M1461" s="244"/>
      <c r="N1461" s="245"/>
      <c r="O1461" s="245"/>
      <c r="P1461" s="245"/>
      <c r="Q1461" s="245"/>
      <c r="R1461" s="245"/>
      <c r="S1461" s="245"/>
      <c r="T1461" s="246"/>
      <c r="AT1461" s="240" t="s">
        <v>402</v>
      </c>
      <c r="AU1461" s="240" t="s">
        <v>294</v>
      </c>
      <c r="AV1461" s="13" t="s">
        <v>87</v>
      </c>
      <c r="AW1461" s="13" t="s">
        <v>43</v>
      </c>
      <c r="AX1461" s="13" t="s">
        <v>80</v>
      </c>
      <c r="AY1461" s="240" t="s">
        <v>281</v>
      </c>
    </row>
    <row r="1462" s="14" customFormat="1">
      <c r="B1462" s="247"/>
      <c r="D1462" s="216" t="s">
        <v>402</v>
      </c>
      <c r="E1462" s="248" t="s">
        <v>5</v>
      </c>
      <c r="F1462" s="249" t="s">
        <v>405</v>
      </c>
      <c r="H1462" s="250">
        <v>562.13999999999999</v>
      </c>
      <c r="I1462" s="251"/>
      <c r="L1462" s="247"/>
      <c r="M1462" s="252"/>
      <c r="N1462" s="253"/>
      <c r="O1462" s="253"/>
      <c r="P1462" s="253"/>
      <c r="Q1462" s="253"/>
      <c r="R1462" s="253"/>
      <c r="S1462" s="253"/>
      <c r="T1462" s="254"/>
      <c r="AT1462" s="248" t="s">
        <v>402</v>
      </c>
      <c r="AU1462" s="248" t="s">
        <v>294</v>
      </c>
      <c r="AV1462" s="14" t="s">
        <v>286</v>
      </c>
      <c r="AW1462" s="14" t="s">
        <v>43</v>
      </c>
      <c r="AX1462" s="14" t="s">
        <v>24</v>
      </c>
      <c r="AY1462" s="248" t="s">
        <v>281</v>
      </c>
    </row>
    <row r="1463" s="1" customFormat="1" ht="16.5" customHeight="1">
      <c r="B1463" s="203"/>
      <c r="C1463" s="255" t="s">
        <v>1700</v>
      </c>
      <c r="D1463" s="255" t="s">
        <v>512</v>
      </c>
      <c r="E1463" s="256" t="s">
        <v>1701</v>
      </c>
      <c r="F1463" s="257" t="s">
        <v>1702</v>
      </c>
      <c r="G1463" s="258" t="s">
        <v>394</v>
      </c>
      <c r="H1463" s="259">
        <v>590.24699999999996</v>
      </c>
      <c r="I1463" s="260"/>
      <c r="J1463" s="261">
        <f>ROUND(I1463*H1463,2)</f>
        <v>0</v>
      </c>
      <c r="K1463" s="257" t="s">
        <v>389</v>
      </c>
      <c r="L1463" s="262"/>
      <c r="M1463" s="263" t="s">
        <v>5</v>
      </c>
      <c r="N1463" s="264" t="s">
        <v>51</v>
      </c>
      <c r="O1463" s="49"/>
      <c r="P1463" s="213">
        <f>O1463*H1463</f>
        <v>0</v>
      </c>
      <c r="Q1463" s="213">
        <v>4.0000000000000003E-05</v>
      </c>
      <c r="R1463" s="213">
        <f>Q1463*H1463</f>
        <v>0.02360988</v>
      </c>
      <c r="S1463" s="213">
        <v>0</v>
      </c>
      <c r="T1463" s="214">
        <f>S1463*H1463</f>
        <v>0</v>
      </c>
      <c r="AR1463" s="26" t="s">
        <v>316</v>
      </c>
      <c r="AT1463" s="26" t="s">
        <v>512</v>
      </c>
      <c r="AU1463" s="26" t="s">
        <v>294</v>
      </c>
      <c r="AY1463" s="26" t="s">
        <v>281</v>
      </c>
      <c r="BE1463" s="215">
        <f>IF(N1463="základní",J1463,0)</f>
        <v>0</v>
      </c>
      <c r="BF1463" s="215">
        <f>IF(N1463="snížená",J1463,0)</f>
        <v>0</v>
      </c>
      <c r="BG1463" s="215">
        <f>IF(N1463="zákl. přenesená",J1463,0)</f>
        <v>0</v>
      </c>
      <c r="BH1463" s="215">
        <f>IF(N1463="sníž. přenesená",J1463,0)</f>
        <v>0</v>
      </c>
      <c r="BI1463" s="215">
        <f>IF(N1463="nulová",J1463,0)</f>
        <v>0</v>
      </c>
      <c r="BJ1463" s="26" t="s">
        <v>24</v>
      </c>
      <c r="BK1463" s="215">
        <f>ROUND(I1463*H1463,2)</f>
        <v>0</v>
      </c>
      <c r="BL1463" s="26" t="s">
        <v>286</v>
      </c>
      <c r="BM1463" s="26" t="s">
        <v>1703</v>
      </c>
    </row>
    <row r="1464" s="1" customFormat="1">
      <c r="B1464" s="48"/>
      <c r="D1464" s="216" t="s">
        <v>288</v>
      </c>
      <c r="F1464" s="217" t="s">
        <v>1704</v>
      </c>
      <c r="I1464" s="218"/>
      <c r="L1464" s="48"/>
      <c r="M1464" s="219"/>
      <c r="N1464" s="49"/>
      <c r="O1464" s="49"/>
      <c r="P1464" s="49"/>
      <c r="Q1464" s="49"/>
      <c r="R1464" s="49"/>
      <c r="S1464" s="49"/>
      <c r="T1464" s="87"/>
      <c r="AT1464" s="26" t="s">
        <v>288</v>
      </c>
      <c r="AU1464" s="26" t="s">
        <v>294</v>
      </c>
    </row>
    <row r="1465" s="13" customFormat="1">
      <c r="B1465" s="239"/>
      <c r="D1465" s="216" t="s">
        <v>402</v>
      </c>
      <c r="E1465" s="240" t="s">
        <v>5</v>
      </c>
      <c r="F1465" s="241" t="s">
        <v>1705</v>
      </c>
      <c r="H1465" s="242">
        <v>590.24699999999996</v>
      </c>
      <c r="I1465" s="243"/>
      <c r="L1465" s="239"/>
      <c r="M1465" s="244"/>
      <c r="N1465" s="245"/>
      <c r="O1465" s="245"/>
      <c r="P1465" s="245"/>
      <c r="Q1465" s="245"/>
      <c r="R1465" s="245"/>
      <c r="S1465" s="245"/>
      <c r="T1465" s="246"/>
      <c r="AT1465" s="240" t="s">
        <v>402</v>
      </c>
      <c r="AU1465" s="240" t="s">
        <v>294</v>
      </c>
      <c r="AV1465" s="13" t="s">
        <v>87</v>
      </c>
      <c r="AW1465" s="13" t="s">
        <v>43</v>
      </c>
      <c r="AX1465" s="13" t="s">
        <v>80</v>
      </c>
      <c r="AY1465" s="240" t="s">
        <v>281</v>
      </c>
    </row>
    <row r="1466" s="14" customFormat="1">
      <c r="B1466" s="247"/>
      <c r="D1466" s="216" t="s">
        <v>402</v>
      </c>
      <c r="E1466" s="248" t="s">
        <v>5</v>
      </c>
      <c r="F1466" s="249" t="s">
        <v>405</v>
      </c>
      <c r="H1466" s="250">
        <v>590.24699999999996</v>
      </c>
      <c r="I1466" s="251"/>
      <c r="L1466" s="247"/>
      <c r="M1466" s="252"/>
      <c r="N1466" s="253"/>
      <c r="O1466" s="253"/>
      <c r="P1466" s="253"/>
      <c r="Q1466" s="253"/>
      <c r="R1466" s="253"/>
      <c r="S1466" s="253"/>
      <c r="T1466" s="254"/>
      <c r="AT1466" s="248" t="s">
        <v>402</v>
      </c>
      <c r="AU1466" s="248" t="s">
        <v>294</v>
      </c>
      <c r="AV1466" s="14" t="s">
        <v>286</v>
      </c>
      <c r="AW1466" s="14" t="s">
        <v>43</v>
      </c>
      <c r="AX1466" s="14" t="s">
        <v>24</v>
      </c>
      <c r="AY1466" s="248" t="s">
        <v>281</v>
      </c>
    </row>
    <row r="1467" s="1" customFormat="1" ht="25.5" customHeight="1">
      <c r="B1467" s="203"/>
      <c r="C1467" s="204" t="s">
        <v>1706</v>
      </c>
      <c r="D1467" s="204" t="s">
        <v>282</v>
      </c>
      <c r="E1467" s="205" t="s">
        <v>1707</v>
      </c>
      <c r="F1467" s="206" t="s">
        <v>1708</v>
      </c>
      <c r="G1467" s="207" t="s">
        <v>388</v>
      </c>
      <c r="H1467" s="208">
        <v>325.82900000000001</v>
      </c>
      <c r="I1467" s="209"/>
      <c r="J1467" s="210">
        <f>ROUND(I1467*H1467,2)</f>
        <v>0</v>
      </c>
      <c r="K1467" s="206" t="s">
        <v>389</v>
      </c>
      <c r="L1467" s="48"/>
      <c r="M1467" s="211" t="s">
        <v>5</v>
      </c>
      <c r="N1467" s="212" t="s">
        <v>51</v>
      </c>
      <c r="O1467" s="49"/>
      <c r="P1467" s="213">
        <f>O1467*H1467</f>
        <v>0</v>
      </c>
      <c r="Q1467" s="213">
        <v>0.0084925599999999997</v>
      </c>
      <c r="R1467" s="213">
        <f>Q1467*H1467</f>
        <v>2.76712233224</v>
      </c>
      <c r="S1467" s="213">
        <v>0</v>
      </c>
      <c r="T1467" s="214">
        <f>S1467*H1467</f>
        <v>0</v>
      </c>
      <c r="AR1467" s="26" t="s">
        <v>286</v>
      </c>
      <c r="AT1467" s="26" t="s">
        <v>282</v>
      </c>
      <c r="AU1467" s="26" t="s">
        <v>294</v>
      </c>
      <c r="AY1467" s="26" t="s">
        <v>281</v>
      </c>
      <c r="BE1467" s="215">
        <f>IF(N1467="základní",J1467,0)</f>
        <v>0</v>
      </c>
      <c r="BF1467" s="215">
        <f>IF(N1467="snížená",J1467,0)</f>
        <v>0</v>
      </c>
      <c r="BG1467" s="215">
        <f>IF(N1467="zákl. přenesená",J1467,0)</f>
        <v>0</v>
      </c>
      <c r="BH1467" s="215">
        <f>IF(N1467="sníž. přenesená",J1467,0)</f>
        <v>0</v>
      </c>
      <c r="BI1467" s="215">
        <f>IF(N1467="nulová",J1467,0)</f>
        <v>0</v>
      </c>
      <c r="BJ1467" s="26" t="s">
        <v>24</v>
      </c>
      <c r="BK1467" s="215">
        <f>ROUND(I1467*H1467,2)</f>
        <v>0</v>
      </c>
      <c r="BL1467" s="26" t="s">
        <v>286</v>
      </c>
      <c r="BM1467" s="26" t="s">
        <v>1709</v>
      </c>
    </row>
    <row r="1468" s="1" customFormat="1">
      <c r="B1468" s="48"/>
      <c r="D1468" s="216" t="s">
        <v>288</v>
      </c>
      <c r="F1468" s="217" t="s">
        <v>1710</v>
      </c>
      <c r="I1468" s="218"/>
      <c r="L1468" s="48"/>
      <c r="M1468" s="219"/>
      <c r="N1468" s="49"/>
      <c r="O1468" s="49"/>
      <c r="P1468" s="49"/>
      <c r="Q1468" s="49"/>
      <c r="R1468" s="49"/>
      <c r="S1468" s="49"/>
      <c r="T1468" s="87"/>
      <c r="AT1468" s="26" t="s">
        <v>288</v>
      </c>
      <c r="AU1468" s="26" t="s">
        <v>294</v>
      </c>
    </row>
    <row r="1469" s="12" customFormat="1">
      <c r="B1469" s="232"/>
      <c r="D1469" s="216" t="s">
        <v>402</v>
      </c>
      <c r="E1469" s="233" t="s">
        <v>5</v>
      </c>
      <c r="F1469" s="234" t="s">
        <v>1655</v>
      </c>
      <c r="H1469" s="233" t="s">
        <v>5</v>
      </c>
      <c r="I1469" s="235"/>
      <c r="L1469" s="232"/>
      <c r="M1469" s="236"/>
      <c r="N1469" s="237"/>
      <c r="O1469" s="237"/>
      <c r="P1469" s="237"/>
      <c r="Q1469" s="237"/>
      <c r="R1469" s="237"/>
      <c r="S1469" s="237"/>
      <c r="T1469" s="238"/>
      <c r="AT1469" s="233" t="s">
        <v>402</v>
      </c>
      <c r="AU1469" s="233" t="s">
        <v>294</v>
      </c>
      <c r="AV1469" s="12" t="s">
        <v>24</v>
      </c>
      <c r="AW1469" s="12" t="s">
        <v>43</v>
      </c>
      <c r="AX1469" s="12" t="s">
        <v>80</v>
      </c>
      <c r="AY1469" s="233" t="s">
        <v>281</v>
      </c>
    </row>
    <row r="1470" s="12" customFormat="1">
      <c r="B1470" s="232"/>
      <c r="D1470" s="216" t="s">
        <v>402</v>
      </c>
      <c r="E1470" s="233" t="s">
        <v>5</v>
      </c>
      <c r="F1470" s="234" t="s">
        <v>1711</v>
      </c>
      <c r="H1470" s="233" t="s">
        <v>5</v>
      </c>
      <c r="I1470" s="235"/>
      <c r="L1470" s="232"/>
      <c r="M1470" s="236"/>
      <c r="N1470" s="237"/>
      <c r="O1470" s="237"/>
      <c r="P1470" s="237"/>
      <c r="Q1470" s="237"/>
      <c r="R1470" s="237"/>
      <c r="S1470" s="237"/>
      <c r="T1470" s="238"/>
      <c r="AT1470" s="233" t="s">
        <v>402</v>
      </c>
      <c r="AU1470" s="233" t="s">
        <v>294</v>
      </c>
      <c r="AV1470" s="12" t="s">
        <v>24</v>
      </c>
      <c r="AW1470" s="12" t="s">
        <v>43</v>
      </c>
      <c r="AX1470" s="12" t="s">
        <v>80</v>
      </c>
      <c r="AY1470" s="233" t="s">
        <v>281</v>
      </c>
    </row>
    <row r="1471" s="13" customFormat="1">
      <c r="B1471" s="239"/>
      <c r="D1471" s="216" t="s">
        <v>402</v>
      </c>
      <c r="E1471" s="240" t="s">
        <v>5</v>
      </c>
      <c r="F1471" s="241" t="s">
        <v>1712</v>
      </c>
      <c r="H1471" s="242">
        <v>24.359999999999999</v>
      </c>
      <c r="I1471" s="243"/>
      <c r="L1471" s="239"/>
      <c r="M1471" s="244"/>
      <c r="N1471" s="245"/>
      <c r="O1471" s="245"/>
      <c r="P1471" s="245"/>
      <c r="Q1471" s="245"/>
      <c r="R1471" s="245"/>
      <c r="S1471" s="245"/>
      <c r="T1471" s="246"/>
      <c r="AT1471" s="240" t="s">
        <v>402</v>
      </c>
      <c r="AU1471" s="240" t="s">
        <v>294</v>
      </c>
      <c r="AV1471" s="13" t="s">
        <v>87</v>
      </c>
      <c r="AW1471" s="13" t="s">
        <v>43</v>
      </c>
      <c r="AX1471" s="13" t="s">
        <v>80</v>
      </c>
      <c r="AY1471" s="240" t="s">
        <v>281</v>
      </c>
    </row>
    <row r="1472" s="13" customFormat="1">
      <c r="B1472" s="239"/>
      <c r="D1472" s="216" t="s">
        <v>402</v>
      </c>
      <c r="E1472" s="240" t="s">
        <v>5</v>
      </c>
      <c r="F1472" s="241" t="s">
        <v>1713</v>
      </c>
      <c r="H1472" s="242">
        <v>15.651999999999999</v>
      </c>
      <c r="I1472" s="243"/>
      <c r="L1472" s="239"/>
      <c r="M1472" s="244"/>
      <c r="N1472" s="245"/>
      <c r="O1472" s="245"/>
      <c r="P1472" s="245"/>
      <c r="Q1472" s="245"/>
      <c r="R1472" s="245"/>
      <c r="S1472" s="245"/>
      <c r="T1472" s="246"/>
      <c r="AT1472" s="240" t="s">
        <v>402</v>
      </c>
      <c r="AU1472" s="240" t="s">
        <v>294</v>
      </c>
      <c r="AV1472" s="13" t="s">
        <v>87</v>
      </c>
      <c r="AW1472" s="13" t="s">
        <v>43</v>
      </c>
      <c r="AX1472" s="13" t="s">
        <v>80</v>
      </c>
      <c r="AY1472" s="240" t="s">
        <v>281</v>
      </c>
    </row>
    <row r="1473" s="12" customFormat="1">
      <c r="B1473" s="232"/>
      <c r="D1473" s="216" t="s">
        <v>402</v>
      </c>
      <c r="E1473" s="233" t="s">
        <v>5</v>
      </c>
      <c r="F1473" s="234" t="s">
        <v>1714</v>
      </c>
      <c r="H1473" s="233" t="s">
        <v>5</v>
      </c>
      <c r="I1473" s="235"/>
      <c r="L1473" s="232"/>
      <c r="M1473" s="236"/>
      <c r="N1473" s="237"/>
      <c r="O1473" s="237"/>
      <c r="P1473" s="237"/>
      <c r="Q1473" s="237"/>
      <c r="R1473" s="237"/>
      <c r="S1473" s="237"/>
      <c r="T1473" s="238"/>
      <c r="AT1473" s="233" t="s">
        <v>402</v>
      </c>
      <c r="AU1473" s="233" t="s">
        <v>294</v>
      </c>
      <c r="AV1473" s="12" t="s">
        <v>24</v>
      </c>
      <c r="AW1473" s="12" t="s">
        <v>43</v>
      </c>
      <c r="AX1473" s="12" t="s">
        <v>80</v>
      </c>
      <c r="AY1473" s="233" t="s">
        <v>281</v>
      </c>
    </row>
    <row r="1474" s="13" customFormat="1">
      <c r="B1474" s="239"/>
      <c r="D1474" s="216" t="s">
        <v>402</v>
      </c>
      <c r="E1474" s="240" t="s">
        <v>5</v>
      </c>
      <c r="F1474" s="241" t="s">
        <v>1715</v>
      </c>
      <c r="H1474" s="242">
        <v>128.08600000000001</v>
      </c>
      <c r="I1474" s="243"/>
      <c r="L1474" s="239"/>
      <c r="M1474" s="244"/>
      <c r="N1474" s="245"/>
      <c r="O1474" s="245"/>
      <c r="P1474" s="245"/>
      <c r="Q1474" s="245"/>
      <c r="R1474" s="245"/>
      <c r="S1474" s="245"/>
      <c r="T1474" s="246"/>
      <c r="AT1474" s="240" t="s">
        <v>402</v>
      </c>
      <c r="AU1474" s="240" t="s">
        <v>294</v>
      </c>
      <c r="AV1474" s="13" t="s">
        <v>87</v>
      </c>
      <c r="AW1474" s="13" t="s">
        <v>43</v>
      </c>
      <c r="AX1474" s="13" t="s">
        <v>80</v>
      </c>
      <c r="AY1474" s="240" t="s">
        <v>281</v>
      </c>
    </row>
    <row r="1475" s="13" customFormat="1">
      <c r="B1475" s="239"/>
      <c r="D1475" s="216" t="s">
        <v>402</v>
      </c>
      <c r="E1475" s="240" t="s">
        <v>5</v>
      </c>
      <c r="F1475" s="241" t="s">
        <v>1716</v>
      </c>
      <c r="H1475" s="242">
        <v>27.146000000000001</v>
      </c>
      <c r="I1475" s="243"/>
      <c r="L1475" s="239"/>
      <c r="M1475" s="244"/>
      <c r="N1475" s="245"/>
      <c r="O1475" s="245"/>
      <c r="P1475" s="245"/>
      <c r="Q1475" s="245"/>
      <c r="R1475" s="245"/>
      <c r="S1475" s="245"/>
      <c r="T1475" s="246"/>
      <c r="AT1475" s="240" t="s">
        <v>402</v>
      </c>
      <c r="AU1475" s="240" t="s">
        <v>294</v>
      </c>
      <c r="AV1475" s="13" t="s">
        <v>87</v>
      </c>
      <c r="AW1475" s="13" t="s">
        <v>43</v>
      </c>
      <c r="AX1475" s="13" t="s">
        <v>80</v>
      </c>
      <c r="AY1475" s="240" t="s">
        <v>281</v>
      </c>
    </row>
    <row r="1476" s="13" customFormat="1">
      <c r="B1476" s="239"/>
      <c r="D1476" s="216" t="s">
        <v>402</v>
      </c>
      <c r="E1476" s="240" t="s">
        <v>5</v>
      </c>
      <c r="F1476" s="241" t="s">
        <v>1717</v>
      </c>
      <c r="H1476" s="242">
        <v>59.241</v>
      </c>
      <c r="I1476" s="243"/>
      <c r="L1476" s="239"/>
      <c r="M1476" s="244"/>
      <c r="N1476" s="245"/>
      <c r="O1476" s="245"/>
      <c r="P1476" s="245"/>
      <c r="Q1476" s="245"/>
      <c r="R1476" s="245"/>
      <c r="S1476" s="245"/>
      <c r="T1476" s="246"/>
      <c r="AT1476" s="240" t="s">
        <v>402</v>
      </c>
      <c r="AU1476" s="240" t="s">
        <v>294</v>
      </c>
      <c r="AV1476" s="13" t="s">
        <v>87</v>
      </c>
      <c r="AW1476" s="13" t="s">
        <v>43</v>
      </c>
      <c r="AX1476" s="13" t="s">
        <v>80</v>
      </c>
      <c r="AY1476" s="240" t="s">
        <v>281</v>
      </c>
    </row>
    <row r="1477" s="12" customFormat="1">
      <c r="B1477" s="232"/>
      <c r="D1477" s="216" t="s">
        <v>402</v>
      </c>
      <c r="E1477" s="233" t="s">
        <v>5</v>
      </c>
      <c r="F1477" s="234" t="s">
        <v>1718</v>
      </c>
      <c r="H1477" s="233" t="s">
        <v>5</v>
      </c>
      <c r="I1477" s="235"/>
      <c r="L1477" s="232"/>
      <c r="M1477" s="236"/>
      <c r="N1477" s="237"/>
      <c r="O1477" s="237"/>
      <c r="P1477" s="237"/>
      <c r="Q1477" s="237"/>
      <c r="R1477" s="237"/>
      <c r="S1477" s="237"/>
      <c r="T1477" s="238"/>
      <c r="AT1477" s="233" t="s">
        <v>402</v>
      </c>
      <c r="AU1477" s="233" t="s">
        <v>294</v>
      </c>
      <c r="AV1477" s="12" t="s">
        <v>24</v>
      </c>
      <c r="AW1477" s="12" t="s">
        <v>43</v>
      </c>
      <c r="AX1477" s="12" t="s">
        <v>80</v>
      </c>
      <c r="AY1477" s="233" t="s">
        <v>281</v>
      </c>
    </row>
    <row r="1478" s="13" customFormat="1">
      <c r="B1478" s="239"/>
      <c r="D1478" s="216" t="s">
        <v>402</v>
      </c>
      <c r="E1478" s="240" t="s">
        <v>5</v>
      </c>
      <c r="F1478" s="241" t="s">
        <v>1719</v>
      </c>
      <c r="H1478" s="242">
        <v>24.052</v>
      </c>
      <c r="I1478" s="243"/>
      <c r="L1478" s="239"/>
      <c r="M1478" s="244"/>
      <c r="N1478" s="245"/>
      <c r="O1478" s="245"/>
      <c r="P1478" s="245"/>
      <c r="Q1478" s="245"/>
      <c r="R1478" s="245"/>
      <c r="S1478" s="245"/>
      <c r="T1478" s="246"/>
      <c r="AT1478" s="240" t="s">
        <v>402</v>
      </c>
      <c r="AU1478" s="240" t="s">
        <v>294</v>
      </c>
      <c r="AV1478" s="13" t="s">
        <v>87</v>
      </c>
      <c r="AW1478" s="13" t="s">
        <v>43</v>
      </c>
      <c r="AX1478" s="13" t="s">
        <v>80</v>
      </c>
      <c r="AY1478" s="240" t="s">
        <v>281</v>
      </c>
    </row>
    <row r="1479" s="12" customFormat="1">
      <c r="B1479" s="232"/>
      <c r="D1479" s="216" t="s">
        <v>402</v>
      </c>
      <c r="E1479" s="233" t="s">
        <v>5</v>
      </c>
      <c r="F1479" s="234" t="s">
        <v>1720</v>
      </c>
      <c r="H1479" s="233" t="s">
        <v>5</v>
      </c>
      <c r="I1479" s="235"/>
      <c r="L1479" s="232"/>
      <c r="M1479" s="236"/>
      <c r="N1479" s="237"/>
      <c r="O1479" s="237"/>
      <c r="P1479" s="237"/>
      <c r="Q1479" s="237"/>
      <c r="R1479" s="237"/>
      <c r="S1479" s="237"/>
      <c r="T1479" s="238"/>
      <c r="AT1479" s="233" t="s">
        <v>402</v>
      </c>
      <c r="AU1479" s="233" t="s">
        <v>294</v>
      </c>
      <c r="AV1479" s="12" t="s">
        <v>24</v>
      </c>
      <c r="AW1479" s="12" t="s">
        <v>43</v>
      </c>
      <c r="AX1479" s="12" t="s">
        <v>80</v>
      </c>
      <c r="AY1479" s="233" t="s">
        <v>281</v>
      </c>
    </row>
    <row r="1480" s="13" customFormat="1">
      <c r="B1480" s="239"/>
      <c r="D1480" s="216" t="s">
        <v>402</v>
      </c>
      <c r="E1480" s="240" t="s">
        <v>5</v>
      </c>
      <c r="F1480" s="241" t="s">
        <v>1721</v>
      </c>
      <c r="H1480" s="242">
        <v>47.292000000000002</v>
      </c>
      <c r="I1480" s="243"/>
      <c r="L1480" s="239"/>
      <c r="M1480" s="244"/>
      <c r="N1480" s="245"/>
      <c r="O1480" s="245"/>
      <c r="P1480" s="245"/>
      <c r="Q1480" s="245"/>
      <c r="R1480" s="245"/>
      <c r="S1480" s="245"/>
      <c r="T1480" s="246"/>
      <c r="AT1480" s="240" t="s">
        <v>402</v>
      </c>
      <c r="AU1480" s="240" t="s">
        <v>294</v>
      </c>
      <c r="AV1480" s="13" t="s">
        <v>87</v>
      </c>
      <c r="AW1480" s="13" t="s">
        <v>43</v>
      </c>
      <c r="AX1480" s="13" t="s">
        <v>80</v>
      </c>
      <c r="AY1480" s="240" t="s">
        <v>281</v>
      </c>
    </row>
    <row r="1481" s="14" customFormat="1">
      <c r="B1481" s="247"/>
      <c r="D1481" s="216" t="s">
        <v>402</v>
      </c>
      <c r="E1481" s="248" t="s">
        <v>5</v>
      </c>
      <c r="F1481" s="249" t="s">
        <v>405</v>
      </c>
      <c r="H1481" s="250">
        <v>325.82900000000001</v>
      </c>
      <c r="I1481" s="251"/>
      <c r="L1481" s="247"/>
      <c r="M1481" s="252"/>
      <c r="N1481" s="253"/>
      <c r="O1481" s="253"/>
      <c r="P1481" s="253"/>
      <c r="Q1481" s="253"/>
      <c r="R1481" s="253"/>
      <c r="S1481" s="253"/>
      <c r="T1481" s="254"/>
      <c r="AT1481" s="248" t="s">
        <v>402</v>
      </c>
      <c r="AU1481" s="248" t="s">
        <v>294</v>
      </c>
      <c r="AV1481" s="14" t="s">
        <v>286</v>
      </c>
      <c r="AW1481" s="14" t="s">
        <v>43</v>
      </c>
      <c r="AX1481" s="14" t="s">
        <v>24</v>
      </c>
      <c r="AY1481" s="248" t="s">
        <v>281</v>
      </c>
    </row>
    <row r="1482" s="1" customFormat="1" ht="16.5" customHeight="1">
      <c r="B1482" s="203"/>
      <c r="C1482" s="255" t="s">
        <v>1722</v>
      </c>
      <c r="D1482" s="255" t="s">
        <v>512</v>
      </c>
      <c r="E1482" s="256" t="s">
        <v>1723</v>
      </c>
      <c r="F1482" s="257" t="s">
        <v>1724</v>
      </c>
      <c r="G1482" s="258" t="s">
        <v>388</v>
      </c>
      <c r="H1482" s="259">
        <v>332.346</v>
      </c>
      <c r="I1482" s="260"/>
      <c r="J1482" s="261">
        <f>ROUND(I1482*H1482,2)</f>
        <v>0</v>
      </c>
      <c r="K1482" s="257" t="s">
        <v>5</v>
      </c>
      <c r="L1482" s="262"/>
      <c r="M1482" s="263" t="s">
        <v>5</v>
      </c>
      <c r="N1482" s="264" t="s">
        <v>51</v>
      </c>
      <c r="O1482" s="49"/>
      <c r="P1482" s="213">
        <f>O1482*H1482</f>
        <v>0</v>
      </c>
      <c r="Q1482" s="213">
        <v>0.0035000000000000001</v>
      </c>
      <c r="R1482" s="213">
        <f>Q1482*H1482</f>
        <v>1.163211</v>
      </c>
      <c r="S1482" s="213">
        <v>0</v>
      </c>
      <c r="T1482" s="214">
        <f>S1482*H1482</f>
        <v>0</v>
      </c>
      <c r="AR1482" s="26" t="s">
        <v>316</v>
      </c>
      <c r="AT1482" s="26" t="s">
        <v>512</v>
      </c>
      <c r="AU1482" s="26" t="s">
        <v>294</v>
      </c>
      <c r="AY1482" s="26" t="s">
        <v>281</v>
      </c>
      <c r="BE1482" s="215">
        <f>IF(N1482="základní",J1482,0)</f>
        <v>0</v>
      </c>
      <c r="BF1482" s="215">
        <f>IF(N1482="snížená",J1482,0)</f>
        <v>0</v>
      </c>
      <c r="BG1482" s="215">
        <f>IF(N1482="zákl. přenesená",J1482,0)</f>
        <v>0</v>
      </c>
      <c r="BH1482" s="215">
        <f>IF(N1482="sníž. přenesená",J1482,0)</f>
        <v>0</v>
      </c>
      <c r="BI1482" s="215">
        <f>IF(N1482="nulová",J1482,0)</f>
        <v>0</v>
      </c>
      <c r="BJ1482" s="26" t="s">
        <v>24</v>
      </c>
      <c r="BK1482" s="215">
        <f>ROUND(I1482*H1482,2)</f>
        <v>0</v>
      </c>
      <c r="BL1482" s="26" t="s">
        <v>286</v>
      </c>
      <c r="BM1482" s="26" t="s">
        <v>1725</v>
      </c>
    </row>
    <row r="1483" s="1" customFormat="1">
      <c r="B1483" s="48"/>
      <c r="D1483" s="216" t="s">
        <v>288</v>
      </c>
      <c r="F1483" s="217" t="s">
        <v>1726</v>
      </c>
      <c r="I1483" s="218"/>
      <c r="L1483" s="48"/>
      <c r="M1483" s="219"/>
      <c r="N1483" s="49"/>
      <c r="O1483" s="49"/>
      <c r="P1483" s="49"/>
      <c r="Q1483" s="49"/>
      <c r="R1483" s="49"/>
      <c r="S1483" s="49"/>
      <c r="T1483" s="87"/>
      <c r="AT1483" s="26" t="s">
        <v>288</v>
      </c>
      <c r="AU1483" s="26" t="s">
        <v>294</v>
      </c>
    </row>
    <row r="1484" s="13" customFormat="1">
      <c r="B1484" s="239"/>
      <c r="D1484" s="216" t="s">
        <v>402</v>
      </c>
      <c r="E1484" s="240" t="s">
        <v>5</v>
      </c>
      <c r="F1484" s="241" t="s">
        <v>1727</v>
      </c>
      <c r="H1484" s="242">
        <v>332.346</v>
      </c>
      <c r="I1484" s="243"/>
      <c r="L1484" s="239"/>
      <c r="M1484" s="244"/>
      <c r="N1484" s="245"/>
      <c r="O1484" s="245"/>
      <c r="P1484" s="245"/>
      <c r="Q1484" s="245"/>
      <c r="R1484" s="245"/>
      <c r="S1484" s="245"/>
      <c r="T1484" s="246"/>
      <c r="AT1484" s="240" t="s">
        <v>402</v>
      </c>
      <c r="AU1484" s="240" t="s">
        <v>294</v>
      </c>
      <c r="AV1484" s="13" t="s">
        <v>87</v>
      </c>
      <c r="AW1484" s="13" t="s">
        <v>43</v>
      </c>
      <c r="AX1484" s="13" t="s">
        <v>80</v>
      </c>
      <c r="AY1484" s="240" t="s">
        <v>281</v>
      </c>
    </row>
    <row r="1485" s="14" customFormat="1">
      <c r="B1485" s="247"/>
      <c r="D1485" s="216" t="s">
        <v>402</v>
      </c>
      <c r="E1485" s="248" t="s">
        <v>5</v>
      </c>
      <c r="F1485" s="249" t="s">
        <v>405</v>
      </c>
      <c r="H1485" s="250">
        <v>332.346</v>
      </c>
      <c r="I1485" s="251"/>
      <c r="L1485" s="247"/>
      <c r="M1485" s="252"/>
      <c r="N1485" s="253"/>
      <c r="O1485" s="253"/>
      <c r="P1485" s="253"/>
      <c r="Q1485" s="253"/>
      <c r="R1485" s="253"/>
      <c r="S1485" s="253"/>
      <c r="T1485" s="254"/>
      <c r="AT1485" s="248" t="s">
        <v>402</v>
      </c>
      <c r="AU1485" s="248" t="s">
        <v>294</v>
      </c>
      <c r="AV1485" s="14" t="s">
        <v>286</v>
      </c>
      <c r="AW1485" s="14" t="s">
        <v>43</v>
      </c>
      <c r="AX1485" s="14" t="s">
        <v>24</v>
      </c>
      <c r="AY1485" s="248" t="s">
        <v>281</v>
      </c>
    </row>
    <row r="1486" s="1" customFormat="1" ht="25.5" customHeight="1">
      <c r="B1486" s="203"/>
      <c r="C1486" s="204" t="s">
        <v>1728</v>
      </c>
      <c r="D1486" s="204" t="s">
        <v>282</v>
      </c>
      <c r="E1486" s="205" t="s">
        <v>1729</v>
      </c>
      <c r="F1486" s="206" t="s">
        <v>1730</v>
      </c>
      <c r="G1486" s="207" t="s">
        <v>388</v>
      </c>
      <c r="H1486" s="208">
        <v>797.95899999999995</v>
      </c>
      <c r="I1486" s="209"/>
      <c r="J1486" s="210">
        <f>ROUND(I1486*H1486,2)</f>
        <v>0</v>
      </c>
      <c r="K1486" s="206" t="s">
        <v>389</v>
      </c>
      <c r="L1486" s="48"/>
      <c r="M1486" s="211" t="s">
        <v>5</v>
      </c>
      <c r="N1486" s="212" t="s">
        <v>51</v>
      </c>
      <c r="O1486" s="49"/>
      <c r="P1486" s="213">
        <f>O1486*H1486</f>
        <v>0</v>
      </c>
      <c r="Q1486" s="213">
        <v>0.0094933599999999993</v>
      </c>
      <c r="R1486" s="213">
        <f>Q1486*H1486</f>
        <v>7.5753120522399993</v>
      </c>
      <c r="S1486" s="213">
        <v>0</v>
      </c>
      <c r="T1486" s="214">
        <f>S1486*H1486</f>
        <v>0</v>
      </c>
      <c r="AR1486" s="26" t="s">
        <v>286</v>
      </c>
      <c r="AT1486" s="26" t="s">
        <v>282</v>
      </c>
      <c r="AU1486" s="26" t="s">
        <v>294</v>
      </c>
      <c r="AY1486" s="26" t="s">
        <v>281</v>
      </c>
      <c r="BE1486" s="215">
        <f>IF(N1486="základní",J1486,0)</f>
        <v>0</v>
      </c>
      <c r="BF1486" s="215">
        <f>IF(N1486="snížená",J1486,0)</f>
        <v>0</v>
      </c>
      <c r="BG1486" s="215">
        <f>IF(N1486="zákl. přenesená",J1486,0)</f>
        <v>0</v>
      </c>
      <c r="BH1486" s="215">
        <f>IF(N1486="sníž. přenesená",J1486,0)</f>
        <v>0</v>
      </c>
      <c r="BI1486" s="215">
        <f>IF(N1486="nulová",J1486,0)</f>
        <v>0</v>
      </c>
      <c r="BJ1486" s="26" t="s">
        <v>24</v>
      </c>
      <c r="BK1486" s="215">
        <f>ROUND(I1486*H1486,2)</f>
        <v>0</v>
      </c>
      <c r="BL1486" s="26" t="s">
        <v>286</v>
      </c>
      <c r="BM1486" s="26" t="s">
        <v>1731</v>
      </c>
    </row>
    <row r="1487" s="1" customFormat="1">
      <c r="B1487" s="48"/>
      <c r="D1487" s="216" t="s">
        <v>288</v>
      </c>
      <c r="F1487" s="217" t="s">
        <v>1732</v>
      </c>
      <c r="I1487" s="218"/>
      <c r="L1487" s="48"/>
      <c r="M1487" s="219"/>
      <c r="N1487" s="49"/>
      <c r="O1487" s="49"/>
      <c r="P1487" s="49"/>
      <c r="Q1487" s="49"/>
      <c r="R1487" s="49"/>
      <c r="S1487" s="49"/>
      <c r="T1487" s="87"/>
      <c r="AT1487" s="26" t="s">
        <v>288</v>
      </c>
      <c r="AU1487" s="26" t="s">
        <v>294</v>
      </c>
    </row>
    <row r="1488" s="12" customFormat="1">
      <c r="B1488" s="232"/>
      <c r="D1488" s="216" t="s">
        <v>402</v>
      </c>
      <c r="E1488" s="233" t="s">
        <v>5</v>
      </c>
      <c r="F1488" s="234" t="s">
        <v>1655</v>
      </c>
      <c r="H1488" s="233" t="s">
        <v>5</v>
      </c>
      <c r="I1488" s="235"/>
      <c r="L1488" s="232"/>
      <c r="M1488" s="236"/>
      <c r="N1488" s="237"/>
      <c r="O1488" s="237"/>
      <c r="P1488" s="237"/>
      <c r="Q1488" s="237"/>
      <c r="R1488" s="237"/>
      <c r="S1488" s="237"/>
      <c r="T1488" s="238"/>
      <c r="AT1488" s="233" t="s">
        <v>402</v>
      </c>
      <c r="AU1488" s="233" t="s">
        <v>294</v>
      </c>
      <c r="AV1488" s="12" t="s">
        <v>24</v>
      </c>
      <c r="AW1488" s="12" t="s">
        <v>43</v>
      </c>
      <c r="AX1488" s="12" t="s">
        <v>80</v>
      </c>
      <c r="AY1488" s="233" t="s">
        <v>281</v>
      </c>
    </row>
    <row r="1489" s="12" customFormat="1">
      <c r="B1489" s="232"/>
      <c r="D1489" s="216" t="s">
        <v>402</v>
      </c>
      <c r="E1489" s="233" t="s">
        <v>5</v>
      </c>
      <c r="F1489" s="234" t="s">
        <v>1711</v>
      </c>
      <c r="H1489" s="233" t="s">
        <v>5</v>
      </c>
      <c r="I1489" s="235"/>
      <c r="L1489" s="232"/>
      <c r="M1489" s="236"/>
      <c r="N1489" s="237"/>
      <c r="O1489" s="237"/>
      <c r="P1489" s="237"/>
      <c r="Q1489" s="237"/>
      <c r="R1489" s="237"/>
      <c r="S1489" s="237"/>
      <c r="T1489" s="238"/>
      <c r="AT1489" s="233" t="s">
        <v>402</v>
      </c>
      <c r="AU1489" s="233" t="s">
        <v>294</v>
      </c>
      <c r="AV1489" s="12" t="s">
        <v>24</v>
      </c>
      <c r="AW1489" s="12" t="s">
        <v>43</v>
      </c>
      <c r="AX1489" s="12" t="s">
        <v>80</v>
      </c>
      <c r="AY1489" s="233" t="s">
        <v>281</v>
      </c>
    </row>
    <row r="1490" s="13" customFormat="1">
      <c r="B1490" s="239"/>
      <c r="D1490" s="216" t="s">
        <v>402</v>
      </c>
      <c r="E1490" s="240" t="s">
        <v>5</v>
      </c>
      <c r="F1490" s="241" t="s">
        <v>1733</v>
      </c>
      <c r="H1490" s="242">
        <v>147.03</v>
      </c>
      <c r="I1490" s="243"/>
      <c r="L1490" s="239"/>
      <c r="M1490" s="244"/>
      <c r="N1490" s="245"/>
      <c r="O1490" s="245"/>
      <c r="P1490" s="245"/>
      <c r="Q1490" s="245"/>
      <c r="R1490" s="245"/>
      <c r="S1490" s="245"/>
      <c r="T1490" s="246"/>
      <c r="AT1490" s="240" t="s">
        <v>402</v>
      </c>
      <c r="AU1490" s="240" t="s">
        <v>294</v>
      </c>
      <c r="AV1490" s="13" t="s">
        <v>87</v>
      </c>
      <c r="AW1490" s="13" t="s">
        <v>43</v>
      </c>
      <c r="AX1490" s="13" t="s">
        <v>80</v>
      </c>
      <c r="AY1490" s="240" t="s">
        <v>281</v>
      </c>
    </row>
    <row r="1491" s="13" customFormat="1">
      <c r="B1491" s="239"/>
      <c r="D1491" s="216" t="s">
        <v>402</v>
      </c>
      <c r="E1491" s="240" t="s">
        <v>5</v>
      </c>
      <c r="F1491" s="241" t="s">
        <v>1734</v>
      </c>
      <c r="H1491" s="242">
        <v>132.483</v>
      </c>
      <c r="I1491" s="243"/>
      <c r="L1491" s="239"/>
      <c r="M1491" s="244"/>
      <c r="N1491" s="245"/>
      <c r="O1491" s="245"/>
      <c r="P1491" s="245"/>
      <c r="Q1491" s="245"/>
      <c r="R1491" s="245"/>
      <c r="S1491" s="245"/>
      <c r="T1491" s="246"/>
      <c r="AT1491" s="240" t="s">
        <v>402</v>
      </c>
      <c r="AU1491" s="240" t="s">
        <v>294</v>
      </c>
      <c r="AV1491" s="13" t="s">
        <v>87</v>
      </c>
      <c r="AW1491" s="13" t="s">
        <v>43</v>
      </c>
      <c r="AX1491" s="13" t="s">
        <v>80</v>
      </c>
      <c r="AY1491" s="240" t="s">
        <v>281</v>
      </c>
    </row>
    <row r="1492" s="13" customFormat="1">
      <c r="B1492" s="239"/>
      <c r="D1492" s="216" t="s">
        <v>402</v>
      </c>
      <c r="E1492" s="240" t="s">
        <v>5</v>
      </c>
      <c r="F1492" s="241" t="s">
        <v>1735</v>
      </c>
      <c r="H1492" s="242">
        <v>-43.097999999999999</v>
      </c>
      <c r="I1492" s="243"/>
      <c r="L1492" s="239"/>
      <c r="M1492" s="244"/>
      <c r="N1492" s="245"/>
      <c r="O1492" s="245"/>
      <c r="P1492" s="245"/>
      <c r="Q1492" s="245"/>
      <c r="R1492" s="245"/>
      <c r="S1492" s="245"/>
      <c r="T1492" s="246"/>
      <c r="AT1492" s="240" t="s">
        <v>402</v>
      </c>
      <c r="AU1492" s="240" t="s">
        <v>294</v>
      </c>
      <c r="AV1492" s="13" t="s">
        <v>87</v>
      </c>
      <c r="AW1492" s="13" t="s">
        <v>43</v>
      </c>
      <c r="AX1492" s="13" t="s">
        <v>80</v>
      </c>
      <c r="AY1492" s="240" t="s">
        <v>281</v>
      </c>
    </row>
    <row r="1493" s="13" customFormat="1">
      <c r="B1493" s="239"/>
      <c r="D1493" s="216" t="s">
        <v>402</v>
      </c>
      <c r="E1493" s="240" t="s">
        <v>5</v>
      </c>
      <c r="F1493" s="241" t="s">
        <v>1736</v>
      </c>
      <c r="H1493" s="242">
        <v>-14.75</v>
      </c>
      <c r="I1493" s="243"/>
      <c r="L1493" s="239"/>
      <c r="M1493" s="244"/>
      <c r="N1493" s="245"/>
      <c r="O1493" s="245"/>
      <c r="P1493" s="245"/>
      <c r="Q1493" s="245"/>
      <c r="R1493" s="245"/>
      <c r="S1493" s="245"/>
      <c r="T1493" s="246"/>
      <c r="AT1493" s="240" t="s">
        <v>402</v>
      </c>
      <c r="AU1493" s="240" t="s">
        <v>294</v>
      </c>
      <c r="AV1493" s="13" t="s">
        <v>87</v>
      </c>
      <c r="AW1493" s="13" t="s">
        <v>43</v>
      </c>
      <c r="AX1493" s="13" t="s">
        <v>80</v>
      </c>
      <c r="AY1493" s="240" t="s">
        <v>281</v>
      </c>
    </row>
    <row r="1494" s="13" customFormat="1">
      <c r="B1494" s="239"/>
      <c r="D1494" s="216" t="s">
        <v>402</v>
      </c>
      <c r="E1494" s="240" t="s">
        <v>5</v>
      </c>
      <c r="F1494" s="241" t="s">
        <v>1737</v>
      </c>
      <c r="H1494" s="242">
        <v>-15.045</v>
      </c>
      <c r="I1494" s="243"/>
      <c r="L1494" s="239"/>
      <c r="M1494" s="244"/>
      <c r="N1494" s="245"/>
      <c r="O1494" s="245"/>
      <c r="P1494" s="245"/>
      <c r="Q1494" s="245"/>
      <c r="R1494" s="245"/>
      <c r="S1494" s="245"/>
      <c r="T1494" s="246"/>
      <c r="AT1494" s="240" t="s">
        <v>402</v>
      </c>
      <c r="AU1494" s="240" t="s">
        <v>294</v>
      </c>
      <c r="AV1494" s="13" t="s">
        <v>87</v>
      </c>
      <c r="AW1494" s="13" t="s">
        <v>43</v>
      </c>
      <c r="AX1494" s="13" t="s">
        <v>80</v>
      </c>
      <c r="AY1494" s="240" t="s">
        <v>281</v>
      </c>
    </row>
    <row r="1495" s="13" customFormat="1">
      <c r="B1495" s="239"/>
      <c r="D1495" s="216" t="s">
        <v>402</v>
      </c>
      <c r="E1495" s="240" t="s">
        <v>5</v>
      </c>
      <c r="F1495" s="241" t="s">
        <v>1738</v>
      </c>
      <c r="H1495" s="242">
        <v>-69.375</v>
      </c>
      <c r="I1495" s="243"/>
      <c r="L1495" s="239"/>
      <c r="M1495" s="244"/>
      <c r="N1495" s="245"/>
      <c r="O1495" s="245"/>
      <c r="P1495" s="245"/>
      <c r="Q1495" s="245"/>
      <c r="R1495" s="245"/>
      <c r="S1495" s="245"/>
      <c r="T1495" s="246"/>
      <c r="AT1495" s="240" t="s">
        <v>402</v>
      </c>
      <c r="AU1495" s="240" t="s">
        <v>294</v>
      </c>
      <c r="AV1495" s="13" t="s">
        <v>87</v>
      </c>
      <c r="AW1495" s="13" t="s">
        <v>43</v>
      </c>
      <c r="AX1495" s="13" t="s">
        <v>80</v>
      </c>
      <c r="AY1495" s="240" t="s">
        <v>281</v>
      </c>
    </row>
    <row r="1496" s="12" customFormat="1">
      <c r="B1496" s="232"/>
      <c r="D1496" s="216" t="s">
        <v>402</v>
      </c>
      <c r="E1496" s="233" t="s">
        <v>5</v>
      </c>
      <c r="F1496" s="234" t="s">
        <v>1714</v>
      </c>
      <c r="H1496" s="233" t="s">
        <v>5</v>
      </c>
      <c r="I1496" s="235"/>
      <c r="L1496" s="232"/>
      <c r="M1496" s="236"/>
      <c r="N1496" s="237"/>
      <c r="O1496" s="237"/>
      <c r="P1496" s="237"/>
      <c r="Q1496" s="237"/>
      <c r="R1496" s="237"/>
      <c r="S1496" s="237"/>
      <c r="T1496" s="238"/>
      <c r="AT1496" s="233" t="s">
        <v>402</v>
      </c>
      <c r="AU1496" s="233" t="s">
        <v>294</v>
      </c>
      <c r="AV1496" s="12" t="s">
        <v>24</v>
      </c>
      <c r="AW1496" s="12" t="s">
        <v>43</v>
      </c>
      <c r="AX1496" s="12" t="s">
        <v>80</v>
      </c>
      <c r="AY1496" s="233" t="s">
        <v>281</v>
      </c>
    </row>
    <row r="1497" s="13" customFormat="1">
      <c r="B1497" s="239"/>
      <c r="D1497" s="216" t="s">
        <v>402</v>
      </c>
      <c r="E1497" s="240" t="s">
        <v>5</v>
      </c>
      <c r="F1497" s="241" t="s">
        <v>1739</v>
      </c>
      <c r="H1497" s="242">
        <v>199.971</v>
      </c>
      <c r="I1497" s="243"/>
      <c r="L1497" s="239"/>
      <c r="M1497" s="244"/>
      <c r="N1497" s="245"/>
      <c r="O1497" s="245"/>
      <c r="P1497" s="245"/>
      <c r="Q1497" s="245"/>
      <c r="R1497" s="245"/>
      <c r="S1497" s="245"/>
      <c r="T1497" s="246"/>
      <c r="AT1497" s="240" t="s">
        <v>402</v>
      </c>
      <c r="AU1497" s="240" t="s">
        <v>294</v>
      </c>
      <c r="AV1497" s="13" t="s">
        <v>87</v>
      </c>
      <c r="AW1497" s="13" t="s">
        <v>43</v>
      </c>
      <c r="AX1497" s="13" t="s">
        <v>80</v>
      </c>
      <c r="AY1497" s="240" t="s">
        <v>281</v>
      </c>
    </row>
    <row r="1498" s="13" customFormat="1">
      <c r="B1498" s="239"/>
      <c r="D1498" s="216" t="s">
        <v>402</v>
      </c>
      <c r="E1498" s="240" t="s">
        <v>5</v>
      </c>
      <c r="F1498" s="241" t="s">
        <v>1740</v>
      </c>
      <c r="H1498" s="242">
        <v>28.254000000000001</v>
      </c>
      <c r="I1498" s="243"/>
      <c r="L1498" s="239"/>
      <c r="M1498" s="244"/>
      <c r="N1498" s="245"/>
      <c r="O1498" s="245"/>
      <c r="P1498" s="245"/>
      <c r="Q1498" s="245"/>
      <c r="R1498" s="245"/>
      <c r="S1498" s="245"/>
      <c r="T1498" s="246"/>
      <c r="AT1498" s="240" t="s">
        <v>402</v>
      </c>
      <c r="AU1498" s="240" t="s">
        <v>294</v>
      </c>
      <c r="AV1498" s="13" t="s">
        <v>87</v>
      </c>
      <c r="AW1498" s="13" t="s">
        <v>43</v>
      </c>
      <c r="AX1498" s="13" t="s">
        <v>80</v>
      </c>
      <c r="AY1498" s="240" t="s">
        <v>281</v>
      </c>
    </row>
    <row r="1499" s="13" customFormat="1">
      <c r="B1499" s="239"/>
      <c r="D1499" s="216" t="s">
        <v>402</v>
      </c>
      <c r="E1499" s="240" t="s">
        <v>5</v>
      </c>
      <c r="F1499" s="241" t="s">
        <v>1741</v>
      </c>
      <c r="H1499" s="242">
        <v>51.383000000000003</v>
      </c>
      <c r="I1499" s="243"/>
      <c r="L1499" s="239"/>
      <c r="M1499" s="244"/>
      <c r="N1499" s="245"/>
      <c r="O1499" s="245"/>
      <c r="P1499" s="245"/>
      <c r="Q1499" s="245"/>
      <c r="R1499" s="245"/>
      <c r="S1499" s="245"/>
      <c r="T1499" s="246"/>
      <c r="AT1499" s="240" t="s">
        <v>402</v>
      </c>
      <c r="AU1499" s="240" t="s">
        <v>294</v>
      </c>
      <c r="AV1499" s="13" t="s">
        <v>87</v>
      </c>
      <c r="AW1499" s="13" t="s">
        <v>43</v>
      </c>
      <c r="AX1499" s="13" t="s">
        <v>80</v>
      </c>
      <c r="AY1499" s="240" t="s">
        <v>281</v>
      </c>
    </row>
    <row r="1500" s="13" customFormat="1">
      <c r="B1500" s="239"/>
      <c r="D1500" s="216" t="s">
        <v>402</v>
      </c>
      <c r="E1500" s="240" t="s">
        <v>5</v>
      </c>
      <c r="F1500" s="241" t="s">
        <v>1742</v>
      </c>
      <c r="H1500" s="242">
        <v>-30.16</v>
      </c>
      <c r="I1500" s="243"/>
      <c r="L1500" s="239"/>
      <c r="M1500" s="244"/>
      <c r="N1500" s="245"/>
      <c r="O1500" s="245"/>
      <c r="P1500" s="245"/>
      <c r="Q1500" s="245"/>
      <c r="R1500" s="245"/>
      <c r="S1500" s="245"/>
      <c r="T1500" s="246"/>
      <c r="AT1500" s="240" t="s">
        <v>402</v>
      </c>
      <c r="AU1500" s="240" t="s">
        <v>294</v>
      </c>
      <c r="AV1500" s="13" t="s">
        <v>87</v>
      </c>
      <c r="AW1500" s="13" t="s">
        <v>43</v>
      </c>
      <c r="AX1500" s="13" t="s">
        <v>80</v>
      </c>
      <c r="AY1500" s="240" t="s">
        <v>281</v>
      </c>
    </row>
    <row r="1501" s="12" customFormat="1">
      <c r="B1501" s="232"/>
      <c r="D1501" s="216" t="s">
        <v>402</v>
      </c>
      <c r="E1501" s="233" t="s">
        <v>5</v>
      </c>
      <c r="F1501" s="234" t="s">
        <v>1718</v>
      </c>
      <c r="H1501" s="233" t="s">
        <v>5</v>
      </c>
      <c r="I1501" s="235"/>
      <c r="L1501" s="232"/>
      <c r="M1501" s="236"/>
      <c r="N1501" s="237"/>
      <c r="O1501" s="237"/>
      <c r="P1501" s="237"/>
      <c r="Q1501" s="237"/>
      <c r="R1501" s="237"/>
      <c r="S1501" s="237"/>
      <c r="T1501" s="238"/>
      <c r="AT1501" s="233" t="s">
        <v>402</v>
      </c>
      <c r="AU1501" s="233" t="s">
        <v>294</v>
      </c>
      <c r="AV1501" s="12" t="s">
        <v>24</v>
      </c>
      <c r="AW1501" s="12" t="s">
        <v>43</v>
      </c>
      <c r="AX1501" s="12" t="s">
        <v>80</v>
      </c>
      <c r="AY1501" s="233" t="s">
        <v>281</v>
      </c>
    </row>
    <row r="1502" s="13" customFormat="1">
      <c r="B1502" s="239"/>
      <c r="D1502" s="216" t="s">
        <v>402</v>
      </c>
      <c r="E1502" s="240" t="s">
        <v>5</v>
      </c>
      <c r="F1502" s="241" t="s">
        <v>1743</v>
      </c>
      <c r="H1502" s="242">
        <v>145.17099999999999</v>
      </c>
      <c r="I1502" s="243"/>
      <c r="L1502" s="239"/>
      <c r="M1502" s="244"/>
      <c r="N1502" s="245"/>
      <c r="O1502" s="245"/>
      <c r="P1502" s="245"/>
      <c r="Q1502" s="245"/>
      <c r="R1502" s="245"/>
      <c r="S1502" s="245"/>
      <c r="T1502" s="246"/>
      <c r="AT1502" s="240" t="s">
        <v>402</v>
      </c>
      <c r="AU1502" s="240" t="s">
        <v>294</v>
      </c>
      <c r="AV1502" s="13" t="s">
        <v>87</v>
      </c>
      <c r="AW1502" s="13" t="s">
        <v>43</v>
      </c>
      <c r="AX1502" s="13" t="s">
        <v>80</v>
      </c>
      <c r="AY1502" s="240" t="s">
        <v>281</v>
      </c>
    </row>
    <row r="1503" s="13" customFormat="1">
      <c r="B1503" s="239"/>
      <c r="D1503" s="216" t="s">
        <v>402</v>
      </c>
      <c r="E1503" s="240" t="s">
        <v>5</v>
      </c>
      <c r="F1503" s="241" t="s">
        <v>830</v>
      </c>
      <c r="H1503" s="242">
        <v>-1.8</v>
      </c>
      <c r="I1503" s="243"/>
      <c r="L1503" s="239"/>
      <c r="M1503" s="244"/>
      <c r="N1503" s="245"/>
      <c r="O1503" s="245"/>
      <c r="P1503" s="245"/>
      <c r="Q1503" s="245"/>
      <c r="R1503" s="245"/>
      <c r="S1503" s="245"/>
      <c r="T1503" s="246"/>
      <c r="AT1503" s="240" t="s">
        <v>402</v>
      </c>
      <c r="AU1503" s="240" t="s">
        <v>294</v>
      </c>
      <c r="AV1503" s="13" t="s">
        <v>87</v>
      </c>
      <c r="AW1503" s="13" t="s">
        <v>43</v>
      </c>
      <c r="AX1503" s="13" t="s">
        <v>80</v>
      </c>
      <c r="AY1503" s="240" t="s">
        <v>281</v>
      </c>
    </row>
    <row r="1504" s="13" customFormat="1">
      <c r="B1504" s="239"/>
      <c r="D1504" s="216" t="s">
        <v>402</v>
      </c>
      <c r="E1504" s="240" t="s">
        <v>5</v>
      </c>
      <c r="F1504" s="241" t="s">
        <v>1744</v>
      </c>
      <c r="H1504" s="242">
        <v>-14.85</v>
      </c>
      <c r="I1504" s="243"/>
      <c r="L1504" s="239"/>
      <c r="M1504" s="244"/>
      <c r="N1504" s="245"/>
      <c r="O1504" s="245"/>
      <c r="P1504" s="245"/>
      <c r="Q1504" s="245"/>
      <c r="R1504" s="245"/>
      <c r="S1504" s="245"/>
      <c r="T1504" s="246"/>
      <c r="AT1504" s="240" t="s">
        <v>402</v>
      </c>
      <c r="AU1504" s="240" t="s">
        <v>294</v>
      </c>
      <c r="AV1504" s="13" t="s">
        <v>87</v>
      </c>
      <c r="AW1504" s="13" t="s">
        <v>43</v>
      </c>
      <c r="AX1504" s="13" t="s">
        <v>80</v>
      </c>
      <c r="AY1504" s="240" t="s">
        <v>281</v>
      </c>
    </row>
    <row r="1505" s="12" customFormat="1">
      <c r="B1505" s="232"/>
      <c r="D1505" s="216" t="s">
        <v>402</v>
      </c>
      <c r="E1505" s="233" t="s">
        <v>5</v>
      </c>
      <c r="F1505" s="234" t="s">
        <v>1720</v>
      </c>
      <c r="H1505" s="233" t="s">
        <v>5</v>
      </c>
      <c r="I1505" s="235"/>
      <c r="L1505" s="232"/>
      <c r="M1505" s="236"/>
      <c r="N1505" s="237"/>
      <c r="O1505" s="237"/>
      <c r="P1505" s="237"/>
      <c r="Q1505" s="237"/>
      <c r="R1505" s="237"/>
      <c r="S1505" s="237"/>
      <c r="T1505" s="238"/>
      <c r="AT1505" s="233" t="s">
        <v>402</v>
      </c>
      <c r="AU1505" s="233" t="s">
        <v>294</v>
      </c>
      <c r="AV1505" s="12" t="s">
        <v>24</v>
      </c>
      <c r="AW1505" s="12" t="s">
        <v>43</v>
      </c>
      <c r="AX1505" s="12" t="s">
        <v>80</v>
      </c>
      <c r="AY1505" s="233" t="s">
        <v>281</v>
      </c>
    </row>
    <row r="1506" s="13" customFormat="1">
      <c r="B1506" s="239"/>
      <c r="D1506" s="216" t="s">
        <v>402</v>
      </c>
      <c r="E1506" s="240" t="s">
        <v>5</v>
      </c>
      <c r="F1506" s="241" t="s">
        <v>1745</v>
      </c>
      <c r="H1506" s="242">
        <v>285.44099999999997</v>
      </c>
      <c r="I1506" s="243"/>
      <c r="L1506" s="239"/>
      <c r="M1506" s="244"/>
      <c r="N1506" s="245"/>
      <c r="O1506" s="245"/>
      <c r="P1506" s="245"/>
      <c r="Q1506" s="245"/>
      <c r="R1506" s="245"/>
      <c r="S1506" s="245"/>
      <c r="T1506" s="246"/>
      <c r="AT1506" s="240" t="s">
        <v>402</v>
      </c>
      <c r="AU1506" s="240" t="s">
        <v>294</v>
      </c>
      <c r="AV1506" s="13" t="s">
        <v>87</v>
      </c>
      <c r="AW1506" s="13" t="s">
        <v>43</v>
      </c>
      <c r="AX1506" s="13" t="s">
        <v>80</v>
      </c>
      <c r="AY1506" s="240" t="s">
        <v>281</v>
      </c>
    </row>
    <row r="1507" s="13" customFormat="1">
      <c r="B1507" s="239"/>
      <c r="D1507" s="216" t="s">
        <v>402</v>
      </c>
      <c r="E1507" s="240" t="s">
        <v>5</v>
      </c>
      <c r="F1507" s="241" t="s">
        <v>1746</v>
      </c>
      <c r="H1507" s="242">
        <v>-49.5</v>
      </c>
      <c r="I1507" s="243"/>
      <c r="L1507" s="239"/>
      <c r="M1507" s="244"/>
      <c r="N1507" s="245"/>
      <c r="O1507" s="245"/>
      <c r="P1507" s="245"/>
      <c r="Q1507" s="245"/>
      <c r="R1507" s="245"/>
      <c r="S1507" s="245"/>
      <c r="T1507" s="246"/>
      <c r="AT1507" s="240" t="s">
        <v>402</v>
      </c>
      <c r="AU1507" s="240" t="s">
        <v>294</v>
      </c>
      <c r="AV1507" s="13" t="s">
        <v>87</v>
      </c>
      <c r="AW1507" s="13" t="s">
        <v>43</v>
      </c>
      <c r="AX1507" s="13" t="s">
        <v>80</v>
      </c>
      <c r="AY1507" s="240" t="s">
        <v>281</v>
      </c>
    </row>
    <row r="1508" s="13" customFormat="1">
      <c r="B1508" s="239"/>
      <c r="D1508" s="216" t="s">
        <v>402</v>
      </c>
      <c r="E1508" s="240" t="s">
        <v>5</v>
      </c>
      <c r="F1508" s="241" t="s">
        <v>1747</v>
      </c>
      <c r="H1508" s="242">
        <v>-39.039999999999999</v>
      </c>
      <c r="I1508" s="243"/>
      <c r="L1508" s="239"/>
      <c r="M1508" s="244"/>
      <c r="N1508" s="245"/>
      <c r="O1508" s="245"/>
      <c r="P1508" s="245"/>
      <c r="Q1508" s="245"/>
      <c r="R1508" s="245"/>
      <c r="S1508" s="245"/>
      <c r="T1508" s="246"/>
      <c r="AT1508" s="240" t="s">
        <v>402</v>
      </c>
      <c r="AU1508" s="240" t="s">
        <v>294</v>
      </c>
      <c r="AV1508" s="13" t="s">
        <v>87</v>
      </c>
      <c r="AW1508" s="13" t="s">
        <v>43</v>
      </c>
      <c r="AX1508" s="13" t="s">
        <v>80</v>
      </c>
      <c r="AY1508" s="240" t="s">
        <v>281</v>
      </c>
    </row>
    <row r="1509" s="12" customFormat="1">
      <c r="B1509" s="232"/>
      <c r="D1509" s="216" t="s">
        <v>402</v>
      </c>
      <c r="E1509" s="233" t="s">
        <v>5</v>
      </c>
      <c r="F1509" s="234" t="s">
        <v>1748</v>
      </c>
      <c r="H1509" s="233" t="s">
        <v>5</v>
      </c>
      <c r="I1509" s="235"/>
      <c r="L1509" s="232"/>
      <c r="M1509" s="236"/>
      <c r="N1509" s="237"/>
      <c r="O1509" s="237"/>
      <c r="P1509" s="237"/>
      <c r="Q1509" s="237"/>
      <c r="R1509" s="237"/>
      <c r="S1509" s="237"/>
      <c r="T1509" s="238"/>
      <c r="AT1509" s="233" t="s">
        <v>402</v>
      </c>
      <c r="AU1509" s="233" t="s">
        <v>294</v>
      </c>
      <c r="AV1509" s="12" t="s">
        <v>24</v>
      </c>
      <c r="AW1509" s="12" t="s">
        <v>43</v>
      </c>
      <c r="AX1509" s="12" t="s">
        <v>80</v>
      </c>
      <c r="AY1509" s="233" t="s">
        <v>281</v>
      </c>
    </row>
    <row r="1510" s="13" customFormat="1">
      <c r="B1510" s="239"/>
      <c r="D1510" s="216" t="s">
        <v>402</v>
      </c>
      <c r="E1510" s="240" t="s">
        <v>5</v>
      </c>
      <c r="F1510" s="241" t="s">
        <v>1749</v>
      </c>
      <c r="H1510" s="242">
        <v>32.886000000000003</v>
      </c>
      <c r="I1510" s="243"/>
      <c r="L1510" s="239"/>
      <c r="M1510" s="244"/>
      <c r="N1510" s="245"/>
      <c r="O1510" s="245"/>
      <c r="P1510" s="245"/>
      <c r="Q1510" s="245"/>
      <c r="R1510" s="245"/>
      <c r="S1510" s="245"/>
      <c r="T1510" s="246"/>
      <c r="AT1510" s="240" t="s">
        <v>402</v>
      </c>
      <c r="AU1510" s="240" t="s">
        <v>294</v>
      </c>
      <c r="AV1510" s="13" t="s">
        <v>87</v>
      </c>
      <c r="AW1510" s="13" t="s">
        <v>43</v>
      </c>
      <c r="AX1510" s="13" t="s">
        <v>80</v>
      </c>
      <c r="AY1510" s="240" t="s">
        <v>281</v>
      </c>
    </row>
    <row r="1511" s="13" customFormat="1">
      <c r="B1511" s="239"/>
      <c r="D1511" s="216" t="s">
        <v>402</v>
      </c>
      <c r="E1511" s="240" t="s">
        <v>5</v>
      </c>
      <c r="F1511" s="241" t="s">
        <v>1750</v>
      </c>
      <c r="H1511" s="242">
        <v>52.957999999999998</v>
      </c>
      <c r="I1511" s="243"/>
      <c r="L1511" s="239"/>
      <c r="M1511" s="244"/>
      <c r="N1511" s="245"/>
      <c r="O1511" s="245"/>
      <c r="P1511" s="245"/>
      <c r="Q1511" s="245"/>
      <c r="R1511" s="245"/>
      <c r="S1511" s="245"/>
      <c r="T1511" s="246"/>
      <c r="AT1511" s="240" t="s">
        <v>402</v>
      </c>
      <c r="AU1511" s="240" t="s">
        <v>294</v>
      </c>
      <c r="AV1511" s="13" t="s">
        <v>87</v>
      </c>
      <c r="AW1511" s="13" t="s">
        <v>43</v>
      </c>
      <c r="AX1511" s="13" t="s">
        <v>80</v>
      </c>
      <c r="AY1511" s="240" t="s">
        <v>281</v>
      </c>
    </row>
    <row r="1512" s="14" customFormat="1">
      <c r="B1512" s="247"/>
      <c r="D1512" s="216" t="s">
        <v>402</v>
      </c>
      <c r="E1512" s="248" t="s">
        <v>5</v>
      </c>
      <c r="F1512" s="249" t="s">
        <v>405</v>
      </c>
      <c r="H1512" s="250">
        <v>797.95899999999995</v>
      </c>
      <c r="I1512" s="251"/>
      <c r="L1512" s="247"/>
      <c r="M1512" s="252"/>
      <c r="N1512" s="253"/>
      <c r="O1512" s="253"/>
      <c r="P1512" s="253"/>
      <c r="Q1512" s="253"/>
      <c r="R1512" s="253"/>
      <c r="S1512" s="253"/>
      <c r="T1512" s="254"/>
      <c r="AT1512" s="248" t="s">
        <v>402</v>
      </c>
      <c r="AU1512" s="248" t="s">
        <v>294</v>
      </c>
      <c r="AV1512" s="14" t="s">
        <v>286</v>
      </c>
      <c r="AW1512" s="14" t="s">
        <v>43</v>
      </c>
      <c r="AX1512" s="14" t="s">
        <v>24</v>
      </c>
      <c r="AY1512" s="248" t="s">
        <v>281</v>
      </c>
    </row>
    <row r="1513" s="1" customFormat="1" ht="16.5" customHeight="1">
      <c r="B1513" s="203"/>
      <c r="C1513" s="255" t="s">
        <v>1751</v>
      </c>
      <c r="D1513" s="255" t="s">
        <v>512</v>
      </c>
      <c r="E1513" s="256" t="s">
        <v>1752</v>
      </c>
      <c r="F1513" s="257" t="s">
        <v>1753</v>
      </c>
      <c r="G1513" s="258" t="s">
        <v>388</v>
      </c>
      <c r="H1513" s="259">
        <v>813.91800000000001</v>
      </c>
      <c r="I1513" s="260"/>
      <c r="J1513" s="261">
        <f>ROUND(I1513*H1513,2)</f>
        <v>0</v>
      </c>
      <c r="K1513" s="257" t="s">
        <v>389</v>
      </c>
      <c r="L1513" s="262"/>
      <c r="M1513" s="263" t="s">
        <v>5</v>
      </c>
      <c r="N1513" s="264" t="s">
        <v>51</v>
      </c>
      <c r="O1513" s="49"/>
      <c r="P1513" s="213">
        <f>O1513*H1513</f>
        <v>0</v>
      </c>
      <c r="Q1513" s="213">
        <v>0.025000000000000001</v>
      </c>
      <c r="R1513" s="213">
        <f>Q1513*H1513</f>
        <v>20.347950000000001</v>
      </c>
      <c r="S1513" s="213">
        <v>0</v>
      </c>
      <c r="T1513" s="214">
        <f>S1513*H1513</f>
        <v>0</v>
      </c>
      <c r="AR1513" s="26" t="s">
        <v>316</v>
      </c>
      <c r="AT1513" s="26" t="s">
        <v>512</v>
      </c>
      <c r="AU1513" s="26" t="s">
        <v>294</v>
      </c>
      <c r="AY1513" s="26" t="s">
        <v>281</v>
      </c>
      <c r="BE1513" s="215">
        <f>IF(N1513="základní",J1513,0)</f>
        <v>0</v>
      </c>
      <c r="BF1513" s="215">
        <f>IF(N1513="snížená",J1513,0)</f>
        <v>0</v>
      </c>
      <c r="BG1513" s="215">
        <f>IF(N1513="zákl. přenesená",J1513,0)</f>
        <v>0</v>
      </c>
      <c r="BH1513" s="215">
        <f>IF(N1513="sníž. přenesená",J1513,0)</f>
        <v>0</v>
      </c>
      <c r="BI1513" s="215">
        <f>IF(N1513="nulová",J1513,0)</f>
        <v>0</v>
      </c>
      <c r="BJ1513" s="26" t="s">
        <v>24</v>
      </c>
      <c r="BK1513" s="215">
        <f>ROUND(I1513*H1513,2)</f>
        <v>0</v>
      </c>
      <c r="BL1513" s="26" t="s">
        <v>286</v>
      </c>
      <c r="BM1513" s="26" t="s">
        <v>1754</v>
      </c>
    </row>
    <row r="1514" s="1" customFormat="1">
      <c r="B1514" s="48"/>
      <c r="D1514" s="216" t="s">
        <v>288</v>
      </c>
      <c r="F1514" s="217" t="s">
        <v>1755</v>
      </c>
      <c r="I1514" s="218"/>
      <c r="L1514" s="48"/>
      <c r="M1514" s="219"/>
      <c r="N1514" s="49"/>
      <c r="O1514" s="49"/>
      <c r="P1514" s="49"/>
      <c r="Q1514" s="49"/>
      <c r="R1514" s="49"/>
      <c r="S1514" s="49"/>
      <c r="T1514" s="87"/>
      <c r="AT1514" s="26" t="s">
        <v>288</v>
      </c>
      <c r="AU1514" s="26" t="s">
        <v>294</v>
      </c>
    </row>
    <row r="1515" s="13" customFormat="1">
      <c r="B1515" s="239"/>
      <c r="D1515" s="216" t="s">
        <v>402</v>
      </c>
      <c r="F1515" s="241" t="s">
        <v>1756</v>
      </c>
      <c r="H1515" s="242">
        <v>813.91800000000001</v>
      </c>
      <c r="I1515" s="243"/>
      <c r="L1515" s="239"/>
      <c r="M1515" s="244"/>
      <c r="N1515" s="245"/>
      <c r="O1515" s="245"/>
      <c r="P1515" s="245"/>
      <c r="Q1515" s="245"/>
      <c r="R1515" s="245"/>
      <c r="S1515" s="245"/>
      <c r="T1515" s="246"/>
      <c r="AT1515" s="240" t="s">
        <v>402</v>
      </c>
      <c r="AU1515" s="240" t="s">
        <v>294</v>
      </c>
      <c r="AV1515" s="13" t="s">
        <v>87</v>
      </c>
      <c r="AW1515" s="13" t="s">
        <v>6</v>
      </c>
      <c r="AX1515" s="13" t="s">
        <v>24</v>
      </c>
      <c r="AY1515" s="240" t="s">
        <v>281</v>
      </c>
    </row>
    <row r="1516" s="1" customFormat="1" ht="38.25" customHeight="1">
      <c r="B1516" s="203"/>
      <c r="C1516" s="204" t="s">
        <v>1757</v>
      </c>
      <c r="D1516" s="204" t="s">
        <v>282</v>
      </c>
      <c r="E1516" s="205" t="s">
        <v>1758</v>
      </c>
      <c r="F1516" s="206" t="s">
        <v>1759</v>
      </c>
      <c r="G1516" s="207" t="s">
        <v>394</v>
      </c>
      <c r="H1516" s="208">
        <v>10.800000000000001</v>
      </c>
      <c r="I1516" s="209"/>
      <c r="J1516" s="210">
        <f>ROUND(I1516*H1516,2)</f>
        <v>0</v>
      </c>
      <c r="K1516" s="206" t="s">
        <v>389</v>
      </c>
      <c r="L1516" s="48"/>
      <c r="M1516" s="211" t="s">
        <v>5</v>
      </c>
      <c r="N1516" s="212" t="s">
        <v>51</v>
      </c>
      <c r="O1516" s="49"/>
      <c r="P1516" s="213">
        <f>O1516*H1516</f>
        <v>0</v>
      </c>
      <c r="Q1516" s="213">
        <v>0.00331</v>
      </c>
      <c r="R1516" s="213">
        <f>Q1516*H1516</f>
        <v>0.035748000000000002</v>
      </c>
      <c r="S1516" s="213">
        <v>0</v>
      </c>
      <c r="T1516" s="214">
        <f>S1516*H1516</f>
        <v>0</v>
      </c>
      <c r="AR1516" s="26" t="s">
        <v>286</v>
      </c>
      <c r="AT1516" s="26" t="s">
        <v>282</v>
      </c>
      <c r="AU1516" s="26" t="s">
        <v>294</v>
      </c>
      <c r="AY1516" s="26" t="s">
        <v>281</v>
      </c>
      <c r="BE1516" s="215">
        <f>IF(N1516="základní",J1516,0)</f>
        <v>0</v>
      </c>
      <c r="BF1516" s="215">
        <f>IF(N1516="snížená",J1516,0)</f>
        <v>0</v>
      </c>
      <c r="BG1516" s="215">
        <f>IF(N1516="zákl. přenesená",J1516,0)</f>
        <v>0</v>
      </c>
      <c r="BH1516" s="215">
        <f>IF(N1516="sníž. přenesená",J1516,0)</f>
        <v>0</v>
      </c>
      <c r="BI1516" s="215">
        <f>IF(N1516="nulová",J1516,0)</f>
        <v>0</v>
      </c>
      <c r="BJ1516" s="26" t="s">
        <v>24</v>
      </c>
      <c r="BK1516" s="215">
        <f>ROUND(I1516*H1516,2)</f>
        <v>0</v>
      </c>
      <c r="BL1516" s="26" t="s">
        <v>286</v>
      </c>
      <c r="BM1516" s="26" t="s">
        <v>1760</v>
      </c>
    </row>
    <row r="1517" s="1" customFormat="1">
      <c r="B1517" s="48"/>
      <c r="D1517" s="216" t="s">
        <v>288</v>
      </c>
      <c r="F1517" s="217" t="s">
        <v>1761</v>
      </c>
      <c r="I1517" s="218"/>
      <c r="L1517" s="48"/>
      <c r="M1517" s="219"/>
      <c r="N1517" s="49"/>
      <c r="O1517" s="49"/>
      <c r="P1517" s="49"/>
      <c r="Q1517" s="49"/>
      <c r="R1517" s="49"/>
      <c r="S1517" s="49"/>
      <c r="T1517" s="87"/>
      <c r="AT1517" s="26" t="s">
        <v>288</v>
      </c>
      <c r="AU1517" s="26" t="s">
        <v>294</v>
      </c>
    </row>
    <row r="1518" s="12" customFormat="1">
      <c r="B1518" s="232"/>
      <c r="D1518" s="216" t="s">
        <v>402</v>
      </c>
      <c r="E1518" s="233" t="s">
        <v>5</v>
      </c>
      <c r="F1518" s="234" t="s">
        <v>1762</v>
      </c>
      <c r="H1518" s="233" t="s">
        <v>5</v>
      </c>
      <c r="I1518" s="235"/>
      <c r="L1518" s="232"/>
      <c r="M1518" s="236"/>
      <c r="N1518" s="237"/>
      <c r="O1518" s="237"/>
      <c r="P1518" s="237"/>
      <c r="Q1518" s="237"/>
      <c r="R1518" s="237"/>
      <c r="S1518" s="237"/>
      <c r="T1518" s="238"/>
      <c r="AT1518" s="233" t="s">
        <v>402</v>
      </c>
      <c r="AU1518" s="233" t="s">
        <v>294</v>
      </c>
      <c r="AV1518" s="12" t="s">
        <v>24</v>
      </c>
      <c r="AW1518" s="12" t="s">
        <v>43</v>
      </c>
      <c r="AX1518" s="12" t="s">
        <v>80</v>
      </c>
      <c r="AY1518" s="233" t="s">
        <v>281</v>
      </c>
    </row>
    <row r="1519" s="13" customFormat="1">
      <c r="B1519" s="239"/>
      <c r="D1519" s="216" t="s">
        <v>402</v>
      </c>
      <c r="E1519" s="240" t="s">
        <v>5</v>
      </c>
      <c r="F1519" s="241" t="s">
        <v>1763</v>
      </c>
      <c r="H1519" s="242">
        <v>10.800000000000001</v>
      </c>
      <c r="I1519" s="243"/>
      <c r="L1519" s="239"/>
      <c r="M1519" s="244"/>
      <c r="N1519" s="245"/>
      <c r="O1519" s="245"/>
      <c r="P1519" s="245"/>
      <c r="Q1519" s="245"/>
      <c r="R1519" s="245"/>
      <c r="S1519" s="245"/>
      <c r="T1519" s="246"/>
      <c r="AT1519" s="240" t="s">
        <v>402</v>
      </c>
      <c r="AU1519" s="240" t="s">
        <v>294</v>
      </c>
      <c r="AV1519" s="13" t="s">
        <v>87</v>
      </c>
      <c r="AW1519" s="13" t="s">
        <v>43</v>
      </c>
      <c r="AX1519" s="13" t="s">
        <v>80</v>
      </c>
      <c r="AY1519" s="240" t="s">
        <v>281</v>
      </c>
    </row>
    <row r="1520" s="14" customFormat="1">
      <c r="B1520" s="247"/>
      <c r="D1520" s="216" t="s">
        <v>402</v>
      </c>
      <c r="E1520" s="248" t="s">
        <v>5</v>
      </c>
      <c r="F1520" s="249" t="s">
        <v>405</v>
      </c>
      <c r="H1520" s="250">
        <v>10.800000000000001</v>
      </c>
      <c r="I1520" s="251"/>
      <c r="L1520" s="247"/>
      <c r="M1520" s="252"/>
      <c r="N1520" s="253"/>
      <c r="O1520" s="253"/>
      <c r="P1520" s="253"/>
      <c r="Q1520" s="253"/>
      <c r="R1520" s="253"/>
      <c r="S1520" s="253"/>
      <c r="T1520" s="254"/>
      <c r="AT1520" s="248" t="s">
        <v>402</v>
      </c>
      <c r="AU1520" s="248" t="s">
        <v>294</v>
      </c>
      <c r="AV1520" s="14" t="s">
        <v>286</v>
      </c>
      <c r="AW1520" s="14" t="s">
        <v>43</v>
      </c>
      <c r="AX1520" s="14" t="s">
        <v>24</v>
      </c>
      <c r="AY1520" s="248" t="s">
        <v>281</v>
      </c>
    </row>
    <row r="1521" s="1" customFormat="1" ht="16.5" customHeight="1">
      <c r="B1521" s="203"/>
      <c r="C1521" s="255" t="s">
        <v>1764</v>
      </c>
      <c r="D1521" s="255" t="s">
        <v>512</v>
      </c>
      <c r="E1521" s="256" t="s">
        <v>1765</v>
      </c>
      <c r="F1521" s="257" t="s">
        <v>1766</v>
      </c>
      <c r="G1521" s="258" t="s">
        <v>388</v>
      </c>
      <c r="H1521" s="259">
        <v>3.3050000000000002</v>
      </c>
      <c r="I1521" s="260"/>
      <c r="J1521" s="261">
        <f>ROUND(I1521*H1521,2)</f>
        <v>0</v>
      </c>
      <c r="K1521" s="257" t="s">
        <v>389</v>
      </c>
      <c r="L1521" s="262"/>
      <c r="M1521" s="263" t="s">
        <v>5</v>
      </c>
      <c r="N1521" s="264" t="s">
        <v>51</v>
      </c>
      <c r="O1521" s="49"/>
      <c r="P1521" s="213">
        <f>O1521*H1521</f>
        <v>0</v>
      </c>
      <c r="Q1521" s="213">
        <v>0.0135</v>
      </c>
      <c r="R1521" s="213">
        <f>Q1521*H1521</f>
        <v>0.044617500000000004</v>
      </c>
      <c r="S1521" s="213">
        <v>0</v>
      </c>
      <c r="T1521" s="214">
        <f>S1521*H1521</f>
        <v>0</v>
      </c>
      <c r="AR1521" s="26" t="s">
        <v>316</v>
      </c>
      <c r="AT1521" s="26" t="s">
        <v>512</v>
      </c>
      <c r="AU1521" s="26" t="s">
        <v>294</v>
      </c>
      <c r="AY1521" s="26" t="s">
        <v>281</v>
      </c>
      <c r="BE1521" s="215">
        <f>IF(N1521="základní",J1521,0)</f>
        <v>0</v>
      </c>
      <c r="BF1521" s="215">
        <f>IF(N1521="snížená",J1521,0)</f>
        <v>0</v>
      </c>
      <c r="BG1521" s="215">
        <f>IF(N1521="zákl. přenesená",J1521,0)</f>
        <v>0</v>
      </c>
      <c r="BH1521" s="215">
        <f>IF(N1521="sníž. přenesená",J1521,0)</f>
        <v>0</v>
      </c>
      <c r="BI1521" s="215">
        <f>IF(N1521="nulová",J1521,0)</f>
        <v>0</v>
      </c>
      <c r="BJ1521" s="26" t="s">
        <v>24</v>
      </c>
      <c r="BK1521" s="215">
        <f>ROUND(I1521*H1521,2)</f>
        <v>0</v>
      </c>
      <c r="BL1521" s="26" t="s">
        <v>286</v>
      </c>
      <c r="BM1521" s="26" t="s">
        <v>1767</v>
      </c>
    </row>
    <row r="1522" s="1" customFormat="1">
      <c r="B1522" s="48"/>
      <c r="D1522" s="216" t="s">
        <v>288</v>
      </c>
      <c r="F1522" s="217" t="s">
        <v>1766</v>
      </c>
      <c r="I1522" s="218"/>
      <c r="L1522" s="48"/>
      <c r="M1522" s="219"/>
      <c r="N1522" s="49"/>
      <c r="O1522" s="49"/>
      <c r="P1522" s="49"/>
      <c r="Q1522" s="49"/>
      <c r="R1522" s="49"/>
      <c r="S1522" s="49"/>
      <c r="T1522" s="87"/>
      <c r="AT1522" s="26" t="s">
        <v>288</v>
      </c>
      <c r="AU1522" s="26" t="s">
        <v>294</v>
      </c>
    </row>
    <row r="1523" s="13" customFormat="1">
      <c r="B1523" s="239"/>
      <c r="D1523" s="216" t="s">
        <v>402</v>
      </c>
      <c r="E1523" s="240" t="s">
        <v>5</v>
      </c>
      <c r="F1523" s="241" t="s">
        <v>1768</v>
      </c>
      <c r="H1523" s="242">
        <v>3.2400000000000002</v>
      </c>
      <c r="I1523" s="243"/>
      <c r="L1523" s="239"/>
      <c r="M1523" s="244"/>
      <c r="N1523" s="245"/>
      <c r="O1523" s="245"/>
      <c r="P1523" s="245"/>
      <c r="Q1523" s="245"/>
      <c r="R1523" s="245"/>
      <c r="S1523" s="245"/>
      <c r="T1523" s="246"/>
      <c r="AT1523" s="240" t="s">
        <v>402</v>
      </c>
      <c r="AU1523" s="240" t="s">
        <v>294</v>
      </c>
      <c r="AV1523" s="13" t="s">
        <v>87</v>
      </c>
      <c r="AW1523" s="13" t="s">
        <v>43</v>
      </c>
      <c r="AX1523" s="13" t="s">
        <v>80</v>
      </c>
      <c r="AY1523" s="240" t="s">
        <v>281</v>
      </c>
    </row>
    <row r="1524" s="13" customFormat="1">
      <c r="B1524" s="239"/>
      <c r="D1524" s="216" t="s">
        <v>402</v>
      </c>
      <c r="E1524" s="240" t="s">
        <v>5</v>
      </c>
      <c r="F1524" s="241" t="s">
        <v>1769</v>
      </c>
      <c r="H1524" s="242">
        <v>0.065000000000000002</v>
      </c>
      <c r="I1524" s="243"/>
      <c r="L1524" s="239"/>
      <c r="M1524" s="244"/>
      <c r="N1524" s="245"/>
      <c r="O1524" s="245"/>
      <c r="P1524" s="245"/>
      <c r="Q1524" s="245"/>
      <c r="R1524" s="245"/>
      <c r="S1524" s="245"/>
      <c r="T1524" s="246"/>
      <c r="AT1524" s="240" t="s">
        <v>402</v>
      </c>
      <c r="AU1524" s="240" t="s">
        <v>294</v>
      </c>
      <c r="AV1524" s="13" t="s">
        <v>87</v>
      </c>
      <c r="AW1524" s="13" t="s">
        <v>43</v>
      </c>
      <c r="AX1524" s="13" t="s">
        <v>80</v>
      </c>
      <c r="AY1524" s="240" t="s">
        <v>281</v>
      </c>
    </row>
    <row r="1525" s="14" customFormat="1">
      <c r="B1525" s="247"/>
      <c r="D1525" s="216" t="s">
        <v>402</v>
      </c>
      <c r="E1525" s="248" t="s">
        <v>5</v>
      </c>
      <c r="F1525" s="249" t="s">
        <v>405</v>
      </c>
      <c r="H1525" s="250">
        <v>3.3050000000000002</v>
      </c>
      <c r="I1525" s="251"/>
      <c r="L1525" s="247"/>
      <c r="M1525" s="252"/>
      <c r="N1525" s="253"/>
      <c r="O1525" s="253"/>
      <c r="P1525" s="253"/>
      <c r="Q1525" s="253"/>
      <c r="R1525" s="253"/>
      <c r="S1525" s="253"/>
      <c r="T1525" s="254"/>
      <c r="AT1525" s="248" t="s">
        <v>402</v>
      </c>
      <c r="AU1525" s="248" t="s">
        <v>294</v>
      </c>
      <c r="AV1525" s="14" t="s">
        <v>286</v>
      </c>
      <c r="AW1525" s="14" t="s">
        <v>43</v>
      </c>
      <c r="AX1525" s="14" t="s">
        <v>24</v>
      </c>
      <c r="AY1525" s="248" t="s">
        <v>281</v>
      </c>
    </row>
    <row r="1526" s="1" customFormat="1" ht="25.5" customHeight="1">
      <c r="B1526" s="203"/>
      <c r="C1526" s="204" t="s">
        <v>1770</v>
      </c>
      <c r="D1526" s="204" t="s">
        <v>282</v>
      </c>
      <c r="E1526" s="205" t="s">
        <v>1771</v>
      </c>
      <c r="F1526" s="206" t="s">
        <v>1772</v>
      </c>
      <c r="G1526" s="207" t="s">
        <v>388</v>
      </c>
      <c r="H1526" s="208">
        <v>325.82900000000001</v>
      </c>
      <c r="I1526" s="209"/>
      <c r="J1526" s="210">
        <f>ROUND(I1526*H1526,2)</f>
        <v>0</v>
      </c>
      <c r="K1526" s="206" t="s">
        <v>389</v>
      </c>
      <c r="L1526" s="48"/>
      <c r="M1526" s="211" t="s">
        <v>5</v>
      </c>
      <c r="N1526" s="212" t="s">
        <v>51</v>
      </c>
      <c r="O1526" s="49"/>
      <c r="P1526" s="213">
        <f>O1526*H1526</f>
        <v>0</v>
      </c>
      <c r="Q1526" s="213">
        <v>6.0000000000000002E-05</v>
      </c>
      <c r="R1526" s="213">
        <f>Q1526*H1526</f>
        <v>0.019549739999999999</v>
      </c>
      <c r="S1526" s="213">
        <v>0</v>
      </c>
      <c r="T1526" s="214">
        <f>S1526*H1526</f>
        <v>0</v>
      </c>
      <c r="AR1526" s="26" t="s">
        <v>286</v>
      </c>
      <c r="AT1526" s="26" t="s">
        <v>282</v>
      </c>
      <c r="AU1526" s="26" t="s">
        <v>294</v>
      </c>
      <c r="AY1526" s="26" t="s">
        <v>281</v>
      </c>
      <c r="BE1526" s="215">
        <f>IF(N1526="základní",J1526,0)</f>
        <v>0</v>
      </c>
      <c r="BF1526" s="215">
        <f>IF(N1526="snížená",J1526,0)</f>
        <v>0</v>
      </c>
      <c r="BG1526" s="215">
        <f>IF(N1526="zákl. přenesená",J1526,0)</f>
        <v>0</v>
      </c>
      <c r="BH1526" s="215">
        <f>IF(N1526="sníž. přenesená",J1526,0)</f>
        <v>0</v>
      </c>
      <c r="BI1526" s="215">
        <f>IF(N1526="nulová",J1526,0)</f>
        <v>0</v>
      </c>
      <c r="BJ1526" s="26" t="s">
        <v>24</v>
      </c>
      <c r="BK1526" s="215">
        <f>ROUND(I1526*H1526,2)</f>
        <v>0</v>
      </c>
      <c r="BL1526" s="26" t="s">
        <v>286</v>
      </c>
      <c r="BM1526" s="26" t="s">
        <v>1773</v>
      </c>
    </row>
    <row r="1527" s="1" customFormat="1">
      <c r="B1527" s="48"/>
      <c r="D1527" s="216" t="s">
        <v>288</v>
      </c>
      <c r="F1527" s="217" t="s">
        <v>1774</v>
      </c>
      <c r="I1527" s="218"/>
      <c r="L1527" s="48"/>
      <c r="M1527" s="219"/>
      <c r="N1527" s="49"/>
      <c r="O1527" s="49"/>
      <c r="P1527" s="49"/>
      <c r="Q1527" s="49"/>
      <c r="R1527" s="49"/>
      <c r="S1527" s="49"/>
      <c r="T1527" s="87"/>
      <c r="AT1527" s="26" t="s">
        <v>288</v>
      </c>
      <c r="AU1527" s="26" t="s">
        <v>294</v>
      </c>
    </row>
    <row r="1528" s="1" customFormat="1" ht="25.5" customHeight="1">
      <c r="B1528" s="203"/>
      <c r="C1528" s="204" t="s">
        <v>1775</v>
      </c>
      <c r="D1528" s="204" t="s">
        <v>282</v>
      </c>
      <c r="E1528" s="205" t="s">
        <v>1776</v>
      </c>
      <c r="F1528" s="206" t="s">
        <v>1777</v>
      </c>
      <c r="G1528" s="207" t="s">
        <v>388</v>
      </c>
      <c r="H1528" s="208">
        <v>801.19899999999996</v>
      </c>
      <c r="I1528" s="209"/>
      <c r="J1528" s="210">
        <f>ROUND(I1528*H1528,2)</f>
        <v>0</v>
      </c>
      <c r="K1528" s="206" t="s">
        <v>389</v>
      </c>
      <c r="L1528" s="48"/>
      <c r="M1528" s="211" t="s">
        <v>5</v>
      </c>
      <c r="N1528" s="212" t="s">
        <v>51</v>
      </c>
      <c r="O1528" s="49"/>
      <c r="P1528" s="213">
        <f>O1528*H1528</f>
        <v>0</v>
      </c>
      <c r="Q1528" s="213">
        <v>6.0000000000000002E-05</v>
      </c>
      <c r="R1528" s="213">
        <f>Q1528*H1528</f>
        <v>0.048071940000000001</v>
      </c>
      <c r="S1528" s="213">
        <v>0</v>
      </c>
      <c r="T1528" s="214">
        <f>S1528*H1528</f>
        <v>0</v>
      </c>
      <c r="AR1528" s="26" t="s">
        <v>286</v>
      </c>
      <c r="AT1528" s="26" t="s">
        <v>282</v>
      </c>
      <c r="AU1528" s="26" t="s">
        <v>294</v>
      </c>
      <c r="AY1528" s="26" t="s">
        <v>281</v>
      </c>
      <c r="BE1528" s="215">
        <f>IF(N1528="základní",J1528,0)</f>
        <v>0</v>
      </c>
      <c r="BF1528" s="215">
        <f>IF(N1528="snížená",J1528,0)</f>
        <v>0</v>
      </c>
      <c r="BG1528" s="215">
        <f>IF(N1528="zákl. přenesená",J1528,0)</f>
        <v>0</v>
      </c>
      <c r="BH1528" s="215">
        <f>IF(N1528="sníž. přenesená",J1528,0)</f>
        <v>0</v>
      </c>
      <c r="BI1528" s="215">
        <f>IF(N1528="nulová",J1528,0)</f>
        <v>0</v>
      </c>
      <c r="BJ1528" s="26" t="s">
        <v>24</v>
      </c>
      <c r="BK1528" s="215">
        <f>ROUND(I1528*H1528,2)</f>
        <v>0</v>
      </c>
      <c r="BL1528" s="26" t="s">
        <v>286</v>
      </c>
      <c r="BM1528" s="26" t="s">
        <v>1778</v>
      </c>
    </row>
    <row r="1529" s="1" customFormat="1">
      <c r="B1529" s="48"/>
      <c r="D1529" s="216" t="s">
        <v>288</v>
      </c>
      <c r="F1529" s="217" t="s">
        <v>1779</v>
      </c>
      <c r="I1529" s="218"/>
      <c r="L1529" s="48"/>
      <c r="M1529" s="219"/>
      <c r="N1529" s="49"/>
      <c r="O1529" s="49"/>
      <c r="P1529" s="49"/>
      <c r="Q1529" s="49"/>
      <c r="R1529" s="49"/>
      <c r="S1529" s="49"/>
      <c r="T1529" s="87"/>
      <c r="AT1529" s="26" t="s">
        <v>288</v>
      </c>
      <c r="AU1529" s="26" t="s">
        <v>294</v>
      </c>
    </row>
    <row r="1530" s="13" customFormat="1">
      <c r="B1530" s="239"/>
      <c r="D1530" s="216" t="s">
        <v>402</v>
      </c>
      <c r="E1530" s="240" t="s">
        <v>5</v>
      </c>
      <c r="F1530" s="241" t="s">
        <v>1780</v>
      </c>
      <c r="H1530" s="242">
        <v>797.95899999999995</v>
      </c>
      <c r="I1530" s="243"/>
      <c r="L1530" s="239"/>
      <c r="M1530" s="244"/>
      <c r="N1530" s="245"/>
      <c r="O1530" s="245"/>
      <c r="P1530" s="245"/>
      <c r="Q1530" s="245"/>
      <c r="R1530" s="245"/>
      <c r="S1530" s="245"/>
      <c r="T1530" s="246"/>
      <c r="AT1530" s="240" t="s">
        <v>402</v>
      </c>
      <c r="AU1530" s="240" t="s">
        <v>294</v>
      </c>
      <c r="AV1530" s="13" t="s">
        <v>87</v>
      </c>
      <c r="AW1530" s="13" t="s">
        <v>43</v>
      </c>
      <c r="AX1530" s="13" t="s">
        <v>80</v>
      </c>
      <c r="AY1530" s="240" t="s">
        <v>281</v>
      </c>
    </row>
    <row r="1531" s="13" customFormat="1">
      <c r="B1531" s="239"/>
      <c r="D1531" s="216" t="s">
        <v>402</v>
      </c>
      <c r="E1531" s="240" t="s">
        <v>5</v>
      </c>
      <c r="F1531" s="241" t="s">
        <v>1768</v>
      </c>
      <c r="H1531" s="242">
        <v>3.2400000000000002</v>
      </c>
      <c r="I1531" s="243"/>
      <c r="L1531" s="239"/>
      <c r="M1531" s="244"/>
      <c r="N1531" s="245"/>
      <c r="O1531" s="245"/>
      <c r="P1531" s="245"/>
      <c r="Q1531" s="245"/>
      <c r="R1531" s="245"/>
      <c r="S1531" s="245"/>
      <c r="T1531" s="246"/>
      <c r="AT1531" s="240" t="s">
        <v>402</v>
      </c>
      <c r="AU1531" s="240" t="s">
        <v>294</v>
      </c>
      <c r="AV1531" s="13" t="s">
        <v>87</v>
      </c>
      <c r="AW1531" s="13" t="s">
        <v>43</v>
      </c>
      <c r="AX1531" s="13" t="s">
        <v>80</v>
      </c>
      <c r="AY1531" s="240" t="s">
        <v>281</v>
      </c>
    </row>
    <row r="1532" s="14" customFormat="1">
      <c r="B1532" s="247"/>
      <c r="D1532" s="216" t="s">
        <v>402</v>
      </c>
      <c r="E1532" s="248" t="s">
        <v>5</v>
      </c>
      <c r="F1532" s="249" t="s">
        <v>405</v>
      </c>
      <c r="H1532" s="250">
        <v>801.19899999999996</v>
      </c>
      <c r="I1532" s="251"/>
      <c r="L1532" s="247"/>
      <c r="M1532" s="252"/>
      <c r="N1532" s="253"/>
      <c r="O1532" s="253"/>
      <c r="P1532" s="253"/>
      <c r="Q1532" s="253"/>
      <c r="R1532" s="253"/>
      <c r="S1532" s="253"/>
      <c r="T1532" s="254"/>
      <c r="AT1532" s="248" t="s">
        <v>402</v>
      </c>
      <c r="AU1532" s="248" t="s">
        <v>294</v>
      </c>
      <c r="AV1532" s="14" t="s">
        <v>286</v>
      </c>
      <c r="AW1532" s="14" t="s">
        <v>43</v>
      </c>
      <c r="AX1532" s="14" t="s">
        <v>24</v>
      </c>
      <c r="AY1532" s="248" t="s">
        <v>281</v>
      </c>
    </row>
    <row r="1533" s="1" customFormat="1" ht="16.5" customHeight="1">
      <c r="B1533" s="203"/>
      <c r="C1533" s="204" t="s">
        <v>1781</v>
      </c>
      <c r="D1533" s="204" t="s">
        <v>282</v>
      </c>
      <c r="E1533" s="205" t="s">
        <v>1782</v>
      </c>
      <c r="F1533" s="206" t="s">
        <v>1783</v>
      </c>
      <c r="G1533" s="207" t="s">
        <v>394</v>
      </c>
      <c r="H1533" s="208">
        <v>123.72</v>
      </c>
      <c r="I1533" s="209"/>
      <c r="J1533" s="210">
        <f>ROUND(I1533*H1533,2)</f>
        <v>0</v>
      </c>
      <c r="K1533" s="206" t="s">
        <v>389</v>
      </c>
      <c r="L1533" s="48"/>
      <c r="M1533" s="211" t="s">
        <v>5</v>
      </c>
      <c r="N1533" s="212" t="s">
        <v>51</v>
      </c>
      <c r="O1533" s="49"/>
      <c r="P1533" s="213">
        <f>O1533*H1533</f>
        <v>0</v>
      </c>
      <c r="Q1533" s="213">
        <v>6.0000000000000002E-05</v>
      </c>
      <c r="R1533" s="213">
        <f>Q1533*H1533</f>
        <v>0.0074232000000000005</v>
      </c>
      <c r="S1533" s="213">
        <v>0</v>
      </c>
      <c r="T1533" s="214">
        <f>S1533*H1533</f>
        <v>0</v>
      </c>
      <c r="AR1533" s="26" t="s">
        <v>286</v>
      </c>
      <c r="AT1533" s="26" t="s">
        <v>282</v>
      </c>
      <c r="AU1533" s="26" t="s">
        <v>294</v>
      </c>
      <c r="AY1533" s="26" t="s">
        <v>281</v>
      </c>
      <c r="BE1533" s="215">
        <f>IF(N1533="základní",J1533,0)</f>
        <v>0</v>
      </c>
      <c r="BF1533" s="215">
        <f>IF(N1533="snížená",J1533,0)</f>
        <v>0</v>
      </c>
      <c r="BG1533" s="215">
        <f>IF(N1533="zákl. přenesená",J1533,0)</f>
        <v>0</v>
      </c>
      <c r="BH1533" s="215">
        <f>IF(N1533="sníž. přenesená",J1533,0)</f>
        <v>0</v>
      </c>
      <c r="BI1533" s="215">
        <f>IF(N1533="nulová",J1533,0)</f>
        <v>0</v>
      </c>
      <c r="BJ1533" s="26" t="s">
        <v>24</v>
      </c>
      <c r="BK1533" s="215">
        <f>ROUND(I1533*H1533,2)</f>
        <v>0</v>
      </c>
      <c r="BL1533" s="26" t="s">
        <v>286</v>
      </c>
      <c r="BM1533" s="26" t="s">
        <v>1784</v>
      </c>
    </row>
    <row r="1534" s="1" customFormat="1">
      <c r="B1534" s="48"/>
      <c r="D1534" s="216" t="s">
        <v>288</v>
      </c>
      <c r="F1534" s="217" t="s">
        <v>1785</v>
      </c>
      <c r="I1534" s="218"/>
      <c r="L1534" s="48"/>
      <c r="M1534" s="219"/>
      <c r="N1534" s="49"/>
      <c r="O1534" s="49"/>
      <c r="P1534" s="49"/>
      <c r="Q1534" s="49"/>
      <c r="R1534" s="49"/>
      <c r="S1534" s="49"/>
      <c r="T1534" s="87"/>
      <c r="AT1534" s="26" t="s">
        <v>288</v>
      </c>
      <c r="AU1534" s="26" t="s">
        <v>294</v>
      </c>
    </row>
    <row r="1535" s="13" customFormat="1">
      <c r="B1535" s="239"/>
      <c r="D1535" s="216" t="s">
        <v>402</v>
      </c>
      <c r="E1535" s="240" t="s">
        <v>5</v>
      </c>
      <c r="F1535" s="241" t="s">
        <v>1786</v>
      </c>
      <c r="H1535" s="242">
        <v>123.72</v>
      </c>
      <c r="I1535" s="243"/>
      <c r="L1535" s="239"/>
      <c r="M1535" s="244"/>
      <c r="N1535" s="245"/>
      <c r="O1535" s="245"/>
      <c r="P1535" s="245"/>
      <c r="Q1535" s="245"/>
      <c r="R1535" s="245"/>
      <c r="S1535" s="245"/>
      <c r="T1535" s="246"/>
      <c r="AT1535" s="240" t="s">
        <v>402</v>
      </c>
      <c r="AU1535" s="240" t="s">
        <v>294</v>
      </c>
      <c r="AV1535" s="13" t="s">
        <v>87</v>
      </c>
      <c r="AW1535" s="13" t="s">
        <v>43</v>
      </c>
      <c r="AX1535" s="13" t="s">
        <v>80</v>
      </c>
      <c r="AY1535" s="240" t="s">
        <v>281</v>
      </c>
    </row>
    <row r="1536" s="14" customFormat="1">
      <c r="B1536" s="247"/>
      <c r="D1536" s="216" t="s">
        <v>402</v>
      </c>
      <c r="E1536" s="248" t="s">
        <v>5</v>
      </c>
      <c r="F1536" s="249" t="s">
        <v>405</v>
      </c>
      <c r="H1536" s="250">
        <v>123.72</v>
      </c>
      <c r="I1536" s="251"/>
      <c r="L1536" s="247"/>
      <c r="M1536" s="252"/>
      <c r="N1536" s="253"/>
      <c r="O1536" s="253"/>
      <c r="P1536" s="253"/>
      <c r="Q1536" s="253"/>
      <c r="R1536" s="253"/>
      <c r="S1536" s="253"/>
      <c r="T1536" s="254"/>
      <c r="AT1536" s="248" t="s">
        <v>402</v>
      </c>
      <c r="AU1536" s="248" t="s">
        <v>294</v>
      </c>
      <c r="AV1536" s="14" t="s">
        <v>286</v>
      </c>
      <c r="AW1536" s="14" t="s">
        <v>43</v>
      </c>
      <c r="AX1536" s="14" t="s">
        <v>24</v>
      </c>
      <c r="AY1536" s="248" t="s">
        <v>281</v>
      </c>
    </row>
    <row r="1537" s="1" customFormat="1" ht="16.5" customHeight="1">
      <c r="B1537" s="203"/>
      <c r="C1537" s="255" t="s">
        <v>1787</v>
      </c>
      <c r="D1537" s="255" t="s">
        <v>512</v>
      </c>
      <c r="E1537" s="256" t="s">
        <v>1788</v>
      </c>
      <c r="F1537" s="257" t="s">
        <v>1789</v>
      </c>
      <c r="G1537" s="258" t="s">
        <v>394</v>
      </c>
      <c r="H1537" s="259">
        <v>129.90600000000001</v>
      </c>
      <c r="I1537" s="260"/>
      <c r="J1537" s="261">
        <f>ROUND(I1537*H1537,2)</f>
        <v>0</v>
      </c>
      <c r="K1537" s="257" t="s">
        <v>389</v>
      </c>
      <c r="L1537" s="262"/>
      <c r="M1537" s="263" t="s">
        <v>5</v>
      </c>
      <c r="N1537" s="264" t="s">
        <v>51</v>
      </c>
      <c r="O1537" s="49"/>
      <c r="P1537" s="213">
        <f>O1537*H1537</f>
        <v>0</v>
      </c>
      <c r="Q1537" s="213">
        <v>0.00080000000000000004</v>
      </c>
      <c r="R1537" s="213">
        <f>Q1537*H1537</f>
        <v>0.10392480000000001</v>
      </c>
      <c r="S1537" s="213">
        <v>0</v>
      </c>
      <c r="T1537" s="214">
        <f>S1537*H1537</f>
        <v>0</v>
      </c>
      <c r="AR1537" s="26" t="s">
        <v>316</v>
      </c>
      <c r="AT1537" s="26" t="s">
        <v>512</v>
      </c>
      <c r="AU1537" s="26" t="s">
        <v>294</v>
      </c>
      <c r="AY1537" s="26" t="s">
        <v>281</v>
      </c>
      <c r="BE1537" s="215">
        <f>IF(N1537="základní",J1537,0)</f>
        <v>0</v>
      </c>
      <c r="BF1537" s="215">
        <f>IF(N1537="snížená",J1537,0)</f>
        <v>0</v>
      </c>
      <c r="BG1537" s="215">
        <f>IF(N1537="zákl. přenesená",J1537,0)</f>
        <v>0</v>
      </c>
      <c r="BH1537" s="215">
        <f>IF(N1537="sníž. přenesená",J1537,0)</f>
        <v>0</v>
      </c>
      <c r="BI1537" s="215">
        <f>IF(N1537="nulová",J1537,0)</f>
        <v>0</v>
      </c>
      <c r="BJ1537" s="26" t="s">
        <v>24</v>
      </c>
      <c r="BK1537" s="215">
        <f>ROUND(I1537*H1537,2)</f>
        <v>0</v>
      </c>
      <c r="BL1537" s="26" t="s">
        <v>286</v>
      </c>
      <c r="BM1537" s="26" t="s">
        <v>1790</v>
      </c>
    </row>
    <row r="1538" s="1" customFormat="1">
      <c r="B1538" s="48"/>
      <c r="D1538" s="216" t="s">
        <v>288</v>
      </c>
      <c r="F1538" s="217" t="s">
        <v>1789</v>
      </c>
      <c r="I1538" s="218"/>
      <c r="L1538" s="48"/>
      <c r="M1538" s="219"/>
      <c r="N1538" s="49"/>
      <c r="O1538" s="49"/>
      <c r="P1538" s="49"/>
      <c r="Q1538" s="49"/>
      <c r="R1538" s="49"/>
      <c r="S1538" s="49"/>
      <c r="T1538" s="87"/>
      <c r="AT1538" s="26" t="s">
        <v>288</v>
      </c>
      <c r="AU1538" s="26" t="s">
        <v>294</v>
      </c>
    </row>
    <row r="1539" s="13" customFormat="1">
      <c r="B1539" s="239"/>
      <c r="D1539" s="216" t="s">
        <v>402</v>
      </c>
      <c r="E1539" s="240" t="s">
        <v>5</v>
      </c>
      <c r="F1539" s="241" t="s">
        <v>1791</v>
      </c>
      <c r="H1539" s="242">
        <v>129.90600000000001</v>
      </c>
      <c r="I1539" s="243"/>
      <c r="L1539" s="239"/>
      <c r="M1539" s="244"/>
      <c r="N1539" s="245"/>
      <c r="O1539" s="245"/>
      <c r="P1539" s="245"/>
      <c r="Q1539" s="245"/>
      <c r="R1539" s="245"/>
      <c r="S1539" s="245"/>
      <c r="T1539" s="246"/>
      <c r="AT1539" s="240" t="s">
        <v>402</v>
      </c>
      <c r="AU1539" s="240" t="s">
        <v>294</v>
      </c>
      <c r="AV1539" s="13" t="s">
        <v>87</v>
      </c>
      <c r="AW1539" s="13" t="s">
        <v>43</v>
      </c>
      <c r="AX1539" s="13" t="s">
        <v>80</v>
      </c>
      <c r="AY1539" s="240" t="s">
        <v>281</v>
      </c>
    </row>
    <row r="1540" s="14" customFormat="1">
      <c r="B1540" s="247"/>
      <c r="D1540" s="216" t="s">
        <v>402</v>
      </c>
      <c r="E1540" s="248" t="s">
        <v>5</v>
      </c>
      <c r="F1540" s="249" t="s">
        <v>405</v>
      </c>
      <c r="H1540" s="250">
        <v>129.90600000000001</v>
      </c>
      <c r="I1540" s="251"/>
      <c r="L1540" s="247"/>
      <c r="M1540" s="252"/>
      <c r="N1540" s="253"/>
      <c r="O1540" s="253"/>
      <c r="P1540" s="253"/>
      <c r="Q1540" s="253"/>
      <c r="R1540" s="253"/>
      <c r="S1540" s="253"/>
      <c r="T1540" s="254"/>
      <c r="AT1540" s="248" t="s">
        <v>402</v>
      </c>
      <c r="AU1540" s="248" t="s">
        <v>294</v>
      </c>
      <c r="AV1540" s="14" t="s">
        <v>286</v>
      </c>
      <c r="AW1540" s="14" t="s">
        <v>43</v>
      </c>
      <c r="AX1540" s="14" t="s">
        <v>24</v>
      </c>
      <c r="AY1540" s="248" t="s">
        <v>281</v>
      </c>
    </row>
    <row r="1541" s="1" customFormat="1" ht="16.5" customHeight="1">
      <c r="B1541" s="203"/>
      <c r="C1541" s="204" t="s">
        <v>1792</v>
      </c>
      <c r="D1541" s="204" t="s">
        <v>282</v>
      </c>
      <c r="E1541" s="205" t="s">
        <v>1793</v>
      </c>
      <c r="F1541" s="206" t="s">
        <v>1794</v>
      </c>
      <c r="G1541" s="207" t="s">
        <v>394</v>
      </c>
      <c r="H1541" s="208">
        <v>56.200000000000003</v>
      </c>
      <c r="I1541" s="209"/>
      <c r="J1541" s="210">
        <f>ROUND(I1541*H1541,2)</f>
        <v>0</v>
      </c>
      <c r="K1541" s="206" t="s">
        <v>389</v>
      </c>
      <c r="L1541" s="48"/>
      <c r="M1541" s="211" t="s">
        <v>5</v>
      </c>
      <c r="N1541" s="212" t="s">
        <v>51</v>
      </c>
      <c r="O1541" s="49"/>
      <c r="P1541" s="213">
        <f>O1541*H1541</f>
        <v>0</v>
      </c>
      <c r="Q1541" s="213">
        <v>0.00025017000000000003</v>
      </c>
      <c r="R1541" s="213">
        <f>Q1541*H1541</f>
        <v>0.014059554000000002</v>
      </c>
      <c r="S1541" s="213">
        <v>0</v>
      </c>
      <c r="T1541" s="214">
        <f>S1541*H1541</f>
        <v>0</v>
      </c>
      <c r="AR1541" s="26" t="s">
        <v>286</v>
      </c>
      <c r="AT1541" s="26" t="s">
        <v>282</v>
      </c>
      <c r="AU1541" s="26" t="s">
        <v>294</v>
      </c>
      <c r="AY1541" s="26" t="s">
        <v>281</v>
      </c>
      <c r="BE1541" s="215">
        <f>IF(N1541="základní",J1541,0)</f>
        <v>0</v>
      </c>
      <c r="BF1541" s="215">
        <f>IF(N1541="snížená",J1541,0)</f>
        <v>0</v>
      </c>
      <c r="BG1541" s="215">
        <f>IF(N1541="zákl. přenesená",J1541,0)</f>
        <v>0</v>
      </c>
      <c r="BH1541" s="215">
        <f>IF(N1541="sníž. přenesená",J1541,0)</f>
        <v>0</v>
      </c>
      <c r="BI1541" s="215">
        <f>IF(N1541="nulová",J1541,0)</f>
        <v>0</v>
      </c>
      <c r="BJ1541" s="26" t="s">
        <v>24</v>
      </c>
      <c r="BK1541" s="215">
        <f>ROUND(I1541*H1541,2)</f>
        <v>0</v>
      </c>
      <c r="BL1541" s="26" t="s">
        <v>286</v>
      </c>
      <c r="BM1541" s="26" t="s">
        <v>1795</v>
      </c>
    </row>
    <row r="1542" s="1" customFormat="1">
      <c r="B1542" s="48"/>
      <c r="D1542" s="216" t="s">
        <v>288</v>
      </c>
      <c r="F1542" s="217" t="s">
        <v>1796</v>
      </c>
      <c r="I1542" s="218"/>
      <c r="L1542" s="48"/>
      <c r="M1542" s="219"/>
      <c r="N1542" s="49"/>
      <c r="O1542" s="49"/>
      <c r="P1542" s="49"/>
      <c r="Q1542" s="49"/>
      <c r="R1542" s="49"/>
      <c r="S1542" s="49"/>
      <c r="T1542" s="87"/>
      <c r="AT1542" s="26" t="s">
        <v>288</v>
      </c>
      <c r="AU1542" s="26" t="s">
        <v>294</v>
      </c>
    </row>
    <row r="1543" s="12" customFormat="1">
      <c r="B1543" s="232"/>
      <c r="D1543" s="216" t="s">
        <v>402</v>
      </c>
      <c r="E1543" s="233" t="s">
        <v>5</v>
      </c>
      <c r="F1543" s="234" t="s">
        <v>1510</v>
      </c>
      <c r="H1543" s="233" t="s">
        <v>5</v>
      </c>
      <c r="I1543" s="235"/>
      <c r="L1543" s="232"/>
      <c r="M1543" s="236"/>
      <c r="N1543" s="237"/>
      <c r="O1543" s="237"/>
      <c r="P1543" s="237"/>
      <c r="Q1543" s="237"/>
      <c r="R1543" s="237"/>
      <c r="S1543" s="237"/>
      <c r="T1543" s="238"/>
      <c r="AT1543" s="233" t="s">
        <v>402</v>
      </c>
      <c r="AU1543" s="233" t="s">
        <v>294</v>
      </c>
      <c r="AV1543" s="12" t="s">
        <v>24</v>
      </c>
      <c r="AW1543" s="12" t="s">
        <v>43</v>
      </c>
      <c r="AX1543" s="12" t="s">
        <v>80</v>
      </c>
      <c r="AY1543" s="233" t="s">
        <v>281</v>
      </c>
    </row>
    <row r="1544" s="13" customFormat="1">
      <c r="B1544" s="239"/>
      <c r="D1544" s="216" t="s">
        <v>402</v>
      </c>
      <c r="E1544" s="240" t="s">
        <v>5</v>
      </c>
      <c r="F1544" s="241" t="s">
        <v>1673</v>
      </c>
      <c r="H1544" s="242">
        <v>40.799999999999997</v>
      </c>
      <c r="I1544" s="243"/>
      <c r="L1544" s="239"/>
      <c r="M1544" s="244"/>
      <c r="N1544" s="245"/>
      <c r="O1544" s="245"/>
      <c r="P1544" s="245"/>
      <c r="Q1544" s="245"/>
      <c r="R1544" s="245"/>
      <c r="S1544" s="245"/>
      <c r="T1544" s="246"/>
      <c r="AT1544" s="240" t="s">
        <v>402</v>
      </c>
      <c r="AU1544" s="240" t="s">
        <v>294</v>
      </c>
      <c r="AV1544" s="13" t="s">
        <v>87</v>
      </c>
      <c r="AW1544" s="13" t="s">
        <v>43</v>
      </c>
      <c r="AX1544" s="13" t="s">
        <v>80</v>
      </c>
      <c r="AY1544" s="240" t="s">
        <v>281</v>
      </c>
    </row>
    <row r="1545" s="13" customFormat="1">
      <c r="B1545" s="239"/>
      <c r="D1545" s="216" t="s">
        <v>402</v>
      </c>
      <c r="E1545" s="240" t="s">
        <v>5</v>
      </c>
      <c r="F1545" s="241" t="s">
        <v>1675</v>
      </c>
      <c r="H1545" s="242">
        <v>6</v>
      </c>
      <c r="I1545" s="243"/>
      <c r="L1545" s="239"/>
      <c r="M1545" s="244"/>
      <c r="N1545" s="245"/>
      <c r="O1545" s="245"/>
      <c r="P1545" s="245"/>
      <c r="Q1545" s="245"/>
      <c r="R1545" s="245"/>
      <c r="S1545" s="245"/>
      <c r="T1545" s="246"/>
      <c r="AT1545" s="240" t="s">
        <v>402</v>
      </c>
      <c r="AU1545" s="240" t="s">
        <v>294</v>
      </c>
      <c r="AV1545" s="13" t="s">
        <v>87</v>
      </c>
      <c r="AW1545" s="13" t="s">
        <v>43</v>
      </c>
      <c r="AX1545" s="13" t="s">
        <v>80</v>
      </c>
      <c r="AY1545" s="240" t="s">
        <v>281</v>
      </c>
    </row>
    <row r="1546" s="13" customFormat="1">
      <c r="B1546" s="239"/>
      <c r="D1546" s="216" t="s">
        <v>402</v>
      </c>
      <c r="E1546" s="240" t="s">
        <v>5</v>
      </c>
      <c r="F1546" s="241" t="s">
        <v>1677</v>
      </c>
      <c r="H1546" s="242">
        <v>3.3999999999999999</v>
      </c>
      <c r="I1546" s="243"/>
      <c r="L1546" s="239"/>
      <c r="M1546" s="244"/>
      <c r="N1546" s="245"/>
      <c r="O1546" s="245"/>
      <c r="P1546" s="245"/>
      <c r="Q1546" s="245"/>
      <c r="R1546" s="245"/>
      <c r="S1546" s="245"/>
      <c r="T1546" s="246"/>
      <c r="AT1546" s="240" t="s">
        <v>402</v>
      </c>
      <c r="AU1546" s="240" t="s">
        <v>294</v>
      </c>
      <c r="AV1546" s="13" t="s">
        <v>87</v>
      </c>
      <c r="AW1546" s="13" t="s">
        <v>43</v>
      </c>
      <c r="AX1546" s="13" t="s">
        <v>80</v>
      </c>
      <c r="AY1546" s="240" t="s">
        <v>281</v>
      </c>
    </row>
    <row r="1547" s="13" customFormat="1">
      <c r="B1547" s="239"/>
      <c r="D1547" s="216" t="s">
        <v>402</v>
      </c>
      <c r="E1547" s="240" t="s">
        <v>5</v>
      </c>
      <c r="F1547" s="241" t="s">
        <v>1675</v>
      </c>
      <c r="H1547" s="242">
        <v>6</v>
      </c>
      <c r="I1547" s="243"/>
      <c r="L1547" s="239"/>
      <c r="M1547" s="244"/>
      <c r="N1547" s="245"/>
      <c r="O1547" s="245"/>
      <c r="P1547" s="245"/>
      <c r="Q1547" s="245"/>
      <c r="R1547" s="245"/>
      <c r="S1547" s="245"/>
      <c r="T1547" s="246"/>
      <c r="AT1547" s="240" t="s">
        <v>402</v>
      </c>
      <c r="AU1547" s="240" t="s">
        <v>294</v>
      </c>
      <c r="AV1547" s="13" t="s">
        <v>87</v>
      </c>
      <c r="AW1547" s="13" t="s">
        <v>43</v>
      </c>
      <c r="AX1547" s="13" t="s">
        <v>80</v>
      </c>
      <c r="AY1547" s="240" t="s">
        <v>281</v>
      </c>
    </row>
    <row r="1548" s="14" customFormat="1">
      <c r="B1548" s="247"/>
      <c r="D1548" s="216" t="s">
        <v>402</v>
      </c>
      <c r="E1548" s="248" t="s">
        <v>5</v>
      </c>
      <c r="F1548" s="249" t="s">
        <v>405</v>
      </c>
      <c r="H1548" s="250">
        <v>56.200000000000003</v>
      </c>
      <c r="I1548" s="251"/>
      <c r="L1548" s="247"/>
      <c r="M1548" s="252"/>
      <c r="N1548" s="253"/>
      <c r="O1548" s="253"/>
      <c r="P1548" s="253"/>
      <c r="Q1548" s="253"/>
      <c r="R1548" s="253"/>
      <c r="S1548" s="253"/>
      <c r="T1548" s="254"/>
      <c r="AT1548" s="248" t="s">
        <v>402</v>
      </c>
      <c r="AU1548" s="248" t="s">
        <v>294</v>
      </c>
      <c r="AV1548" s="14" t="s">
        <v>286</v>
      </c>
      <c r="AW1548" s="14" t="s">
        <v>43</v>
      </c>
      <c r="AX1548" s="14" t="s">
        <v>24</v>
      </c>
      <c r="AY1548" s="248" t="s">
        <v>281</v>
      </c>
    </row>
    <row r="1549" s="1" customFormat="1" ht="16.5" customHeight="1">
      <c r="B1549" s="203"/>
      <c r="C1549" s="255" t="s">
        <v>1638</v>
      </c>
      <c r="D1549" s="255" t="s">
        <v>512</v>
      </c>
      <c r="E1549" s="256" t="s">
        <v>1797</v>
      </c>
      <c r="F1549" s="257" t="s">
        <v>1798</v>
      </c>
      <c r="G1549" s="258" t="s">
        <v>394</v>
      </c>
      <c r="H1549" s="259">
        <v>59.009999999999998</v>
      </c>
      <c r="I1549" s="260"/>
      <c r="J1549" s="261">
        <f>ROUND(I1549*H1549,2)</f>
        <v>0</v>
      </c>
      <c r="K1549" s="257" t="s">
        <v>389</v>
      </c>
      <c r="L1549" s="262"/>
      <c r="M1549" s="263" t="s">
        <v>5</v>
      </c>
      <c r="N1549" s="264" t="s">
        <v>51</v>
      </c>
      <c r="O1549" s="49"/>
      <c r="P1549" s="213">
        <f>O1549*H1549</f>
        <v>0</v>
      </c>
      <c r="Q1549" s="213">
        <v>0.00020000000000000001</v>
      </c>
      <c r="R1549" s="213">
        <f>Q1549*H1549</f>
        <v>0.011802</v>
      </c>
      <c r="S1549" s="213">
        <v>0</v>
      </c>
      <c r="T1549" s="214">
        <f>S1549*H1549</f>
        <v>0</v>
      </c>
      <c r="AR1549" s="26" t="s">
        <v>316</v>
      </c>
      <c r="AT1549" s="26" t="s">
        <v>512</v>
      </c>
      <c r="AU1549" s="26" t="s">
        <v>294</v>
      </c>
      <c r="AY1549" s="26" t="s">
        <v>281</v>
      </c>
      <c r="BE1549" s="215">
        <f>IF(N1549="základní",J1549,0)</f>
        <v>0</v>
      </c>
      <c r="BF1549" s="215">
        <f>IF(N1549="snížená",J1549,0)</f>
        <v>0</v>
      </c>
      <c r="BG1549" s="215">
        <f>IF(N1549="zákl. přenesená",J1549,0)</f>
        <v>0</v>
      </c>
      <c r="BH1549" s="215">
        <f>IF(N1549="sníž. přenesená",J1549,0)</f>
        <v>0</v>
      </c>
      <c r="BI1549" s="215">
        <f>IF(N1549="nulová",J1549,0)</f>
        <v>0</v>
      </c>
      <c r="BJ1549" s="26" t="s">
        <v>24</v>
      </c>
      <c r="BK1549" s="215">
        <f>ROUND(I1549*H1549,2)</f>
        <v>0</v>
      </c>
      <c r="BL1549" s="26" t="s">
        <v>286</v>
      </c>
      <c r="BM1549" s="26" t="s">
        <v>1799</v>
      </c>
    </row>
    <row r="1550" s="1" customFormat="1">
      <c r="B1550" s="48"/>
      <c r="D1550" s="216" t="s">
        <v>288</v>
      </c>
      <c r="F1550" s="217" t="s">
        <v>1800</v>
      </c>
      <c r="I1550" s="218"/>
      <c r="L1550" s="48"/>
      <c r="M1550" s="219"/>
      <c r="N1550" s="49"/>
      <c r="O1550" s="49"/>
      <c r="P1550" s="49"/>
      <c r="Q1550" s="49"/>
      <c r="R1550" s="49"/>
      <c r="S1550" s="49"/>
      <c r="T1550" s="87"/>
      <c r="AT1550" s="26" t="s">
        <v>288</v>
      </c>
      <c r="AU1550" s="26" t="s">
        <v>294</v>
      </c>
    </row>
    <row r="1551" s="13" customFormat="1">
      <c r="B1551" s="239"/>
      <c r="D1551" s="216" t="s">
        <v>402</v>
      </c>
      <c r="E1551" s="240" t="s">
        <v>5</v>
      </c>
      <c r="F1551" s="241" t="s">
        <v>1801</v>
      </c>
      <c r="H1551" s="242">
        <v>59.009999999999998</v>
      </c>
      <c r="I1551" s="243"/>
      <c r="L1551" s="239"/>
      <c r="M1551" s="244"/>
      <c r="N1551" s="245"/>
      <c r="O1551" s="245"/>
      <c r="P1551" s="245"/>
      <c r="Q1551" s="245"/>
      <c r="R1551" s="245"/>
      <c r="S1551" s="245"/>
      <c r="T1551" s="246"/>
      <c r="AT1551" s="240" t="s">
        <v>402</v>
      </c>
      <c r="AU1551" s="240" t="s">
        <v>294</v>
      </c>
      <c r="AV1551" s="13" t="s">
        <v>87</v>
      </c>
      <c r="AW1551" s="13" t="s">
        <v>43</v>
      </c>
      <c r="AX1551" s="13" t="s">
        <v>80</v>
      </c>
      <c r="AY1551" s="240" t="s">
        <v>281</v>
      </c>
    </row>
    <row r="1552" s="14" customFormat="1">
      <c r="B1552" s="247"/>
      <c r="D1552" s="216" t="s">
        <v>402</v>
      </c>
      <c r="E1552" s="248" t="s">
        <v>5</v>
      </c>
      <c r="F1552" s="249" t="s">
        <v>405</v>
      </c>
      <c r="H1552" s="250">
        <v>59.009999999999998</v>
      </c>
      <c r="I1552" s="251"/>
      <c r="L1552" s="247"/>
      <c r="M1552" s="252"/>
      <c r="N1552" s="253"/>
      <c r="O1552" s="253"/>
      <c r="P1552" s="253"/>
      <c r="Q1552" s="253"/>
      <c r="R1552" s="253"/>
      <c r="S1552" s="253"/>
      <c r="T1552" s="254"/>
      <c r="AT1552" s="248" t="s">
        <v>402</v>
      </c>
      <c r="AU1552" s="248" t="s">
        <v>294</v>
      </c>
      <c r="AV1552" s="14" t="s">
        <v>286</v>
      </c>
      <c r="AW1552" s="14" t="s">
        <v>43</v>
      </c>
      <c r="AX1552" s="14" t="s">
        <v>24</v>
      </c>
      <c r="AY1552" s="248" t="s">
        <v>281</v>
      </c>
    </row>
    <row r="1553" s="1" customFormat="1" ht="16.5" customHeight="1">
      <c r="B1553" s="203"/>
      <c r="C1553" s="204" t="s">
        <v>1802</v>
      </c>
      <c r="D1553" s="204" t="s">
        <v>282</v>
      </c>
      <c r="E1553" s="205" t="s">
        <v>1793</v>
      </c>
      <c r="F1553" s="206" t="s">
        <v>1794</v>
      </c>
      <c r="G1553" s="207" t="s">
        <v>394</v>
      </c>
      <c r="H1553" s="208">
        <v>35</v>
      </c>
      <c r="I1553" s="209"/>
      <c r="J1553" s="210">
        <f>ROUND(I1553*H1553,2)</f>
        <v>0</v>
      </c>
      <c r="K1553" s="206" t="s">
        <v>389</v>
      </c>
      <c r="L1553" s="48"/>
      <c r="M1553" s="211" t="s">
        <v>5</v>
      </c>
      <c r="N1553" s="212" t="s">
        <v>51</v>
      </c>
      <c r="O1553" s="49"/>
      <c r="P1553" s="213">
        <f>O1553*H1553</f>
        <v>0</v>
      </c>
      <c r="Q1553" s="213">
        <v>0.00025017000000000003</v>
      </c>
      <c r="R1553" s="213">
        <f>Q1553*H1553</f>
        <v>0.0087559500000000002</v>
      </c>
      <c r="S1553" s="213">
        <v>0</v>
      </c>
      <c r="T1553" s="214">
        <f>S1553*H1553</f>
        <v>0</v>
      </c>
      <c r="AR1553" s="26" t="s">
        <v>286</v>
      </c>
      <c r="AT1553" s="26" t="s">
        <v>282</v>
      </c>
      <c r="AU1553" s="26" t="s">
        <v>294</v>
      </c>
      <c r="AY1553" s="26" t="s">
        <v>281</v>
      </c>
      <c r="BE1553" s="215">
        <f>IF(N1553="základní",J1553,0)</f>
        <v>0</v>
      </c>
      <c r="BF1553" s="215">
        <f>IF(N1553="snížená",J1553,0)</f>
        <v>0</v>
      </c>
      <c r="BG1553" s="215">
        <f>IF(N1553="zákl. přenesená",J1553,0)</f>
        <v>0</v>
      </c>
      <c r="BH1553" s="215">
        <f>IF(N1553="sníž. přenesená",J1553,0)</f>
        <v>0</v>
      </c>
      <c r="BI1553" s="215">
        <f>IF(N1553="nulová",J1553,0)</f>
        <v>0</v>
      </c>
      <c r="BJ1553" s="26" t="s">
        <v>24</v>
      </c>
      <c r="BK1553" s="215">
        <f>ROUND(I1553*H1553,2)</f>
        <v>0</v>
      </c>
      <c r="BL1553" s="26" t="s">
        <v>286</v>
      </c>
      <c r="BM1553" s="26" t="s">
        <v>1803</v>
      </c>
    </row>
    <row r="1554" s="1" customFormat="1">
      <c r="B1554" s="48"/>
      <c r="D1554" s="216" t="s">
        <v>288</v>
      </c>
      <c r="F1554" s="217" t="s">
        <v>1796</v>
      </c>
      <c r="I1554" s="218"/>
      <c r="L1554" s="48"/>
      <c r="M1554" s="219"/>
      <c r="N1554" s="49"/>
      <c r="O1554" s="49"/>
      <c r="P1554" s="49"/>
      <c r="Q1554" s="49"/>
      <c r="R1554" s="49"/>
      <c r="S1554" s="49"/>
      <c r="T1554" s="87"/>
      <c r="AT1554" s="26" t="s">
        <v>288</v>
      </c>
      <c r="AU1554" s="26" t="s">
        <v>294</v>
      </c>
    </row>
    <row r="1555" s="12" customFormat="1">
      <c r="B1555" s="232"/>
      <c r="D1555" s="216" t="s">
        <v>402</v>
      </c>
      <c r="E1555" s="233" t="s">
        <v>5</v>
      </c>
      <c r="F1555" s="234" t="s">
        <v>1804</v>
      </c>
      <c r="H1555" s="233" t="s">
        <v>5</v>
      </c>
      <c r="I1555" s="235"/>
      <c r="L1555" s="232"/>
      <c r="M1555" s="236"/>
      <c r="N1555" s="237"/>
      <c r="O1555" s="237"/>
      <c r="P1555" s="237"/>
      <c r="Q1555" s="237"/>
      <c r="R1555" s="237"/>
      <c r="S1555" s="237"/>
      <c r="T1555" s="238"/>
      <c r="AT1555" s="233" t="s">
        <v>402</v>
      </c>
      <c r="AU1555" s="233" t="s">
        <v>294</v>
      </c>
      <c r="AV1555" s="12" t="s">
        <v>24</v>
      </c>
      <c r="AW1555" s="12" t="s">
        <v>43</v>
      </c>
      <c r="AX1555" s="12" t="s">
        <v>80</v>
      </c>
      <c r="AY1555" s="233" t="s">
        <v>281</v>
      </c>
    </row>
    <row r="1556" s="13" customFormat="1">
      <c r="B1556" s="239"/>
      <c r="D1556" s="216" t="s">
        <v>402</v>
      </c>
      <c r="E1556" s="240" t="s">
        <v>5</v>
      </c>
      <c r="F1556" s="241" t="s">
        <v>11</v>
      </c>
      <c r="H1556" s="242">
        <v>15</v>
      </c>
      <c r="I1556" s="243"/>
      <c r="L1556" s="239"/>
      <c r="M1556" s="244"/>
      <c r="N1556" s="245"/>
      <c r="O1556" s="245"/>
      <c r="P1556" s="245"/>
      <c r="Q1556" s="245"/>
      <c r="R1556" s="245"/>
      <c r="S1556" s="245"/>
      <c r="T1556" s="246"/>
      <c r="AT1556" s="240" t="s">
        <v>402</v>
      </c>
      <c r="AU1556" s="240" t="s">
        <v>294</v>
      </c>
      <c r="AV1556" s="13" t="s">
        <v>87</v>
      </c>
      <c r="AW1556" s="13" t="s">
        <v>43</v>
      </c>
      <c r="AX1556" s="13" t="s">
        <v>80</v>
      </c>
      <c r="AY1556" s="240" t="s">
        <v>281</v>
      </c>
    </row>
    <row r="1557" s="12" customFormat="1">
      <c r="B1557" s="232"/>
      <c r="D1557" s="216" t="s">
        <v>402</v>
      </c>
      <c r="E1557" s="233" t="s">
        <v>5</v>
      </c>
      <c r="F1557" s="234" t="s">
        <v>1805</v>
      </c>
      <c r="H1557" s="233" t="s">
        <v>5</v>
      </c>
      <c r="I1557" s="235"/>
      <c r="L1557" s="232"/>
      <c r="M1557" s="236"/>
      <c r="N1557" s="237"/>
      <c r="O1557" s="237"/>
      <c r="P1557" s="237"/>
      <c r="Q1557" s="237"/>
      <c r="R1557" s="237"/>
      <c r="S1557" s="237"/>
      <c r="T1557" s="238"/>
      <c r="AT1557" s="233" t="s">
        <v>402</v>
      </c>
      <c r="AU1557" s="233" t="s">
        <v>294</v>
      </c>
      <c r="AV1557" s="12" t="s">
        <v>24</v>
      </c>
      <c r="AW1557" s="12" t="s">
        <v>43</v>
      </c>
      <c r="AX1557" s="12" t="s">
        <v>80</v>
      </c>
      <c r="AY1557" s="233" t="s">
        <v>281</v>
      </c>
    </row>
    <row r="1558" s="13" customFormat="1">
      <c r="B1558" s="239"/>
      <c r="D1558" s="216" t="s">
        <v>402</v>
      </c>
      <c r="E1558" s="240" t="s">
        <v>5</v>
      </c>
      <c r="F1558" s="241" t="s">
        <v>655</v>
      </c>
      <c r="H1558" s="242">
        <v>20</v>
      </c>
      <c r="I1558" s="243"/>
      <c r="L1558" s="239"/>
      <c r="M1558" s="244"/>
      <c r="N1558" s="245"/>
      <c r="O1558" s="245"/>
      <c r="P1558" s="245"/>
      <c r="Q1558" s="245"/>
      <c r="R1558" s="245"/>
      <c r="S1558" s="245"/>
      <c r="T1558" s="246"/>
      <c r="AT1558" s="240" t="s">
        <v>402</v>
      </c>
      <c r="AU1558" s="240" t="s">
        <v>294</v>
      </c>
      <c r="AV1558" s="13" t="s">
        <v>87</v>
      </c>
      <c r="AW1558" s="13" t="s">
        <v>43</v>
      </c>
      <c r="AX1558" s="13" t="s">
        <v>80</v>
      </c>
      <c r="AY1558" s="240" t="s">
        <v>281</v>
      </c>
    </row>
    <row r="1559" s="14" customFormat="1">
      <c r="B1559" s="247"/>
      <c r="D1559" s="216" t="s">
        <v>402</v>
      </c>
      <c r="E1559" s="248" t="s">
        <v>5</v>
      </c>
      <c r="F1559" s="249" t="s">
        <v>405</v>
      </c>
      <c r="H1559" s="250">
        <v>35</v>
      </c>
      <c r="I1559" s="251"/>
      <c r="L1559" s="247"/>
      <c r="M1559" s="252"/>
      <c r="N1559" s="253"/>
      <c r="O1559" s="253"/>
      <c r="P1559" s="253"/>
      <c r="Q1559" s="253"/>
      <c r="R1559" s="253"/>
      <c r="S1559" s="253"/>
      <c r="T1559" s="254"/>
      <c r="AT1559" s="248" t="s">
        <v>402</v>
      </c>
      <c r="AU1559" s="248" t="s">
        <v>294</v>
      </c>
      <c r="AV1559" s="14" t="s">
        <v>286</v>
      </c>
      <c r="AW1559" s="14" t="s">
        <v>43</v>
      </c>
      <c r="AX1559" s="14" t="s">
        <v>24</v>
      </c>
      <c r="AY1559" s="248" t="s">
        <v>281</v>
      </c>
    </row>
    <row r="1560" s="1" customFormat="1" ht="16.5" customHeight="1">
      <c r="B1560" s="203"/>
      <c r="C1560" s="255" t="s">
        <v>1806</v>
      </c>
      <c r="D1560" s="255" t="s">
        <v>512</v>
      </c>
      <c r="E1560" s="256" t="s">
        <v>1807</v>
      </c>
      <c r="F1560" s="257" t="s">
        <v>1808</v>
      </c>
      <c r="G1560" s="258" t="s">
        <v>394</v>
      </c>
      <c r="H1560" s="259">
        <v>15.75</v>
      </c>
      <c r="I1560" s="260"/>
      <c r="J1560" s="261">
        <f>ROUND(I1560*H1560,2)</f>
        <v>0</v>
      </c>
      <c r="K1560" s="257" t="s">
        <v>389</v>
      </c>
      <c r="L1560" s="262"/>
      <c r="M1560" s="263" t="s">
        <v>5</v>
      </c>
      <c r="N1560" s="264" t="s">
        <v>51</v>
      </c>
      <c r="O1560" s="49"/>
      <c r="P1560" s="213">
        <f>O1560*H1560</f>
        <v>0</v>
      </c>
      <c r="Q1560" s="213">
        <v>0.00050000000000000001</v>
      </c>
      <c r="R1560" s="213">
        <f>Q1560*H1560</f>
        <v>0.0078750000000000001</v>
      </c>
      <c r="S1560" s="213">
        <v>0</v>
      </c>
      <c r="T1560" s="214">
        <f>S1560*H1560</f>
        <v>0</v>
      </c>
      <c r="AR1560" s="26" t="s">
        <v>316</v>
      </c>
      <c r="AT1560" s="26" t="s">
        <v>512</v>
      </c>
      <c r="AU1560" s="26" t="s">
        <v>294</v>
      </c>
      <c r="AY1560" s="26" t="s">
        <v>281</v>
      </c>
      <c r="BE1560" s="215">
        <f>IF(N1560="základní",J1560,0)</f>
        <v>0</v>
      </c>
      <c r="BF1560" s="215">
        <f>IF(N1560="snížená",J1560,0)</f>
        <v>0</v>
      </c>
      <c r="BG1560" s="215">
        <f>IF(N1560="zákl. přenesená",J1560,0)</f>
        <v>0</v>
      </c>
      <c r="BH1560" s="215">
        <f>IF(N1560="sníž. přenesená",J1560,0)</f>
        <v>0</v>
      </c>
      <c r="BI1560" s="215">
        <f>IF(N1560="nulová",J1560,0)</f>
        <v>0</v>
      </c>
      <c r="BJ1560" s="26" t="s">
        <v>24</v>
      </c>
      <c r="BK1560" s="215">
        <f>ROUND(I1560*H1560,2)</f>
        <v>0</v>
      </c>
      <c r="BL1560" s="26" t="s">
        <v>286</v>
      </c>
      <c r="BM1560" s="26" t="s">
        <v>1809</v>
      </c>
    </row>
    <row r="1561" s="1" customFormat="1">
      <c r="B1561" s="48"/>
      <c r="D1561" s="216" t="s">
        <v>288</v>
      </c>
      <c r="F1561" s="217" t="s">
        <v>1808</v>
      </c>
      <c r="I1561" s="218"/>
      <c r="L1561" s="48"/>
      <c r="M1561" s="219"/>
      <c r="N1561" s="49"/>
      <c r="O1561" s="49"/>
      <c r="P1561" s="49"/>
      <c r="Q1561" s="49"/>
      <c r="R1561" s="49"/>
      <c r="S1561" s="49"/>
      <c r="T1561" s="87"/>
      <c r="AT1561" s="26" t="s">
        <v>288</v>
      </c>
      <c r="AU1561" s="26" t="s">
        <v>294</v>
      </c>
    </row>
    <row r="1562" s="13" customFormat="1">
      <c r="B1562" s="239"/>
      <c r="D1562" s="216" t="s">
        <v>402</v>
      </c>
      <c r="E1562" s="240" t="s">
        <v>5</v>
      </c>
      <c r="F1562" s="241" t="s">
        <v>1810</v>
      </c>
      <c r="H1562" s="242">
        <v>15.75</v>
      </c>
      <c r="I1562" s="243"/>
      <c r="L1562" s="239"/>
      <c r="M1562" s="244"/>
      <c r="N1562" s="245"/>
      <c r="O1562" s="245"/>
      <c r="P1562" s="245"/>
      <c r="Q1562" s="245"/>
      <c r="R1562" s="245"/>
      <c r="S1562" s="245"/>
      <c r="T1562" s="246"/>
      <c r="AT1562" s="240" t="s">
        <v>402</v>
      </c>
      <c r="AU1562" s="240" t="s">
        <v>294</v>
      </c>
      <c r="AV1562" s="13" t="s">
        <v>87</v>
      </c>
      <c r="AW1562" s="13" t="s">
        <v>43</v>
      </c>
      <c r="AX1562" s="13" t="s">
        <v>80</v>
      </c>
      <c r="AY1562" s="240" t="s">
        <v>281</v>
      </c>
    </row>
    <row r="1563" s="14" customFormat="1">
      <c r="B1563" s="247"/>
      <c r="D1563" s="216" t="s">
        <v>402</v>
      </c>
      <c r="E1563" s="248" t="s">
        <v>5</v>
      </c>
      <c r="F1563" s="249" t="s">
        <v>405</v>
      </c>
      <c r="H1563" s="250">
        <v>15.75</v>
      </c>
      <c r="I1563" s="251"/>
      <c r="L1563" s="247"/>
      <c r="M1563" s="252"/>
      <c r="N1563" s="253"/>
      <c r="O1563" s="253"/>
      <c r="P1563" s="253"/>
      <c r="Q1563" s="253"/>
      <c r="R1563" s="253"/>
      <c r="S1563" s="253"/>
      <c r="T1563" s="254"/>
      <c r="AT1563" s="248" t="s">
        <v>402</v>
      </c>
      <c r="AU1563" s="248" t="s">
        <v>294</v>
      </c>
      <c r="AV1563" s="14" t="s">
        <v>286</v>
      </c>
      <c r="AW1563" s="14" t="s">
        <v>43</v>
      </c>
      <c r="AX1563" s="14" t="s">
        <v>24</v>
      </c>
      <c r="AY1563" s="248" t="s">
        <v>281</v>
      </c>
    </row>
    <row r="1564" s="1" customFormat="1" ht="16.5" customHeight="1">
      <c r="B1564" s="203"/>
      <c r="C1564" s="255" t="s">
        <v>1811</v>
      </c>
      <c r="D1564" s="255" t="s">
        <v>512</v>
      </c>
      <c r="E1564" s="256" t="s">
        <v>1812</v>
      </c>
      <c r="F1564" s="257" t="s">
        <v>1813</v>
      </c>
      <c r="G1564" s="258" t="s">
        <v>394</v>
      </c>
      <c r="H1564" s="259">
        <v>21</v>
      </c>
      <c r="I1564" s="260"/>
      <c r="J1564" s="261">
        <f>ROUND(I1564*H1564,2)</f>
        <v>0</v>
      </c>
      <c r="K1564" s="257" t="s">
        <v>389</v>
      </c>
      <c r="L1564" s="262"/>
      <c r="M1564" s="263" t="s">
        <v>5</v>
      </c>
      <c r="N1564" s="264" t="s">
        <v>51</v>
      </c>
      <c r="O1564" s="49"/>
      <c r="P1564" s="213">
        <f>O1564*H1564</f>
        <v>0</v>
      </c>
      <c r="Q1564" s="213">
        <v>0.00050000000000000001</v>
      </c>
      <c r="R1564" s="213">
        <f>Q1564*H1564</f>
        <v>0.010500000000000001</v>
      </c>
      <c r="S1564" s="213">
        <v>0</v>
      </c>
      <c r="T1564" s="214">
        <f>S1564*H1564</f>
        <v>0</v>
      </c>
      <c r="AR1564" s="26" t="s">
        <v>316</v>
      </c>
      <c r="AT1564" s="26" t="s">
        <v>512</v>
      </c>
      <c r="AU1564" s="26" t="s">
        <v>294</v>
      </c>
      <c r="AY1564" s="26" t="s">
        <v>281</v>
      </c>
      <c r="BE1564" s="215">
        <f>IF(N1564="základní",J1564,0)</f>
        <v>0</v>
      </c>
      <c r="BF1564" s="215">
        <f>IF(N1564="snížená",J1564,0)</f>
        <v>0</v>
      </c>
      <c r="BG1564" s="215">
        <f>IF(N1564="zákl. přenesená",J1564,0)</f>
        <v>0</v>
      </c>
      <c r="BH1564" s="215">
        <f>IF(N1564="sníž. přenesená",J1564,0)</f>
        <v>0</v>
      </c>
      <c r="BI1564" s="215">
        <f>IF(N1564="nulová",J1564,0)</f>
        <v>0</v>
      </c>
      <c r="BJ1564" s="26" t="s">
        <v>24</v>
      </c>
      <c r="BK1564" s="215">
        <f>ROUND(I1564*H1564,2)</f>
        <v>0</v>
      </c>
      <c r="BL1564" s="26" t="s">
        <v>286</v>
      </c>
      <c r="BM1564" s="26" t="s">
        <v>1814</v>
      </c>
    </row>
    <row r="1565" s="1" customFormat="1">
      <c r="B1565" s="48"/>
      <c r="D1565" s="216" t="s">
        <v>288</v>
      </c>
      <c r="F1565" s="217" t="s">
        <v>1813</v>
      </c>
      <c r="I1565" s="218"/>
      <c r="L1565" s="48"/>
      <c r="M1565" s="219"/>
      <c r="N1565" s="49"/>
      <c r="O1565" s="49"/>
      <c r="P1565" s="49"/>
      <c r="Q1565" s="49"/>
      <c r="R1565" s="49"/>
      <c r="S1565" s="49"/>
      <c r="T1565" s="87"/>
      <c r="AT1565" s="26" t="s">
        <v>288</v>
      </c>
      <c r="AU1565" s="26" t="s">
        <v>294</v>
      </c>
    </row>
    <row r="1566" s="13" customFormat="1">
      <c r="B1566" s="239"/>
      <c r="D1566" s="216" t="s">
        <v>402</v>
      </c>
      <c r="E1566" s="240" t="s">
        <v>5</v>
      </c>
      <c r="F1566" s="241" t="s">
        <v>1815</v>
      </c>
      <c r="H1566" s="242">
        <v>21</v>
      </c>
      <c r="I1566" s="243"/>
      <c r="L1566" s="239"/>
      <c r="M1566" s="244"/>
      <c r="N1566" s="245"/>
      <c r="O1566" s="245"/>
      <c r="P1566" s="245"/>
      <c r="Q1566" s="245"/>
      <c r="R1566" s="245"/>
      <c r="S1566" s="245"/>
      <c r="T1566" s="246"/>
      <c r="AT1566" s="240" t="s">
        <v>402</v>
      </c>
      <c r="AU1566" s="240" t="s">
        <v>294</v>
      </c>
      <c r="AV1566" s="13" t="s">
        <v>87</v>
      </c>
      <c r="AW1566" s="13" t="s">
        <v>43</v>
      </c>
      <c r="AX1566" s="13" t="s">
        <v>80</v>
      </c>
      <c r="AY1566" s="240" t="s">
        <v>281</v>
      </c>
    </row>
    <row r="1567" s="14" customFormat="1">
      <c r="B1567" s="247"/>
      <c r="D1567" s="216" t="s">
        <v>402</v>
      </c>
      <c r="E1567" s="248" t="s">
        <v>5</v>
      </c>
      <c r="F1567" s="249" t="s">
        <v>405</v>
      </c>
      <c r="H1567" s="250">
        <v>21</v>
      </c>
      <c r="I1567" s="251"/>
      <c r="L1567" s="247"/>
      <c r="M1567" s="252"/>
      <c r="N1567" s="253"/>
      <c r="O1567" s="253"/>
      <c r="P1567" s="253"/>
      <c r="Q1567" s="253"/>
      <c r="R1567" s="253"/>
      <c r="S1567" s="253"/>
      <c r="T1567" s="254"/>
      <c r="AT1567" s="248" t="s">
        <v>402</v>
      </c>
      <c r="AU1567" s="248" t="s">
        <v>294</v>
      </c>
      <c r="AV1567" s="14" t="s">
        <v>286</v>
      </c>
      <c r="AW1567" s="14" t="s">
        <v>43</v>
      </c>
      <c r="AX1567" s="14" t="s">
        <v>24</v>
      </c>
      <c r="AY1567" s="248" t="s">
        <v>281</v>
      </c>
    </row>
    <row r="1568" s="1" customFormat="1" ht="25.5" customHeight="1">
      <c r="B1568" s="203"/>
      <c r="C1568" s="204" t="s">
        <v>1816</v>
      </c>
      <c r="D1568" s="204" t="s">
        <v>282</v>
      </c>
      <c r="E1568" s="205" t="s">
        <v>1817</v>
      </c>
      <c r="F1568" s="206" t="s">
        <v>1818</v>
      </c>
      <c r="G1568" s="207" t="s">
        <v>388</v>
      </c>
      <c r="H1568" s="208">
        <v>94.659000000000006</v>
      </c>
      <c r="I1568" s="209"/>
      <c r="J1568" s="210">
        <f>ROUND(I1568*H1568,2)</f>
        <v>0</v>
      </c>
      <c r="K1568" s="206" t="s">
        <v>389</v>
      </c>
      <c r="L1568" s="48"/>
      <c r="M1568" s="211" t="s">
        <v>5</v>
      </c>
      <c r="N1568" s="212" t="s">
        <v>51</v>
      </c>
      <c r="O1568" s="49"/>
      <c r="P1568" s="213">
        <f>O1568*H1568</f>
        <v>0</v>
      </c>
      <c r="Q1568" s="213">
        <v>0.00628</v>
      </c>
      <c r="R1568" s="213">
        <f>Q1568*H1568</f>
        <v>0.59445851999999999</v>
      </c>
      <c r="S1568" s="213">
        <v>0</v>
      </c>
      <c r="T1568" s="214">
        <f>S1568*H1568</f>
        <v>0</v>
      </c>
      <c r="AR1568" s="26" t="s">
        <v>286</v>
      </c>
      <c r="AT1568" s="26" t="s">
        <v>282</v>
      </c>
      <c r="AU1568" s="26" t="s">
        <v>294</v>
      </c>
      <c r="AY1568" s="26" t="s">
        <v>281</v>
      </c>
      <c r="BE1568" s="215">
        <f>IF(N1568="základní",J1568,0)</f>
        <v>0</v>
      </c>
      <c r="BF1568" s="215">
        <f>IF(N1568="snížená",J1568,0)</f>
        <v>0</v>
      </c>
      <c r="BG1568" s="215">
        <f>IF(N1568="zákl. přenesená",J1568,0)</f>
        <v>0</v>
      </c>
      <c r="BH1568" s="215">
        <f>IF(N1568="sníž. přenesená",J1568,0)</f>
        <v>0</v>
      </c>
      <c r="BI1568" s="215">
        <f>IF(N1568="nulová",J1568,0)</f>
        <v>0</v>
      </c>
      <c r="BJ1568" s="26" t="s">
        <v>24</v>
      </c>
      <c r="BK1568" s="215">
        <f>ROUND(I1568*H1568,2)</f>
        <v>0</v>
      </c>
      <c r="BL1568" s="26" t="s">
        <v>286</v>
      </c>
      <c r="BM1568" s="26" t="s">
        <v>1819</v>
      </c>
    </row>
    <row r="1569" s="1" customFormat="1">
      <c r="B1569" s="48"/>
      <c r="D1569" s="216" t="s">
        <v>288</v>
      </c>
      <c r="F1569" s="217" t="s">
        <v>1820</v>
      </c>
      <c r="I1569" s="218"/>
      <c r="L1569" s="48"/>
      <c r="M1569" s="219"/>
      <c r="N1569" s="49"/>
      <c r="O1569" s="49"/>
      <c r="P1569" s="49"/>
      <c r="Q1569" s="49"/>
      <c r="R1569" s="49"/>
      <c r="S1569" s="49"/>
      <c r="T1569" s="87"/>
      <c r="AT1569" s="26" t="s">
        <v>288</v>
      </c>
      <c r="AU1569" s="26" t="s">
        <v>294</v>
      </c>
    </row>
    <row r="1570" s="12" customFormat="1">
      <c r="B1570" s="232"/>
      <c r="D1570" s="216" t="s">
        <v>402</v>
      </c>
      <c r="E1570" s="233" t="s">
        <v>5</v>
      </c>
      <c r="F1570" s="234" t="s">
        <v>1655</v>
      </c>
      <c r="H1570" s="233" t="s">
        <v>5</v>
      </c>
      <c r="I1570" s="235"/>
      <c r="L1570" s="232"/>
      <c r="M1570" s="236"/>
      <c r="N1570" s="237"/>
      <c r="O1570" s="237"/>
      <c r="P1570" s="237"/>
      <c r="Q1570" s="237"/>
      <c r="R1570" s="237"/>
      <c r="S1570" s="237"/>
      <c r="T1570" s="238"/>
      <c r="AT1570" s="233" t="s">
        <v>402</v>
      </c>
      <c r="AU1570" s="233" t="s">
        <v>294</v>
      </c>
      <c r="AV1570" s="12" t="s">
        <v>24</v>
      </c>
      <c r="AW1570" s="12" t="s">
        <v>43</v>
      </c>
      <c r="AX1570" s="12" t="s">
        <v>80</v>
      </c>
      <c r="AY1570" s="233" t="s">
        <v>281</v>
      </c>
    </row>
    <row r="1571" s="12" customFormat="1">
      <c r="B1571" s="232"/>
      <c r="D1571" s="216" t="s">
        <v>402</v>
      </c>
      <c r="E1571" s="233" t="s">
        <v>5</v>
      </c>
      <c r="F1571" s="234" t="s">
        <v>1711</v>
      </c>
      <c r="H1571" s="233" t="s">
        <v>5</v>
      </c>
      <c r="I1571" s="235"/>
      <c r="L1571" s="232"/>
      <c r="M1571" s="236"/>
      <c r="N1571" s="237"/>
      <c r="O1571" s="237"/>
      <c r="P1571" s="237"/>
      <c r="Q1571" s="237"/>
      <c r="R1571" s="237"/>
      <c r="S1571" s="237"/>
      <c r="T1571" s="238"/>
      <c r="AT1571" s="233" t="s">
        <v>402</v>
      </c>
      <c r="AU1571" s="233" t="s">
        <v>294</v>
      </c>
      <c r="AV1571" s="12" t="s">
        <v>24</v>
      </c>
      <c r="AW1571" s="12" t="s">
        <v>43</v>
      </c>
      <c r="AX1571" s="12" t="s">
        <v>80</v>
      </c>
      <c r="AY1571" s="233" t="s">
        <v>281</v>
      </c>
    </row>
    <row r="1572" s="13" customFormat="1">
      <c r="B1572" s="239"/>
      <c r="D1572" s="216" t="s">
        <v>402</v>
      </c>
      <c r="E1572" s="240" t="s">
        <v>5</v>
      </c>
      <c r="F1572" s="241" t="s">
        <v>1821</v>
      </c>
      <c r="H1572" s="242">
        <v>12.18</v>
      </c>
      <c r="I1572" s="243"/>
      <c r="L1572" s="239"/>
      <c r="M1572" s="244"/>
      <c r="N1572" s="245"/>
      <c r="O1572" s="245"/>
      <c r="P1572" s="245"/>
      <c r="Q1572" s="245"/>
      <c r="R1572" s="245"/>
      <c r="S1572" s="245"/>
      <c r="T1572" s="246"/>
      <c r="AT1572" s="240" t="s">
        <v>402</v>
      </c>
      <c r="AU1572" s="240" t="s">
        <v>294</v>
      </c>
      <c r="AV1572" s="13" t="s">
        <v>87</v>
      </c>
      <c r="AW1572" s="13" t="s">
        <v>43</v>
      </c>
      <c r="AX1572" s="13" t="s">
        <v>80</v>
      </c>
      <c r="AY1572" s="240" t="s">
        <v>281</v>
      </c>
    </row>
    <row r="1573" s="13" customFormat="1">
      <c r="B1573" s="239"/>
      <c r="D1573" s="216" t="s">
        <v>402</v>
      </c>
      <c r="E1573" s="240" t="s">
        <v>5</v>
      </c>
      <c r="F1573" s="241" t="s">
        <v>1822</v>
      </c>
      <c r="H1573" s="242">
        <v>7.8259999999999996</v>
      </c>
      <c r="I1573" s="243"/>
      <c r="L1573" s="239"/>
      <c r="M1573" s="244"/>
      <c r="N1573" s="245"/>
      <c r="O1573" s="245"/>
      <c r="P1573" s="245"/>
      <c r="Q1573" s="245"/>
      <c r="R1573" s="245"/>
      <c r="S1573" s="245"/>
      <c r="T1573" s="246"/>
      <c r="AT1573" s="240" t="s">
        <v>402</v>
      </c>
      <c r="AU1573" s="240" t="s">
        <v>294</v>
      </c>
      <c r="AV1573" s="13" t="s">
        <v>87</v>
      </c>
      <c r="AW1573" s="13" t="s">
        <v>43</v>
      </c>
      <c r="AX1573" s="13" t="s">
        <v>80</v>
      </c>
      <c r="AY1573" s="240" t="s">
        <v>281</v>
      </c>
    </row>
    <row r="1574" s="13" customFormat="1">
      <c r="B1574" s="239"/>
      <c r="D1574" s="216" t="s">
        <v>402</v>
      </c>
      <c r="E1574" s="240" t="s">
        <v>5</v>
      </c>
      <c r="F1574" s="241" t="s">
        <v>1823</v>
      </c>
      <c r="H1574" s="242">
        <v>-14.140000000000001</v>
      </c>
      <c r="I1574" s="243"/>
      <c r="L1574" s="239"/>
      <c r="M1574" s="244"/>
      <c r="N1574" s="245"/>
      <c r="O1574" s="245"/>
      <c r="P1574" s="245"/>
      <c r="Q1574" s="245"/>
      <c r="R1574" s="245"/>
      <c r="S1574" s="245"/>
      <c r="T1574" s="246"/>
      <c r="AT1574" s="240" t="s">
        <v>402</v>
      </c>
      <c r="AU1574" s="240" t="s">
        <v>294</v>
      </c>
      <c r="AV1574" s="13" t="s">
        <v>87</v>
      </c>
      <c r="AW1574" s="13" t="s">
        <v>43</v>
      </c>
      <c r="AX1574" s="13" t="s">
        <v>80</v>
      </c>
      <c r="AY1574" s="240" t="s">
        <v>281</v>
      </c>
    </row>
    <row r="1575" s="12" customFormat="1">
      <c r="B1575" s="232"/>
      <c r="D1575" s="216" t="s">
        <v>402</v>
      </c>
      <c r="E1575" s="233" t="s">
        <v>5</v>
      </c>
      <c r="F1575" s="234" t="s">
        <v>1714</v>
      </c>
      <c r="H1575" s="233" t="s">
        <v>5</v>
      </c>
      <c r="I1575" s="235"/>
      <c r="L1575" s="232"/>
      <c r="M1575" s="236"/>
      <c r="N1575" s="237"/>
      <c r="O1575" s="237"/>
      <c r="P1575" s="237"/>
      <c r="Q1575" s="237"/>
      <c r="R1575" s="237"/>
      <c r="S1575" s="237"/>
      <c r="T1575" s="238"/>
      <c r="AT1575" s="233" t="s">
        <v>402</v>
      </c>
      <c r="AU1575" s="233" t="s">
        <v>294</v>
      </c>
      <c r="AV1575" s="12" t="s">
        <v>24</v>
      </c>
      <c r="AW1575" s="12" t="s">
        <v>43</v>
      </c>
      <c r="AX1575" s="12" t="s">
        <v>80</v>
      </c>
      <c r="AY1575" s="233" t="s">
        <v>281</v>
      </c>
    </row>
    <row r="1576" s="13" customFormat="1">
      <c r="B1576" s="239"/>
      <c r="D1576" s="216" t="s">
        <v>402</v>
      </c>
      <c r="E1576" s="240" t="s">
        <v>5</v>
      </c>
      <c r="F1576" s="241" t="s">
        <v>1824</v>
      </c>
      <c r="H1576" s="242">
        <v>44.438000000000002</v>
      </c>
      <c r="I1576" s="243"/>
      <c r="L1576" s="239"/>
      <c r="M1576" s="244"/>
      <c r="N1576" s="245"/>
      <c r="O1576" s="245"/>
      <c r="P1576" s="245"/>
      <c r="Q1576" s="245"/>
      <c r="R1576" s="245"/>
      <c r="S1576" s="245"/>
      <c r="T1576" s="246"/>
      <c r="AT1576" s="240" t="s">
        <v>402</v>
      </c>
      <c r="AU1576" s="240" t="s">
        <v>294</v>
      </c>
      <c r="AV1576" s="13" t="s">
        <v>87</v>
      </c>
      <c r="AW1576" s="13" t="s">
        <v>43</v>
      </c>
      <c r="AX1576" s="13" t="s">
        <v>80</v>
      </c>
      <c r="AY1576" s="240" t="s">
        <v>281</v>
      </c>
    </row>
    <row r="1577" s="13" customFormat="1">
      <c r="B1577" s="239"/>
      <c r="D1577" s="216" t="s">
        <v>402</v>
      </c>
      <c r="E1577" s="240" t="s">
        <v>5</v>
      </c>
      <c r="F1577" s="241" t="s">
        <v>1825</v>
      </c>
      <c r="H1577" s="242">
        <v>5.54</v>
      </c>
      <c r="I1577" s="243"/>
      <c r="L1577" s="239"/>
      <c r="M1577" s="244"/>
      <c r="N1577" s="245"/>
      <c r="O1577" s="245"/>
      <c r="P1577" s="245"/>
      <c r="Q1577" s="245"/>
      <c r="R1577" s="245"/>
      <c r="S1577" s="245"/>
      <c r="T1577" s="246"/>
      <c r="AT1577" s="240" t="s">
        <v>402</v>
      </c>
      <c r="AU1577" s="240" t="s">
        <v>294</v>
      </c>
      <c r="AV1577" s="13" t="s">
        <v>87</v>
      </c>
      <c r="AW1577" s="13" t="s">
        <v>43</v>
      </c>
      <c r="AX1577" s="13" t="s">
        <v>80</v>
      </c>
      <c r="AY1577" s="240" t="s">
        <v>281</v>
      </c>
    </row>
    <row r="1578" s="13" customFormat="1">
      <c r="B1578" s="239"/>
      <c r="D1578" s="216" t="s">
        <v>402</v>
      </c>
      <c r="E1578" s="240" t="s">
        <v>5</v>
      </c>
      <c r="F1578" s="241" t="s">
        <v>1826</v>
      </c>
      <c r="H1578" s="242">
        <v>8.4629999999999992</v>
      </c>
      <c r="I1578" s="243"/>
      <c r="L1578" s="239"/>
      <c r="M1578" s="244"/>
      <c r="N1578" s="245"/>
      <c r="O1578" s="245"/>
      <c r="P1578" s="245"/>
      <c r="Q1578" s="245"/>
      <c r="R1578" s="245"/>
      <c r="S1578" s="245"/>
      <c r="T1578" s="246"/>
      <c r="AT1578" s="240" t="s">
        <v>402</v>
      </c>
      <c r="AU1578" s="240" t="s">
        <v>294</v>
      </c>
      <c r="AV1578" s="13" t="s">
        <v>87</v>
      </c>
      <c r="AW1578" s="13" t="s">
        <v>43</v>
      </c>
      <c r="AX1578" s="13" t="s">
        <v>80</v>
      </c>
      <c r="AY1578" s="240" t="s">
        <v>281</v>
      </c>
    </row>
    <row r="1579" s="13" customFormat="1">
      <c r="B1579" s="239"/>
      <c r="D1579" s="216" t="s">
        <v>402</v>
      </c>
      <c r="E1579" s="240" t="s">
        <v>5</v>
      </c>
      <c r="F1579" s="241" t="s">
        <v>1827</v>
      </c>
      <c r="H1579" s="242">
        <v>-5.3200000000000003</v>
      </c>
      <c r="I1579" s="243"/>
      <c r="L1579" s="239"/>
      <c r="M1579" s="244"/>
      <c r="N1579" s="245"/>
      <c r="O1579" s="245"/>
      <c r="P1579" s="245"/>
      <c r="Q1579" s="245"/>
      <c r="R1579" s="245"/>
      <c r="S1579" s="245"/>
      <c r="T1579" s="246"/>
      <c r="AT1579" s="240" t="s">
        <v>402</v>
      </c>
      <c r="AU1579" s="240" t="s">
        <v>294</v>
      </c>
      <c r="AV1579" s="13" t="s">
        <v>87</v>
      </c>
      <c r="AW1579" s="13" t="s">
        <v>43</v>
      </c>
      <c r="AX1579" s="13" t="s">
        <v>80</v>
      </c>
      <c r="AY1579" s="240" t="s">
        <v>281</v>
      </c>
    </row>
    <row r="1580" s="12" customFormat="1">
      <c r="B1580" s="232"/>
      <c r="D1580" s="216" t="s">
        <v>402</v>
      </c>
      <c r="E1580" s="233" t="s">
        <v>5</v>
      </c>
      <c r="F1580" s="234" t="s">
        <v>1718</v>
      </c>
      <c r="H1580" s="233" t="s">
        <v>5</v>
      </c>
      <c r="I1580" s="235"/>
      <c r="L1580" s="232"/>
      <c r="M1580" s="236"/>
      <c r="N1580" s="237"/>
      <c r="O1580" s="237"/>
      <c r="P1580" s="237"/>
      <c r="Q1580" s="237"/>
      <c r="R1580" s="237"/>
      <c r="S1580" s="237"/>
      <c r="T1580" s="238"/>
      <c r="AT1580" s="233" t="s">
        <v>402</v>
      </c>
      <c r="AU1580" s="233" t="s">
        <v>294</v>
      </c>
      <c r="AV1580" s="12" t="s">
        <v>24</v>
      </c>
      <c r="AW1580" s="12" t="s">
        <v>43</v>
      </c>
      <c r="AX1580" s="12" t="s">
        <v>80</v>
      </c>
      <c r="AY1580" s="233" t="s">
        <v>281</v>
      </c>
    </row>
    <row r="1581" s="13" customFormat="1">
      <c r="B1581" s="239"/>
      <c r="D1581" s="216" t="s">
        <v>402</v>
      </c>
      <c r="E1581" s="240" t="s">
        <v>5</v>
      </c>
      <c r="F1581" s="241" t="s">
        <v>1828</v>
      </c>
      <c r="H1581" s="242">
        <v>12.026</v>
      </c>
      <c r="I1581" s="243"/>
      <c r="L1581" s="239"/>
      <c r="M1581" s="244"/>
      <c r="N1581" s="245"/>
      <c r="O1581" s="245"/>
      <c r="P1581" s="245"/>
      <c r="Q1581" s="245"/>
      <c r="R1581" s="245"/>
      <c r="S1581" s="245"/>
      <c r="T1581" s="246"/>
      <c r="AT1581" s="240" t="s">
        <v>402</v>
      </c>
      <c r="AU1581" s="240" t="s">
        <v>294</v>
      </c>
      <c r="AV1581" s="13" t="s">
        <v>87</v>
      </c>
      <c r="AW1581" s="13" t="s">
        <v>43</v>
      </c>
      <c r="AX1581" s="13" t="s">
        <v>80</v>
      </c>
      <c r="AY1581" s="240" t="s">
        <v>281</v>
      </c>
    </row>
    <row r="1582" s="12" customFormat="1">
      <c r="B1582" s="232"/>
      <c r="D1582" s="216" t="s">
        <v>402</v>
      </c>
      <c r="E1582" s="233" t="s">
        <v>5</v>
      </c>
      <c r="F1582" s="234" t="s">
        <v>1720</v>
      </c>
      <c r="H1582" s="233" t="s">
        <v>5</v>
      </c>
      <c r="I1582" s="235"/>
      <c r="L1582" s="232"/>
      <c r="M1582" s="236"/>
      <c r="N1582" s="237"/>
      <c r="O1582" s="237"/>
      <c r="P1582" s="237"/>
      <c r="Q1582" s="237"/>
      <c r="R1582" s="237"/>
      <c r="S1582" s="237"/>
      <c r="T1582" s="238"/>
      <c r="AT1582" s="233" t="s">
        <v>402</v>
      </c>
      <c r="AU1582" s="233" t="s">
        <v>294</v>
      </c>
      <c r="AV1582" s="12" t="s">
        <v>24</v>
      </c>
      <c r="AW1582" s="12" t="s">
        <v>43</v>
      </c>
      <c r="AX1582" s="12" t="s">
        <v>80</v>
      </c>
      <c r="AY1582" s="233" t="s">
        <v>281</v>
      </c>
    </row>
    <row r="1583" s="13" customFormat="1">
      <c r="B1583" s="239"/>
      <c r="D1583" s="216" t="s">
        <v>402</v>
      </c>
      <c r="E1583" s="240" t="s">
        <v>5</v>
      </c>
      <c r="F1583" s="241" t="s">
        <v>1829</v>
      </c>
      <c r="H1583" s="242">
        <v>23.646000000000001</v>
      </c>
      <c r="I1583" s="243"/>
      <c r="L1583" s="239"/>
      <c r="M1583" s="244"/>
      <c r="N1583" s="245"/>
      <c r="O1583" s="245"/>
      <c r="P1583" s="245"/>
      <c r="Q1583" s="245"/>
      <c r="R1583" s="245"/>
      <c r="S1583" s="245"/>
      <c r="T1583" s="246"/>
      <c r="AT1583" s="240" t="s">
        <v>402</v>
      </c>
      <c r="AU1583" s="240" t="s">
        <v>294</v>
      </c>
      <c r="AV1583" s="13" t="s">
        <v>87</v>
      </c>
      <c r="AW1583" s="13" t="s">
        <v>43</v>
      </c>
      <c r="AX1583" s="13" t="s">
        <v>80</v>
      </c>
      <c r="AY1583" s="240" t="s">
        <v>281</v>
      </c>
    </row>
    <row r="1584" s="14" customFormat="1">
      <c r="B1584" s="247"/>
      <c r="D1584" s="216" t="s">
        <v>402</v>
      </c>
      <c r="E1584" s="248" t="s">
        <v>5</v>
      </c>
      <c r="F1584" s="249" t="s">
        <v>405</v>
      </c>
      <c r="H1584" s="250">
        <v>94.659000000000006</v>
      </c>
      <c r="I1584" s="251"/>
      <c r="L1584" s="247"/>
      <c r="M1584" s="252"/>
      <c r="N1584" s="253"/>
      <c r="O1584" s="253"/>
      <c r="P1584" s="253"/>
      <c r="Q1584" s="253"/>
      <c r="R1584" s="253"/>
      <c r="S1584" s="253"/>
      <c r="T1584" s="254"/>
      <c r="AT1584" s="248" t="s">
        <v>402</v>
      </c>
      <c r="AU1584" s="248" t="s">
        <v>294</v>
      </c>
      <c r="AV1584" s="14" t="s">
        <v>286</v>
      </c>
      <c r="AW1584" s="14" t="s">
        <v>43</v>
      </c>
      <c r="AX1584" s="14" t="s">
        <v>24</v>
      </c>
      <c r="AY1584" s="248" t="s">
        <v>281</v>
      </c>
    </row>
    <row r="1585" s="1" customFormat="1" ht="25.5" customHeight="1">
      <c r="B1585" s="203"/>
      <c r="C1585" s="204" t="s">
        <v>1830</v>
      </c>
      <c r="D1585" s="204" t="s">
        <v>282</v>
      </c>
      <c r="E1585" s="205" t="s">
        <v>1831</v>
      </c>
      <c r="F1585" s="206" t="s">
        <v>1832</v>
      </c>
      <c r="G1585" s="207" t="s">
        <v>388</v>
      </c>
      <c r="H1585" s="208">
        <v>859.101</v>
      </c>
      <c r="I1585" s="209"/>
      <c r="J1585" s="210">
        <f>ROUND(I1585*H1585,2)</f>
        <v>0</v>
      </c>
      <c r="K1585" s="206" t="s">
        <v>389</v>
      </c>
      <c r="L1585" s="48"/>
      <c r="M1585" s="211" t="s">
        <v>5</v>
      </c>
      <c r="N1585" s="212" t="s">
        <v>51</v>
      </c>
      <c r="O1585" s="49"/>
      <c r="P1585" s="213">
        <f>O1585*H1585</f>
        <v>0</v>
      </c>
      <c r="Q1585" s="213">
        <v>0.0026800000000000001</v>
      </c>
      <c r="R1585" s="213">
        <f>Q1585*H1585</f>
        <v>2.3023906800000002</v>
      </c>
      <c r="S1585" s="213">
        <v>0</v>
      </c>
      <c r="T1585" s="214">
        <f>S1585*H1585</f>
        <v>0</v>
      </c>
      <c r="AR1585" s="26" t="s">
        <v>286</v>
      </c>
      <c r="AT1585" s="26" t="s">
        <v>282</v>
      </c>
      <c r="AU1585" s="26" t="s">
        <v>294</v>
      </c>
      <c r="AY1585" s="26" t="s">
        <v>281</v>
      </c>
      <c r="BE1585" s="215">
        <f>IF(N1585="základní",J1585,0)</f>
        <v>0</v>
      </c>
      <c r="BF1585" s="215">
        <f>IF(N1585="snížená",J1585,0)</f>
        <v>0</v>
      </c>
      <c r="BG1585" s="215">
        <f>IF(N1585="zákl. přenesená",J1585,0)</f>
        <v>0</v>
      </c>
      <c r="BH1585" s="215">
        <f>IF(N1585="sníž. přenesená",J1585,0)</f>
        <v>0</v>
      </c>
      <c r="BI1585" s="215">
        <f>IF(N1585="nulová",J1585,0)</f>
        <v>0</v>
      </c>
      <c r="BJ1585" s="26" t="s">
        <v>24</v>
      </c>
      <c r="BK1585" s="215">
        <f>ROUND(I1585*H1585,2)</f>
        <v>0</v>
      </c>
      <c r="BL1585" s="26" t="s">
        <v>286</v>
      </c>
      <c r="BM1585" s="26" t="s">
        <v>1833</v>
      </c>
    </row>
    <row r="1586" s="1" customFormat="1">
      <c r="B1586" s="48"/>
      <c r="D1586" s="216" t="s">
        <v>288</v>
      </c>
      <c r="F1586" s="217" t="s">
        <v>1834</v>
      </c>
      <c r="I1586" s="218"/>
      <c r="L1586" s="48"/>
      <c r="M1586" s="219"/>
      <c r="N1586" s="49"/>
      <c r="O1586" s="49"/>
      <c r="P1586" s="49"/>
      <c r="Q1586" s="49"/>
      <c r="R1586" s="49"/>
      <c r="S1586" s="49"/>
      <c r="T1586" s="87"/>
      <c r="AT1586" s="26" t="s">
        <v>288</v>
      </c>
      <c r="AU1586" s="26" t="s">
        <v>294</v>
      </c>
    </row>
    <row r="1587" s="12" customFormat="1">
      <c r="B1587" s="232"/>
      <c r="D1587" s="216" t="s">
        <v>402</v>
      </c>
      <c r="E1587" s="233" t="s">
        <v>5</v>
      </c>
      <c r="F1587" s="234" t="s">
        <v>1655</v>
      </c>
      <c r="H1587" s="233" t="s">
        <v>5</v>
      </c>
      <c r="I1587" s="235"/>
      <c r="L1587" s="232"/>
      <c r="M1587" s="236"/>
      <c r="N1587" s="237"/>
      <c r="O1587" s="237"/>
      <c r="P1587" s="237"/>
      <c r="Q1587" s="237"/>
      <c r="R1587" s="237"/>
      <c r="S1587" s="237"/>
      <c r="T1587" s="238"/>
      <c r="AT1587" s="233" t="s">
        <v>402</v>
      </c>
      <c r="AU1587" s="233" t="s">
        <v>294</v>
      </c>
      <c r="AV1587" s="12" t="s">
        <v>24</v>
      </c>
      <c r="AW1587" s="12" t="s">
        <v>43</v>
      </c>
      <c r="AX1587" s="12" t="s">
        <v>80</v>
      </c>
      <c r="AY1587" s="233" t="s">
        <v>281</v>
      </c>
    </row>
    <row r="1588" s="12" customFormat="1">
      <c r="B1588" s="232"/>
      <c r="D1588" s="216" t="s">
        <v>402</v>
      </c>
      <c r="E1588" s="233" t="s">
        <v>5</v>
      </c>
      <c r="F1588" s="234" t="s">
        <v>1711</v>
      </c>
      <c r="H1588" s="233" t="s">
        <v>5</v>
      </c>
      <c r="I1588" s="235"/>
      <c r="L1588" s="232"/>
      <c r="M1588" s="236"/>
      <c r="N1588" s="237"/>
      <c r="O1588" s="237"/>
      <c r="P1588" s="237"/>
      <c r="Q1588" s="237"/>
      <c r="R1588" s="237"/>
      <c r="S1588" s="237"/>
      <c r="T1588" s="238"/>
      <c r="AT1588" s="233" t="s">
        <v>402</v>
      </c>
      <c r="AU1588" s="233" t="s">
        <v>294</v>
      </c>
      <c r="AV1588" s="12" t="s">
        <v>24</v>
      </c>
      <c r="AW1588" s="12" t="s">
        <v>43</v>
      </c>
      <c r="AX1588" s="12" t="s">
        <v>80</v>
      </c>
      <c r="AY1588" s="233" t="s">
        <v>281</v>
      </c>
    </row>
    <row r="1589" s="13" customFormat="1">
      <c r="B1589" s="239"/>
      <c r="D1589" s="216" t="s">
        <v>402</v>
      </c>
      <c r="E1589" s="240" t="s">
        <v>5</v>
      </c>
      <c r="F1589" s="241" t="s">
        <v>1733</v>
      </c>
      <c r="H1589" s="242">
        <v>147.03</v>
      </c>
      <c r="I1589" s="243"/>
      <c r="L1589" s="239"/>
      <c r="M1589" s="244"/>
      <c r="N1589" s="245"/>
      <c r="O1589" s="245"/>
      <c r="P1589" s="245"/>
      <c r="Q1589" s="245"/>
      <c r="R1589" s="245"/>
      <c r="S1589" s="245"/>
      <c r="T1589" s="246"/>
      <c r="AT1589" s="240" t="s">
        <v>402</v>
      </c>
      <c r="AU1589" s="240" t="s">
        <v>294</v>
      </c>
      <c r="AV1589" s="13" t="s">
        <v>87</v>
      </c>
      <c r="AW1589" s="13" t="s">
        <v>43</v>
      </c>
      <c r="AX1589" s="13" t="s">
        <v>80</v>
      </c>
      <c r="AY1589" s="240" t="s">
        <v>281</v>
      </c>
    </row>
    <row r="1590" s="13" customFormat="1">
      <c r="B1590" s="239"/>
      <c r="D1590" s="216" t="s">
        <v>402</v>
      </c>
      <c r="E1590" s="240" t="s">
        <v>5</v>
      </c>
      <c r="F1590" s="241" t="s">
        <v>1734</v>
      </c>
      <c r="H1590" s="242">
        <v>132.483</v>
      </c>
      <c r="I1590" s="243"/>
      <c r="L1590" s="239"/>
      <c r="M1590" s="244"/>
      <c r="N1590" s="245"/>
      <c r="O1590" s="245"/>
      <c r="P1590" s="245"/>
      <c r="Q1590" s="245"/>
      <c r="R1590" s="245"/>
      <c r="S1590" s="245"/>
      <c r="T1590" s="246"/>
      <c r="AT1590" s="240" t="s">
        <v>402</v>
      </c>
      <c r="AU1590" s="240" t="s">
        <v>294</v>
      </c>
      <c r="AV1590" s="13" t="s">
        <v>87</v>
      </c>
      <c r="AW1590" s="13" t="s">
        <v>43</v>
      </c>
      <c r="AX1590" s="13" t="s">
        <v>80</v>
      </c>
      <c r="AY1590" s="240" t="s">
        <v>281</v>
      </c>
    </row>
    <row r="1591" s="13" customFormat="1">
      <c r="B1591" s="239"/>
      <c r="D1591" s="216" t="s">
        <v>402</v>
      </c>
      <c r="E1591" s="240" t="s">
        <v>5</v>
      </c>
      <c r="F1591" s="241" t="s">
        <v>1835</v>
      </c>
      <c r="H1591" s="242">
        <v>-39.816000000000002</v>
      </c>
      <c r="I1591" s="243"/>
      <c r="L1591" s="239"/>
      <c r="M1591" s="244"/>
      <c r="N1591" s="245"/>
      <c r="O1591" s="245"/>
      <c r="P1591" s="245"/>
      <c r="Q1591" s="245"/>
      <c r="R1591" s="245"/>
      <c r="S1591" s="245"/>
      <c r="T1591" s="246"/>
      <c r="AT1591" s="240" t="s">
        <v>402</v>
      </c>
      <c r="AU1591" s="240" t="s">
        <v>294</v>
      </c>
      <c r="AV1591" s="13" t="s">
        <v>87</v>
      </c>
      <c r="AW1591" s="13" t="s">
        <v>43</v>
      </c>
      <c r="AX1591" s="13" t="s">
        <v>80</v>
      </c>
      <c r="AY1591" s="240" t="s">
        <v>281</v>
      </c>
    </row>
    <row r="1592" s="13" customFormat="1">
      <c r="B1592" s="239"/>
      <c r="D1592" s="216" t="s">
        <v>402</v>
      </c>
      <c r="E1592" s="240" t="s">
        <v>5</v>
      </c>
      <c r="F1592" s="241" t="s">
        <v>1836</v>
      </c>
      <c r="H1592" s="242">
        <v>-12.025</v>
      </c>
      <c r="I1592" s="243"/>
      <c r="L1592" s="239"/>
      <c r="M1592" s="244"/>
      <c r="N1592" s="245"/>
      <c r="O1592" s="245"/>
      <c r="P1592" s="245"/>
      <c r="Q1592" s="245"/>
      <c r="R1592" s="245"/>
      <c r="S1592" s="245"/>
      <c r="T1592" s="246"/>
      <c r="AT1592" s="240" t="s">
        <v>402</v>
      </c>
      <c r="AU1592" s="240" t="s">
        <v>294</v>
      </c>
      <c r="AV1592" s="13" t="s">
        <v>87</v>
      </c>
      <c r="AW1592" s="13" t="s">
        <v>43</v>
      </c>
      <c r="AX1592" s="13" t="s">
        <v>80</v>
      </c>
      <c r="AY1592" s="240" t="s">
        <v>281</v>
      </c>
    </row>
    <row r="1593" s="13" customFormat="1">
      <c r="B1593" s="239"/>
      <c r="D1593" s="216" t="s">
        <v>402</v>
      </c>
      <c r="E1593" s="240" t="s">
        <v>5</v>
      </c>
      <c r="F1593" s="241" t="s">
        <v>1837</v>
      </c>
      <c r="H1593" s="242">
        <v>-12.295</v>
      </c>
      <c r="I1593" s="243"/>
      <c r="L1593" s="239"/>
      <c r="M1593" s="244"/>
      <c r="N1593" s="245"/>
      <c r="O1593" s="245"/>
      <c r="P1593" s="245"/>
      <c r="Q1593" s="245"/>
      <c r="R1593" s="245"/>
      <c r="S1593" s="245"/>
      <c r="T1593" s="246"/>
      <c r="AT1593" s="240" t="s">
        <v>402</v>
      </c>
      <c r="AU1593" s="240" t="s">
        <v>294</v>
      </c>
      <c r="AV1593" s="13" t="s">
        <v>87</v>
      </c>
      <c r="AW1593" s="13" t="s">
        <v>43</v>
      </c>
      <c r="AX1593" s="13" t="s">
        <v>80</v>
      </c>
      <c r="AY1593" s="240" t="s">
        <v>281</v>
      </c>
    </row>
    <row r="1594" s="13" customFormat="1">
      <c r="B1594" s="239"/>
      <c r="D1594" s="216" t="s">
        <v>402</v>
      </c>
      <c r="E1594" s="240" t="s">
        <v>5</v>
      </c>
      <c r="F1594" s="241" t="s">
        <v>1838</v>
      </c>
      <c r="H1594" s="242">
        <v>-62.875</v>
      </c>
      <c r="I1594" s="243"/>
      <c r="L1594" s="239"/>
      <c r="M1594" s="244"/>
      <c r="N1594" s="245"/>
      <c r="O1594" s="245"/>
      <c r="P1594" s="245"/>
      <c r="Q1594" s="245"/>
      <c r="R1594" s="245"/>
      <c r="S1594" s="245"/>
      <c r="T1594" s="246"/>
      <c r="AT1594" s="240" t="s">
        <v>402</v>
      </c>
      <c r="AU1594" s="240" t="s">
        <v>294</v>
      </c>
      <c r="AV1594" s="13" t="s">
        <v>87</v>
      </c>
      <c r="AW1594" s="13" t="s">
        <v>43</v>
      </c>
      <c r="AX1594" s="13" t="s">
        <v>80</v>
      </c>
      <c r="AY1594" s="240" t="s">
        <v>281</v>
      </c>
    </row>
    <row r="1595" s="12" customFormat="1">
      <c r="B1595" s="232"/>
      <c r="D1595" s="216" t="s">
        <v>402</v>
      </c>
      <c r="E1595" s="233" t="s">
        <v>5</v>
      </c>
      <c r="F1595" s="234" t="s">
        <v>1714</v>
      </c>
      <c r="H1595" s="233" t="s">
        <v>5</v>
      </c>
      <c r="I1595" s="235"/>
      <c r="L1595" s="232"/>
      <c r="M1595" s="236"/>
      <c r="N1595" s="237"/>
      <c r="O1595" s="237"/>
      <c r="P1595" s="237"/>
      <c r="Q1595" s="237"/>
      <c r="R1595" s="237"/>
      <c r="S1595" s="237"/>
      <c r="T1595" s="238"/>
      <c r="AT1595" s="233" t="s">
        <v>402</v>
      </c>
      <c r="AU1595" s="233" t="s">
        <v>294</v>
      </c>
      <c r="AV1595" s="12" t="s">
        <v>24</v>
      </c>
      <c r="AW1595" s="12" t="s">
        <v>43</v>
      </c>
      <c r="AX1595" s="12" t="s">
        <v>80</v>
      </c>
      <c r="AY1595" s="233" t="s">
        <v>281</v>
      </c>
    </row>
    <row r="1596" s="13" customFormat="1">
      <c r="B1596" s="239"/>
      <c r="D1596" s="216" t="s">
        <v>402</v>
      </c>
      <c r="E1596" s="240" t="s">
        <v>5</v>
      </c>
      <c r="F1596" s="241" t="s">
        <v>1739</v>
      </c>
      <c r="H1596" s="242">
        <v>199.971</v>
      </c>
      <c r="I1596" s="243"/>
      <c r="L1596" s="239"/>
      <c r="M1596" s="244"/>
      <c r="N1596" s="245"/>
      <c r="O1596" s="245"/>
      <c r="P1596" s="245"/>
      <c r="Q1596" s="245"/>
      <c r="R1596" s="245"/>
      <c r="S1596" s="245"/>
      <c r="T1596" s="246"/>
      <c r="AT1596" s="240" t="s">
        <v>402</v>
      </c>
      <c r="AU1596" s="240" t="s">
        <v>294</v>
      </c>
      <c r="AV1596" s="13" t="s">
        <v>87</v>
      </c>
      <c r="AW1596" s="13" t="s">
        <v>43</v>
      </c>
      <c r="AX1596" s="13" t="s">
        <v>80</v>
      </c>
      <c r="AY1596" s="240" t="s">
        <v>281</v>
      </c>
    </row>
    <row r="1597" s="13" customFormat="1">
      <c r="B1597" s="239"/>
      <c r="D1597" s="216" t="s">
        <v>402</v>
      </c>
      <c r="E1597" s="240" t="s">
        <v>5</v>
      </c>
      <c r="F1597" s="241" t="s">
        <v>1740</v>
      </c>
      <c r="H1597" s="242">
        <v>28.254000000000001</v>
      </c>
      <c r="I1597" s="243"/>
      <c r="L1597" s="239"/>
      <c r="M1597" s="244"/>
      <c r="N1597" s="245"/>
      <c r="O1597" s="245"/>
      <c r="P1597" s="245"/>
      <c r="Q1597" s="245"/>
      <c r="R1597" s="245"/>
      <c r="S1597" s="245"/>
      <c r="T1597" s="246"/>
      <c r="AT1597" s="240" t="s">
        <v>402</v>
      </c>
      <c r="AU1597" s="240" t="s">
        <v>294</v>
      </c>
      <c r="AV1597" s="13" t="s">
        <v>87</v>
      </c>
      <c r="AW1597" s="13" t="s">
        <v>43</v>
      </c>
      <c r="AX1597" s="13" t="s">
        <v>80</v>
      </c>
      <c r="AY1597" s="240" t="s">
        <v>281</v>
      </c>
    </row>
    <row r="1598" s="13" customFormat="1">
      <c r="B1598" s="239"/>
      <c r="D1598" s="216" t="s">
        <v>402</v>
      </c>
      <c r="E1598" s="240" t="s">
        <v>5</v>
      </c>
      <c r="F1598" s="241" t="s">
        <v>1741</v>
      </c>
      <c r="H1598" s="242">
        <v>51.383000000000003</v>
      </c>
      <c r="I1598" s="243"/>
      <c r="L1598" s="239"/>
      <c r="M1598" s="244"/>
      <c r="N1598" s="245"/>
      <c r="O1598" s="245"/>
      <c r="P1598" s="245"/>
      <c r="Q1598" s="245"/>
      <c r="R1598" s="245"/>
      <c r="S1598" s="245"/>
      <c r="T1598" s="246"/>
      <c r="AT1598" s="240" t="s">
        <v>402</v>
      </c>
      <c r="AU1598" s="240" t="s">
        <v>294</v>
      </c>
      <c r="AV1598" s="13" t="s">
        <v>87</v>
      </c>
      <c r="AW1598" s="13" t="s">
        <v>43</v>
      </c>
      <c r="AX1598" s="13" t="s">
        <v>80</v>
      </c>
      <c r="AY1598" s="240" t="s">
        <v>281</v>
      </c>
    </row>
    <row r="1599" s="13" customFormat="1">
      <c r="B1599" s="239"/>
      <c r="D1599" s="216" t="s">
        <v>402</v>
      </c>
      <c r="E1599" s="240" t="s">
        <v>5</v>
      </c>
      <c r="F1599" s="241" t="s">
        <v>1839</v>
      </c>
      <c r="H1599" s="242">
        <v>-12.34</v>
      </c>
      <c r="I1599" s="243"/>
      <c r="L1599" s="239"/>
      <c r="M1599" s="244"/>
      <c r="N1599" s="245"/>
      <c r="O1599" s="245"/>
      <c r="P1599" s="245"/>
      <c r="Q1599" s="245"/>
      <c r="R1599" s="245"/>
      <c r="S1599" s="245"/>
      <c r="T1599" s="246"/>
      <c r="AT1599" s="240" t="s">
        <v>402</v>
      </c>
      <c r="AU1599" s="240" t="s">
        <v>294</v>
      </c>
      <c r="AV1599" s="13" t="s">
        <v>87</v>
      </c>
      <c r="AW1599" s="13" t="s">
        <v>43</v>
      </c>
      <c r="AX1599" s="13" t="s">
        <v>80</v>
      </c>
      <c r="AY1599" s="240" t="s">
        <v>281</v>
      </c>
    </row>
    <row r="1600" s="12" customFormat="1">
      <c r="B1600" s="232"/>
      <c r="D1600" s="216" t="s">
        <v>402</v>
      </c>
      <c r="E1600" s="233" t="s">
        <v>5</v>
      </c>
      <c r="F1600" s="234" t="s">
        <v>1718</v>
      </c>
      <c r="H1600" s="233" t="s">
        <v>5</v>
      </c>
      <c r="I1600" s="235"/>
      <c r="L1600" s="232"/>
      <c r="M1600" s="236"/>
      <c r="N1600" s="237"/>
      <c r="O1600" s="237"/>
      <c r="P1600" s="237"/>
      <c r="Q1600" s="237"/>
      <c r="R1600" s="237"/>
      <c r="S1600" s="237"/>
      <c r="T1600" s="238"/>
      <c r="AT1600" s="233" t="s">
        <v>402</v>
      </c>
      <c r="AU1600" s="233" t="s">
        <v>294</v>
      </c>
      <c r="AV1600" s="12" t="s">
        <v>24</v>
      </c>
      <c r="AW1600" s="12" t="s">
        <v>43</v>
      </c>
      <c r="AX1600" s="12" t="s">
        <v>80</v>
      </c>
      <c r="AY1600" s="233" t="s">
        <v>281</v>
      </c>
    </row>
    <row r="1601" s="13" customFormat="1">
      <c r="B1601" s="239"/>
      <c r="D1601" s="216" t="s">
        <v>402</v>
      </c>
      <c r="E1601" s="240" t="s">
        <v>5</v>
      </c>
      <c r="F1601" s="241" t="s">
        <v>1743</v>
      </c>
      <c r="H1601" s="242">
        <v>145.17099999999999</v>
      </c>
      <c r="I1601" s="243"/>
      <c r="L1601" s="239"/>
      <c r="M1601" s="244"/>
      <c r="N1601" s="245"/>
      <c r="O1601" s="245"/>
      <c r="P1601" s="245"/>
      <c r="Q1601" s="245"/>
      <c r="R1601" s="245"/>
      <c r="S1601" s="245"/>
      <c r="T1601" s="246"/>
      <c r="AT1601" s="240" t="s">
        <v>402</v>
      </c>
      <c r="AU1601" s="240" t="s">
        <v>294</v>
      </c>
      <c r="AV1601" s="13" t="s">
        <v>87</v>
      </c>
      <c r="AW1601" s="13" t="s">
        <v>43</v>
      </c>
      <c r="AX1601" s="13" t="s">
        <v>80</v>
      </c>
      <c r="AY1601" s="240" t="s">
        <v>281</v>
      </c>
    </row>
    <row r="1602" s="13" customFormat="1">
      <c r="B1602" s="239"/>
      <c r="D1602" s="216" t="s">
        <v>402</v>
      </c>
      <c r="E1602" s="240" t="s">
        <v>5</v>
      </c>
      <c r="F1602" s="241" t="s">
        <v>1840</v>
      </c>
      <c r="H1602" s="242">
        <v>-0.57499999999999996</v>
      </c>
      <c r="I1602" s="243"/>
      <c r="L1602" s="239"/>
      <c r="M1602" s="244"/>
      <c r="N1602" s="245"/>
      <c r="O1602" s="245"/>
      <c r="P1602" s="245"/>
      <c r="Q1602" s="245"/>
      <c r="R1602" s="245"/>
      <c r="S1602" s="245"/>
      <c r="T1602" s="246"/>
      <c r="AT1602" s="240" t="s">
        <v>402</v>
      </c>
      <c r="AU1602" s="240" t="s">
        <v>294</v>
      </c>
      <c r="AV1602" s="13" t="s">
        <v>87</v>
      </c>
      <c r="AW1602" s="13" t="s">
        <v>43</v>
      </c>
      <c r="AX1602" s="13" t="s">
        <v>80</v>
      </c>
      <c r="AY1602" s="240" t="s">
        <v>281</v>
      </c>
    </row>
    <row r="1603" s="13" customFormat="1">
      <c r="B1603" s="239"/>
      <c r="D1603" s="216" t="s">
        <v>402</v>
      </c>
      <c r="E1603" s="240" t="s">
        <v>5</v>
      </c>
      <c r="F1603" s="241" t="s">
        <v>1841</v>
      </c>
      <c r="H1603" s="242">
        <v>-10.125</v>
      </c>
      <c r="I1603" s="243"/>
      <c r="L1603" s="239"/>
      <c r="M1603" s="244"/>
      <c r="N1603" s="245"/>
      <c r="O1603" s="245"/>
      <c r="P1603" s="245"/>
      <c r="Q1603" s="245"/>
      <c r="R1603" s="245"/>
      <c r="S1603" s="245"/>
      <c r="T1603" s="246"/>
      <c r="AT1603" s="240" t="s">
        <v>402</v>
      </c>
      <c r="AU1603" s="240" t="s">
        <v>294</v>
      </c>
      <c r="AV1603" s="13" t="s">
        <v>87</v>
      </c>
      <c r="AW1603" s="13" t="s">
        <v>43</v>
      </c>
      <c r="AX1603" s="13" t="s">
        <v>80</v>
      </c>
      <c r="AY1603" s="240" t="s">
        <v>281</v>
      </c>
    </row>
    <row r="1604" s="12" customFormat="1">
      <c r="B1604" s="232"/>
      <c r="D1604" s="216" t="s">
        <v>402</v>
      </c>
      <c r="E1604" s="233" t="s">
        <v>5</v>
      </c>
      <c r="F1604" s="234" t="s">
        <v>1720</v>
      </c>
      <c r="H1604" s="233" t="s">
        <v>5</v>
      </c>
      <c r="I1604" s="235"/>
      <c r="L1604" s="232"/>
      <c r="M1604" s="236"/>
      <c r="N1604" s="237"/>
      <c r="O1604" s="237"/>
      <c r="P1604" s="237"/>
      <c r="Q1604" s="237"/>
      <c r="R1604" s="237"/>
      <c r="S1604" s="237"/>
      <c r="T1604" s="238"/>
      <c r="AT1604" s="233" t="s">
        <v>402</v>
      </c>
      <c r="AU1604" s="233" t="s">
        <v>294</v>
      </c>
      <c r="AV1604" s="12" t="s">
        <v>24</v>
      </c>
      <c r="AW1604" s="12" t="s">
        <v>43</v>
      </c>
      <c r="AX1604" s="12" t="s">
        <v>80</v>
      </c>
      <c r="AY1604" s="233" t="s">
        <v>281</v>
      </c>
    </row>
    <row r="1605" s="13" customFormat="1">
      <c r="B1605" s="239"/>
      <c r="D1605" s="216" t="s">
        <v>402</v>
      </c>
      <c r="E1605" s="240" t="s">
        <v>5</v>
      </c>
      <c r="F1605" s="241" t="s">
        <v>1745</v>
      </c>
      <c r="H1605" s="242">
        <v>285.44099999999997</v>
      </c>
      <c r="I1605" s="243"/>
      <c r="L1605" s="239"/>
      <c r="M1605" s="244"/>
      <c r="N1605" s="245"/>
      <c r="O1605" s="245"/>
      <c r="P1605" s="245"/>
      <c r="Q1605" s="245"/>
      <c r="R1605" s="245"/>
      <c r="S1605" s="245"/>
      <c r="T1605" s="246"/>
      <c r="AT1605" s="240" t="s">
        <v>402</v>
      </c>
      <c r="AU1605" s="240" t="s">
        <v>294</v>
      </c>
      <c r="AV1605" s="13" t="s">
        <v>87</v>
      </c>
      <c r="AW1605" s="13" t="s">
        <v>43</v>
      </c>
      <c r="AX1605" s="13" t="s">
        <v>80</v>
      </c>
      <c r="AY1605" s="240" t="s">
        <v>281</v>
      </c>
    </row>
    <row r="1606" s="13" customFormat="1">
      <c r="B1606" s="239"/>
      <c r="D1606" s="216" t="s">
        <v>402</v>
      </c>
      <c r="E1606" s="240" t="s">
        <v>5</v>
      </c>
      <c r="F1606" s="241" t="s">
        <v>1842</v>
      </c>
      <c r="H1606" s="242">
        <v>-33.75</v>
      </c>
      <c r="I1606" s="243"/>
      <c r="L1606" s="239"/>
      <c r="M1606" s="244"/>
      <c r="N1606" s="245"/>
      <c r="O1606" s="245"/>
      <c r="P1606" s="245"/>
      <c r="Q1606" s="245"/>
      <c r="R1606" s="245"/>
      <c r="S1606" s="245"/>
      <c r="T1606" s="246"/>
      <c r="AT1606" s="240" t="s">
        <v>402</v>
      </c>
      <c r="AU1606" s="240" t="s">
        <v>294</v>
      </c>
      <c r="AV1606" s="13" t="s">
        <v>87</v>
      </c>
      <c r="AW1606" s="13" t="s">
        <v>43</v>
      </c>
      <c r="AX1606" s="13" t="s">
        <v>80</v>
      </c>
      <c r="AY1606" s="240" t="s">
        <v>281</v>
      </c>
    </row>
    <row r="1607" s="13" customFormat="1">
      <c r="B1607" s="239"/>
      <c r="D1607" s="216" t="s">
        <v>402</v>
      </c>
      <c r="E1607" s="240" t="s">
        <v>5</v>
      </c>
      <c r="F1607" s="241" t="s">
        <v>1843</v>
      </c>
      <c r="H1607" s="242">
        <v>-35.914999999999999</v>
      </c>
      <c r="I1607" s="243"/>
      <c r="L1607" s="239"/>
      <c r="M1607" s="244"/>
      <c r="N1607" s="245"/>
      <c r="O1607" s="245"/>
      <c r="P1607" s="245"/>
      <c r="Q1607" s="245"/>
      <c r="R1607" s="245"/>
      <c r="S1607" s="245"/>
      <c r="T1607" s="246"/>
      <c r="AT1607" s="240" t="s">
        <v>402</v>
      </c>
      <c r="AU1607" s="240" t="s">
        <v>294</v>
      </c>
      <c r="AV1607" s="13" t="s">
        <v>87</v>
      </c>
      <c r="AW1607" s="13" t="s">
        <v>43</v>
      </c>
      <c r="AX1607" s="13" t="s">
        <v>80</v>
      </c>
      <c r="AY1607" s="240" t="s">
        <v>281</v>
      </c>
    </row>
    <row r="1608" s="12" customFormat="1">
      <c r="B1608" s="232"/>
      <c r="D1608" s="216" t="s">
        <v>402</v>
      </c>
      <c r="E1608" s="233" t="s">
        <v>5</v>
      </c>
      <c r="F1608" s="234" t="s">
        <v>1748</v>
      </c>
      <c r="H1608" s="233" t="s">
        <v>5</v>
      </c>
      <c r="I1608" s="235"/>
      <c r="L1608" s="232"/>
      <c r="M1608" s="236"/>
      <c r="N1608" s="237"/>
      <c r="O1608" s="237"/>
      <c r="P1608" s="237"/>
      <c r="Q1608" s="237"/>
      <c r="R1608" s="237"/>
      <c r="S1608" s="237"/>
      <c r="T1608" s="238"/>
      <c r="AT1608" s="233" t="s">
        <v>402</v>
      </c>
      <c r="AU1608" s="233" t="s">
        <v>294</v>
      </c>
      <c r="AV1608" s="12" t="s">
        <v>24</v>
      </c>
      <c r="AW1608" s="12" t="s">
        <v>43</v>
      </c>
      <c r="AX1608" s="12" t="s">
        <v>80</v>
      </c>
      <c r="AY1608" s="233" t="s">
        <v>281</v>
      </c>
    </row>
    <row r="1609" s="13" customFormat="1">
      <c r="B1609" s="239"/>
      <c r="D1609" s="216" t="s">
        <v>402</v>
      </c>
      <c r="E1609" s="240" t="s">
        <v>5</v>
      </c>
      <c r="F1609" s="241" t="s">
        <v>1749</v>
      </c>
      <c r="H1609" s="242">
        <v>32.886000000000003</v>
      </c>
      <c r="I1609" s="243"/>
      <c r="L1609" s="239"/>
      <c r="M1609" s="244"/>
      <c r="N1609" s="245"/>
      <c r="O1609" s="245"/>
      <c r="P1609" s="245"/>
      <c r="Q1609" s="245"/>
      <c r="R1609" s="245"/>
      <c r="S1609" s="245"/>
      <c r="T1609" s="246"/>
      <c r="AT1609" s="240" t="s">
        <v>402</v>
      </c>
      <c r="AU1609" s="240" t="s">
        <v>294</v>
      </c>
      <c r="AV1609" s="13" t="s">
        <v>87</v>
      </c>
      <c r="AW1609" s="13" t="s">
        <v>43</v>
      </c>
      <c r="AX1609" s="13" t="s">
        <v>80</v>
      </c>
      <c r="AY1609" s="240" t="s">
        <v>281</v>
      </c>
    </row>
    <row r="1610" s="13" customFormat="1">
      <c r="B1610" s="239"/>
      <c r="D1610" s="216" t="s">
        <v>402</v>
      </c>
      <c r="E1610" s="240" t="s">
        <v>5</v>
      </c>
      <c r="F1610" s="241" t="s">
        <v>1750</v>
      </c>
      <c r="H1610" s="242">
        <v>52.957999999999998</v>
      </c>
      <c r="I1610" s="243"/>
      <c r="L1610" s="239"/>
      <c r="M1610" s="244"/>
      <c r="N1610" s="245"/>
      <c r="O1610" s="245"/>
      <c r="P1610" s="245"/>
      <c r="Q1610" s="245"/>
      <c r="R1610" s="245"/>
      <c r="S1610" s="245"/>
      <c r="T1610" s="246"/>
      <c r="AT1610" s="240" t="s">
        <v>402</v>
      </c>
      <c r="AU1610" s="240" t="s">
        <v>294</v>
      </c>
      <c r="AV1610" s="13" t="s">
        <v>87</v>
      </c>
      <c r="AW1610" s="13" t="s">
        <v>43</v>
      </c>
      <c r="AX1610" s="13" t="s">
        <v>80</v>
      </c>
      <c r="AY1610" s="240" t="s">
        <v>281</v>
      </c>
    </row>
    <row r="1611" s="13" customFormat="1">
      <c r="B1611" s="239"/>
      <c r="D1611" s="216" t="s">
        <v>402</v>
      </c>
      <c r="E1611" s="240" t="s">
        <v>5</v>
      </c>
      <c r="F1611" s="241" t="s">
        <v>5</v>
      </c>
      <c r="H1611" s="242">
        <v>0</v>
      </c>
      <c r="I1611" s="243"/>
      <c r="L1611" s="239"/>
      <c r="M1611" s="244"/>
      <c r="N1611" s="245"/>
      <c r="O1611" s="245"/>
      <c r="P1611" s="245"/>
      <c r="Q1611" s="245"/>
      <c r="R1611" s="245"/>
      <c r="S1611" s="245"/>
      <c r="T1611" s="246"/>
      <c r="AT1611" s="240" t="s">
        <v>402</v>
      </c>
      <c r="AU1611" s="240" t="s">
        <v>294</v>
      </c>
      <c r="AV1611" s="13" t="s">
        <v>87</v>
      </c>
      <c r="AW1611" s="13" t="s">
        <v>43</v>
      </c>
      <c r="AX1611" s="13" t="s">
        <v>80</v>
      </c>
      <c r="AY1611" s="240" t="s">
        <v>281</v>
      </c>
    </row>
    <row r="1612" s="13" customFormat="1">
      <c r="B1612" s="239"/>
      <c r="D1612" s="216" t="s">
        <v>402</v>
      </c>
      <c r="E1612" s="240" t="s">
        <v>5</v>
      </c>
      <c r="F1612" s="241" t="s">
        <v>1768</v>
      </c>
      <c r="H1612" s="242">
        <v>3.2400000000000002</v>
      </c>
      <c r="I1612" s="243"/>
      <c r="L1612" s="239"/>
      <c r="M1612" s="244"/>
      <c r="N1612" s="245"/>
      <c r="O1612" s="245"/>
      <c r="P1612" s="245"/>
      <c r="Q1612" s="245"/>
      <c r="R1612" s="245"/>
      <c r="S1612" s="245"/>
      <c r="T1612" s="246"/>
      <c r="AT1612" s="240" t="s">
        <v>402</v>
      </c>
      <c r="AU1612" s="240" t="s">
        <v>294</v>
      </c>
      <c r="AV1612" s="13" t="s">
        <v>87</v>
      </c>
      <c r="AW1612" s="13" t="s">
        <v>43</v>
      </c>
      <c r="AX1612" s="13" t="s">
        <v>80</v>
      </c>
      <c r="AY1612" s="240" t="s">
        <v>281</v>
      </c>
    </row>
    <row r="1613" s="14" customFormat="1">
      <c r="B1613" s="247"/>
      <c r="D1613" s="216" t="s">
        <v>402</v>
      </c>
      <c r="E1613" s="248" t="s">
        <v>5</v>
      </c>
      <c r="F1613" s="249" t="s">
        <v>405</v>
      </c>
      <c r="H1613" s="250">
        <v>859.101</v>
      </c>
      <c r="I1613" s="251"/>
      <c r="L1613" s="247"/>
      <c r="M1613" s="252"/>
      <c r="N1613" s="253"/>
      <c r="O1613" s="253"/>
      <c r="P1613" s="253"/>
      <c r="Q1613" s="253"/>
      <c r="R1613" s="253"/>
      <c r="S1613" s="253"/>
      <c r="T1613" s="254"/>
      <c r="AT1613" s="248" t="s">
        <v>402</v>
      </c>
      <c r="AU1613" s="248" t="s">
        <v>294</v>
      </c>
      <c r="AV1613" s="14" t="s">
        <v>286</v>
      </c>
      <c r="AW1613" s="14" t="s">
        <v>43</v>
      </c>
      <c r="AX1613" s="14" t="s">
        <v>24</v>
      </c>
      <c r="AY1613" s="248" t="s">
        <v>281</v>
      </c>
    </row>
    <row r="1614" s="1" customFormat="1" ht="25.5" customHeight="1">
      <c r="B1614" s="203"/>
      <c r="C1614" s="204" t="s">
        <v>1844</v>
      </c>
      <c r="D1614" s="204" t="s">
        <v>282</v>
      </c>
      <c r="E1614" s="205" t="s">
        <v>1845</v>
      </c>
      <c r="F1614" s="206" t="s">
        <v>1846</v>
      </c>
      <c r="G1614" s="207" t="s">
        <v>388</v>
      </c>
      <c r="H1614" s="208">
        <v>140</v>
      </c>
      <c r="I1614" s="209"/>
      <c r="J1614" s="210">
        <f>ROUND(I1614*H1614,2)</f>
        <v>0</v>
      </c>
      <c r="K1614" s="206" t="s">
        <v>389</v>
      </c>
      <c r="L1614" s="48"/>
      <c r="M1614" s="211" t="s">
        <v>5</v>
      </c>
      <c r="N1614" s="212" t="s">
        <v>51</v>
      </c>
      <c r="O1614" s="49"/>
      <c r="P1614" s="213">
        <f>O1614*H1614</f>
        <v>0</v>
      </c>
      <c r="Q1614" s="213">
        <v>0.0026800000000000001</v>
      </c>
      <c r="R1614" s="213">
        <f>Q1614*H1614</f>
        <v>0.37520000000000003</v>
      </c>
      <c r="S1614" s="213">
        <v>0</v>
      </c>
      <c r="T1614" s="214">
        <f>S1614*H1614</f>
        <v>0</v>
      </c>
      <c r="AR1614" s="26" t="s">
        <v>286</v>
      </c>
      <c r="AT1614" s="26" t="s">
        <v>282</v>
      </c>
      <c r="AU1614" s="26" t="s">
        <v>294</v>
      </c>
      <c r="AY1614" s="26" t="s">
        <v>281</v>
      </c>
      <c r="BE1614" s="215">
        <f>IF(N1614="základní",J1614,0)</f>
        <v>0</v>
      </c>
      <c r="BF1614" s="215">
        <f>IF(N1614="snížená",J1614,0)</f>
        <v>0</v>
      </c>
      <c r="BG1614" s="215">
        <f>IF(N1614="zákl. přenesená",J1614,0)</f>
        <v>0</v>
      </c>
      <c r="BH1614" s="215">
        <f>IF(N1614="sníž. přenesená",J1614,0)</f>
        <v>0</v>
      </c>
      <c r="BI1614" s="215">
        <f>IF(N1614="nulová",J1614,0)</f>
        <v>0</v>
      </c>
      <c r="BJ1614" s="26" t="s">
        <v>24</v>
      </c>
      <c r="BK1614" s="215">
        <f>ROUND(I1614*H1614,2)</f>
        <v>0</v>
      </c>
      <c r="BL1614" s="26" t="s">
        <v>286</v>
      </c>
      <c r="BM1614" s="26" t="s">
        <v>1847</v>
      </c>
    </row>
    <row r="1615" s="1" customFormat="1">
      <c r="B1615" s="48"/>
      <c r="D1615" s="216" t="s">
        <v>288</v>
      </c>
      <c r="F1615" s="217" t="s">
        <v>1848</v>
      </c>
      <c r="I1615" s="218"/>
      <c r="L1615" s="48"/>
      <c r="M1615" s="219"/>
      <c r="N1615" s="49"/>
      <c r="O1615" s="49"/>
      <c r="P1615" s="49"/>
      <c r="Q1615" s="49"/>
      <c r="R1615" s="49"/>
      <c r="S1615" s="49"/>
      <c r="T1615" s="87"/>
      <c r="AT1615" s="26" t="s">
        <v>288</v>
      </c>
      <c r="AU1615" s="26" t="s">
        <v>294</v>
      </c>
    </row>
    <row r="1616" s="12" customFormat="1">
      <c r="B1616" s="232"/>
      <c r="D1616" s="216" t="s">
        <v>402</v>
      </c>
      <c r="E1616" s="233" t="s">
        <v>5</v>
      </c>
      <c r="F1616" s="234" t="s">
        <v>668</v>
      </c>
      <c r="H1616" s="233" t="s">
        <v>5</v>
      </c>
      <c r="I1616" s="235"/>
      <c r="L1616" s="232"/>
      <c r="M1616" s="236"/>
      <c r="N1616" s="237"/>
      <c r="O1616" s="237"/>
      <c r="P1616" s="237"/>
      <c r="Q1616" s="237"/>
      <c r="R1616" s="237"/>
      <c r="S1616" s="237"/>
      <c r="T1616" s="238"/>
      <c r="AT1616" s="233" t="s">
        <v>402</v>
      </c>
      <c r="AU1616" s="233" t="s">
        <v>294</v>
      </c>
      <c r="AV1616" s="12" t="s">
        <v>24</v>
      </c>
      <c r="AW1616" s="12" t="s">
        <v>43</v>
      </c>
      <c r="AX1616" s="12" t="s">
        <v>80</v>
      </c>
      <c r="AY1616" s="233" t="s">
        <v>281</v>
      </c>
    </row>
    <row r="1617" s="13" customFormat="1">
      <c r="B1617" s="239"/>
      <c r="D1617" s="216" t="s">
        <v>402</v>
      </c>
      <c r="E1617" s="240" t="s">
        <v>5</v>
      </c>
      <c r="F1617" s="241" t="s">
        <v>1638</v>
      </c>
      <c r="H1617" s="242">
        <v>140</v>
      </c>
      <c r="I1617" s="243"/>
      <c r="L1617" s="239"/>
      <c r="M1617" s="244"/>
      <c r="N1617" s="245"/>
      <c r="O1617" s="245"/>
      <c r="P1617" s="245"/>
      <c r="Q1617" s="245"/>
      <c r="R1617" s="245"/>
      <c r="S1617" s="245"/>
      <c r="T1617" s="246"/>
      <c r="AT1617" s="240" t="s">
        <v>402</v>
      </c>
      <c r="AU1617" s="240" t="s">
        <v>294</v>
      </c>
      <c r="AV1617" s="13" t="s">
        <v>87</v>
      </c>
      <c r="AW1617" s="13" t="s">
        <v>43</v>
      </c>
      <c r="AX1617" s="13" t="s">
        <v>80</v>
      </c>
      <c r="AY1617" s="240" t="s">
        <v>281</v>
      </c>
    </row>
    <row r="1618" s="14" customFormat="1">
      <c r="B1618" s="247"/>
      <c r="D1618" s="216" t="s">
        <v>402</v>
      </c>
      <c r="E1618" s="248" t="s">
        <v>5</v>
      </c>
      <c r="F1618" s="249" t="s">
        <v>405</v>
      </c>
      <c r="H1618" s="250">
        <v>140</v>
      </c>
      <c r="I1618" s="251"/>
      <c r="L1618" s="247"/>
      <c r="M1618" s="252"/>
      <c r="N1618" s="253"/>
      <c r="O1618" s="253"/>
      <c r="P1618" s="253"/>
      <c r="Q1618" s="253"/>
      <c r="R1618" s="253"/>
      <c r="S1618" s="253"/>
      <c r="T1618" s="254"/>
      <c r="AT1618" s="248" t="s">
        <v>402</v>
      </c>
      <c r="AU1618" s="248" t="s">
        <v>294</v>
      </c>
      <c r="AV1618" s="14" t="s">
        <v>286</v>
      </c>
      <c r="AW1618" s="14" t="s">
        <v>43</v>
      </c>
      <c r="AX1618" s="14" t="s">
        <v>24</v>
      </c>
      <c r="AY1618" s="248" t="s">
        <v>281</v>
      </c>
    </row>
    <row r="1619" s="1" customFormat="1" ht="16.5" customHeight="1">
      <c r="B1619" s="203"/>
      <c r="C1619" s="204" t="s">
        <v>1849</v>
      </c>
      <c r="D1619" s="204" t="s">
        <v>282</v>
      </c>
      <c r="E1619" s="205" t="s">
        <v>1850</v>
      </c>
      <c r="F1619" s="206" t="s">
        <v>1851</v>
      </c>
      <c r="G1619" s="207" t="s">
        <v>388</v>
      </c>
      <c r="H1619" s="208">
        <v>297.25</v>
      </c>
      <c r="I1619" s="209"/>
      <c r="J1619" s="210">
        <f>ROUND(I1619*H1619,2)</f>
        <v>0</v>
      </c>
      <c r="K1619" s="206" t="s">
        <v>389</v>
      </c>
      <c r="L1619" s="48"/>
      <c r="M1619" s="211" t="s">
        <v>5</v>
      </c>
      <c r="N1619" s="212" t="s">
        <v>51</v>
      </c>
      <c r="O1619" s="49"/>
      <c r="P1619" s="213">
        <f>O1619*H1619</f>
        <v>0</v>
      </c>
      <c r="Q1619" s="213">
        <v>0.00012648</v>
      </c>
      <c r="R1619" s="213">
        <f>Q1619*H1619</f>
        <v>0.03759618</v>
      </c>
      <c r="S1619" s="213">
        <v>0</v>
      </c>
      <c r="T1619" s="214">
        <f>S1619*H1619</f>
        <v>0</v>
      </c>
      <c r="AR1619" s="26" t="s">
        <v>286</v>
      </c>
      <c r="AT1619" s="26" t="s">
        <v>282</v>
      </c>
      <c r="AU1619" s="26" t="s">
        <v>294</v>
      </c>
      <c r="AY1619" s="26" t="s">
        <v>281</v>
      </c>
      <c r="BE1619" s="215">
        <f>IF(N1619="základní",J1619,0)</f>
        <v>0</v>
      </c>
      <c r="BF1619" s="215">
        <f>IF(N1619="snížená",J1619,0)</f>
        <v>0</v>
      </c>
      <c r="BG1619" s="215">
        <f>IF(N1619="zákl. přenesená",J1619,0)</f>
        <v>0</v>
      </c>
      <c r="BH1619" s="215">
        <f>IF(N1619="sníž. přenesená",J1619,0)</f>
        <v>0</v>
      </c>
      <c r="BI1619" s="215">
        <f>IF(N1619="nulová",J1619,0)</f>
        <v>0</v>
      </c>
      <c r="BJ1619" s="26" t="s">
        <v>24</v>
      </c>
      <c r="BK1619" s="215">
        <f>ROUND(I1619*H1619,2)</f>
        <v>0</v>
      </c>
      <c r="BL1619" s="26" t="s">
        <v>286</v>
      </c>
      <c r="BM1619" s="26" t="s">
        <v>1852</v>
      </c>
    </row>
    <row r="1620" s="1" customFormat="1">
      <c r="B1620" s="48"/>
      <c r="D1620" s="216" t="s">
        <v>288</v>
      </c>
      <c r="F1620" s="217" t="s">
        <v>1853</v>
      </c>
      <c r="I1620" s="218"/>
      <c r="L1620" s="48"/>
      <c r="M1620" s="219"/>
      <c r="N1620" s="49"/>
      <c r="O1620" s="49"/>
      <c r="P1620" s="49"/>
      <c r="Q1620" s="49"/>
      <c r="R1620" s="49"/>
      <c r="S1620" s="49"/>
      <c r="T1620" s="87"/>
      <c r="AT1620" s="26" t="s">
        <v>288</v>
      </c>
      <c r="AU1620" s="26" t="s">
        <v>294</v>
      </c>
    </row>
    <row r="1621" s="12" customFormat="1">
      <c r="B1621" s="232"/>
      <c r="D1621" s="216" t="s">
        <v>402</v>
      </c>
      <c r="E1621" s="233" t="s">
        <v>5</v>
      </c>
      <c r="F1621" s="234" t="s">
        <v>1510</v>
      </c>
      <c r="H1621" s="233" t="s">
        <v>5</v>
      </c>
      <c r="I1621" s="235"/>
      <c r="L1621" s="232"/>
      <c r="M1621" s="236"/>
      <c r="N1621" s="237"/>
      <c r="O1621" s="237"/>
      <c r="P1621" s="237"/>
      <c r="Q1621" s="237"/>
      <c r="R1621" s="237"/>
      <c r="S1621" s="237"/>
      <c r="T1621" s="238"/>
      <c r="AT1621" s="233" t="s">
        <v>402</v>
      </c>
      <c r="AU1621" s="233" t="s">
        <v>294</v>
      </c>
      <c r="AV1621" s="12" t="s">
        <v>24</v>
      </c>
      <c r="AW1621" s="12" t="s">
        <v>43</v>
      </c>
      <c r="AX1621" s="12" t="s">
        <v>80</v>
      </c>
      <c r="AY1621" s="233" t="s">
        <v>281</v>
      </c>
    </row>
    <row r="1622" s="13" customFormat="1">
      <c r="B1622" s="239"/>
      <c r="D1622" s="216" t="s">
        <v>402</v>
      </c>
      <c r="E1622" s="240" t="s">
        <v>5</v>
      </c>
      <c r="F1622" s="241" t="s">
        <v>1616</v>
      </c>
      <c r="H1622" s="242">
        <v>2.4199999999999999</v>
      </c>
      <c r="I1622" s="243"/>
      <c r="L1622" s="239"/>
      <c r="M1622" s="244"/>
      <c r="N1622" s="245"/>
      <c r="O1622" s="245"/>
      <c r="P1622" s="245"/>
      <c r="Q1622" s="245"/>
      <c r="R1622" s="245"/>
      <c r="S1622" s="245"/>
      <c r="T1622" s="246"/>
      <c r="AT1622" s="240" t="s">
        <v>402</v>
      </c>
      <c r="AU1622" s="240" t="s">
        <v>294</v>
      </c>
      <c r="AV1622" s="13" t="s">
        <v>87</v>
      </c>
      <c r="AW1622" s="13" t="s">
        <v>43</v>
      </c>
      <c r="AX1622" s="13" t="s">
        <v>80</v>
      </c>
      <c r="AY1622" s="240" t="s">
        <v>281</v>
      </c>
    </row>
    <row r="1623" s="13" customFormat="1">
      <c r="B1623" s="239"/>
      <c r="D1623" s="216" t="s">
        <v>402</v>
      </c>
      <c r="E1623" s="240" t="s">
        <v>5</v>
      </c>
      <c r="F1623" s="241" t="s">
        <v>1617</v>
      </c>
      <c r="H1623" s="242">
        <v>61.200000000000003</v>
      </c>
      <c r="I1623" s="243"/>
      <c r="L1623" s="239"/>
      <c r="M1623" s="244"/>
      <c r="N1623" s="245"/>
      <c r="O1623" s="245"/>
      <c r="P1623" s="245"/>
      <c r="Q1623" s="245"/>
      <c r="R1623" s="245"/>
      <c r="S1623" s="245"/>
      <c r="T1623" s="246"/>
      <c r="AT1623" s="240" t="s">
        <v>402</v>
      </c>
      <c r="AU1623" s="240" t="s">
        <v>294</v>
      </c>
      <c r="AV1623" s="13" t="s">
        <v>87</v>
      </c>
      <c r="AW1623" s="13" t="s">
        <v>43</v>
      </c>
      <c r="AX1623" s="13" t="s">
        <v>80</v>
      </c>
      <c r="AY1623" s="240" t="s">
        <v>281</v>
      </c>
    </row>
    <row r="1624" s="13" customFormat="1">
      <c r="B1624" s="239"/>
      <c r="D1624" s="216" t="s">
        <v>402</v>
      </c>
      <c r="E1624" s="240" t="s">
        <v>5</v>
      </c>
      <c r="F1624" s="241" t="s">
        <v>1618</v>
      </c>
      <c r="H1624" s="242">
        <v>85.760000000000005</v>
      </c>
      <c r="I1624" s="243"/>
      <c r="L1624" s="239"/>
      <c r="M1624" s="244"/>
      <c r="N1624" s="245"/>
      <c r="O1624" s="245"/>
      <c r="P1624" s="245"/>
      <c r="Q1624" s="245"/>
      <c r="R1624" s="245"/>
      <c r="S1624" s="245"/>
      <c r="T1624" s="246"/>
      <c r="AT1624" s="240" t="s">
        <v>402</v>
      </c>
      <c r="AU1624" s="240" t="s">
        <v>294</v>
      </c>
      <c r="AV1624" s="13" t="s">
        <v>87</v>
      </c>
      <c r="AW1624" s="13" t="s">
        <v>43</v>
      </c>
      <c r="AX1624" s="13" t="s">
        <v>80</v>
      </c>
      <c r="AY1624" s="240" t="s">
        <v>281</v>
      </c>
    </row>
    <row r="1625" s="13" customFormat="1">
      <c r="B1625" s="239"/>
      <c r="D1625" s="216" t="s">
        <v>402</v>
      </c>
      <c r="E1625" s="240" t="s">
        <v>5</v>
      </c>
      <c r="F1625" s="241" t="s">
        <v>1619</v>
      </c>
      <c r="H1625" s="242">
        <v>16.800000000000001</v>
      </c>
      <c r="I1625" s="243"/>
      <c r="L1625" s="239"/>
      <c r="M1625" s="244"/>
      <c r="N1625" s="245"/>
      <c r="O1625" s="245"/>
      <c r="P1625" s="245"/>
      <c r="Q1625" s="245"/>
      <c r="R1625" s="245"/>
      <c r="S1625" s="245"/>
      <c r="T1625" s="246"/>
      <c r="AT1625" s="240" t="s">
        <v>402</v>
      </c>
      <c r="AU1625" s="240" t="s">
        <v>294</v>
      </c>
      <c r="AV1625" s="13" t="s">
        <v>87</v>
      </c>
      <c r="AW1625" s="13" t="s">
        <v>43</v>
      </c>
      <c r="AX1625" s="13" t="s">
        <v>80</v>
      </c>
      <c r="AY1625" s="240" t="s">
        <v>281</v>
      </c>
    </row>
    <row r="1626" s="13" customFormat="1">
      <c r="B1626" s="239"/>
      <c r="D1626" s="216" t="s">
        <v>402</v>
      </c>
      <c r="E1626" s="240" t="s">
        <v>5</v>
      </c>
      <c r="F1626" s="241" t="s">
        <v>1620</v>
      </c>
      <c r="H1626" s="242">
        <v>72.200000000000003</v>
      </c>
      <c r="I1626" s="243"/>
      <c r="L1626" s="239"/>
      <c r="M1626" s="244"/>
      <c r="N1626" s="245"/>
      <c r="O1626" s="245"/>
      <c r="P1626" s="245"/>
      <c r="Q1626" s="245"/>
      <c r="R1626" s="245"/>
      <c r="S1626" s="245"/>
      <c r="T1626" s="246"/>
      <c r="AT1626" s="240" t="s">
        <v>402</v>
      </c>
      <c r="AU1626" s="240" t="s">
        <v>294</v>
      </c>
      <c r="AV1626" s="13" t="s">
        <v>87</v>
      </c>
      <c r="AW1626" s="13" t="s">
        <v>43</v>
      </c>
      <c r="AX1626" s="13" t="s">
        <v>80</v>
      </c>
      <c r="AY1626" s="240" t="s">
        <v>281</v>
      </c>
    </row>
    <row r="1627" s="13" customFormat="1">
      <c r="B1627" s="239"/>
      <c r="D1627" s="216" t="s">
        <v>402</v>
      </c>
      <c r="E1627" s="240" t="s">
        <v>5</v>
      </c>
      <c r="F1627" s="241" t="s">
        <v>1621</v>
      </c>
      <c r="H1627" s="242">
        <v>1.8700000000000001</v>
      </c>
      <c r="I1627" s="243"/>
      <c r="L1627" s="239"/>
      <c r="M1627" s="244"/>
      <c r="N1627" s="245"/>
      <c r="O1627" s="245"/>
      <c r="P1627" s="245"/>
      <c r="Q1627" s="245"/>
      <c r="R1627" s="245"/>
      <c r="S1627" s="245"/>
      <c r="T1627" s="246"/>
      <c r="AT1627" s="240" t="s">
        <v>402</v>
      </c>
      <c r="AU1627" s="240" t="s">
        <v>294</v>
      </c>
      <c r="AV1627" s="13" t="s">
        <v>87</v>
      </c>
      <c r="AW1627" s="13" t="s">
        <v>43</v>
      </c>
      <c r="AX1627" s="13" t="s">
        <v>80</v>
      </c>
      <c r="AY1627" s="240" t="s">
        <v>281</v>
      </c>
    </row>
    <row r="1628" s="13" customFormat="1">
      <c r="B1628" s="239"/>
      <c r="D1628" s="216" t="s">
        <v>402</v>
      </c>
      <c r="E1628" s="240" t="s">
        <v>5</v>
      </c>
      <c r="F1628" s="241" t="s">
        <v>1622</v>
      </c>
      <c r="H1628" s="242">
        <v>5.0999999999999996</v>
      </c>
      <c r="I1628" s="243"/>
      <c r="L1628" s="239"/>
      <c r="M1628" s="244"/>
      <c r="N1628" s="245"/>
      <c r="O1628" s="245"/>
      <c r="P1628" s="245"/>
      <c r="Q1628" s="245"/>
      <c r="R1628" s="245"/>
      <c r="S1628" s="245"/>
      <c r="T1628" s="246"/>
      <c r="AT1628" s="240" t="s">
        <v>402</v>
      </c>
      <c r="AU1628" s="240" t="s">
        <v>294</v>
      </c>
      <c r="AV1628" s="13" t="s">
        <v>87</v>
      </c>
      <c r="AW1628" s="13" t="s">
        <v>43</v>
      </c>
      <c r="AX1628" s="13" t="s">
        <v>80</v>
      </c>
      <c r="AY1628" s="240" t="s">
        <v>281</v>
      </c>
    </row>
    <row r="1629" s="13" customFormat="1">
      <c r="B1629" s="239"/>
      <c r="D1629" s="216" t="s">
        <v>402</v>
      </c>
      <c r="E1629" s="240" t="s">
        <v>5</v>
      </c>
      <c r="F1629" s="241" t="s">
        <v>1623</v>
      </c>
      <c r="H1629" s="242">
        <v>15.9</v>
      </c>
      <c r="I1629" s="243"/>
      <c r="L1629" s="239"/>
      <c r="M1629" s="244"/>
      <c r="N1629" s="245"/>
      <c r="O1629" s="245"/>
      <c r="P1629" s="245"/>
      <c r="Q1629" s="245"/>
      <c r="R1629" s="245"/>
      <c r="S1629" s="245"/>
      <c r="T1629" s="246"/>
      <c r="AT1629" s="240" t="s">
        <v>402</v>
      </c>
      <c r="AU1629" s="240" t="s">
        <v>294</v>
      </c>
      <c r="AV1629" s="13" t="s">
        <v>87</v>
      </c>
      <c r="AW1629" s="13" t="s">
        <v>43</v>
      </c>
      <c r="AX1629" s="13" t="s">
        <v>80</v>
      </c>
      <c r="AY1629" s="240" t="s">
        <v>281</v>
      </c>
    </row>
    <row r="1630" s="13" customFormat="1">
      <c r="B1630" s="239"/>
      <c r="D1630" s="216" t="s">
        <v>402</v>
      </c>
      <c r="E1630" s="240" t="s">
        <v>5</v>
      </c>
      <c r="F1630" s="241" t="s">
        <v>1624</v>
      </c>
      <c r="H1630" s="242">
        <v>36</v>
      </c>
      <c r="I1630" s="243"/>
      <c r="L1630" s="239"/>
      <c r="M1630" s="244"/>
      <c r="N1630" s="245"/>
      <c r="O1630" s="245"/>
      <c r="P1630" s="245"/>
      <c r="Q1630" s="245"/>
      <c r="R1630" s="245"/>
      <c r="S1630" s="245"/>
      <c r="T1630" s="246"/>
      <c r="AT1630" s="240" t="s">
        <v>402</v>
      </c>
      <c r="AU1630" s="240" t="s">
        <v>294</v>
      </c>
      <c r="AV1630" s="13" t="s">
        <v>87</v>
      </c>
      <c r="AW1630" s="13" t="s">
        <v>43</v>
      </c>
      <c r="AX1630" s="13" t="s">
        <v>80</v>
      </c>
      <c r="AY1630" s="240" t="s">
        <v>281</v>
      </c>
    </row>
    <row r="1631" s="14" customFormat="1">
      <c r="B1631" s="247"/>
      <c r="D1631" s="216" t="s">
        <v>402</v>
      </c>
      <c r="E1631" s="248" t="s">
        <v>5</v>
      </c>
      <c r="F1631" s="249" t="s">
        <v>405</v>
      </c>
      <c r="H1631" s="250">
        <v>297.25</v>
      </c>
      <c r="I1631" s="251"/>
      <c r="L1631" s="247"/>
      <c r="M1631" s="252"/>
      <c r="N1631" s="253"/>
      <c r="O1631" s="253"/>
      <c r="P1631" s="253"/>
      <c r="Q1631" s="253"/>
      <c r="R1631" s="253"/>
      <c r="S1631" s="253"/>
      <c r="T1631" s="254"/>
      <c r="AT1631" s="248" t="s">
        <v>402</v>
      </c>
      <c r="AU1631" s="248" t="s">
        <v>294</v>
      </c>
      <c r="AV1631" s="14" t="s">
        <v>286</v>
      </c>
      <c r="AW1631" s="14" t="s">
        <v>43</v>
      </c>
      <c r="AX1631" s="14" t="s">
        <v>24</v>
      </c>
      <c r="AY1631" s="248" t="s">
        <v>281</v>
      </c>
    </row>
    <row r="1632" s="10" customFormat="1" ht="22.32" customHeight="1">
      <c r="B1632" s="192"/>
      <c r="D1632" s="193" t="s">
        <v>79</v>
      </c>
      <c r="E1632" s="230" t="s">
        <v>1029</v>
      </c>
      <c r="F1632" s="230" t="s">
        <v>1854</v>
      </c>
      <c r="I1632" s="195"/>
      <c r="J1632" s="231">
        <f>BK1632</f>
        <v>0</v>
      </c>
      <c r="L1632" s="192"/>
      <c r="M1632" s="197"/>
      <c r="N1632" s="198"/>
      <c r="O1632" s="198"/>
      <c r="P1632" s="199">
        <f>SUM(P1633:P1774)</f>
        <v>0</v>
      </c>
      <c r="Q1632" s="198"/>
      <c r="R1632" s="199">
        <f>SUM(R1633:R1774)</f>
        <v>497.14362072650567</v>
      </c>
      <c r="S1632" s="198"/>
      <c r="T1632" s="200">
        <f>SUM(T1633:T1774)</f>
        <v>1.5371000000000001</v>
      </c>
      <c r="AR1632" s="193" t="s">
        <v>24</v>
      </c>
      <c r="AT1632" s="201" t="s">
        <v>79</v>
      </c>
      <c r="AU1632" s="201" t="s">
        <v>87</v>
      </c>
      <c r="AY1632" s="193" t="s">
        <v>281</v>
      </c>
      <c r="BK1632" s="202">
        <f>SUM(BK1633:BK1774)</f>
        <v>0</v>
      </c>
    </row>
    <row r="1633" s="1" customFormat="1" ht="16.5" customHeight="1">
      <c r="B1633" s="203"/>
      <c r="C1633" s="204" t="s">
        <v>1855</v>
      </c>
      <c r="D1633" s="204" t="s">
        <v>282</v>
      </c>
      <c r="E1633" s="205" t="s">
        <v>1856</v>
      </c>
      <c r="F1633" s="206" t="s">
        <v>1857</v>
      </c>
      <c r="G1633" s="207" t="s">
        <v>388</v>
      </c>
      <c r="H1633" s="208">
        <v>307.42000000000002</v>
      </c>
      <c r="I1633" s="209"/>
      <c r="J1633" s="210">
        <f>ROUND(I1633*H1633,2)</f>
        <v>0</v>
      </c>
      <c r="K1633" s="206" t="s">
        <v>389</v>
      </c>
      <c r="L1633" s="48"/>
      <c r="M1633" s="211" t="s">
        <v>5</v>
      </c>
      <c r="N1633" s="212" t="s">
        <v>51</v>
      </c>
      <c r="O1633" s="49"/>
      <c r="P1633" s="213">
        <f>O1633*H1633</f>
        <v>0</v>
      </c>
      <c r="Q1633" s="213">
        <v>0.0050600000000000003</v>
      </c>
      <c r="R1633" s="213">
        <f>Q1633*H1633</f>
        <v>1.5555452000000001</v>
      </c>
      <c r="S1633" s="213">
        <v>0.0050000000000000001</v>
      </c>
      <c r="T1633" s="214">
        <f>S1633*H1633</f>
        <v>1.5371000000000001</v>
      </c>
      <c r="AR1633" s="26" t="s">
        <v>286</v>
      </c>
      <c r="AT1633" s="26" t="s">
        <v>282</v>
      </c>
      <c r="AU1633" s="26" t="s">
        <v>294</v>
      </c>
      <c r="AY1633" s="26" t="s">
        <v>281</v>
      </c>
      <c r="BE1633" s="215">
        <f>IF(N1633="základní",J1633,0)</f>
        <v>0</v>
      </c>
      <c r="BF1633" s="215">
        <f>IF(N1633="snížená",J1633,0)</f>
        <v>0</v>
      </c>
      <c r="BG1633" s="215">
        <f>IF(N1633="zákl. přenesená",J1633,0)</f>
        <v>0</v>
      </c>
      <c r="BH1633" s="215">
        <f>IF(N1633="sníž. přenesená",J1633,0)</f>
        <v>0</v>
      </c>
      <c r="BI1633" s="215">
        <f>IF(N1633="nulová",J1633,0)</f>
        <v>0</v>
      </c>
      <c r="BJ1633" s="26" t="s">
        <v>24</v>
      </c>
      <c r="BK1633" s="215">
        <f>ROUND(I1633*H1633,2)</f>
        <v>0</v>
      </c>
      <c r="BL1633" s="26" t="s">
        <v>286</v>
      </c>
      <c r="BM1633" s="26" t="s">
        <v>1858</v>
      </c>
    </row>
    <row r="1634" s="1" customFormat="1">
      <c r="B1634" s="48"/>
      <c r="D1634" s="216" t="s">
        <v>288</v>
      </c>
      <c r="F1634" s="217" t="s">
        <v>1857</v>
      </c>
      <c r="I1634" s="218"/>
      <c r="L1634" s="48"/>
      <c r="M1634" s="219"/>
      <c r="N1634" s="49"/>
      <c r="O1634" s="49"/>
      <c r="P1634" s="49"/>
      <c r="Q1634" s="49"/>
      <c r="R1634" s="49"/>
      <c r="S1634" s="49"/>
      <c r="T1634" s="87"/>
      <c r="AT1634" s="26" t="s">
        <v>288</v>
      </c>
      <c r="AU1634" s="26" t="s">
        <v>294</v>
      </c>
    </row>
    <row r="1635" s="12" customFormat="1">
      <c r="B1635" s="232"/>
      <c r="D1635" s="216" t="s">
        <v>402</v>
      </c>
      <c r="E1635" s="233" t="s">
        <v>5</v>
      </c>
      <c r="F1635" s="234" t="s">
        <v>1859</v>
      </c>
      <c r="H1635" s="233" t="s">
        <v>5</v>
      </c>
      <c r="I1635" s="235"/>
      <c r="L1635" s="232"/>
      <c r="M1635" s="236"/>
      <c r="N1635" s="237"/>
      <c r="O1635" s="237"/>
      <c r="P1635" s="237"/>
      <c r="Q1635" s="237"/>
      <c r="R1635" s="237"/>
      <c r="S1635" s="237"/>
      <c r="T1635" s="238"/>
      <c r="AT1635" s="233" t="s">
        <v>402</v>
      </c>
      <c r="AU1635" s="233" t="s">
        <v>294</v>
      </c>
      <c r="AV1635" s="12" t="s">
        <v>24</v>
      </c>
      <c r="AW1635" s="12" t="s">
        <v>43</v>
      </c>
      <c r="AX1635" s="12" t="s">
        <v>80</v>
      </c>
      <c r="AY1635" s="233" t="s">
        <v>281</v>
      </c>
    </row>
    <row r="1636" s="13" customFormat="1">
      <c r="B1636" s="239"/>
      <c r="D1636" s="216" t="s">
        <v>402</v>
      </c>
      <c r="E1636" s="240" t="s">
        <v>5</v>
      </c>
      <c r="F1636" s="241" t="s">
        <v>1461</v>
      </c>
      <c r="H1636" s="242">
        <v>141.25</v>
      </c>
      <c r="I1636" s="243"/>
      <c r="L1636" s="239"/>
      <c r="M1636" s="244"/>
      <c r="N1636" s="245"/>
      <c r="O1636" s="245"/>
      <c r="P1636" s="245"/>
      <c r="Q1636" s="245"/>
      <c r="R1636" s="245"/>
      <c r="S1636" s="245"/>
      <c r="T1636" s="246"/>
      <c r="AT1636" s="240" t="s">
        <v>402</v>
      </c>
      <c r="AU1636" s="240" t="s">
        <v>294</v>
      </c>
      <c r="AV1636" s="13" t="s">
        <v>87</v>
      </c>
      <c r="AW1636" s="13" t="s">
        <v>43</v>
      </c>
      <c r="AX1636" s="13" t="s">
        <v>80</v>
      </c>
      <c r="AY1636" s="240" t="s">
        <v>281</v>
      </c>
    </row>
    <row r="1637" s="12" customFormat="1">
      <c r="B1637" s="232"/>
      <c r="D1637" s="216" t="s">
        <v>402</v>
      </c>
      <c r="E1637" s="233" t="s">
        <v>5</v>
      </c>
      <c r="F1637" s="234" t="s">
        <v>1860</v>
      </c>
      <c r="H1637" s="233" t="s">
        <v>5</v>
      </c>
      <c r="I1637" s="235"/>
      <c r="L1637" s="232"/>
      <c r="M1637" s="236"/>
      <c r="N1637" s="237"/>
      <c r="O1637" s="237"/>
      <c r="P1637" s="237"/>
      <c r="Q1637" s="237"/>
      <c r="R1637" s="237"/>
      <c r="S1637" s="237"/>
      <c r="T1637" s="238"/>
      <c r="AT1637" s="233" t="s">
        <v>402</v>
      </c>
      <c r="AU1637" s="233" t="s">
        <v>294</v>
      </c>
      <c r="AV1637" s="12" t="s">
        <v>24</v>
      </c>
      <c r="AW1637" s="12" t="s">
        <v>43</v>
      </c>
      <c r="AX1637" s="12" t="s">
        <v>80</v>
      </c>
      <c r="AY1637" s="233" t="s">
        <v>281</v>
      </c>
    </row>
    <row r="1638" s="13" customFormat="1">
      <c r="B1638" s="239"/>
      <c r="D1638" s="216" t="s">
        <v>402</v>
      </c>
      <c r="E1638" s="240" t="s">
        <v>5</v>
      </c>
      <c r="F1638" s="241" t="s">
        <v>1861</v>
      </c>
      <c r="H1638" s="242">
        <v>166.16999999999999</v>
      </c>
      <c r="I1638" s="243"/>
      <c r="L1638" s="239"/>
      <c r="M1638" s="244"/>
      <c r="N1638" s="245"/>
      <c r="O1638" s="245"/>
      <c r="P1638" s="245"/>
      <c r="Q1638" s="245"/>
      <c r="R1638" s="245"/>
      <c r="S1638" s="245"/>
      <c r="T1638" s="246"/>
      <c r="AT1638" s="240" t="s">
        <v>402</v>
      </c>
      <c r="AU1638" s="240" t="s">
        <v>294</v>
      </c>
      <c r="AV1638" s="13" t="s">
        <v>87</v>
      </c>
      <c r="AW1638" s="13" t="s">
        <v>43</v>
      </c>
      <c r="AX1638" s="13" t="s">
        <v>80</v>
      </c>
      <c r="AY1638" s="240" t="s">
        <v>281</v>
      </c>
    </row>
    <row r="1639" s="14" customFormat="1">
      <c r="B1639" s="247"/>
      <c r="D1639" s="216" t="s">
        <v>402</v>
      </c>
      <c r="E1639" s="248" t="s">
        <v>5</v>
      </c>
      <c r="F1639" s="249" t="s">
        <v>405</v>
      </c>
      <c r="H1639" s="250">
        <v>307.42000000000002</v>
      </c>
      <c r="I1639" s="251"/>
      <c r="L1639" s="247"/>
      <c r="M1639" s="252"/>
      <c r="N1639" s="253"/>
      <c r="O1639" s="253"/>
      <c r="P1639" s="253"/>
      <c r="Q1639" s="253"/>
      <c r="R1639" s="253"/>
      <c r="S1639" s="253"/>
      <c r="T1639" s="254"/>
      <c r="AT1639" s="248" t="s">
        <v>402</v>
      </c>
      <c r="AU1639" s="248" t="s">
        <v>294</v>
      </c>
      <c r="AV1639" s="14" t="s">
        <v>286</v>
      </c>
      <c r="AW1639" s="14" t="s">
        <v>43</v>
      </c>
      <c r="AX1639" s="14" t="s">
        <v>24</v>
      </c>
      <c r="AY1639" s="248" t="s">
        <v>281</v>
      </c>
    </row>
    <row r="1640" s="1" customFormat="1" ht="25.5" customHeight="1">
      <c r="B1640" s="203"/>
      <c r="C1640" s="204" t="s">
        <v>1862</v>
      </c>
      <c r="D1640" s="204" t="s">
        <v>282</v>
      </c>
      <c r="E1640" s="205" t="s">
        <v>1863</v>
      </c>
      <c r="F1640" s="206" t="s">
        <v>1864</v>
      </c>
      <c r="G1640" s="207" t="s">
        <v>408</v>
      </c>
      <c r="H1640" s="208">
        <v>76.424999999999997</v>
      </c>
      <c r="I1640" s="209"/>
      <c r="J1640" s="210">
        <f>ROUND(I1640*H1640,2)</f>
        <v>0</v>
      </c>
      <c r="K1640" s="206" t="s">
        <v>389</v>
      </c>
      <c r="L1640" s="48"/>
      <c r="M1640" s="211" t="s">
        <v>5</v>
      </c>
      <c r="N1640" s="212" t="s">
        <v>51</v>
      </c>
      <c r="O1640" s="49"/>
      <c r="P1640" s="213">
        <f>O1640*H1640</f>
        <v>0</v>
      </c>
      <c r="Q1640" s="213">
        <v>2.45329</v>
      </c>
      <c r="R1640" s="213">
        <f>Q1640*H1640</f>
        <v>187.49268824999999</v>
      </c>
      <c r="S1640" s="213">
        <v>0</v>
      </c>
      <c r="T1640" s="214">
        <f>S1640*H1640</f>
        <v>0</v>
      </c>
      <c r="AR1640" s="26" t="s">
        <v>286</v>
      </c>
      <c r="AT1640" s="26" t="s">
        <v>282</v>
      </c>
      <c r="AU1640" s="26" t="s">
        <v>294</v>
      </c>
      <c r="AY1640" s="26" t="s">
        <v>281</v>
      </c>
      <c r="BE1640" s="215">
        <f>IF(N1640="základní",J1640,0)</f>
        <v>0</v>
      </c>
      <c r="BF1640" s="215">
        <f>IF(N1640="snížená",J1640,0)</f>
        <v>0</v>
      </c>
      <c r="BG1640" s="215">
        <f>IF(N1640="zákl. přenesená",J1640,0)</f>
        <v>0</v>
      </c>
      <c r="BH1640" s="215">
        <f>IF(N1640="sníž. přenesená",J1640,0)</f>
        <v>0</v>
      </c>
      <c r="BI1640" s="215">
        <f>IF(N1640="nulová",J1640,0)</f>
        <v>0</v>
      </c>
      <c r="BJ1640" s="26" t="s">
        <v>24</v>
      </c>
      <c r="BK1640" s="215">
        <f>ROUND(I1640*H1640,2)</f>
        <v>0</v>
      </c>
      <c r="BL1640" s="26" t="s">
        <v>286</v>
      </c>
      <c r="BM1640" s="26" t="s">
        <v>1865</v>
      </c>
    </row>
    <row r="1641" s="1" customFormat="1">
      <c r="B1641" s="48"/>
      <c r="D1641" s="216" t="s">
        <v>288</v>
      </c>
      <c r="F1641" s="217" t="s">
        <v>1866</v>
      </c>
      <c r="I1641" s="218"/>
      <c r="L1641" s="48"/>
      <c r="M1641" s="219"/>
      <c r="N1641" s="49"/>
      <c r="O1641" s="49"/>
      <c r="P1641" s="49"/>
      <c r="Q1641" s="49"/>
      <c r="R1641" s="49"/>
      <c r="S1641" s="49"/>
      <c r="T1641" s="87"/>
      <c r="AT1641" s="26" t="s">
        <v>288</v>
      </c>
      <c r="AU1641" s="26" t="s">
        <v>294</v>
      </c>
    </row>
    <row r="1642" s="12" customFormat="1">
      <c r="B1642" s="232"/>
      <c r="D1642" s="216" t="s">
        <v>402</v>
      </c>
      <c r="E1642" s="233" t="s">
        <v>5</v>
      </c>
      <c r="F1642" s="234" t="s">
        <v>850</v>
      </c>
      <c r="H1642" s="233" t="s">
        <v>5</v>
      </c>
      <c r="I1642" s="235"/>
      <c r="L1642" s="232"/>
      <c r="M1642" s="236"/>
      <c r="N1642" s="237"/>
      <c r="O1642" s="237"/>
      <c r="P1642" s="237"/>
      <c r="Q1642" s="237"/>
      <c r="R1642" s="237"/>
      <c r="S1642" s="237"/>
      <c r="T1642" s="238"/>
      <c r="AT1642" s="233" t="s">
        <v>402</v>
      </c>
      <c r="AU1642" s="233" t="s">
        <v>294</v>
      </c>
      <c r="AV1642" s="12" t="s">
        <v>24</v>
      </c>
      <c r="AW1642" s="12" t="s">
        <v>43</v>
      </c>
      <c r="AX1642" s="12" t="s">
        <v>80</v>
      </c>
      <c r="AY1642" s="233" t="s">
        <v>281</v>
      </c>
    </row>
    <row r="1643" s="13" customFormat="1">
      <c r="B1643" s="239"/>
      <c r="D1643" s="216" t="s">
        <v>402</v>
      </c>
      <c r="E1643" s="240" t="s">
        <v>5</v>
      </c>
      <c r="F1643" s="241" t="s">
        <v>1867</v>
      </c>
      <c r="H1643" s="242">
        <v>61.106000000000002</v>
      </c>
      <c r="I1643" s="243"/>
      <c r="L1643" s="239"/>
      <c r="M1643" s="244"/>
      <c r="N1643" s="245"/>
      <c r="O1643" s="245"/>
      <c r="P1643" s="245"/>
      <c r="Q1643" s="245"/>
      <c r="R1643" s="245"/>
      <c r="S1643" s="245"/>
      <c r="T1643" s="246"/>
      <c r="AT1643" s="240" t="s">
        <v>402</v>
      </c>
      <c r="AU1643" s="240" t="s">
        <v>294</v>
      </c>
      <c r="AV1643" s="13" t="s">
        <v>87</v>
      </c>
      <c r="AW1643" s="13" t="s">
        <v>43</v>
      </c>
      <c r="AX1643" s="13" t="s">
        <v>80</v>
      </c>
      <c r="AY1643" s="240" t="s">
        <v>281</v>
      </c>
    </row>
    <row r="1644" s="13" customFormat="1">
      <c r="B1644" s="239"/>
      <c r="D1644" s="216" t="s">
        <v>402</v>
      </c>
      <c r="E1644" s="240" t="s">
        <v>5</v>
      </c>
      <c r="F1644" s="241" t="s">
        <v>1868</v>
      </c>
      <c r="H1644" s="242">
        <v>15.319000000000001</v>
      </c>
      <c r="I1644" s="243"/>
      <c r="L1644" s="239"/>
      <c r="M1644" s="244"/>
      <c r="N1644" s="245"/>
      <c r="O1644" s="245"/>
      <c r="P1644" s="245"/>
      <c r="Q1644" s="245"/>
      <c r="R1644" s="245"/>
      <c r="S1644" s="245"/>
      <c r="T1644" s="246"/>
      <c r="AT1644" s="240" t="s">
        <v>402</v>
      </c>
      <c r="AU1644" s="240" t="s">
        <v>294</v>
      </c>
      <c r="AV1644" s="13" t="s">
        <v>87</v>
      </c>
      <c r="AW1644" s="13" t="s">
        <v>43</v>
      </c>
      <c r="AX1644" s="13" t="s">
        <v>80</v>
      </c>
      <c r="AY1644" s="240" t="s">
        <v>281</v>
      </c>
    </row>
    <row r="1645" s="14" customFormat="1">
      <c r="B1645" s="247"/>
      <c r="D1645" s="216" t="s">
        <v>402</v>
      </c>
      <c r="E1645" s="248" t="s">
        <v>5</v>
      </c>
      <c r="F1645" s="249" t="s">
        <v>405</v>
      </c>
      <c r="H1645" s="250">
        <v>76.424999999999997</v>
      </c>
      <c r="I1645" s="251"/>
      <c r="L1645" s="247"/>
      <c r="M1645" s="252"/>
      <c r="N1645" s="253"/>
      <c r="O1645" s="253"/>
      <c r="P1645" s="253"/>
      <c r="Q1645" s="253"/>
      <c r="R1645" s="253"/>
      <c r="S1645" s="253"/>
      <c r="T1645" s="254"/>
      <c r="AT1645" s="248" t="s">
        <v>402</v>
      </c>
      <c r="AU1645" s="248" t="s">
        <v>294</v>
      </c>
      <c r="AV1645" s="14" t="s">
        <v>286</v>
      </c>
      <c r="AW1645" s="14" t="s">
        <v>43</v>
      </c>
      <c r="AX1645" s="14" t="s">
        <v>24</v>
      </c>
      <c r="AY1645" s="248" t="s">
        <v>281</v>
      </c>
    </row>
    <row r="1646" s="1" customFormat="1" ht="25.5" customHeight="1">
      <c r="B1646" s="203"/>
      <c r="C1646" s="204" t="s">
        <v>1869</v>
      </c>
      <c r="D1646" s="204" t="s">
        <v>282</v>
      </c>
      <c r="E1646" s="205" t="s">
        <v>1870</v>
      </c>
      <c r="F1646" s="206" t="s">
        <v>1871</v>
      </c>
      <c r="G1646" s="207" t="s">
        <v>408</v>
      </c>
      <c r="H1646" s="208">
        <v>76.424999999999997</v>
      </c>
      <c r="I1646" s="209"/>
      <c r="J1646" s="210">
        <f>ROUND(I1646*H1646,2)</f>
        <v>0</v>
      </c>
      <c r="K1646" s="206" t="s">
        <v>389</v>
      </c>
      <c r="L1646" s="48"/>
      <c r="M1646" s="211" t="s">
        <v>5</v>
      </c>
      <c r="N1646" s="212" t="s">
        <v>51</v>
      </c>
      <c r="O1646" s="49"/>
      <c r="P1646" s="213">
        <f>O1646*H1646</f>
        <v>0</v>
      </c>
      <c r="Q1646" s="213">
        <v>0</v>
      </c>
      <c r="R1646" s="213">
        <f>Q1646*H1646</f>
        <v>0</v>
      </c>
      <c r="S1646" s="213">
        <v>0</v>
      </c>
      <c r="T1646" s="214">
        <f>S1646*H1646</f>
        <v>0</v>
      </c>
      <c r="AR1646" s="26" t="s">
        <v>286</v>
      </c>
      <c r="AT1646" s="26" t="s">
        <v>282</v>
      </c>
      <c r="AU1646" s="26" t="s">
        <v>294</v>
      </c>
      <c r="AY1646" s="26" t="s">
        <v>281</v>
      </c>
      <c r="BE1646" s="215">
        <f>IF(N1646="základní",J1646,0)</f>
        <v>0</v>
      </c>
      <c r="BF1646" s="215">
        <f>IF(N1646="snížená",J1646,0)</f>
        <v>0</v>
      </c>
      <c r="BG1646" s="215">
        <f>IF(N1646="zákl. přenesená",J1646,0)</f>
        <v>0</v>
      </c>
      <c r="BH1646" s="215">
        <f>IF(N1646="sníž. přenesená",J1646,0)</f>
        <v>0</v>
      </c>
      <c r="BI1646" s="215">
        <f>IF(N1646="nulová",J1646,0)</f>
        <v>0</v>
      </c>
      <c r="BJ1646" s="26" t="s">
        <v>24</v>
      </c>
      <c r="BK1646" s="215">
        <f>ROUND(I1646*H1646,2)</f>
        <v>0</v>
      </c>
      <c r="BL1646" s="26" t="s">
        <v>286</v>
      </c>
      <c r="BM1646" s="26" t="s">
        <v>1872</v>
      </c>
    </row>
    <row r="1647" s="1" customFormat="1">
      <c r="B1647" s="48"/>
      <c r="D1647" s="216" t="s">
        <v>288</v>
      </c>
      <c r="F1647" s="217" t="s">
        <v>1873</v>
      </c>
      <c r="I1647" s="218"/>
      <c r="L1647" s="48"/>
      <c r="M1647" s="219"/>
      <c r="N1647" s="49"/>
      <c r="O1647" s="49"/>
      <c r="P1647" s="49"/>
      <c r="Q1647" s="49"/>
      <c r="R1647" s="49"/>
      <c r="S1647" s="49"/>
      <c r="T1647" s="87"/>
      <c r="AT1647" s="26" t="s">
        <v>288</v>
      </c>
      <c r="AU1647" s="26" t="s">
        <v>294</v>
      </c>
    </row>
    <row r="1648" s="1" customFormat="1" ht="16.5" customHeight="1">
      <c r="B1648" s="203"/>
      <c r="C1648" s="204" t="s">
        <v>1874</v>
      </c>
      <c r="D1648" s="204" t="s">
        <v>282</v>
      </c>
      <c r="E1648" s="205" t="s">
        <v>1875</v>
      </c>
      <c r="F1648" s="206" t="s">
        <v>1876</v>
      </c>
      <c r="G1648" s="207" t="s">
        <v>408</v>
      </c>
      <c r="H1648" s="208">
        <v>76.424999999999997</v>
      </c>
      <c r="I1648" s="209"/>
      <c r="J1648" s="210">
        <f>ROUND(I1648*H1648,2)</f>
        <v>0</v>
      </c>
      <c r="K1648" s="206" t="s">
        <v>389</v>
      </c>
      <c r="L1648" s="48"/>
      <c r="M1648" s="211" t="s">
        <v>5</v>
      </c>
      <c r="N1648" s="212" t="s">
        <v>51</v>
      </c>
      <c r="O1648" s="49"/>
      <c r="P1648" s="213">
        <f>O1648*H1648</f>
        <v>0</v>
      </c>
      <c r="Q1648" s="213">
        <v>0</v>
      </c>
      <c r="R1648" s="213">
        <f>Q1648*H1648</f>
        <v>0</v>
      </c>
      <c r="S1648" s="213">
        <v>0</v>
      </c>
      <c r="T1648" s="214">
        <f>S1648*H1648</f>
        <v>0</v>
      </c>
      <c r="AR1648" s="26" t="s">
        <v>286</v>
      </c>
      <c r="AT1648" s="26" t="s">
        <v>282</v>
      </c>
      <c r="AU1648" s="26" t="s">
        <v>294</v>
      </c>
      <c r="AY1648" s="26" t="s">
        <v>281</v>
      </c>
      <c r="BE1648" s="215">
        <f>IF(N1648="základní",J1648,0)</f>
        <v>0</v>
      </c>
      <c r="BF1648" s="215">
        <f>IF(N1648="snížená",J1648,0)</f>
        <v>0</v>
      </c>
      <c r="BG1648" s="215">
        <f>IF(N1648="zákl. přenesená",J1648,0)</f>
        <v>0</v>
      </c>
      <c r="BH1648" s="215">
        <f>IF(N1648="sníž. přenesená",J1648,0)</f>
        <v>0</v>
      </c>
      <c r="BI1648" s="215">
        <f>IF(N1648="nulová",J1648,0)</f>
        <v>0</v>
      </c>
      <c r="BJ1648" s="26" t="s">
        <v>24</v>
      </c>
      <c r="BK1648" s="215">
        <f>ROUND(I1648*H1648,2)</f>
        <v>0</v>
      </c>
      <c r="BL1648" s="26" t="s">
        <v>286</v>
      </c>
      <c r="BM1648" s="26" t="s">
        <v>1877</v>
      </c>
    </row>
    <row r="1649" s="1" customFormat="1">
      <c r="B1649" s="48"/>
      <c r="D1649" s="216" t="s">
        <v>288</v>
      </c>
      <c r="F1649" s="217" t="s">
        <v>1878</v>
      </c>
      <c r="I1649" s="218"/>
      <c r="L1649" s="48"/>
      <c r="M1649" s="219"/>
      <c r="N1649" s="49"/>
      <c r="O1649" s="49"/>
      <c r="P1649" s="49"/>
      <c r="Q1649" s="49"/>
      <c r="R1649" s="49"/>
      <c r="S1649" s="49"/>
      <c r="T1649" s="87"/>
      <c r="AT1649" s="26" t="s">
        <v>288</v>
      </c>
      <c r="AU1649" s="26" t="s">
        <v>294</v>
      </c>
    </row>
    <row r="1650" s="1" customFormat="1" ht="25.5" customHeight="1">
      <c r="B1650" s="203"/>
      <c r="C1650" s="204" t="s">
        <v>1879</v>
      </c>
      <c r="D1650" s="204" t="s">
        <v>282</v>
      </c>
      <c r="E1650" s="205" t="s">
        <v>1880</v>
      </c>
      <c r="F1650" s="206" t="s">
        <v>1881</v>
      </c>
      <c r="G1650" s="207" t="s">
        <v>408</v>
      </c>
      <c r="H1650" s="208">
        <v>47.526000000000003</v>
      </c>
      <c r="I1650" s="209"/>
      <c r="J1650" s="210">
        <f>ROUND(I1650*H1650,2)</f>
        <v>0</v>
      </c>
      <c r="K1650" s="206" t="s">
        <v>389</v>
      </c>
      <c r="L1650" s="48"/>
      <c r="M1650" s="211" t="s">
        <v>5</v>
      </c>
      <c r="N1650" s="212" t="s">
        <v>51</v>
      </c>
      <c r="O1650" s="49"/>
      <c r="P1650" s="213">
        <f>O1650*H1650</f>
        <v>0</v>
      </c>
      <c r="Q1650" s="213">
        <v>2.45329</v>
      </c>
      <c r="R1650" s="213">
        <f>Q1650*H1650</f>
        <v>116.59506054000001</v>
      </c>
      <c r="S1650" s="213">
        <v>0</v>
      </c>
      <c r="T1650" s="214">
        <f>S1650*H1650</f>
        <v>0</v>
      </c>
      <c r="AR1650" s="26" t="s">
        <v>286</v>
      </c>
      <c r="AT1650" s="26" t="s">
        <v>282</v>
      </c>
      <c r="AU1650" s="26" t="s">
        <v>294</v>
      </c>
      <c r="AY1650" s="26" t="s">
        <v>281</v>
      </c>
      <c r="BE1650" s="215">
        <f>IF(N1650="základní",J1650,0)</f>
        <v>0</v>
      </c>
      <c r="BF1650" s="215">
        <f>IF(N1650="snížená",J1650,0)</f>
        <v>0</v>
      </c>
      <c r="BG1650" s="215">
        <f>IF(N1650="zákl. přenesená",J1650,0)</f>
        <v>0</v>
      </c>
      <c r="BH1650" s="215">
        <f>IF(N1650="sníž. přenesená",J1650,0)</f>
        <v>0</v>
      </c>
      <c r="BI1650" s="215">
        <f>IF(N1650="nulová",J1650,0)</f>
        <v>0</v>
      </c>
      <c r="BJ1650" s="26" t="s">
        <v>24</v>
      </c>
      <c r="BK1650" s="215">
        <f>ROUND(I1650*H1650,2)</f>
        <v>0</v>
      </c>
      <c r="BL1650" s="26" t="s">
        <v>286</v>
      </c>
      <c r="BM1650" s="26" t="s">
        <v>1882</v>
      </c>
    </row>
    <row r="1651" s="1" customFormat="1">
      <c r="B1651" s="48"/>
      <c r="D1651" s="216" t="s">
        <v>288</v>
      </c>
      <c r="F1651" s="217" t="s">
        <v>1883</v>
      </c>
      <c r="I1651" s="218"/>
      <c r="L1651" s="48"/>
      <c r="M1651" s="219"/>
      <c r="N1651" s="49"/>
      <c r="O1651" s="49"/>
      <c r="P1651" s="49"/>
      <c r="Q1651" s="49"/>
      <c r="R1651" s="49"/>
      <c r="S1651" s="49"/>
      <c r="T1651" s="87"/>
      <c r="AT1651" s="26" t="s">
        <v>288</v>
      </c>
      <c r="AU1651" s="26" t="s">
        <v>294</v>
      </c>
    </row>
    <row r="1652" s="12" customFormat="1">
      <c r="B1652" s="232"/>
      <c r="D1652" s="216" t="s">
        <v>402</v>
      </c>
      <c r="E1652" s="233" t="s">
        <v>5</v>
      </c>
      <c r="F1652" s="234" t="s">
        <v>1859</v>
      </c>
      <c r="H1652" s="233" t="s">
        <v>5</v>
      </c>
      <c r="I1652" s="235"/>
      <c r="L1652" s="232"/>
      <c r="M1652" s="236"/>
      <c r="N1652" s="237"/>
      <c r="O1652" s="237"/>
      <c r="P1652" s="237"/>
      <c r="Q1652" s="237"/>
      <c r="R1652" s="237"/>
      <c r="S1652" s="237"/>
      <c r="T1652" s="238"/>
      <c r="AT1652" s="233" t="s">
        <v>402</v>
      </c>
      <c r="AU1652" s="233" t="s">
        <v>294</v>
      </c>
      <c r="AV1652" s="12" t="s">
        <v>24</v>
      </c>
      <c r="AW1652" s="12" t="s">
        <v>43</v>
      </c>
      <c r="AX1652" s="12" t="s">
        <v>80</v>
      </c>
      <c r="AY1652" s="233" t="s">
        <v>281</v>
      </c>
    </row>
    <row r="1653" s="13" customFormat="1">
      <c r="B1653" s="239"/>
      <c r="D1653" s="216" t="s">
        <v>402</v>
      </c>
      <c r="E1653" s="240" t="s">
        <v>5</v>
      </c>
      <c r="F1653" s="241" t="s">
        <v>1884</v>
      </c>
      <c r="H1653" s="242">
        <v>22.600000000000001</v>
      </c>
      <c r="I1653" s="243"/>
      <c r="L1653" s="239"/>
      <c r="M1653" s="244"/>
      <c r="N1653" s="245"/>
      <c r="O1653" s="245"/>
      <c r="P1653" s="245"/>
      <c r="Q1653" s="245"/>
      <c r="R1653" s="245"/>
      <c r="S1653" s="245"/>
      <c r="T1653" s="246"/>
      <c r="AT1653" s="240" t="s">
        <v>402</v>
      </c>
      <c r="AU1653" s="240" t="s">
        <v>294</v>
      </c>
      <c r="AV1653" s="13" t="s">
        <v>87</v>
      </c>
      <c r="AW1653" s="13" t="s">
        <v>43</v>
      </c>
      <c r="AX1653" s="13" t="s">
        <v>80</v>
      </c>
      <c r="AY1653" s="240" t="s">
        <v>281</v>
      </c>
    </row>
    <row r="1654" s="12" customFormat="1">
      <c r="B1654" s="232"/>
      <c r="D1654" s="216" t="s">
        <v>402</v>
      </c>
      <c r="E1654" s="233" t="s">
        <v>5</v>
      </c>
      <c r="F1654" s="234" t="s">
        <v>1860</v>
      </c>
      <c r="H1654" s="233" t="s">
        <v>5</v>
      </c>
      <c r="I1654" s="235"/>
      <c r="L1654" s="232"/>
      <c r="M1654" s="236"/>
      <c r="N1654" s="237"/>
      <c r="O1654" s="237"/>
      <c r="P1654" s="237"/>
      <c r="Q1654" s="237"/>
      <c r="R1654" s="237"/>
      <c r="S1654" s="237"/>
      <c r="T1654" s="238"/>
      <c r="AT1654" s="233" t="s">
        <v>402</v>
      </c>
      <c r="AU1654" s="233" t="s">
        <v>294</v>
      </c>
      <c r="AV1654" s="12" t="s">
        <v>24</v>
      </c>
      <c r="AW1654" s="12" t="s">
        <v>43</v>
      </c>
      <c r="AX1654" s="12" t="s">
        <v>80</v>
      </c>
      <c r="AY1654" s="233" t="s">
        <v>281</v>
      </c>
    </row>
    <row r="1655" s="13" customFormat="1">
      <c r="B1655" s="239"/>
      <c r="D1655" s="216" t="s">
        <v>402</v>
      </c>
      <c r="E1655" s="240" t="s">
        <v>5</v>
      </c>
      <c r="F1655" s="241" t="s">
        <v>1885</v>
      </c>
      <c r="H1655" s="242">
        <v>24.925999999999998</v>
      </c>
      <c r="I1655" s="243"/>
      <c r="L1655" s="239"/>
      <c r="M1655" s="244"/>
      <c r="N1655" s="245"/>
      <c r="O1655" s="245"/>
      <c r="P1655" s="245"/>
      <c r="Q1655" s="245"/>
      <c r="R1655" s="245"/>
      <c r="S1655" s="245"/>
      <c r="T1655" s="246"/>
      <c r="AT1655" s="240" t="s">
        <v>402</v>
      </c>
      <c r="AU1655" s="240" t="s">
        <v>294</v>
      </c>
      <c r="AV1655" s="13" t="s">
        <v>87</v>
      </c>
      <c r="AW1655" s="13" t="s">
        <v>43</v>
      </c>
      <c r="AX1655" s="13" t="s">
        <v>80</v>
      </c>
      <c r="AY1655" s="240" t="s">
        <v>281</v>
      </c>
    </row>
    <row r="1656" s="14" customFormat="1">
      <c r="B1656" s="247"/>
      <c r="D1656" s="216" t="s">
        <v>402</v>
      </c>
      <c r="E1656" s="248" t="s">
        <v>5</v>
      </c>
      <c r="F1656" s="249" t="s">
        <v>405</v>
      </c>
      <c r="H1656" s="250">
        <v>47.526000000000003</v>
      </c>
      <c r="I1656" s="251"/>
      <c r="L1656" s="247"/>
      <c r="M1656" s="252"/>
      <c r="N1656" s="253"/>
      <c r="O1656" s="253"/>
      <c r="P1656" s="253"/>
      <c r="Q1656" s="253"/>
      <c r="R1656" s="253"/>
      <c r="S1656" s="253"/>
      <c r="T1656" s="254"/>
      <c r="AT1656" s="248" t="s">
        <v>402</v>
      </c>
      <c r="AU1656" s="248" t="s">
        <v>294</v>
      </c>
      <c r="AV1656" s="14" t="s">
        <v>286</v>
      </c>
      <c r="AW1656" s="14" t="s">
        <v>43</v>
      </c>
      <c r="AX1656" s="14" t="s">
        <v>24</v>
      </c>
      <c r="AY1656" s="248" t="s">
        <v>281</v>
      </c>
    </row>
    <row r="1657" s="1" customFormat="1" ht="16.5" customHeight="1">
      <c r="B1657" s="203"/>
      <c r="C1657" s="204" t="s">
        <v>1886</v>
      </c>
      <c r="D1657" s="204" t="s">
        <v>282</v>
      </c>
      <c r="E1657" s="205" t="s">
        <v>1887</v>
      </c>
      <c r="F1657" s="206" t="s">
        <v>1888</v>
      </c>
      <c r="G1657" s="207" t="s">
        <v>394</v>
      </c>
      <c r="H1657" s="208">
        <v>52.5</v>
      </c>
      <c r="I1657" s="209"/>
      <c r="J1657" s="210">
        <f>ROUND(I1657*H1657,2)</f>
        <v>0</v>
      </c>
      <c r="K1657" s="206" t="s">
        <v>389</v>
      </c>
      <c r="L1657" s="48"/>
      <c r="M1657" s="211" t="s">
        <v>5</v>
      </c>
      <c r="N1657" s="212" t="s">
        <v>51</v>
      </c>
      <c r="O1657" s="49"/>
      <c r="P1657" s="213">
        <f>O1657*H1657</f>
        <v>0</v>
      </c>
      <c r="Q1657" s="213">
        <v>0</v>
      </c>
      <c r="R1657" s="213">
        <f>Q1657*H1657</f>
        <v>0</v>
      </c>
      <c r="S1657" s="213">
        <v>0</v>
      </c>
      <c r="T1657" s="214">
        <f>S1657*H1657</f>
        <v>0</v>
      </c>
      <c r="AR1657" s="26" t="s">
        <v>286</v>
      </c>
      <c r="AT1657" s="26" t="s">
        <v>282</v>
      </c>
      <c r="AU1657" s="26" t="s">
        <v>294</v>
      </c>
      <c r="AY1657" s="26" t="s">
        <v>281</v>
      </c>
      <c r="BE1657" s="215">
        <f>IF(N1657="základní",J1657,0)</f>
        <v>0</v>
      </c>
      <c r="BF1657" s="215">
        <f>IF(N1657="snížená",J1657,0)</f>
        <v>0</v>
      </c>
      <c r="BG1657" s="215">
        <f>IF(N1657="zákl. přenesená",J1657,0)</f>
        <v>0</v>
      </c>
      <c r="BH1657" s="215">
        <f>IF(N1657="sníž. přenesená",J1657,0)</f>
        <v>0</v>
      </c>
      <c r="BI1657" s="215">
        <f>IF(N1657="nulová",J1657,0)</f>
        <v>0</v>
      </c>
      <c r="BJ1657" s="26" t="s">
        <v>24</v>
      </c>
      <c r="BK1657" s="215">
        <f>ROUND(I1657*H1657,2)</f>
        <v>0</v>
      </c>
      <c r="BL1657" s="26" t="s">
        <v>286</v>
      </c>
      <c r="BM1657" s="26" t="s">
        <v>1889</v>
      </c>
    </row>
    <row r="1658" s="1" customFormat="1">
      <c r="B1658" s="48"/>
      <c r="D1658" s="216" t="s">
        <v>288</v>
      </c>
      <c r="F1658" s="217" t="s">
        <v>1890</v>
      </c>
      <c r="I1658" s="218"/>
      <c r="L1658" s="48"/>
      <c r="M1658" s="219"/>
      <c r="N1658" s="49"/>
      <c r="O1658" s="49"/>
      <c r="P1658" s="49"/>
      <c r="Q1658" s="49"/>
      <c r="R1658" s="49"/>
      <c r="S1658" s="49"/>
      <c r="T1658" s="87"/>
      <c r="AT1658" s="26" t="s">
        <v>288</v>
      </c>
      <c r="AU1658" s="26" t="s">
        <v>294</v>
      </c>
    </row>
    <row r="1659" s="12" customFormat="1">
      <c r="B1659" s="232"/>
      <c r="D1659" s="216" t="s">
        <v>402</v>
      </c>
      <c r="E1659" s="233" t="s">
        <v>5</v>
      </c>
      <c r="F1659" s="234" t="s">
        <v>1891</v>
      </c>
      <c r="H1659" s="233" t="s">
        <v>5</v>
      </c>
      <c r="I1659" s="235"/>
      <c r="L1659" s="232"/>
      <c r="M1659" s="236"/>
      <c r="N1659" s="237"/>
      <c r="O1659" s="237"/>
      <c r="P1659" s="237"/>
      <c r="Q1659" s="237"/>
      <c r="R1659" s="237"/>
      <c r="S1659" s="237"/>
      <c r="T1659" s="238"/>
      <c r="AT1659" s="233" t="s">
        <v>402</v>
      </c>
      <c r="AU1659" s="233" t="s">
        <v>294</v>
      </c>
      <c r="AV1659" s="12" t="s">
        <v>24</v>
      </c>
      <c r="AW1659" s="12" t="s">
        <v>43</v>
      </c>
      <c r="AX1659" s="12" t="s">
        <v>80</v>
      </c>
      <c r="AY1659" s="233" t="s">
        <v>281</v>
      </c>
    </row>
    <row r="1660" s="12" customFormat="1">
      <c r="B1660" s="232"/>
      <c r="D1660" s="216" t="s">
        <v>402</v>
      </c>
      <c r="E1660" s="233" t="s">
        <v>5</v>
      </c>
      <c r="F1660" s="234" t="s">
        <v>1892</v>
      </c>
      <c r="H1660" s="233" t="s">
        <v>5</v>
      </c>
      <c r="I1660" s="235"/>
      <c r="L1660" s="232"/>
      <c r="M1660" s="236"/>
      <c r="N1660" s="237"/>
      <c r="O1660" s="237"/>
      <c r="P1660" s="237"/>
      <c r="Q1660" s="237"/>
      <c r="R1660" s="237"/>
      <c r="S1660" s="237"/>
      <c r="T1660" s="238"/>
      <c r="AT1660" s="233" t="s">
        <v>402</v>
      </c>
      <c r="AU1660" s="233" t="s">
        <v>294</v>
      </c>
      <c r="AV1660" s="12" t="s">
        <v>24</v>
      </c>
      <c r="AW1660" s="12" t="s">
        <v>43</v>
      </c>
      <c r="AX1660" s="12" t="s">
        <v>80</v>
      </c>
      <c r="AY1660" s="233" t="s">
        <v>281</v>
      </c>
    </row>
    <row r="1661" s="13" customFormat="1">
      <c r="B1661" s="239"/>
      <c r="D1661" s="216" t="s">
        <v>402</v>
      </c>
      <c r="E1661" s="240" t="s">
        <v>5</v>
      </c>
      <c r="F1661" s="241" t="s">
        <v>1893</v>
      </c>
      <c r="H1661" s="242">
        <v>52.5</v>
      </c>
      <c r="I1661" s="243"/>
      <c r="L1661" s="239"/>
      <c r="M1661" s="244"/>
      <c r="N1661" s="245"/>
      <c r="O1661" s="245"/>
      <c r="P1661" s="245"/>
      <c r="Q1661" s="245"/>
      <c r="R1661" s="245"/>
      <c r="S1661" s="245"/>
      <c r="T1661" s="246"/>
      <c r="AT1661" s="240" t="s">
        <v>402</v>
      </c>
      <c r="AU1661" s="240" t="s">
        <v>294</v>
      </c>
      <c r="AV1661" s="13" t="s">
        <v>87</v>
      </c>
      <c r="AW1661" s="13" t="s">
        <v>43</v>
      </c>
      <c r="AX1661" s="13" t="s">
        <v>80</v>
      </c>
      <c r="AY1661" s="240" t="s">
        <v>281</v>
      </c>
    </row>
    <row r="1662" s="14" customFormat="1">
      <c r="B1662" s="247"/>
      <c r="D1662" s="216" t="s">
        <v>402</v>
      </c>
      <c r="E1662" s="248" t="s">
        <v>5</v>
      </c>
      <c r="F1662" s="249" t="s">
        <v>405</v>
      </c>
      <c r="H1662" s="250">
        <v>52.5</v>
      </c>
      <c r="I1662" s="251"/>
      <c r="L1662" s="247"/>
      <c r="M1662" s="252"/>
      <c r="N1662" s="253"/>
      <c r="O1662" s="253"/>
      <c r="P1662" s="253"/>
      <c r="Q1662" s="253"/>
      <c r="R1662" s="253"/>
      <c r="S1662" s="253"/>
      <c r="T1662" s="254"/>
      <c r="AT1662" s="248" t="s">
        <v>402</v>
      </c>
      <c r="AU1662" s="248" t="s">
        <v>294</v>
      </c>
      <c r="AV1662" s="14" t="s">
        <v>286</v>
      </c>
      <c r="AW1662" s="14" t="s">
        <v>43</v>
      </c>
      <c r="AX1662" s="14" t="s">
        <v>24</v>
      </c>
      <c r="AY1662" s="248" t="s">
        <v>281</v>
      </c>
    </row>
    <row r="1663" s="1" customFormat="1" ht="25.5" customHeight="1">
      <c r="B1663" s="203"/>
      <c r="C1663" s="204" t="s">
        <v>1894</v>
      </c>
      <c r="D1663" s="204" t="s">
        <v>282</v>
      </c>
      <c r="E1663" s="205" t="s">
        <v>1895</v>
      </c>
      <c r="F1663" s="206" t="s">
        <v>1896</v>
      </c>
      <c r="G1663" s="207" t="s">
        <v>408</v>
      </c>
      <c r="H1663" s="208">
        <v>47.526000000000003</v>
      </c>
      <c r="I1663" s="209"/>
      <c r="J1663" s="210">
        <f>ROUND(I1663*H1663,2)</f>
        <v>0</v>
      </c>
      <c r="K1663" s="206" t="s">
        <v>389</v>
      </c>
      <c r="L1663" s="48"/>
      <c r="M1663" s="211" t="s">
        <v>5</v>
      </c>
      <c r="N1663" s="212" t="s">
        <v>51</v>
      </c>
      <c r="O1663" s="49"/>
      <c r="P1663" s="213">
        <f>O1663*H1663</f>
        <v>0</v>
      </c>
      <c r="Q1663" s="213">
        <v>0</v>
      </c>
      <c r="R1663" s="213">
        <f>Q1663*H1663</f>
        <v>0</v>
      </c>
      <c r="S1663" s="213">
        <v>0</v>
      </c>
      <c r="T1663" s="214">
        <f>S1663*H1663</f>
        <v>0</v>
      </c>
      <c r="AR1663" s="26" t="s">
        <v>286</v>
      </c>
      <c r="AT1663" s="26" t="s">
        <v>282</v>
      </c>
      <c r="AU1663" s="26" t="s">
        <v>294</v>
      </c>
      <c r="AY1663" s="26" t="s">
        <v>281</v>
      </c>
      <c r="BE1663" s="215">
        <f>IF(N1663="základní",J1663,0)</f>
        <v>0</v>
      </c>
      <c r="BF1663" s="215">
        <f>IF(N1663="snížená",J1663,0)</f>
        <v>0</v>
      </c>
      <c r="BG1663" s="215">
        <f>IF(N1663="zákl. přenesená",J1663,0)</f>
        <v>0</v>
      </c>
      <c r="BH1663" s="215">
        <f>IF(N1663="sníž. přenesená",J1663,0)</f>
        <v>0</v>
      </c>
      <c r="BI1663" s="215">
        <f>IF(N1663="nulová",J1663,0)</f>
        <v>0</v>
      </c>
      <c r="BJ1663" s="26" t="s">
        <v>24</v>
      </c>
      <c r="BK1663" s="215">
        <f>ROUND(I1663*H1663,2)</f>
        <v>0</v>
      </c>
      <c r="BL1663" s="26" t="s">
        <v>286</v>
      </c>
      <c r="BM1663" s="26" t="s">
        <v>1897</v>
      </c>
    </row>
    <row r="1664" s="1" customFormat="1">
      <c r="B1664" s="48"/>
      <c r="D1664" s="216" t="s">
        <v>288</v>
      </c>
      <c r="F1664" s="217" t="s">
        <v>1898</v>
      </c>
      <c r="I1664" s="218"/>
      <c r="L1664" s="48"/>
      <c r="M1664" s="219"/>
      <c r="N1664" s="49"/>
      <c r="O1664" s="49"/>
      <c r="P1664" s="49"/>
      <c r="Q1664" s="49"/>
      <c r="R1664" s="49"/>
      <c r="S1664" s="49"/>
      <c r="T1664" s="87"/>
      <c r="AT1664" s="26" t="s">
        <v>288</v>
      </c>
      <c r="AU1664" s="26" t="s">
        <v>294</v>
      </c>
    </row>
    <row r="1665" s="1" customFormat="1" ht="25.5" customHeight="1">
      <c r="B1665" s="203"/>
      <c r="C1665" s="204" t="s">
        <v>1899</v>
      </c>
      <c r="D1665" s="204" t="s">
        <v>282</v>
      </c>
      <c r="E1665" s="205" t="s">
        <v>1900</v>
      </c>
      <c r="F1665" s="206" t="s">
        <v>1901</v>
      </c>
      <c r="G1665" s="207" t="s">
        <v>408</v>
      </c>
      <c r="H1665" s="208">
        <v>47.526000000000003</v>
      </c>
      <c r="I1665" s="209"/>
      <c r="J1665" s="210">
        <f>ROUND(I1665*H1665,2)</f>
        <v>0</v>
      </c>
      <c r="K1665" s="206" t="s">
        <v>389</v>
      </c>
      <c r="L1665" s="48"/>
      <c r="M1665" s="211" t="s">
        <v>5</v>
      </c>
      <c r="N1665" s="212" t="s">
        <v>51</v>
      </c>
      <c r="O1665" s="49"/>
      <c r="P1665" s="213">
        <f>O1665*H1665</f>
        <v>0</v>
      </c>
      <c r="Q1665" s="213">
        <v>0.020199999999999999</v>
      </c>
      <c r="R1665" s="213">
        <f>Q1665*H1665</f>
        <v>0.96002520000000002</v>
      </c>
      <c r="S1665" s="213">
        <v>0</v>
      </c>
      <c r="T1665" s="214">
        <f>S1665*H1665</f>
        <v>0</v>
      </c>
      <c r="AR1665" s="26" t="s">
        <v>286</v>
      </c>
      <c r="AT1665" s="26" t="s">
        <v>282</v>
      </c>
      <c r="AU1665" s="26" t="s">
        <v>294</v>
      </c>
      <c r="AY1665" s="26" t="s">
        <v>281</v>
      </c>
      <c r="BE1665" s="215">
        <f>IF(N1665="základní",J1665,0)</f>
        <v>0</v>
      </c>
      <c r="BF1665" s="215">
        <f>IF(N1665="snížená",J1665,0)</f>
        <v>0</v>
      </c>
      <c r="BG1665" s="215">
        <f>IF(N1665="zákl. přenesená",J1665,0)</f>
        <v>0</v>
      </c>
      <c r="BH1665" s="215">
        <f>IF(N1665="sníž. přenesená",J1665,0)</f>
        <v>0</v>
      </c>
      <c r="BI1665" s="215">
        <f>IF(N1665="nulová",J1665,0)</f>
        <v>0</v>
      </c>
      <c r="BJ1665" s="26" t="s">
        <v>24</v>
      </c>
      <c r="BK1665" s="215">
        <f>ROUND(I1665*H1665,2)</f>
        <v>0</v>
      </c>
      <c r="BL1665" s="26" t="s">
        <v>286</v>
      </c>
      <c r="BM1665" s="26" t="s">
        <v>1902</v>
      </c>
    </row>
    <row r="1666" s="1" customFormat="1">
      <c r="B1666" s="48"/>
      <c r="D1666" s="216" t="s">
        <v>288</v>
      </c>
      <c r="F1666" s="217" t="s">
        <v>1903</v>
      </c>
      <c r="I1666" s="218"/>
      <c r="L1666" s="48"/>
      <c r="M1666" s="219"/>
      <c r="N1666" s="49"/>
      <c r="O1666" s="49"/>
      <c r="P1666" s="49"/>
      <c r="Q1666" s="49"/>
      <c r="R1666" s="49"/>
      <c r="S1666" s="49"/>
      <c r="T1666" s="87"/>
      <c r="AT1666" s="26" t="s">
        <v>288</v>
      </c>
      <c r="AU1666" s="26" t="s">
        <v>294</v>
      </c>
    </row>
    <row r="1667" s="1" customFormat="1" ht="16.5" customHeight="1">
      <c r="B1667" s="203"/>
      <c r="C1667" s="204" t="s">
        <v>1904</v>
      </c>
      <c r="D1667" s="204" t="s">
        <v>282</v>
      </c>
      <c r="E1667" s="205" t="s">
        <v>1905</v>
      </c>
      <c r="F1667" s="206" t="s">
        <v>1906</v>
      </c>
      <c r="G1667" s="207" t="s">
        <v>470</v>
      </c>
      <c r="H1667" s="208">
        <v>2.9780000000000002</v>
      </c>
      <c r="I1667" s="209"/>
      <c r="J1667" s="210">
        <f>ROUND(I1667*H1667,2)</f>
        <v>0</v>
      </c>
      <c r="K1667" s="206" t="s">
        <v>389</v>
      </c>
      <c r="L1667" s="48"/>
      <c r="M1667" s="211" t="s">
        <v>5</v>
      </c>
      <c r="N1667" s="212" t="s">
        <v>51</v>
      </c>
      <c r="O1667" s="49"/>
      <c r="P1667" s="213">
        <f>O1667*H1667</f>
        <v>0</v>
      </c>
      <c r="Q1667" s="213">
        <v>1.0530555952</v>
      </c>
      <c r="R1667" s="213">
        <f>Q1667*H1667</f>
        <v>3.1359995625056003</v>
      </c>
      <c r="S1667" s="213">
        <v>0</v>
      </c>
      <c r="T1667" s="214">
        <f>S1667*H1667</f>
        <v>0</v>
      </c>
      <c r="AR1667" s="26" t="s">
        <v>286</v>
      </c>
      <c r="AT1667" s="26" t="s">
        <v>282</v>
      </c>
      <c r="AU1667" s="26" t="s">
        <v>294</v>
      </c>
      <c r="AY1667" s="26" t="s">
        <v>281</v>
      </c>
      <c r="BE1667" s="215">
        <f>IF(N1667="základní",J1667,0)</f>
        <v>0</v>
      </c>
      <c r="BF1667" s="215">
        <f>IF(N1667="snížená",J1667,0)</f>
        <v>0</v>
      </c>
      <c r="BG1667" s="215">
        <f>IF(N1667="zákl. přenesená",J1667,0)</f>
        <v>0</v>
      </c>
      <c r="BH1667" s="215">
        <f>IF(N1667="sníž. přenesená",J1667,0)</f>
        <v>0</v>
      </c>
      <c r="BI1667" s="215">
        <f>IF(N1667="nulová",J1667,0)</f>
        <v>0</v>
      </c>
      <c r="BJ1667" s="26" t="s">
        <v>24</v>
      </c>
      <c r="BK1667" s="215">
        <f>ROUND(I1667*H1667,2)</f>
        <v>0</v>
      </c>
      <c r="BL1667" s="26" t="s">
        <v>286</v>
      </c>
      <c r="BM1667" s="26" t="s">
        <v>1907</v>
      </c>
    </row>
    <row r="1668" s="1" customFormat="1">
      <c r="B1668" s="48"/>
      <c r="D1668" s="216" t="s">
        <v>288</v>
      </c>
      <c r="F1668" s="217" t="s">
        <v>1908</v>
      </c>
      <c r="I1668" s="218"/>
      <c r="L1668" s="48"/>
      <c r="M1668" s="219"/>
      <c r="N1668" s="49"/>
      <c r="O1668" s="49"/>
      <c r="P1668" s="49"/>
      <c r="Q1668" s="49"/>
      <c r="R1668" s="49"/>
      <c r="S1668" s="49"/>
      <c r="T1668" s="87"/>
      <c r="AT1668" s="26" t="s">
        <v>288</v>
      </c>
      <c r="AU1668" s="26" t="s">
        <v>294</v>
      </c>
    </row>
    <row r="1669" s="12" customFormat="1">
      <c r="B1669" s="232"/>
      <c r="D1669" s="216" t="s">
        <v>402</v>
      </c>
      <c r="E1669" s="233" t="s">
        <v>5</v>
      </c>
      <c r="F1669" s="234" t="s">
        <v>1859</v>
      </c>
      <c r="H1669" s="233" t="s">
        <v>5</v>
      </c>
      <c r="I1669" s="235"/>
      <c r="L1669" s="232"/>
      <c r="M1669" s="236"/>
      <c r="N1669" s="237"/>
      <c r="O1669" s="237"/>
      <c r="P1669" s="237"/>
      <c r="Q1669" s="237"/>
      <c r="R1669" s="237"/>
      <c r="S1669" s="237"/>
      <c r="T1669" s="238"/>
      <c r="AT1669" s="233" t="s">
        <v>402</v>
      </c>
      <c r="AU1669" s="233" t="s">
        <v>294</v>
      </c>
      <c r="AV1669" s="12" t="s">
        <v>24</v>
      </c>
      <c r="AW1669" s="12" t="s">
        <v>43</v>
      </c>
      <c r="AX1669" s="12" t="s">
        <v>80</v>
      </c>
      <c r="AY1669" s="233" t="s">
        <v>281</v>
      </c>
    </row>
    <row r="1670" s="13" customFormat="1">
      <c r="B1670" s="239"/>
      <c r="D1670" s="216" t="s">
        <v>402</v>
      </c>
      <c r="E1670" s="240" t="s">
        <v>5</v>
      </c>
      <c r="F1670" s="241" t="s">
        <v>1909</v>
      </c>
      <c r="H1670" s="242">
        <v>0.877</v>
      </c>
      <c r="I1670" s="243"/>
      <c r="L1670" s="239"/>
      <c r="M1670" s="244"/>
      <c r="N1670" s="245"/>
      <c r="O1670" s="245"/>
      <c r="P1670" s="245"/>
      <c r="Q1670" s="245"/>
      <c r="R1670" s="245"/>
      <c r="S1670" s="245"/>
      <c r="T1670" s="246"/>
      <c r="AT1670" s="240" t="s">
        <v>402</v>
      </c>
      <c r="AU1670" s="240" t="s">
        <v>294</v>
      </c>
      <c r="AV1670" s="13" t="s">
        <v>87</v>
      </c>
      <c r="AW1670" s="13" t="s">
        <v>43</v>
      </c>
      <c r="AX1670" s="13" t="s">
        <v>80</v>
      </c>
      <c r="AY1670" s="240" t="s">
        <v>281</v>
      </c>
    </row>
    <row r="1671" s="12" customFormat="1">
      <c r="B1671" s="232"/>
      <c r="D1671" s="216" t="s">
        <v>402</v>
      </c>
      <c r="E1671" s="233" t="s">
        <v>5</v>
      </c>
      <c r="F1671" s="234" t="s">
        <v>1860</v>
      </c>
      <c r="H1671" s="233" t="s">
        <v>5</v>
      </c>
      <c r="I1671" s="235"/>
      <c r="L1671" s="232"/>
      <c r="M1671" s="236"/>
      <c r="N1671" s="237"/>
      <c r="O1671" s="237"/>
      <c r="P1671" s="237"/>
      <c r="Q1671" s="237"/>
      <c r="R1671" s="237"/>
      <c r="S1671" s="237"/>
      <c r="T1671" s="238"/>
      <c r="AT1671" s="233" t="s">
        <v>402</v>
      </c>
      <c r="AU1671" s="233" t="s">
        <v>294</v>
      </c>
      <c r="AV1671" s="12" t="s">
        <v>24</v>
      </c>
      <c r="AW1671" s="12" t="s">
        <v>43</v>
      </c>
      <c r="AX1671" s="12" t="s">
        <v>80</v>
      </c>
      <c r="AY1671" s="233" t="s">
        <v>281</v>
      </c>
    </row>
    <row r="1672" s="13" customFormat="1">
      <c r="B1672" s="239"/>
      <c r="D1672" s="216" t="s">
        <v>402</v>
      </c>
      <c r="E1672" s="240" t="s">
        <v>5</v>
      </c>
      <c r="F1672" s="241" t="s">
        <v>1910</v>
      </c>
      <c r="H1672" s="242">
        <v>1.032</v>
      </c>
      <c r="I1672" s="243"/>
      <c r="L1672" s="239"/>
      <c r="M1672" s="244"/>
      <c r="N1672" s="245"/>
      <c r="O1672" s="245"/>
      <c r="P1672" s="245"/>
      <c r="Q1672" s="245"/>
      <c r="R1672" s="245"/>
      <c r="S1672" s="245"/>
      <c r="T1672" s="246"/>
      <c r="AT1672" s="240" t="s">
        <v>402</v>
      </c>
      <c r="AU1672" s="240" t="s">
        <v>294</v>
      </c>
      <c r="AV1672" s="13" t="s">
        <v>87</v>
      </c>
      <c r="AW1672" s="13" t="s">
        <v>43</v>
      </c>
      <c r="AX1672" s="13" t="s">
        <v>80</v>
      </c>
      <c r="AY1672" s="240" t="s">
        <v>281</v>
      </c>
    </row>
    <row r="1673" s="12" customFormat="1">
      <c r="B1673" s="232"/>
      <c r="D1673" s="216" t="s">
        <v>402</v>
      </c>
      <c r="E1673" s="233" t="s">
        <v>5</v>
      </c>
      <c r="F1673" s="234" t="s">
        <v>850</v>
      </c>
      <c r="H1673" s="233" t="s">
        <v>5</v>
      </c>
      <c r="I1673" s="235"/>
      <c r="L1673" s="232"/>
      <c r="M1673" s="236"/>
      <c r="N1673" s="237"/>
      <c r="O1673" s="237"/>
      <c r="P1673" s="237"/>
      <c r="Q1673" s="237"/>
      <c r="R1673" s="237"/>
      <c r="S1673" s="237"/>
      <c r="T1673" s="238"/>
      <c r="AT1673" s="233" t="s">
        <v>402</v>
      </c>
      <c r="AU1673" s="233" t="s">
        <v>294</v>
      </c>
      <c r="AV1673" s="12" t="s">
        <v>24</v>
      </c>
      <c r="AW1673" s="12" t="s">
        <v>43</v>
      </c>
      <c r="AX1673" s="12" t="s">
        <v>80</v>
      </c>
      <c r="AY1673" s="233" t="s">
        <v>281</v>
      </c>
    </row>
    <row r="1674" s="13" customFormat="1">
      <c r="B1674" s="239"/>
      <c r="D1674" s="216" t="s">
        <v>402</v>
      </c>
      <c r="E1674" s="240" t="s">
        <v>5</v>
      </c>
      <c r="F1674" s="241" t="s">
        <v>1911</v>
      </c>
      <c r="H1674" s="242">
        <v>0.85499999999999998</v>
      </c>
      <c r="I1674" s="243"/>
      <c r="L1674" s="239"/>
      <c r="M1674" s="244"/>
      <c r="N1674" s="245"/>
      <c r="O1674" s="245"/>
      <c r="P1674" s="245"/>
      <c r="Q1674" s="245"/>
      <c r="R1674" s="245"/>
      <c r="S1674" s="245"/>
      <c r="T1674" s="246"/>
      <c r="AT1674" s="240" t="s">
        <v>402</v>
      </c>
      <c r="AU1674" s="240" t="s">
        <v>294</v>
      </c>
      <c r="AV1674" s="13" t="s">
        <v>87</v>
      </c>
      <c r="AW1674" s="13" t="s">
        <v>43</v>
      </c>
      <c r="AX1674" s="13" t="s">
        <v>80</v>
      </c>
      <c r="AY1674" s="240" t="s">
        <v>281</v>
      </c>
    </row>
    <row r="1675" s="13" customFormat="1">
      <c r="B1675" s="239"/>
      <c r="D1675" s="216" t="s">
        <v>402</v>
      </c>
      <c r="E1675" s="240" t="s">
        <v>5</v>
      </c>
      <c r="F1675" s="241" t="s">
        <v>1912</v>
      </c>
      <c r="H1675" s="242">
        <v>0.214</v>
      </c>
      <c r="I1675" s="243"/>
      <c r="L1675" s="239"/>
      <c r="M1675" s="244"/>
      <c r="N1675" s="245"/>
      <c r="O1675" s="245"/>
      <c r="P1675" s="245"/>
      <c r="Q1675" s="245"/>
      <c r="R1675" s="245"/>
      <c r="S1675" s="245"/>
      <c r="T1675" s="246"/>
      <c r="AT1675" s="240" t="s">
        <v>402</v>
      </c>
      <c r="AU1675" s="240" t="s">
        <v>294</v>
      </c>
      <c r="AV1675" s="13" t="s">
        <v>87</v>
      </c>
      <c r="AW1675" s="13" t="s">
        <v>43</v>
      </c>
      <c r="AX1675" s="13" t="s">
        <v>80</v>
      </c>
      <c r="AY1675" s="240" t="s">
        <v>281</v>
      </c>
    </row>
    <row r="1676" s="14" customFormat="1">
      <c r="B1676" s="247"/>
      <c r="D1676" s="216" t="s">
        <v>402</v>
      </c>
      <c r="E1676" s="248" t="s">
        <v>5</v>
      </c>
      <c r="F1676" s="249" t="s">
        <v>405</v>
      </c>
      <c r="H1676" s="250">
        <v>2.9780000000000002</v>
      </c>
      <c r="I1676" s="251"/>
      <c r="L1676" s="247"/>
      <c r="M1676" s="252"/>
      <c r="N1676" s="253"/>
      <c r="O1676" s="253"/>
      <c r="P1676" s="253"/>
      <c r="Q1676" s="253"/>
      <c r="R1676" s="253"/>
      <c r="S1676" s="253"/>
      <c r="T1676" s="254"/>
      <c r="AT1676" s="248" t="s">
        <v>402</v>
      </c>
      <c r="AU1676" s="248" t="s">
        <v>294</v>
      </c>
      <c r="AV1676" s="14" t="s">
        <v>286</v>
      </c>
      <c r="AW1676" s="14" t="s">
        <v>43</v>
      </c>
      <c r="AX1676" s="14" t="s">
        <v>24</v>
      </c>
      <c r="AY1676" s="248" t="s">
        <v>281</v>
      </c>
    </row>
    <row r="1677" s="1" customFormat="1" ht="16.5" customHeight="1">
      <c r="B1677" s="203"/>
      <c r="C1677" s="204" t="s">
        <v>1913</v>
      </c>
      <c r="D1677" s="204" t="s">
        <v>282</v>
      </c>
      <c r="E1677" s="205" t="s">
        <v>1914</v>
      </c>
      <c r="F1677" s="206" t="s">
        <v>1915</v>
      </c>
      <c r="G1677" s="207" t="s">
        <v>285</v>
      </c>
      <c r="H1677" s="208">
        <v>1</v>
      </c>
      <c r="I1677" s="209"/>
      <c r="J1677" s="210">
        <f>ROUND(I1677*H1677,2)</f>
        <v>0</v>
      </c>
      <c r="K1677" s="206" t="s">
        <v>5</v>
      </c>
      <c r="L1677" s="48"/>
      <c r="M1677" s="211" t="s">
        <v>5</v>
      </c>
      <c r="N1677" s="212" t="s">
        <v>51</v>
      </c>
      <c r="O1677" s="49"/>
      <c r="P1677" s="213">
        <f>O1677*H1677</f>
        <v>0</v>
      </c>
      <c r="Q1677" s="213">
        <v>0</v>
      </c>
      <c r="R1677" s="213">
        <f>Q1677*H1677</f>
        <v>0</v>
      </c>
      <c r="S1677" s="213">
        <v>0</v>
      </c>
      <c r="T1677" s="214">
        <f>S1677*H1677</f>
        <v>0</v>
      </c>
      <c r="AR1677" s="26" t="s">
        <v>286</v>
      </c>
      <c r="AT1677" s="26" t="s">
        <v>282</v>
      </c>
      <c r="AU1677" s="26" t="s">
        <v>294</v>
      </c>
      <c r="AY1677" s="26" t="s">
        <v>281</v>
      </c>
      <c r="BE1677" s="215">
        <f>IF(N1677="základní",J1677,0)</f>
        <v>0</v>
      </c>
      <c r="BF1677" s="215">
        <f>IF(N1677="snížená",J1677,0)</f>
        <v>0</v>
      </c>
      <c r="BG1677" s="215">
        <f>IF(N1677="zákl. přenesená",J1677,0)</f>
        <v>0</v>
      </c>
      <c r="BH1677" s="215">
        <f>IF(N1677="sníž. přenesená",J1677,0)</f>
        <v>0</v>
      </c>
      <c r="BI1677" s="215">
        <f>IF(N1677="nulová",J1677,0)</f>
        <v>0</v>
      </c>
      <c r="BJ1677" s="26" t="s">
        <v>24</v>
      </c>
      <c r="BK1677" s="215">
        <f>ROUND(I1677*H1677,2)</f>
        <v>0</v>
      </c>
      <c r="BL1677" s="26" t="s">
        <v>286</v>
      </c>
      <c r="BM1677" s="26" t="s">
        <v>1916</v>
      </c>
    </row>
    <row r="1678" s="1" customFormat="1">
      <c r="B1678" s="48"/>
      <c r="D1678" s="216" t="s">
        <v>288</v>
      </c>
      <c r="F1678" s="217" t="s">
        <v>1908</v>
      </c>
      <c r="I1678" s="218"/>
      <c r="L1678" s="48"/>
      <c r="M1678" s="219"/>
      <c r="N1678" s="49"/>
      <c r="O1678" s="49"/>
      <c r="P1678" s="49"/>
      <c r="Q1678" s="49"/>
      <c r="R1678" s="49"/>
      <c r="S1678" s="49"/>
      <c r="T1678" s="87"/>
      <c r="AT1678" s="26" t="s">
        <v>288</v>
      </c>
      <c r="AU1678" s="26" t="s">
        <v>294</v>
      </c>
    </row>
    <row r="1679" s="1" customFormat="1" ht="16.5" customHeight="1">
      <c r="B1679" s="203"/>
      <c r="C1679" s="204" t="s">
        <v>1917</v>
      </c>
      <c r="D1679" s="204" t="s">
        <v>282</v>
      </c>
      <c r="E1679" s="205" t="s">
        <v>1918</v>
      </c>
      <c r="F1679" s="206" t="s">
        <v>1919</v>
      </c>
      <c r="G1679" s="207" t="s">
        <v>388</v>
      </c>
      <c r="H1679" s="208">
        <v>610.66999999999996</v>
      </c>
      <c r="I1679" s="209"/>
      <c r="J1679" s="210">
        <f>ROUND(I1679*H1679,2)</f>
        <v>0</v>
      </c>
      <c r="K1679" s="206" t="s">
        <v>5</v>
      </c>
      <c r="L1679" s="48"/>
      <c r="M1679" s="211" t="s">
        <v>5</v>
      </c>
      <c r="N1679" s="212" t="s">
        <v>51</v>
      </c>
      <c r="O1679" s="49"/>
      <c r="P1679" s="213">
        <f>O1679*H1679</f>
        <v>0</v>
      </c>
      <c r="Q1679" s="213">
        <v>0.185</v>
      </c>
      <c r="R1679" s="213">
        <f>Q1679*H1679</f>
        <v>112.97394999999999</v>
      </c>
      <c r="S1679" s="213">
        <v>0</v>
      </c>
      <c r="T1679" s="214">
        <f>S1679*H1679</f>
        <v>0</v>
      </c>
      <c r="AR1679" s="26" t="s">
        <v>286</v>
      </c>
      <c r="AT1679" s="26" t="s">
        <v>282</v>
      </c>
      <c r="AU1679" s="26" t="s">
        <v>294</v>
      </c>
      <c r="AY1679" s="26" t="s">
        <v>281</v>
      </c>
      <c r="BE1679" s="215">
        <f>IF(N1679="základní",J1679,0)</f>
        <v>0</v>
      </c>
      <c r="BF1679" s="215">
        <f>IF(N1679="snížená",J1679,0)</f>
        <v>0</v>
      </c>
      <c r="BG1679" s="215">
        <f>IF(N1679="zákl. přenesená",J1679,0)</f>
        <v>0</v>
      </c>
      <c r="BH1679" s="215">
        <f>IF(N1679="sníž. přenesená",J1679,0)</f>
        <v>0</v>
      </c>
      <c r="BI1679" s="215">
        <f>IF(N1679="nulová",J1679,0)</f>
        <v>0</v>
      </c>
      <c r="BJ1679" s="26" t="s">
        <v>24</v>
      </c>
      <c r="BK1679" s="215">
        <f>ROUND(I1679*H1679,2)</f>
        <v>0</v>
      </c>
      <c r="BL1679" s="26" t="s">
        <v>286</v>
      </c>
      <c r="BM1679" s="26" t="s">
        <v>1920</v>
      </c>
    </row>
    <row r="1680" s="1" customFormat="1">
      <c r="B1680" s="48"/>
      <c r="D1680" s="216" t="s">
        <v>288</v>
      </c>
      <c r="F1680" s="217" t="s">
        <v>1919</v>
      </c>
      <c r="I1680" s="218"/>
      <c r="L1680" s="48"/>
      <c r="M1680" s="219"/>
      <c r="N1680" s="49"/>
      <c r="O1680" s="49"/>
      <c r="P1680" s="49"/>
      <c r="Q1680" s="49"/>
      <c r="R1680" s="49"/>
      <c r="S1680" s="49"/>
      <c r="T1680" s="87"/>
      <c r="AT1680" s="26" t="s">
        <v>288</v>
      </c>
      <c r="AU1680" s="26" t="s">
        <v>294</v>
      </c>
    </row>
    <row r="1681" s="12" customFormat="1">
      <c r="B1681" s="232"/>
      <c r="D1681" s="216" t="s">
        <v>402</v>
      </c>
      <c r="E1681" s="233" t="s">
        <v>5</v>
      </c>
      <c r="F1681" s="234" t="s">
        <v>1921</v>
      </c>
      <c r="H1681" s="233" t="s">
        <v>5</v>
      </c>
      <c r="I1681" s="235"/>
      <c r="L1681" s="232"/>
      <c r="M1681" s="236"/>
      <c r="N1681" s="237"/>
      <c r="O1681" s="237"/>
      <c r="P1681" s="237"/>
      <c r="Q1681" s="237"/>
      <c r="R1681" s="237"/>
      <c r="S1681" s="237"/>
      <c r="T1681" s="238"/>
      <c r="AT1681" s="233" t="s">
        <v>402</v>
      </c>
      <c r="AU1681" s="233" t="s">
        <v>294</v>
      </c>
      <c r="AV1681" s="12" t="s">
        <v>24</v>
      </c>
      <c r="AW1681" s="12" t="s">
        <v>43</v>
      </c>
      <c r="AX1681" s="12" t="s">
        <v>80</v>
      </c>
      <c r="AY1681" s="233" t="s">
        <v>281</v>
      </c>
    </row>
    <row r="1682" s="13" customFormat="1">
      <c r="B1682" s="239"/>
      <c r="D1682" s="216" t="s">
        <v>402</v>
      </c>
      <c r="E1682" s="240" t="s">
        <v>5</v>
      </c>
      <c r="F1682" s="241" t="s">
        <v>1922</v>
      </c>
      <c r="H1682" s="242">
        <v>57.770000000000003</v>
      </c>
      <c r="I1682" s="243"/>
      <c r="L1682" s="239"/>
      <c r="M1682" s="244"/>
      <c r="N1682" s="245"/>
      <c r="O1682" s="245"/>
      <c r="P1682" s="245"/>
      <c r="Q1682" s="245"/>
      <c r="R1682" s="245"/>
      <c r="S1682" s="245"/>
      <c r="T1682" s="246"/>
      <c r="AT1682" s="240" t="s">
        <v>402</v>
      </c>
      <c r="AU1682" s="240" t="s">
        <v>294</v>
      </c>
      <c r="AV1682" s="13" t="s">
        <v>87</v>
      </c>
      <c r="AW1682" s="13" t="s">
        <v>43</v>
      </c>
      <c r="AX1682" s="13" t="s">
        <v>80</v>
      </c>
      <c r="AY1682" s="240" t="s">
        <v>281</v>
      </c>
    </row>
    <row r="1683" s="12" customFormat="1">
      <c r="B1683" s="232"/>
      <c r="D1683" s="216" t="s">
        <v>402</v>
      </c>
      <c r="E1683" s="233" t="s">
        <v>5</v>
      </c>
      <c r="F1683" s="234" t="s">
        <v>1923</v>
      </c>
      <c r="H1683" s="233" t="s">
        <v>5</v>
      </c>
      <c r="I1683" s="235"/>
      <c r="L1683" s="232"/>
      <c r="M1683" s="236"/>
      <c r="N1683" s="237"/>
      <c r="O1683" s="237"/>
      <c r="P1683" s="237"/>
      <c r="Q1683" s="237"/>
      <c r="R1683" s="237"/>
      <c r="S1683" s="237"/>
      <c r="T1683" s="238"/>
      <c r="AT1683" s="233" t="s">
        <v>402</v>
      </c>
      <c r="AU1683" s="233" t="s">
        <v>294</v>
      </c>
      <c r="AV1683" s="12" t="s">
        <v>24</v>
      </c>
      <c r="AW1683" s="12" t="s">
        <v>43</v>
      </c>
      <c r="AX1683" s="12" t="s">
        <v>80</v>
      </c>
      <c r="AY1683" s="233" t="s">
        <v>281</v>
      </c>
    </row>
    <row r="1684" s="13" customFormat="1">
      <c r="B1684" s="239"/>
      <c r="D1684" s="216" t="s">
        <v>402</v>
      </c>
      <c r="E1684" s="240" t="s">
        <v>5</v>
      </c>
      <c r="F1684" s="241" t="s">
        <v>1924</v>
      </c>
      <c r="H1684" s="242">
        <v>60.039999999999999</v>
      </c>
      <c r="I1684" s="243"/>
      <c r="L1684" s="239"/>
      <c r="M1684" s="244"/>
      <c r="N1684" s="245"/>
      <c r="O1684" s="245"/>
      <c r="P1684" s="245"/>
      <c r="Q1684" s="245"/>
      <c r="R1684" s="245"/>
      <c r="S1684" s="245"/>
      <c r="T1684" s="246"/>
      <c r="AT1684" s="240" t="s">
        <v>402</v>
      </c>
      <c r="AU1684" s="240" t="s">
        <v>294</v>
      </c>
      <c r="AV1684" s="13" t="s">
        <v>87</v>
      </c>
      <c r="AW1684" s="13" t="s">
        <v>43</v>
      </c>
      <c r="AX1684" s="13" t="s">
        <v>80</v>
      </c>
      <c r="AY1684" s="240" t="s">
        <v>281</v>
      </c>
    </row>
    <row r="1685" s="12" customFormat="1">
      <c r="B1685" s="232"/>
      <c r="D1685" s="216" t="s">
        <v>402</v>
      </c>
      <c r="E1685" s="233" t="s">
        <v>5</v>
      </c>
      <c r="F1685" s="234" t="s">
        <v>1925</v>
      </c>
      <c r="H1685" s="233" t="s">
        <v>5</v>
      </c>
      <c r="I1685" s="235"/>
      <c r="L1685" s="232"/>
      <c r="M1685" s="236"/>
      <c r="N1685" s="237"/>
      <c r="O1685" s="237"/>
      <c r="P1685" s="237"/>
      <c r="Q1685" s="237"/>
      <c r="R1685" s="237"/>
      <c r="S1685" s="237"/>
      <c r="T1685" s="238"/>
      <c r="AT1685" s="233" t="s">
        <v>402</v>
      </c>
      <c r="AU1685" s="233" t="s">
        <v>294</v>
      </c>
      <c r="AV1685" s="12" t="s">
        <v>24</v>
      </c>
      <c r="AW1685" s="12" t="s">
        <v>43</v>
      </c>
      <c r="AX1685" s="12" t="s">
        <v>80</v>
      </c>
      <c r="AY1685" s="233" t="s">
        <v>281</v>
      </c>
    </row>
    <row r="1686" s="13" customFormat="1">
      <c r="B1686" s="239"/>
      <c r="D1686" s="216" t="s">
        <v>402</v>
      </c>
      <c r="E1686" s="240" t="s">
        <v>5</v>
      </c>
      <c r="F1686" s="241" t="s">
        <v>1926</v>
      </c>
      <c r="H1686" s="242">
        <v>94.75</v>
      </c>
      <c r="I1686" s="243"/>
      <c r="L1686" s="239"/>
      <c r="M1686" s="244"/>
      <c r="N1686" s="245"/>
      <c r="O1686" s="245"/>
      <c r="P1686" s="245"/>
      <c r="Q1686" s="245"/>
      <c r="R1686" s="245"/>
      <c r="S1686" s="245"/>
      <c r="T1686" s="246"/>
      <c r="AT1686" s="240" t="s">
        <v>402</v>
      </c>
      <c r="AU1686" s="240" t="s">
        <v>294</v>
      </c>
      <c r="AV1686" s="13" t="s">
        <v>87</v>
      </c>
      <c r="AW1686" s="13" t="s">
        <v>43</v>
      </c>
      <c r="AX1686" s="13" t="s">
        <v>80</v>
      </c>
      <c r="AY1686" s="240" t="s">
        <v>281</v>
      </c>
    </row>
    <row r="1687" s="12" customFormat="1">
      <c r="B1687" s="232"/>
      <c r="D1687" s="216" t="s">
        <v>402</v>
      </c>
      <c r="E1687" s="233" t="s">
        <v>5</v>
      </c>
      <c r="F1687" s="234" t="s">
        <v>1927</v>
      </c>
      <c r="H1687" s="233" t="s">
        <v>5</v>
      </c>
      <c r="I1687" s="235"/>
      <c r="L1687" s="232"/>
      <c r="M1687" s="236"/>
      <c r="N1687" s="237"/>
      <c r="O1687" s="237"/>
      <c r="P1687" s="237"/>
      <c r="Q1687" s="237"/>
      <c r="R1687" s="237"/>
      <c r="S1687" s="237"/>
      <c r="T1687" s="238"/>
      <c r="AT1687" s="233" t="s">
        <v>402</v>
      </c>
      <c r="AU1687" s="233" t="s">
        <v>294</v>
      </c>
      <c r="AV1687" s="12" t="s">
        <v>24</v>
      </c>
      <c r="AW1687" s="12" t="s">
        <v>43</v>
      </c>
      <c r="AX1687" s="12" t="s">
        <v>80</v>
      </c>
      <c r="AY1687" s="233" t="s">
        <v>281</v>
      </c>
    </row>
    <row r="1688" s="13" customFormat="1">
      <c r="B1688" s="239"/>
      <c r="D1688" s="216" t="s">
        <v>402</v>
      </c>
      <c r="E1688" s="240" t="s">
        <v>5</v>
      </c>
      <c r="F1688" s="241" t="s">
        <v>1928</v>
      </c>
      <c r="H1688" s="242">
        <v>14.74</v>
      </c>
      <c r="I1688" s="243"/>
      <c r="L1688" s="239"/>
      <c r="M1688" s="244"/>
      <c r="N1688" s="245"/>
      <c r="O1688" s="245"/>
      <c r="P1688" s="245"/>
      <c r="Q1688" s="245"/>
      <c r="R1688" s="245"/>
      <c r="S1688" s="245"/>
      <c r="T1688" s="246"/>
      <c r="AT1688" s="240" t="s">
        <v>402</v>
      </c>
      <c r="AU1688" s="240" t="s">
        <v>294</v>
      </c>
      <c r="AV1688" s="13" t="s">
        <v>87</v>
      </c>
      <c r="AW1688" s="13" t="s">
        <v>43</v>
      </c>
      <c r="AX1688" s="13" t="s">
        <v>80</v>
      </c>
      <c r="AY1688" s="240" t="s">
        <v>281</v>
      </c>
    </row>
    <row r="1689" s="12" customFormat="1">
      <c r="B1689" s="232"/>
      <c r="D1689" s="216" t="s">
        <v>402</v>
      </c>
      <c r="E1689" s="233" t="s">
        <v>5</v>
      </c>
      <c r="F1689" s="234" t="s">
        <v>1929</v>
      </c>
      <c r="H1689" s="233" t="s">
        <v>5</v>
      </c>
      <c r="I1689" s="235"/>
      <c r="L1689" s="232"/>
      <c r="M1689" s="236"/>
      <c r="N1689" s="237"/>
      <c r="O1689" s="237"/>
      <c r="P1689" s="237"/>
      <c r="Q1689" s="237"/>
      <c r="R1689" s="237"/>
      <c r="S1689" s="237"/>
      <c r="T1689" s="238"/>
      <c r="AT1689" s="233" t="s">
        <v>402</v>
      </c>
      <c r="AU1689" s="233" t="s">
        <v>294</v>
      </c>
      <c r="AV1689" s="12" t="s">
        <v>24</v>
      </c>
      <c r="AW1689" s="12" t="s">
        <v>43</v>
      </c>
      <c r="AX1689" s="12" t="s">
        <v>80</v>
      </c>
      <c r="AY1689" s="233" t="s">
        <v>281</v>
      </c>
    </row>
    <row r="1690" s="13" customFormat="1">
      <c r="B1690" s="239"/>
      <c r="D1690" s="216" t="s">
        <v>402</v>
      </c>
      <c r="E1690" s="240" t="s">
        <v>5</v>
      </c>
      <c r="F1690" s="241" t="s">
        <v>1930</v>
      </c>
      <c r="H1690" s="242">
        <v>50.75</v>
      </c>
      <c r="I1690" s="243"/>
      <c r="L1690" s="239"/>
      <c r="M1690" s="244"/>
      <c r="N1690" s="245"/>
      <c r="O1690" s="245"/>
      <c r="P1690" s="245"/>
      <c r="Q1690" s="245"/>
      <c r="R1690" s="245"/>
      <c r="S1690" s="245"/>
      <c r="T1690" s="246"/>
      <c r="AT1690" s="240" t="s">
        <v>402</v>
      </c>
      <c r="AU1690" s="240" t="s">
        <v>294</v>
      </c>
      <c r="AV1690" s="13" t="s">
        <v>87</v>
      </c>
      <c r="AW1690" s="13" t="s">
        <v>43</v>
      </c>
      <c r="AX1690" s="13" t="s">
        <v>80</v>
      </c>
      <c r="AY1690" s="240" t="s">
        <v>281</v>
      </c>
    </row>
    <row r="1691" s="13" customFormat="1">
      <c r="B1691" s="239"/>
      <c r="D1691" s="216" t="s">
        <v>402</v>
      </c>
      <c r="E1691" s="240" t="s">
        <v>5</v>
      </c>
      <c r="F1691" s="241" t="s">
        <v>5</v>
      </c>
      <c r="H1691" s="242">
        <v>0</v>
      </c>
      <c r="I1691" s="243"/>
      <c r="L1691" s="239"/>
      <c r="M1691" s="244"/>
      <c r="N1691" s="245"/>
      <c r="O1691" s="245"/>
      <c r="P1691" s="245"/>
      <c r="Q1691" s="245"/>
      <c r="R1691" s="245"/>
      <c r="S1691" s="245"/>
      <c r="T1691" s="246"/>
      <c r="AT1691" s="240" t="s">
        <v>402</v>
      </c>
      <c r="AU1691" s="240" t="s">
        <v>294</v>
      </c>
      <c r="AV1691" s="13" t="s">
        <v>87</v>
      </c>
      <c r="AW1691" s="13" t="s">
        <v>43</v>
      </c>
      <c r="AX1691" s="13" t="s">
        <v>80</v>
      </c>
      <c r="AY1691" s="240" t="s">
        <v>281</v>
      </c>
    </row>
    <row r="1692" s="12" customFormat="1">
      <c r="B1692" s="232"/>
      <c r="D1692" s="216" t="s">
        <v>402</v>
      </c>
      <c r="E1692" s="233" t="s">
        <v>5</v>
      </c>
      <c r="F1692" s="234" t="s">
        <v>1931</v>
      </c>
      <c r="H1692" s="233" t="s">
        <v>5</v>
      </c>
      <c r="I1692" s="235"/>
      <c r="L1692" s="232"/>
      <c r="M1692" s="236"/>
      <c r="N1692" s="237"/>
      <c r="O1692" s="237"/>
      <c r="P1692" s="237"/>
      <c r="Q1692" s="237"/>
      <c r="R1692" s="237"/>
      <c r="S1692" s="237"/>
      <c r="T1692" s="238"/>
      <c r="AT1692" s="233" t="s">
        <v>402</v>
      </c>
      <c r="AU1692" s="233" t="s">
        <v>294</v>
      </c>
      <c r="AV1692" s="12" t="s">
        <v>24</v>
      </c>
      <c r="AW1692" s="12" t="s">
        <v>43</v>
      </c>
      <c r="AX1692" s="12" t="s">
        <v>80</v>
      </c>
      <c r="AY1692" s="233" t="s">
        <v>281</v>
      </c>
    </row>
    <row r="1693" s="13" customFormat="1">
      <c r="B1693" s="239"/>
      <c r="D1693" s="216" t="s">
        <v>402</v>
      </c>
      <c r="E1693" s="240" t="s">
        <v>5</v>
      </c>
      <c r="F1693" s="241" t="s">
        <v>1932</v>
      </c>
      <c r="H1693" s="242">
        <v>84.590000000000003</v>
      </c>
      <c r="I1693" s="243"/>
      <c r="L1693" s="239"/>
      <c r="M1693" s="244"/>
      <c r="N1693" s="245"/>
      <c r="O1693" s="245"/>
      <c r="P1693" s="245"/>
      <c r="Q1693" s="245"/>
      <c r="R1693" s="245"/>
      <c r="S1693" s="245"/>
      <c r="T1693" s="246"/>
      <c r="AT1693" s="240" t="s">
        <v>402</v>
      </c>
      <c r="AU1693" s="240" t="s">
        <v>294</v>
      </c>
      <c r="AV1693" s="13" t="s">
        <v>87</v>
      </c>
      <c r="AW1693" s="13" t="s">
        <v>43</v>
      </c>
      <c r="AX1693" s="13" t="s">
        <v>80</v>
      </c>
      <c r="AY1693" s="240" t="s">
        <v>281</v>
      </c>
    </row>
    <row r="1694" s="12" customFormat="1">
      <c r="B1694" s="232"/>
      <c r="D1694" s="216" t="s">
        <v>402</v>
      </c>
      <c r="E1694" s="233" t="s">
        <v>5</v>
      </c>
      <c r="F1694" s="234" t="s">
        <v>1933</v>
      </c>
      <c r="H1694" s="233" t="s">
        <v>5</v>
      </c>
      <c r="I1694" s="235"/>
      <c r="L1694" s="232"/>
      <c r="M1694" s="236"/>
      <c r="N1694" s="237"/>
      <c r="O1694" s="237"/>
      <c r="P1694" s="237"/>
      <c r="Q1694" s="237"/>
      <c r="R1694" s="237"/>
      <c r="S1694" s="237"/>
      <c r="T1694" s="238"/>
      <c r="AT1694" s="233" t="s">
        <v>402</v>
      </c>
      <c r="AU1694" s="233" t="s">
        <v>294</v>
      </c>
      <c r="AV1694" s="12" t="s">
        <v>24</v>
      </c>
      <c r="AW1694" s="12" t="s">
        <v>43</v>
      </c>
      <c r="AX1694" s="12" t="s">
        <v>80</v>
      </c>
      <c r="AY1694" s="233" t="s">
        <v>281</v>
      </c>
    </row>
    <row r="1695" s="13" customFormat="1">
      <c r="B1695" s="239"/>
      <c r="D1695" s="216" t="s">
        <v>402</v>
      </c>
      <c r="E1695" s="240" t="s">
        <v>5</v>
      </c>
      <c r="F1695" s="241" t="s">
        <v>1934</v>
      </c>
      <c r="H1695" s="242">
        <v>84.579999999999998</v>
      </c>
      <c r="I1695" s="243"/>
      <c r="L1695" s="239"/>
      <c r="M1695" s="244"/>
      <c r="N1695" s="245"/>
      <c r="O1695" s="245"/>
      <c r="P1695" s="245"/>
      <c r="Q1695" s="245"/>
      <c r="R1695" s="245"/>
      <c r="S1695" s="245"/>
      <c r="T1695" s="246"/>
      <c r="AT1695" s="240" t="s">
        <v>402</v>
      </c>
      <c r="AU1695" s="240" t="s">
        <v>294</v>
      </c>
      <c r="AV1695" s="13" t="s">
        <v>87</v>
      </c>
      <c r="AW1695" s="13" t="s">
        <v>43</v>
      </c>
      <c r="AX1695" s="13" t="s">
        <v>80</v>
      </c>
      <c r="AY1695" s="240" t="s">
        <v>281</v>
      </c>
    </row>
    <row r="1696" s="12" customFormat="1">
      <c r="B1696" s="232"/>
      <c r="D1696" s="216" t="s">
        <v>402</v>
      </c>
      <c r="E1696" s="233" t="s">
        <v>5</v>
      </c>
      <c r="F1696" s="234" t="s">
        <v>1935</v>
      </c>
      <c r="H1696" s="233" t="s">
        <v>5</v>
      </c>
      <c r="I1696" s="235"/>
      <c r="L1696" s="232"/>
      <c r="M1696" s="236"/>
      <c r="N1696" s="237"/>
      <c r="O1696" s="237"/>
      <c r="P1696" s="237"/>
      <c r="Q1696" s="237"/>
      <c r="R1696" s="237"/>
      <c r="S1696" s="237"/>
      <c r="T1696" s="238"/>
      <c r="AT1696" s="233" t="s">
        <v>402</v>
      </c>
      <c r="AU1696" s="233" t="s">
        <v>294</v>
      </c>
      <c r="AV1696" s="12" t="s">
        <v>24</v>
      </c>
      <c r="AW1696" s="12" t="s">
        <v>43</v>
      </c>
      <c r="AX1696" s="12" t="s">
        <v>80</v>
      </c>
      <c r="AY1696" s="233" t="s">
        <v>281</v>
      </c>
    </row>
    <row r="1697" s="13" customFormat="1">
      <c r="B1697" s="239"/>
      <c r="D1697" s="216" t="s">
        <v>402</v>
      </c>
      <c r="E1697" s="240" t="s">
        <v>5</v>
      </c>
      <c r="F1697" s="241" t="s">
        <v>1936</v>
      </c>
      <c r="H1697" s="242">
        <v>46.390000000000001</v>
      </c>
      <c r="I1697" s="243"/>
      <c r="L1697" s="239"/>
      <c r="M1697" s="244"/>
      <c r="N1697" s="245"/>
      <c r="O1697" s="245"/>
      <c r="P1697" s="245"/>
      <c r="Q1697" s="245"/>
      <c r="R1697" s="245"/>
      <c r="S1697" s="245"/>
      <c r="T1697" s="246"/>
      <c r="AT1697" s="240" t="s">
        <v>402</v>
      </c>
      <c r="AU1697" s="240" t="s">
        <v>294</v>
      </c>
      <c r="AV1697" s="13" t="s">
        <v>87</v>
      </c>
      <c r="AW1697" s="13" t="s">
        <v>43</v>
      </c>
      <c r="AX1697" s="13" t="s">
        <v>80</v>
      </c>
      <c r="AY1697" s="240" t="s">
        <v>281</v>
      </c>
    </row>
    <row r="1698" s="12" customFormat="1">
      <c r="B1698" s="232"/>
      <c r="D1698" s="216" t="s">
        <v>402</v>
      </c>
      <c r="E1698" s="233" t="s">
        <v>5</v>
      </c>
      <c r="F1698" s="234" t="s">
        <v>1937</v>
      </c>
      <c r="H1698" s="233" t="s">
        <v>5</v>
      </c>
      <c r="I1698" s="235"/>
      <c r="L1698" s="232"/>
      <c r="M1698" s="236"/>
      <c r="N1698" s="237"/>
      <c r="O1698" s="237"/>
      <c r="P1698" s="237"/>
      <c r="Q1698" s="237"/>
      <c r="R1698" s="237"/>
      <c r="S1698" s="237"/>
      <c r="T1698" s="238"/>
      <c r="AT1698" s="233" t="s">
        <v>402</v>
      </c>
      <c r="AU1698" s="233" t="s">
        <v>294</v>
      </c>
      <c r="AV1698" s="12" t="s">
        <v>24</v>
      </c>
      <c r="AW1698" s="12" t="s">
        <v>43</v>
      </c>
      <c r="AX1698" s="12" t="s">
        <v>80</v>
      </c>
      <c r="AY1698" s="233" t="s">
        <v>281</v>
      </c>
    </row>
    <row r="1699" s="13" customFormat="1">
      <c r="B1699" s="239"/>
      <c r="D1699" s="216" t="s">
        <v>402</v>
      </c>
      <c r="E1699" s="240" t="s">
        <v>5</v>
      </c>
      <c r="F1699" s="241" t="s">
        <v>1938</v>
      </c>
      <c r="H1699" s="242">
        <v>18.600000000000001</v>
      </c>
      <c r="I1699" s="243"/>
      <c r="L1699" s="239"/>
      <c r="M1699" s="244"/>
      <c r="N1699" s="245"/>
      <c r="O1699" s="245"/>
      <c r="P1699" s="245"/>
      <c r="Q1699" s="245"/>
      <c r="R1699" s="245"/>
      <c r="S1699" s="245"/>
      <c r="T1699" s="246"/>
      <c r="AT1699" s="240" t="s">
        <v>402</v>
      </c>
      <c r="AU1699" s="240" t="s">
        <v>294</v>
      </c>
      <c r="AV1699" s="13" t="s">
        <v>87</v>
      </c>
      <c r="AW1699" s="13" t="s">
        <v>43</v>
      </c>
      <c r="AX1699" s="13" t="s">
        <v>80</v>
      </c>
      <c r="AY1699" s="240" t="s">
        <v>281</v>
      </c>
    </row>
    <row r="1700" s="12" customFormat="1">
      <c r="B1700" s="232"/>
      <c r="D1700" s="216" t="s">
        <v>402</v>
      </c>
      <c r="E1700" s="233" t="s">
        <v>5</v>
      </c>
      <c r="F1700" s="234" t="s">
        <v>1939</v>
      </c>
      <c r="H1700" s="233" t="s">
        <v>5</v>
      </c>
      <c r="I1700" s="235"/>
      <c r="L1700" s="232"/>
      <c r="M1700" s="236"/>
      <c r="N1700" s="237"/>
      <c r="O1700" s="237"/>
      <c r="P1700" s="237"/>
      <c r="Q1700" s="237"/>
      <c r="R1700" s="237"/>
      <c r="S1700" s="237"/>
      <c r="T1700" s="238"/>
      <c r="AT1700" s="233" t="s">
        <v>402</v>
      </c>
      <c r="AU1700" s="233" t="s">
        <v>294</v>
      </c>
      <c r="AV1700" s="12" t="s">
        <v>24</v>
      </c>
      <c r="AW1700" s="12" t="s">
        <v>43</v>
      </c>
      <c r="AX1700" s="12" t="s">
        <v>80</v>
      </c>
      <c r="AY1700" s="233" t="s">
        <v>281</v>
      </c>
    </row>
    <row r="1701" s="13" customFormat="1">
      <c r="B1701" s="239"/>
      <c r="D1701" s="216" t="s">
        <v>402</v>
      </c>
      <c r="E1701" s="240" t="s">
        <v>5</v>
      </c>
      <c r="F1701" s="241" t="s">
        <v>1940</v>
      </c>
      <c r="H1701" s="242">
        <v>8.5600000000000005</v>
      </c>
      <c r="I1701" s="243"/>
      <c r="L1701" s="239"/>
      <c r="M1701" s="244"/>
      <c r="N1701" s="245"/>
      <c r="O1701" s="245"/>
      <c r="P1701" s="245"/>
      <c r="Q1701" s="245"/>
      <c r="R1701" s="245"/>
      <c r="S1701" s="245"/>
      <c r="T1701" s="246"/>
      <c r="AT1701" s="240" t="s">
        <v>402</v>
      </c>
      <c r="AU1701" s="240" t="s">
        <v>294</v>
      </c>
      <c r="AV1701" s="13" t="s">
        <v>87</v>
      </c>
      <c r="AW1701" s="13" t="s">
        <v>43</v>
      </c>
      <c r="AX1701" s="13" t="s">
        <v>80</v>
      </c>
      <c r="AY1701" s="240" t="s">
        <v>281</v>
      </c>
    </row>
    <row r="1702" s="12" customFormat="1">
      <c r="B1702" s="232"/>
      <c r="D1702" s="216" t="s">
        <v>402</v>
      </c>
      <c r="E1702" s="233" t="s">
        <v>5</v>
      </c>
      <c r="F1702" s="234" t="s">
        <v>1941</v>
      </c>
      <c r="H1702" s="233" t="s">
        <v>5</v>
      </c>
      <c r="I1702" s="235"/>
      <c r="L1702" s="232"/>
      <c r="M1702" s="236"/>
      <c r="N1702" s="237"/>
      <c r="O1702" s="237"/>
      <c r="P1702" s="237"/>
      <c r="Q1702" s="237"/>
      <c r="R1702" s="237"/>
      <c r="S1702" s="237"/>
      <c r="T1702" s="238"/>
      <c r="AT1702" s="233" t="s">
        <v>402</v>
      </c>
      <c r="AU1702" s="233" t="s">
        <v>294</v>
      </c>
      <c r="AV1702" s="12" t="s">
        <v>24</v>
      </c>
      <c r="AW1702" s="12" t="s">
        <v>43</v>
      </c>
      <c r="AX1702" s="12" t="s">
        <v>80</v>
      </c>
      <c r="AY1702" s="233" t="s">
        <v>281</v>
      </c>
    </row>
    <row r="1703" s="13" customFormat="1">
      <c r="B1703" s="239"/>
      <c r="D1703" s="216" t="s">
        <v>402</v>
      </c>
      <c r="E1703" s="240" t="s">
        <v>5</v>
      </c>
      <c r="F1703" s="241" t="s">
        <v>1942</v>
      </c>
      <c r="H1703" s="242">
        <v>89.900000000000006</v>
      </c>
      <c r="I1703" s="243"/>
      <c r="L1703" s="239"/>
      <c r="M1703" s="244"/>
      <c r="N1703" s="245"/>
      <c r="O1703" s="245"/>
      <c r="P1703" s="245"/>
      <c r="Q1703" s="245"/>
      <c r="R1703" s="245"/>
      <c r="S1703" s="245"/>
      <c r="T1703" s="246"/>
      <c r="AT1703" s="240" t="s">
        <v>402</v>
      </c>
      <c r="AU1703" s="240" t="s">
        <v>294</v>
      </c>
      <c r="AV1703" s="13" t="s">
        <v>87</v>
      </c>
      <c r="AW1703" s="13" t="s">
        <v>43</v>
      </c>
      <c r="AX1703" s="13" t="s">
        <v>80</v>
      </c>
      <c r="AY1703" s="240" t="s">
        <v>281</v>
      </c>
    </row>
    <row r="1704" s="14" customFormat="1">
      <c r="B1704" s="247"/>
      <c r="D1704" s="216" t="s">
        <v>402</v>
      </c>
      <c r="E1704" s="248" t="s">
        <v>5</v>
      </c>
      <c r="F1704" s="249" t="s">
        <v>405</v>
      </c>
      <c r="H1704" s="250">
        <v>610.66999999999996</v>
      </c>
      <c r="I1704" s="251"/>
      <c r="L1704" s="247"/>
      <c r="M1704" s="252"/>
      <c r="N1704" s="253"/>
      <c r="O1704" s="253"/>
      <c r="P1704" s="253"/>
      <c r="Q1704" s="253"/>
      <c r="R1704" s="253"/>
      <c r="S1704" s="253"/>
      <c r="T1704" s="254"/>
      <c r="AT1704" s="248" t="s">
        <v>402</v>
      </c>
      <c r="AU1704" s="248" t="s">
        <v>294</v>
      </c>
      <c r="AV1704" s="14" t="s">
        <v>286</v>
      </c>
      <c r="AW1704" s="14" t="s">
        <v>43</v>
      </c>
      <c r="AX1704" s="14" t="s">
        <v>24</v>
      </c>
      <c r="AY1704" s="248" t="s">
        <v>281</v>
      </c>
    </row>
    <row r="1705" s="1" customFormat="1" ht="16.5" customHeight="1">
      <c r="B1705" s="203"/>
      <c r="C1705" s="204" t="s">
        <v>1943</v>
      </c>
      <c r="D1705" s="204" t="s">
        <v>282</v>
      </c>
      <c r="E1705" s="205" t="s">
        <v>1944</v>
      </c>
      <c r="F1705" s="206" t="s">
        <v>1945</v>
      </c>
      <c r="G1705" s="207" t="s">
        <v>388</v>
      </c>
      <c r="H1705" s="208">
        <v>210.91999999999999</v>
      </c>
      <c r="I1705" s="209"/>
      <c r="J1705" s="210">
        <f>ROUND(I1705*H1705,2)</f>
        <v>0</v>
      </c>
      <c r="K1705" s="206" t="s">
        <v>5</v>
      </c>
      <c r="L1705" s="48"/>
      <c r="M1705" s="211" t="s">
        <v>5</v>
      </c>
      <c r="N1705" s="212" t="s">
        <v>51</v>
      </c>
      <c r="O1705" s="49"/>
      <c r="P1705" s="213">
        <f>O1705*H1705</f>
        <v>0</v>
      </c>
      <c r="Q1705" s="213">
        <v>0.23100000000000001</v>
      </c>
      <c r="R1705" s="213">
        <f>Q1705*H1705</f>
        <v>48.722520000000003</v>
      </c>
      <c r="S1705" s="213">
        <v>0</v>
      </c>
      <c r="T1705" s="214">
        <f>S1705*H1705</f>
        <v>0</v>
      </c>
      <c r="AR1705" s="26" t="s">
        <v>286</v>
      </c>
      <c r="AT1705" s="26" t="s">
        <v>282</v>
      </c>
      <c r="AU1705" s="26" t="s">
        <v>294</v>
      </c>
      <c r="AY1705" s="26" t="s">
        <v>281</v>
      </c>
      <c r="BE1705" s="215">
        <f>IF(N1705="základní",J1705,0)</f>
        <v>0</v>
      </c>
      <c r="BF1705" s="215">
        <f>IF(N1705="snížená",J1705,0)</f>
        <v>0</v>
      </c>
      <c r="BG1705" s="215">
        <f>IF(N1705="zákl. přenesená",J1705,0)</f>
        <v>0</v>
      </c>
      <c r="BH1705" s="215">
        <f>IF(N1705="sníž. přenesená",J1705,0)</f>
        <v>0</v>
      </c>
      <c r="BI1705" s="215">
        <f>IF(N1705="nulová",J1705,0)</f>
        <v>0</v>
      </c>
      <c r="BJ1705" s="26" t="s">
        <v>24</v>
      </c>
      <c r="BK1705" s="215">
        <f>ROUND(I1705*H1705,2)</f>
        <v>0</v>
      </c>
      <c r="BL1705" s="26" t="s">
        <v>286</v>
      </c>
      <c r="BM1705" s="26" t="s">
        <v>1946</v>
      </c>
    </row>
    <row r="1706" s="1" customFormat="1">
      <c r="B1706" s="48"/>
      <c r="D1706" s="216" t="s">
        <v>288</v>
      </c>
      <c r="F1706" s="217" t="s">
        <v>1945</v>
      </c>
      <c r="I1706" s="218"/>
      <c r="L1706" s="48"/>
      <c r="M1706" s="219"/>
      <c r="N1706" s="49"/>
      <c r="O1706" s="49"/>
      <c r="P1706" s="49"/>
      <c r="Q1706" s="49"/>
      <c r="R1706" s="49"/>
      <c r="S1706" s="49"/>
      <c r="T1706" s="87"/>
      <c r="AT1706" s="26" t="s">
        <v>288</v>
      </c>
      <c r="AU1706" s="26" t="s">
        <v>294</v>
      </c>
    </row>
    <row r="1707" s="12" customFormat="1">
      <c r="B1707" s="232"/>
      <c r="D1707" s="216" t="s">
        <v>402</v>
      </c>
      <c r="E1707" s="233" t="s">
        <v>5</v>
      </c>
      <c r="F1707" s="234" t="s">
        <v>1947</v>
      </c>
      <c r="H1707" s="233" t="s">
        <v>5</v>
      </c>
      <c r="I1707" s="235"/>
      <c r="L1707" s="232"/>
      <c r="M1707" s="236"/>
      <c r="N1707" s="237"/>
      <c r="O1707" s="237"/>
      <c r="P1707" s="237"/>
      <c r="Q1707" s="237"/>
      <c r="R1707" s="237"/>
      <c r="S1707" s="237"/>
      <c r="T1707" s="238"/>
      <c r="AT1707" s="233" t="s">
        <v>402</v>
      </c>
      <c r="AU1707" s="233" t="s">
        <v>294</v>
      </c>
      <c r="AV1707" s="12" t="s">
        <v>24</v>
      </c>
      <c r="AW1707" s="12" t="s">
        <v>43</v>
      </c>
      <c r="AX1707" s="12" t="s">
        <v>80</v>
      </c>
      <c r="AY1707" s="233" t="s">
        <v>281</v>
      </c>
    </row>
    <row r="1708" s="13" customFormat="1">
      <c r="B1708" s="239"/>
      <c r="D1708" s="216" t="s">
        <v>402</v>
      </c>
      <c r="E1708" s="240" t="s">
        <v>5</v>
      </c>
      <c r="F1708" s="241" t="s">
        <v>1948</v>
      </c>
      <c r="H1708" s="242">
        <v>110.51000000000001</v>
      </c>
      <c r="I1708" s="243"/>
      <c r="L1708" s="239"/>
      <c r="M1708" s="244"/>
      <c r="N1708" s="245"/>
      <c r="O1708" s="245"/>
      <c r="P1708" s="245"/>
      <c r="Q1708" s="245"/>
      <c r="R1708" s="245"/>
      <c r="S1708" s="245"/>
      <c r="T1708" s="246"/>
      <c r="AT1708" s="240" t="s">
        <v>402</v>
      </c>
      <c r="AU1708" s="240" t="s">
        <v>294</v>
      </c>
      <c r="AV1708" s="13" t="s">
        <v>87</v>
      </c>
      <c r="AW1708" s="13" t="s">
        <v>43</v>
      </c>
      <c r="AX1708" s="13" t="s">
        <v>80</v>
      </c>
      <c r="AY1708" s="240" t="s">
        <v>281</v>
      </c>
    </row>
    <row r="1709" s="12" customFormat="1">
      <c r="B1709" s="232"/>
      <c r="D1709" s="216" t="s">
        <v>402</v>
      </c>
      <c r="E1709" s="233" t="s">
        <v>5</v>
      </c>
      <c r="F1709" s="234" t="s">
        <v>1949</v>
      </c>
      <c r="H1709" s="233" t="s">
        <v>5</v>
      </c>
      <c r="I1709" s="235"/>
      <c r="L1709" s="232"/>
      <c r="M1709" s="236"/>
      <c r="N1709" s="237"/>
      <c r="O1709" s="237"/>
      <c r="P1709" s="237"/>
      <c r="Q1709" s="237"/>
      <c r="R1709" s="237"/>
      <c r="S1709" s="237"/>
      <c r="T1709" s="238"/>
      <c r="AT1709" s="233" t="s">
        <v>402</v>
      </c>
      <c r="AU1709" s="233" t="s">
        <v>294</v>
      </c>
      <c r="AV1709" s="12" t="s">
        <v>24</v>
      </c>
      <c r="AW1709" s="12" t="s">
        <v>43</v>
      </c>
      <c r="AX1709" s="12" t="s">
        <v>80</v>
      </c>
      <c r="AY1709" s="233" t="s">
        <v>281</v>
      </c>
    </row>
    <row r="1710" s="13" customFormat="1">
      <c r="B1710" s="239"/>
      <c r="D1710" s="216" t="s">
        <v>402</v>
      </c>
      <c r="E1710" s="240" t="s">
        <v>5</v>
      </c>
      <c r="F1710" s="241" t="s">
        <v>1950</v>
      </c>
      <c r="H1710" s="242">
        <v>100.41</v>
      </c>
      <c r="I1710" s="243"/>
      <c r="L1710" s="239"/>
      <c r="M1710" s="244"/>
      <c r="N1710" s="245"/>
      <c r="O1710" s="245"/>
      <c r="P1710" s="245"/>
      <c r="Q1710" s="245"/>
      <c r="R1710" s="245"/>
      <c r="S1710" s="245"/>
      <c r="T1710" s="246"/>
      <c r="AT1710" s="240" t="s">
        <v>402</v>
      </c>
      <c r="AU1710" s="240" t="s">
        <v>294</v>
      </c>
      <c r="AV1710" s="13" t="s">
        <v>87</v>
      </c>
      <c r="AW1710" s="13" t="s">
        <v>43</v>
      </c>
      <c r="AX1710" s="13" t="s">
        <v>80</v>
      </c>
      <c r="AY1710" s="240" t="s">
        <v>281</v>
      </c>
    </row>
    <row r="1711" s="14" customFormat="1">
      <c r="B1711" s="247"/>
      <c r="D1711" s="216" t="s">
        <v>402</v>
      </c>
      <c r="E1711" s="248" t="s">
        <v>5</v>
      </c>
      <c r="F1711" s="249" t="s">
        <v>405</v>
      </c>
      <c r="H1711" s="250">
        <v>210.91999999999999</v>
      </c>
      <c r="I1711" s="251"/>
      <c r="L1711" s="247"/>
      <c r="M1711" s="252"/>
      <c r="N1711" s="253"/>
      <c r="O1711" s="253"/>
      <c r="P1711" s="253"/>
      <c r="Q1711" s="253"/>
      <c r="R1711" s="253"/>
      <c r="S1711" s="253"/>
      <c r="T1711" s="254"/>
      <c r="AT1711" s="248" t="s">
        <v>402</v>
      </c>
      <c r="AU1711" s="248" t="s">
        <v>294</v>
      </c>
      <c r="AV1711" s="14" t="s">
        <v>286</v>
      </c>
      <c r="AW1711" s="14" t="s">
        <v>43</v>
      </c>
      <c r="AX1711" s="14" t="s">
        <v>24</v>
      </c>
      <c r="AY1711" s="248" t="s">
        <v>281</v>
      </c>
    </row>
    <row r="1712" s="1" customFormat="1" ht="25.5" customHeight="1">
      <c r="B1712" s="203"/>
      <c r="C1712" s="204" t="s">
        <v>1951</v>
      </c>
      <c r="D1712" s="204" t="s">
        <v>282</v>
      </c>
      <c r="E1712" s="205" t="s">
        <v>1952</v>
      </c>
      <c r="F1712" s="206" t="s">
        <v>1953</v>
      </c>
      <c r="G1712" s="207" t="s">
        <v>408</v>
      </c>
      <c r="H1712" s="208">
        <v>69.945999999999998</v>
      </c>
      <c r="I1712" s="209"/>
      <c r="J1712" s="210">
        <f>ROUND(I1712*H1712,2)</f>
        <v>0</v>
      </c>
      <c r="K1712" s="206" t="s">
        <v>389</v>
      </c>
      <c r="L1712" s="48"/>
      <c r="M1712" s="211" t="s">
        <v>5</v>
      </c>
      <c r="N1712" s="212" t="s">
        <v>51</v>
      </c>
      <c r="O1712" s="49"/>
      <c r="P1712" s="213">
        <f>O1712*H1712</f>
        <v>0</v>
      </c>
      <c r="Q1712" s="213">
        <v>0.00090899999999999998</v>
      </c>
      <c r="R1712" s="213">
        <f>Q1712*H1712</f>
        <v>0.063580914000000002</v>
      </c>
      <c r="S1712" s="213">
        <v>0</v>
      </c>
      <c r="T1712" s="214">
        <f>S1712*H1712</f>
        <v>0</v>
      </c>
      <c r="AR1712" s="26" t="s">
        <v>286</v>
      </c>
      <c r="AT1712" s="26" t="s">
        <v>282</v>
      </c>
      <c r="AU1712" s="26" t="s">
        <v>294</v>
      </c>
      <c r="AY1712" s="26" t="s">
        <v>281</v>
      </c>
      <c r="BE1712" s="215">
        <f>IF(N1712="základní",J1712,0)</f>
        <v>0</v>
      </c>
      <c r="BF1712" s="215">
        <f>IF(N1712="snížená",J1712,0)</f>
        <v>0</v>
      </c>
      <c r="BG1712" s="215">
        <f>IF(N1712="zákl. přenesená",J1712,0)</f>
        <v>0</v>
      </c>
      <c r="BH1712" s="215">
        <f>IF(N1712="sníž. přenesená",J1712,0)</f>
        <v>0</v>
      </c>
      <c r="BI1712" s="215">
        <f>IF(N1712="nulová",J1712,0)</f>
        <v>0</v>
      </c>
      <c r="BJ1712" s="26" t="s">
        <v>24</v>
      </c>
      <c r="BK1712" s="215">
        <f>ROUND(I1712*H1712,2)</f>
        <v>0</v>
      </c>
      <c r="BL1712" s="26" t="s">
        <v>286</v>
      </c>
      <c r="BM1712" s="26" t="s">
        <v>1954</v>
      </c>
    </row>
    <row r="1713" s="1" customFormat="1">
      <c r="B1713" s="48"/>
      <c r="D1713" s="216" t="s">
        <v>288</v>
      </c>
      <c r="F1713" s="217" t="s">
        <v>1955</v>
      </c>
      <c r="I1713" s="218"/>
      <c r="L1713" s="48"/>
      <c r="M1713" s="219"/>
      <c r="N1713" s="49"/>
      <c r="O1713" s="49"/>
      <c r="P1713" s="49"/>
      <c r="Q1713" s="49"/>
      <c r="R1713" s="49"/>
      <c r="S1713" s="49"/>
      <c r="T1713" s="87"/>
      <c r="AT1713" s="26" t="s">
        <v>288</v>
      </c>
      <c r="AU1713" s="26" t="s">
        <v>294</v>
      </c>
    </row>
    <row r="1714" s="13" customFormat="1">
      <c r="B1714" s="239"/>
      <c r="D1714" s="216" t="s">
        <v>402</v>
      </c>
      <c r="E1714" s="240" t="s">
        <v>5</v>
      </c>
      <c r="F1714" s="241" t="s">
        <v>1956</v>
      </c>
      <c r="H1714" s="242">
        <v>48.853999999999999</v>
      </c>
      <c r="I1714" s="243"/>
      <c r="L1714" s="239"/>
      <c r="M1714" s="244"/>
      <c r="N1714" s="245"/>
      <c r="O1714" s="245"/>
      <c r="P1714" s="245"/>
      <c r="Q1714" s="245"/>
      <c r="R1714" s="245"/>
      <c r="S1714" s="245"/>
      <c r="T1714" s="246"/>
      <c r="AT1714" s="240" t="s">
        <v>402</v>
      </c>
      <c r="AU1714" s="240" t="s">
        <v>294</v>
      </c>
      <c r="AV1714" s="13" t="s">
        <v>87</v>
      </c>
      <c r="AW1714" s="13" t="s">
        <v>43</v>
      </c>
      <c r="AX1714" s="13" t="s">
        <v>80</v>
      </c>
      <c r="AY1714" s="240" t="s">
        <v>281</v>
      </c>
    </row>
    <row r="1715" s="13" customFormat="1">
      <c r="B1715" s="239"/>
      <c r="D1715" s="216" t="s">
        <v>402</v>
      </c>
      <c r="E1715" s="240" t="s">
        <v>5</v>
      </c>
      <c r="F1715" s="241" t="s">
        <v>1957</v>
      </c>
      <c r="H1715" s="242">
        <v>21.091999999999999</v>
      </c>
      <c r="I1715" s="243"/>
      <c r="L1715" s="239"/>
      <c r="M1715" s="244"/>
      <c r="N1715" s="245"/>
      <c r="O1715" s="245"/>
      <c r="P1715" s="245"/>
      <c r="Q1715" s="245"/>
      <c r="R1715" s="245"/>
      <c r="S1715" s="245"/>
      <c r="T1715" s="246"/>
      <c r="AT1715" s="240" t="s">
        <v>402</v>
      </c>
      <c r="AU1715" s="240" t="s">
        <v>294</v>
      </c>
      <c r="AV1715" s="13" t="s">
        <v>87</v>
      </c>
      <c r="AW1715" s="13" t="s">
        <v>43</v>
      </c>
      <c r="AX1715" s="13" t="s">
        <v>80</v>
      </c>
      <c r="AY1715" s="240" t="s">
        <v>281</v>
      </c>
    </row>
    <row r="1716" s="14" customFormat="1">
      <c r="B1716" s="247"/>
      <c r="D1716" s="216" t="s">
        <v>402</v>
      </c>
      <c r="E1716" s="248" t="s">
        <v>5</v>
      </c>
      <c r="F1716" s="249" t="s">
        <v>405</v>
      </c>
      <c r="H1716" s="250">
        <v>69.945999999999998</v>
      </c>
      <c r="I1716" s="251"/>
      <c r="L1716" s="247"/>
      <c r="M1716" s="252"/>
      <c r="N1716" s="253"/>
      <c r="O1716" s="253"/>
      <c r="P1716" s="253"/>
      <c r="Q1716" s="253"/>
      <c r="R1716" s="253"/>
      <c r="S1716" s="253"/>
      <c r="T1716" s="254"/>
      <c r="AT1716" s="248" t="s">
        <v>402</v>
      </c>
      <c r="AU1716" s="248" t="s">
        <v>294</v>
      </c>
      <c r="AV1716" s="14" t="s">
        <v>286</v>
      </c>
      <c r="AW1716" s="14" t="s">
        <v>43</v>
      </c>
      <c r="AX1716" s="14" t="s">
        <v>24</v>
      </c>
      <c r="AY1716" s="248" t="s">
        <v>281</v>
      </c>
    </row>
    <row r="1717" s="1" customFormat="1" ht="16.5" customHeight="1">
      <c r="B1717" s="203"/>
      <c r="C1717" s="204" t="s">
        <v>1958</v>
      </c>
      <c r="D1717" s="204" t="s">
        <v>282</v>
      </c>
      <c r="E1717" s="205" t="s">
        <v>1959</v>
      </c>
      <c r="F1717" s="206" t="s">
        <v>1960</v>
      </c>
      <c r="G1717" s="207" t="s">
        <v>388</v>
      </c>
      <c r="H1717" s="208">
        <v>821.59000000000003</v>
      </c>
      <c r="I1717" s="209"/>
      <c r="J1717" s="210">
        <f>ROUND(I1717*H1717,2)</f>
        <v>0</v>
      </c>
      <c r="K1717" s="206" t="s">
        <v>389</v>
      </c>
      <c r="L1717" s="48"/>
      <c r="M1717" s="211" t="s">
        <v>5</v>
      </c>
      <c r="N1717" s="212" t="s">
        <v>51</v>
      </c>
      <c r="O1717" s="49"/>
      <c r="P1717" s="213">
        <f>O1717*H1717</f>
        <v>0</v>
      </c>
      <c r="Q1717" s="213">
        <v>0.00022000000000000001</v>
      </c>
      <c r="R1717" s="213">
        <f>Q1717*H1717</f>
        <v>0.18074980000000002</v>
      </c>
      <c r="S1717" s="213">
        <v>0</v>
      </c>
      <c r="T1717" s="214">
        <f>S1717*H1717</f>
        <v>0</v>
      </c>
      <c r="AR1717" s="26" t="s">
        <v>286</v>
      </c>
      <c r="AT1717" s="26" t="s">
        <v>282</v>
      </c>
      <c r="AU1717" s="26" t="s">
        <v>294</v>
      </c>
      <c r="AY1717" s="26" t="s">
        <v>281</v>
      </c>
      <c r="BE1717" s="215">
        <f>IF(N1717="základní",J1717,0)</f>
        <v>0</v>
      </c>
      <c r="BF1717" s="215">
        <f>IF(N1717="snížená",J1717,0)</f>
        <v>0</v>
      </c>
      <c r="BG1717" s="215">
        <f>IF(N1717="zákl. přenesená",J1717,0)</f>
        <v>0</v>
      </c>
      <c r="BH1717" s="215">
        <f>IF(N1717="sníž. přenesená",J1717,0)</f>
        <v>0</v>
      </c>
      <c r="BI1717" s="215">
        <f>IF(N1717="nulová",J1717,0)</f>
        <v>0</v>
      </c>
      <c r="BJ1717" s="26" t="s">
        <v>24</v>
      </c>
      <c r="BK1717" s="215">
        <f>ROUND(I1717*H1717,2)</f>
        <v>0</v>
      </c>
      <c r="BL1717" s="26" t="s">
        <v>286</v>
      </c>
      <c r="BM1717" s="26" t="s">
        <v>1961</v>
      </c>
    </row>
    <row r="1718" s="1" customFormat="1">
      <c r="B1718" s="48"/>
      <c r="D1718" s="216" t="s">
        <v>288</v>
      </c>
      <c r="F1718" s="217" t="s">
        <v>1962</v>
      </c>
      <c r="I1718" s="218"/>
      <c r="L1718" s="48"/>
      <c r="M1718" s="219"/>
      <c r="N1718" s="49"/>
      <c r="O1718" s="49"/>
      <c r="P1718" s="49"/>
      <c r="Q1718" s="49"/>
      <c r="R1718" s="49"/>
      <c r="S1718" s="49"/>
      <c r="T1718" s="87"/>
      <c r="AT1718" s="26" t="s">
        <v>288</v>
      </c>
      <c r="AU1718" s="26" t="s">
        <v>294</v>
      </c>
    </row>
    <row r="1719" s="13" customFormat="1">
      <c r="B1719" s="239"/>
      <c r="D1719" s="216" t="s">
        <v>402</v>
      </c>
      <c r="E1719" s="240" t="s">
        <v>5</v>
      </c>
      <c r="F1719" s="241" t="s">
        <v>1963</v>
      </c>
      <c r="H1719" s="242">
        <v>610.66999999999996</v>
      </c>
      <c r="I1719" s="243"/>
      <c r="L1719" s="239"/>
      <c r="M1719" s="244"/>
      <c r="N1719" s="245"/>
      <c r="O1719" s="245"/>
      <c r="P1719" s="245"/>
      <c r="Q1719" s="245"/>
      <c r="R1719" s="245"/>
      <c r="S1719" s="245"/>
      <c r="T1719" s="246"/>
      <c r="AT1719" s="240" t="s">
        <v>402</v>
      </c>
      <c r="AU1719" s="240" t="s">
        <v>294</v>
      </c>
      <c r="AV1719" s="13" t="s">
        <v>87</v>
      </c>
      <c r="AW1719" s="13" t="s">
        <v>43</v>
      </c>
      <c r="AX1719" s="13" t="s">
        <v>80</v>
      </c>
      <c r="AY1719" s="240" t="s">
        <v>281</v>
      </c>
    </row>
    <row r="1720" s="13" customFormat="1">
      <c r="B1720" s="239"/>
      <c r="D1720" s="216" t="s">
        <v>402</v>
      </c>
      <c r="E1720" s="240" t="s">
        <v>5</v>
      </c>
      <c r="F1720" s="241" t="s">
        <v>1964</v>
      </c>
      <c r="H1720" s="242">
        <v>210.91999999999999</v>
      </c>
      <c r="I1720" s="243"/>
      <c r="L1720" s="239"/>
      <c r="M1720" s="244"/>
      <c r="N1720" s="245"/>
      <c r="O1720" s="245"/>
      <c r="P1720" s="245"/>
      <c r="Q1720" s="245"/>
      <c r="R1720" s="245"/>
      <c r="S1720" s="245"/>
      <c r="T1720" s="246"/>
      <c r="AT1720" s="240" t="s">
        <v>402</v>
      </c>
      <c r="AU1720" s="240" t="s">
        <v>294</v>
      </c>
      <c r="AV1720" s="13" t="s">
        <v>87</v>
      </c>
      <c r="AW1720" s="13" t="s">
        <v>43</v>
      </c>
      <c r="AX1720" s="13" t="s">
        <v>80</v>
      </c>
      <c r="AY1720" s="240" t="s">
        <v>281</v>
      </c>
    </row>
    <row r="1721" s="14" customFormat="1">
      <c r="B1721" s="247"/>
      <c r="D1721" s="216" t="s">
        <v>402</v>
      </c>
      <c r="E1721" s="248" t="s">
        <v>5</v>
      </c>
      <c r="F1721" s="249" t="s">
        <v>405</v>
      </c>
      <c r="H1721" s="250">
        <v>821.59000000000003</v>
      </c>
      <c r="I1721" s="251"/>
      <c r="L1721" s="247"/>
      <c r="M1721" s="252"/>
      <c r="N1721" s="253"/>
      <c r="O1721" s="253"/>
      <c r="P1721" s="253"/>
      <c r="Q1721" s="253"/>
      <c r="R1721" s="253"/>
      <c r="S1721" s="253"/>
      <c r="T1721" s="254"/>
      <c r="AT1721" s="248" t="s">
        <v>402</v>
      </c>
      <c r="AU1721" s="248" t="s">
        <v>294</v>
      </c>
      <c r="AV1721" s="14" t="s">
        <v>286</v>
      </c>
      <c r="AW1721" s="14" t="s">
        <v>43</v>
      </c>
      <c r="AX1721" s="14" t="s">
        <v>24</v>
      </c>
      <c r="AY1721" s="248" t="s">
        <v>281</v>
      </c>
    </row>
    <row r="1722" s="1" customFormat="1" ht="25.5" customHeight="1">
      <c r="B1722" s="203"/>
      <c r="C1722" s="204" t="s">
        <v>1965</v>
      </c>
      <c r="D1722" s="204" t="s">
        <v>282</v>
      </c>
      <c r="E1722" s="205" t="s">
        <v>1966</v>
      </c>
      <c r="F1722" s="206" t="s">
        <v>1967</v>
      </c>
      <c r="G1722" s="207" t="s">
        <v>394</v>
      </c>
      <c r="H1722" s="208">
        <v>800.05999999999995</v>
      </c>
      <c r="I1722" s="209"/>
      <c r="J1722" s="210">
        <f>ROUND(I1722*H1722,2)</f>
        <v>0</v>
      </c>
      <c r="K1722" s="206" t="s">
        <v>389</v>
      </c>
      <c r="L1722" s="48"/>
      <c r="M1722" s="211" t="s">
        <v>5</v>
      </c>
      <c r="N1722" s="212" t="s">
        <v>51</v>
      </c>
      <c r="O1722" s="49"/>
      <c r="P1722" s="213">
        <f>O1722*H1722</f>
        <v>0</v>
      </c>
      <c r="Q1722" s="213">
        <v>2.0999999999999999E-05</v>
      </c>
      <c r="R1722" s="213">
        <f>Q1722*H1722</f>
        <v>0.016801259999999998</v>
      </c>
      <c r="S1722" s="213">
        <v>0</v>
      </c>
      <c r="T1722" s="214">
        <f>S1722*H1722</f>
        <v>0</v>
      </c>
      <c r="AR1722" s="26" t="s">
        <v>286</v>
      </c>
      <c r="AT1722" s="26" t="s">
        <v>282</v>
      </c>
      <c r="AU1722" s="26" t="s">
        <v>294</v>
      </c>
      <c r="AY1722" s="26" t="s">
        <v>281</v>
      </c>
      <c r="BE1722" s="215">
        <f>IF(N1722="základní",J1722,0)</f>
        <v>0</v>
      </c>
      <c r="BF1722" s="215">
        <f>IF(N1722="snížená",J1722,0)</f>
        <v>0</v>
      </c>
      <c r="BG1722" s="215">
        <f>IF(N1722="zákl. přenesená",J1722,0)</f>
        <v>0</v>
      </c>
      <c r="BH1722" s="215">
        <f>IF(N1722="sníž. přenesená",J1722,0)</f>
        <v>0</v>
      </c>
      <c r="BI1722" s="215">
        <f>IF(N1722="nulová",J1722,0)</f>
        <v>0</v>
      </c>
      <c r="BJ1722" s="26" t="s">
        <v>24</v>
      </c>
      <c r="BK1722" s="215">
        <f>ROUND(I1722*H1722,2)</f>
        <v>0</v>
      </c>
      <c r="BL1722" s="26" t="s">
        <v>286</v>
      </c>
      <c r="BM1722" s="26" t="s">
        <v>1968</v>
      </c>
    </row>
    <row r="1723" s="1" customFormat="1">
      <c r="B1723" s="48"/>
      <c r="D1723" s="216" t="s">
        <v>288</v>
      </c>
      <c r="F1723" s="217" t="s">
        <v>1969</v>
      </c>
      <c r="I1723" s="218"/>
      <c r="L1723" s="48"/>
      <c r="M1723" s="219"/>
      <c r="N1723" s="49"/>
      <c r="O1723" s="49"/>
      <c r="P1723" s="49"/>
      <c r="Q1723" s="49"/>
      <c r="R1723" s="49"/>
      <c r="S1723" s="49"/>
      <c r="T1723" s="87"/>
      <c r="AT1723" s="26" t="s">
        <v>288</v>
      </c>
      <c r="AU1723" s="26" t="s">
        <v>294</v>
      </c>
    </row>
    <row r="1724" s="12" customFormat="1">
      <c r="B1724" s="232"/>
      <c r="D1724" s="216" t="s">
        <v>402</v>
      </c>
      <c r="E1724" s="233" t="s">
        <v>5</v>
      </c>
      <c r="F1724" s="234" t="s">
        <v>772</v>
      </c>
      <c r="H1724" s="233" t="s">
        <v>5</v>
      </c>
      <c r="I1724" s="235"/>
      <c r="L1724" s="232"/>
      <c r="M1724" s="236"/>
      <c r="N1724" s="237"/>
      <c r="O1724" s="237"/>
      <c r="P1724" s="237"/>
      <c r="Q1724" s="237"/>
      <c r="R1724" s="237"/>
      <c r="S1724" s="237"/>
      <c r="T1724" s="238"/>
      <c r="AT1724" s="233" t="s">
        <v>402</v>
      </c>
      <c r="AU1724" s="233" t="s">
        <v>294</v>
      </c>
      <c r="AV1724" s="12" t="s">
        <v>24</v>
      </c>
      <c r="AW1724" s="12" t="s">
        <v>43</v>
      </c>
      <c r="AX1724" s="12" t="s">
        <v>80</v>
      </c>
      <c r="AY1724" s="233" t="s">
        <v>281</v>
      </c>
    </row>
    <row r="1725" s="13" customFormat="1">
      <c r="B1725" s="239"/>
      <c r="D1725" s="216" t="s">
        <v>402</v>
      </c>
      <c r="E1725" s="240" t="s">
        <v>5</v>
      </c>
      <c r="F1725" s="241" t="s">
        <v>1970</v>
      </c>
      <c r="H1725" s="242">
        <v>18</v>
      </c>
      <c r="I1725" s="243"/>
      <c r="L1725" s="239"/>
      <c r="M1725" s="244"/>
      <c r="N1725" s="245"/>
      <c r="O1725" s="245"/>
      <c r="P1725" s="245"/>
      <c r="Q1725" s="245"/>
      <c r="R1725" s="245"/>
      <c r="S1725" s="245"/>
      <c r="T1725" s="246"/>
      <c r="AT1725" s="240" t="s">
        <v>402</v>
      </c>
      <c r="AU1725" s="240" t="s">
        <v>294</v>
      </c>
      <c r="AV1725" s="13" t="s">
        <v>87</v>
      </c>
      <c r="AW1725" s="13" t="s">
        <v>43</v>
      </c>
      <c r="AX1725" s="13" t="s">
        <v>80</v>
      </c>
      <c r="AY1725" s="240" t="s">
        <v>281</v>
      </c>
    </row>
    <row r="1726" s="13" customFormat="1">
      <c r="B1726" s="239"/>
      <c r="D1726" s="216" t="s">
        <v>402</v>
      </c>
      <c r="E1726" s="240" t="s">
        <v>5</v>
      </c>
      <c r="F1726" s="241" t="s">
        <v>1971</v>
      </c>
      <c r="H1726" s="242">
        <v>19.800000000000001</v>
      </c>
      <c r="I1726" s="243"/>
      <c r="L1726" s="239"/>
      <c r="M1726" s="244"/>
      <c r="N1726" s="245"/>
      <c r="O1726" s="245"/>
      <c r="P1726" s="245"/>
      <c r="Q1726" s="245"/>
      <c r="R1726" s="245"/>
      <c r="S1726" s="245"/>
      <c r="T1726" s="246"/>
      <c r="AT1726" s="240" t="s">
        <v>402</v>
      </c>
      <c r="AU1726" s="240" t="s">
        <v>294</v>
      </c>
      <c r="AV1726" s="13" t="s">
        <v>87</v>
      </c>
      <c r="AW1726" s="13" t="s">
        <v>43</v>
      </c>
      <c r="AX1726" s="13" t="s">
        <v>80</v>
      </c>
      <c r="AY1726" s="240" t="s">
        <v>281</v>
      </c>
    </row>
    <row r="1727" s="13" customFormat="1">
      <c r="B1727" s="239"/>
      <c r="D1727" s="216" t="s">
        <v>402</v>
      </c>
      <c r="E1727" s="240" t="s">
        <v>5</v>
      </c>
      <c r="F1727" s="241" t="s">
        <v>1972</v>
      </c>
      <c r="H1727" s="242">
        <v>64.400000000000006</v>
      </c>
      <c r="I1727" s="243"/>
      <c r="L1727" s="239"/>
      <c r="M1727" s="244"/>
      <c r="N1727" s="245"/>
      <c r="O1727" s="245"/>
      <c r="P1727" s="245"/>
      <c r="Q1727" s="245"/>
      <c r="R1727" s="245"/>
      <c r="S1727" s="245"/>
      <c r="T1727" s="246"/>
      <c r="AT1727" s="240" t="s">
        <v>402</v>
      </c>
      <c r="AU1727" s="240" t="s">
        <v>294</v>
      </c>
      <c r="AV1727" s="13" t="s">
        <v>87</v>
      </c>
      <c r="AW1727" s="13" t="s">
        <v>43</v>
      </c>
      <c r="AX1727" s="13" t="s">
        <v>80</v>
      </c>
      <c r="AY1727" s="240" t="s">
        <v>281</v>
      </c>
    </row>
    <row r="1728" s="13" customFormat="1">
      <c r="B1728" s="239"/>
      <c r="D1728" s="216" t="s">
        <v>402</v>
      </c>
      <c r="E1728" s="240" t="s">
        <v>5</v>
      </c>
      <c r="F1728" s="241" t="s">
        <v>1973</v>
      </c>
      <c r="H1728" s="242">
        <v>87</v>
      </c>
      <c r="I1728" s="243"/>
      <c r="L1728" s="239"/>
      <c r="M1728" s="244"/>
      <c r="N1728" s="245"/>
      <c r="O1728" s="245"/>
      <c r="P1728" s="245"/>
      <c r="Q1728" s="245"/>
      <c r="R1728" s="245"/>
      <c r="S1728" s="245"/>
      <c r="T1728" s="246"/>
      <c r="AT1728" s="240" t="s">
        <v>402</v>
      </c>
      <c r="AU1728" s="240" t="s">
        <v>294</v>
      </c>
      <c r="AV1728" s="13" t="s">
        <v>87</v>
      </c>
      <c r="AW1728" s="13" t="s">
        <v>43</v>
      </c>
      <c r="AX1728" s="13" t="s">
        <v>80</v>
      </c>
      <c r="AY1728" s="240" t="s">
        <v>281</v>
      </c>
    </row>
    <row r="1729" s="13" customFormat="1">
      <c r="B1729" s="239"/>
      <c r="D1729" s="216" t="s">
        <v>402</v>
      </c>
      <c r="E1729" s="240" t="s">
        <v>5</v>
      </c>
      <c r="F1729" s="241" t="s">
        <v>1974</v>
      </c>
      <c r="H1729" s="242">
        <v>23.199999999999999</v>
      </c>
      <c r="I1729" s="243"/>
      <c r="L1729" s="239"/>
      <c r="M1729" s="244"/>
      <c r="N1729" s="245"/>
      <c r="O1729" s="245"/>
      <c r="P1729" s="245"/>
      <c r="Q1729" s="245"/>
      <c r="R1729" s="245"/>
      <c r="S1729" s="245"/>
      <c r="T1729" s="246"/>
      <c r="AT1729" s="240" t="s">
        <v>402</v>
      </c>
      <c r="AU1729" s="240" t="s">
        <v>294</v>
      </c>
      <c r="AV1729" s="13" t="s">
        <v>87</v>
      </c>
      <c r="AW1729" s="13" t="s">
        <v>43</v>
      </c>
      <c r="AX1729" s="13" t="s">
        <v>80</v>
      </c>
      <c r="AY1729" s="240" t="s">
        <v>281</v>
      </c>
    </row>
    <row r="1730" s="13" customFormat="1">
      <c r="B1730" s="239"/>
      <c r="D1730" s="216" t="s">
        <v>402</v>
      </c>
      <c r="E1730" s="240" t="s">
        <v>5</v>
      </c>
      <c r="F1730" s="241" t="s">
        <v>1975</v>
      </c>
      <c r="H1730" s="242">
        <v>36.899999999999999</v>
      </c>
      <c r="I1730" s="243"/>
      <c r="L1730" s="239"/>
      <c r="M1730" s="244"/>
      <c r="N1730" s="245"/>
      <c r="O1730" s="245"/>
      <c r="P1730" s="245"/>
      <c r="Q1730" s="245"/>
      <c r="R1730" s="245"/>
      <c r="S1730" s="245"/>
      <c r="T1730" s="246"/>
      <c r="AT1730" s="240" t="s">
        <v>402</v>
      </c>
      <c r="AU1730" s="240" t="s">
        <v>294</v>
      </c>
      <c r="AV1730" s="13" t="s">
        <v>87</v>
      </c>
      <c r="AW1730" s="13" t="s">
        <v>43</v>
      </c>
      <c r="AX1730" s="13" t="s">
        <v>80</v>
      </c>
      <c r="AY1730" s="240" t="s">
        <v>281</v>
      </c>
    </row>
    <row r="1731" s="13" customFormat="1">
      <c r="B1731" s="239"/>
      <c r="D1731" s="216" t="s">
        <v>402</v>
      </c>
      <c r="E1731" s="240" t="s">
        <v>5</v>
      </c>
      <c r="F1731" s="241" t="s">
        <v>1976</v>
      </c>
      <c r="H1731" s="242">
        <v>14</v>
      </c>
      <c r="I1731" s="243"/>
      <c r="L1731" s="239"/>
      <c r="M1731" s="244"/>
      <c r="N1731" s="245"/>
      <c r="O1731" s="245"/>
      <c r="P1731" s="245"/>
      <c r="Q1731" s="245"/>
      <c r="R1731" s="245"/>
      <c r="S1731" s="245"/>
      <c r="T1731" s="246"/>
      <c r="AT1731" s="240" t="s">
        <v>402</v>
      </c>
      <c r="AU1731" s="240" t="s">
        <v>294</v>
      </c>
      <c r="AV1731" s="13" t="s">
        <v>87</v>
      </c>
      <c r="AW1731" s="13" t="s">
        <v>43</v>
      </c>
      <c r="AX1731" s="13" t="s">
        <v>80</v>
      </c>
      <c r="AY1731" s="240" t="s">
        <v>281</v>
      </c>
    </row>
    <row r="1732" s="13" customFormat="1">
      <c r="B1732" s="239"/>
      <c r="D1732" s="216" t="s">
        <v>402</v>
      </c>
      <c r="E1732" s="240" t="s">
        <v>5</v>
      </c>
      <c r="F1732" s="241" t="s">
        <v>1977</v>
      </c>
      <c r="H1732" s="242">
        <v>13.4</v>
      </c>
      <c r="I1732" s="243"/>
      <c r="L1732" s="239"/>
      <c r="M1732" s="244"/>
      <c r="N1732" s="245"/>
      <c r="O1732" s="245"/>
      <c r="P1732" s="245"/>
      <c r="Q1732" s="245"/>
      <c r="R1732" s="245"/>
      <c r="S1732" s="245"/>
      <c r="T1732" s="246"/>
      <c r="AT1732" s="240" t="s">
        <v>402</v>
      </c>
      <c r="AU1732" s="240" t="s">
        <v>294</v>
      </c>
      <c r="AV1732" s="13" t="s">
        <v>87</v>
      </c>
      <c r="AW1732" s="13" t="s">
        <v>43</v>
      </c>
      <c r="AX1732" s="13" t="s">
        <v>80</v>
      </c>
      <c r="AY1732" s="240" t="s">
        <v>281</v>
      </c>
    </row>
    <row r="1733" s="13" customFormat="1">
      <c r="B1733" s="239"/>
      <c r="D1733" s="216" t="s">
        <v>402</v>
      </c>
      <c r="E1733" s="240" t="s">
        <v>5</v>
      </c>
      <c r="F1733" s="241" t="s">
        <v>1978</v>
      </c>
      <c r="H1733" s="242">
        <v>17.399999999999999</v>
      </c>
      <c r="I1733" s="243"/>
      <c r="L1733" s="239"/>
      <c r="M1733" s="244"/>
      <c r="N1733" s="245"/>
      <c r="O1733" s="245"/>
      <c r="P1733" s="245"/>
      <c r="Q1733" s="245"/>
      <c r="R1733" s="245"/>
      <c r="S1733" s="245"/>
      <c r="T1733" s="246"/>
      <c r="AT1733" s="240" t="s">
        <v>402</v>
      </c>
      <c r="AU1733" s="240" t="s">
        <v>294</v>
      </c>
      <c r="AV1733" s="13" t="s">
        <v>87</v>
      </c>
      <c r="AW1733" s="13" t="s">
        <v>43</v>
      </c>
      <c r="AX1733" s="13" t="s">
        <v>80</v>
      </c>
      <c r="AY1733" s="240" t="s">
        <v>281</v>
      </c>
    </row>
    <row r="1734" s="13" customFormat="1">
      <c r="B1734" s="239"/>
      <c r="D1734" s="216" t="s">
        <v>402</v>
      </c>
      <c r="E1734" s="240" t="s">
        <v>5</v>
      </c>
      <c r="F1734" s="241" t="s">
        <v>1976</v>
      </c>
      <c r="H1734" s="242">
        <v>14</v>
      </c>
      <c r="I1734" s="243"/>
      <c r="L1734" s="239"/>
      <c r="M1734" s="244"/>
      <c r="N1734" s="245"/>
      <c r="O1734" s="245"/>
      <c r="P1734" s="245"/>
      <c r="Q1734" s="245"/>
      <c r="R1734" s="245"/>
      <c r="S1734" s="245"/>
      <c r="T1734" s="246"/>
      <c r="AT1734" s="240" t="s">
        <v>402</v>
      </c>
      <c r="AU1734" s="240" t="s">
        <v>294</v>
      </c>
      <c r="AV1734" s="13" t="s">
        <v>87</v>
      </c>
      <c r="AW1734" s="13" t="s">
        <v>43</v>
      </c>
      <c r="AX1734" s="13" t="s">
        <v>80</v>
      </c>
      <c r="AY1734" s="240" t="s">
        <v>281</v>
      </c>
    </row>
    <row r="1735" s="13" customFormat="1">
      <c r="B1735" s="239"/>
      <c r="D1735" s="216" t="s">
        <v>402</v>
      </c>
      <c r="E1735" s="240" t="s">
        <v>5</v>
      </c>
      <c r="F1735" s="241" t="s">
        <v>1977</v>
      </c>
      <c r="H1735" s="242">
        <v>13.4</v>
      </c>
      <c r="I1735" s="243"/>
      <c r="L1735" s="239"/>
      <c r="M1735" s="244"/>
      <c r="N1735" s="245"/>
      <c r="O1735" s="245"/>
      <c r="P1735" s="245"/>
      <c r="Q1735" s="245"/>
      <c r="R1735" s="245"/>
      <c r="S1735" s="245"/>
      <c r="T1735" s="246"/>
      <c r="AT1735" s="240" t="s">
        <v>402</v>
      </c>
      <c r="AU1735" s="240" t="s">
        <v>294</v>
      </c>
      <c r="AV1735" s="13" t="s">
        <v>87</v>
      </c>
      <c r="AW1735" s="13" t="s">
        <v>43</v>
      </c>
      <c r="AX1735" s="13" t="s">
        <v>80</v>
      </c>
      <c r="AY1735" s="240" t="s">
        <v>281</v>
      </c>
    </row>
    <row r="1736" s="13" customFormat="1">
      <c r="B1736" s="239"/>
      <c r="D1736" s="216" t="s">
        <v>402</v>
      </c>
      <c r="E1736" s="240" t="s">
        <v>5</v>
      </c>
      <c r="F1736" s="241" t="s">
        <v>1979</v>
      </c>
      <c r="H1736" s="242">
        <v>21.800000000000001</v>
      </c>
      <c r="I1736" s="243"/>
      <c r="L1736" s="239"/>
      <c r="M1736" s="244"/>
      <c r="N1736" s="245"/>
      <c r="O1736" s="245"/>
      <c r="P1736" s="245"/>
      <c r="Q1736" s="245"/>
      <c r="R1736" s="245"/>
      <c r="S1736" s="245"/>
      <c r="T1736" s="246"/>
      <c r="AT1736" s="240" t="s">
        <v>402</v>
      </c>
      <c r="AU1736" s="240" t="s">
        <v>294</v>
      </c>
      <c r="AV1736" s="13" t="s">
        <v>87</v>
      </c>
      <c r="AW1736" s="13" t="s">
        <v>43</v>
      </c>
      <c r="AX1736" s="13" t="s">
        <v>80</v>
      </c>
      <c r="AY1736" s="240" t="s">
        <v>281</v>
      </c>
    </row>
    <row r="1737" s="13" customFormat="1">
      <c r="B1737" s="239"/>
      <c r="D1737" s="216" t="s">
        <v>402</v>
      </c>
      <c r="E1737" s="240" t="s">
        <v>5</v>
      </c>
      <c r="F1737" s="241" t="s">
        <v>1980</v>
      </c>
      <c r="H1737" s="242">
        <v>14.199999999999999</v>
      </c>
      <c r="I1737" s="243"/>
      <c r="L1737" s="239"/>
      <c r="M1737" s="244"/>
      <c r="N1737" s="245"/>
      <c r="O1737" s="245"/>
      <c r="P1737" s="245"/>
      <c r="Q1737" s="245"/>
      <c r="R1737" s="245"/>
      <c r="S1737" s="245"/>
      <c r="T1737" s="246"/>
      <c r="AT1737" s="240" t="s">
        <v>402</v>
      </c>
      <c r="AU1737" s="240" t="s">
        <v>294</v>
      </c>
      <c r="AV1737" s="13" t="s">
        <v>87</v>
      </c>
      <c r="AW1737" s="13" t="s">
        <v>43</v>
      </c>
      <c r="AX1737" s="13" t="s">
        <v>80</v>
      </c>
      <c r="AY1737" s="240" t="s">
        <v>281</v>
      </c>
    </row>
    <row r="1738" s="13" customFormat="1">
      <c r="B1738" s="239"/>
      <c r="D1738" s="216" t="s">
        <v>402</v>
      </c>
      <c r="E1738" s="240" t="s">
        <v>5</v>
      </c>
      <c r="F1738" s="241" t="s">
        <v>1981</v>
      </c>
      <c r="H1738" s="242">
        <v>36.399999999999999</v>
      </c>
      <c r="I1738" s="243"/>
      <c r="L1738" s="239"/>
      <c r="M1738" s="244"/>
      <c r="N1738" s="245"/>
      <c r="O1738" s="245"/>
      <c r="P1738" s="245"/>
      <c r="Q1738" s="245"/>
      <c r="R1738" s="245"/>
      <c r="S1738" s="245"/>
      <c r="T1738" s="246"/>
      <c r="AT1738" s="240" t="s">
        <v>402</v>
      </c>
      <c r="AU1738" s="240" t="s">
        <v>294</v>
      </c>
      <c r="AV1738" s="13" t="s">
        <v>87</v>
      </c>
      <c r="AW1738" s="13" t="s">
        <v>43</v>
      </c>
      <c r="AX1738" s="13" t="s">
        <v>80</v>
      </c>
      <c r="AY1738" s="240" t="s">
        <v>281</v>
      </c>
    </row>
    <row r="1739" s="12" customFormat="1">
      <c r="B1739" s="232"/>
      <c r="D1739" s="216" t="s">
        <v>402</v>
      </c>
      <c r="E1739" s="233" t="s">
        <v>5</v>
      </c>
      <c r="F1739" s="234" t="s">
        <v>884</v>
      </c>
      <c r="H1739" s="233" t="s">
        <v>5</v>
      </c>
      <c r="I1739" s="235"/>
      <c r="L1739" s="232"/>
      <c r="M1739" s="236"/>
      <c r="N1739" s="237"/>
      <c r="O1739" s="237"/>
      <c r="P1739" s="237"/>
      <c r="Q1739" s="237"/>
      <c r="R1739" s="237"/>
      <c r="S1739" s="237"/>
      <c r="T1739" s="238"/>
      <c r="AT1739" s="233" t="s">
        <v>402</v>
      </c>
      <c r="AU1739" s="233" t="s">
        <v>294</v>
      </c>
      <c r="AV1739" s="12" t="s">
        <v>24</v>
      </c>
      <c r="AW1739" s="12" t="s">
        <v>43</v>
      </c>
      <c r="AX1739" s="12" t="s">
        <v>80</v>
      </c>
      <c r="AY1739" s="233" t="s">
        <v>281</v>
      </c>
    </row>
    <row r="1740" s="13" customFormat="1">
      <c r="B1740" s="239"/>
      <c r="D1740" s="216" t="s">
        <v>402</v>
      </c>
      <c r="E1740" s="240" t="s">
        <v>5</v>
      </c>
      <c r="F1740" s="241" t="s">
        <v>1982</v>
      </c>
      <c r="H1740" s="242">
        <v>49.799999999999997</v>
      </c>
      <c r="I1740" s="243"/>
      <c r="L1740" s="239"/>
      <c r="M1740" s="244"/>
      <c r="N1740" s="245"/>
      <c r="O1740" s="245"/>
      <c r="P1740" s="245"/>
      <c r="Q1740" s="245"/>
      <c r="R1740" s="245"/>
      <c r="S1740" s="245"/>
      <c r="T1740" s="246"/>
      <c r="AT1740" s="240" t="s">
        <v>402</v>
      </c>
      <c r="AU1740" s="240" t="s">
        <v>294</v>
      </c>
      <c r="AV1740" s="13" t="s">
        <v>87</v>
      </c>
      <c r="AW1740" s="13" t="s">
        <v>43</v>
      </c>
      <c r="AX1740" s="13" t="s">
        <v>80</v>
      </c>
      <c r="AY1740" s="240" t="s">
        <v>281</v>
      </c>
    </row>
    <row r="1741" s="13" customFormat="1">
      <c r="B1741" s="239"/>
      <c r="D1741" s="216" t="s">
        <v>402</v>
      </c>
      <c r="E1741" s="240" t="s">
        <v>5</v>
      </c>
      <c r="F1741" s="241" t="s">
        <v>1983</v>
      </c>
      <c r="H1741" s="242">
        <v>3.8999999999999999</v>
      </c>
      <c r="I1741" s="243"/>
      <c r="L1741" s="239"/>
      <c r="M1741" s="244"/>
      <c r="N1741" s="245"/>
      <c r="O1741" s="245"/>
      <c r="P1741" s="245"/>
      <c r="Q1741" s="245"/>
      <c r="R1741" s="245"/>
      <c r="S1741" s="245"/>
      <c r="T1741" s="246"/>
      <c r="AT1741" s="240" t="s">
        <v>402</v>
      </c>
      <c r="AU1741" s="240" t="s">
        <v>294</v>
      </c>
      <c r="AV1741" s="13" t="s">
        <v>87</v>
      </c>
      <c r="AW1741" s="13" t="s">
        <v>43</v>
      </c>
      <c r="AX1741" s="13" t="s">
        <v>80</v>
      </c>
      <c r="AY1741" s="240" t="s">
        <v>281</v>
      </c>
    </row>
    <row r="1742" s="13" customFormat="1">
      <c r="B1742" s="239"/>
      <c r="D1742" s="216" t="s">
        <v>402</v>
      </c>
      <c r="E1742" s="240" t="s">
        <v>5</v>
      </c>
      <c r="F1742" s="241" t="s">
        <v>5</v>
      </c>
      <c r="H1742" s="242">
        <v>0</v>
      </c>
      <c r="I1742" s="243"/>
      <c r="L1742" s="239"/>
      <c r="M1742" s="244"/>
      <c r="N1742" s="245"/>
      <c r="O1742" s="245"/>
      <c r="P1742" s="245"/>
      <c r="Q1742" s="245"/>
      <c r="R1742" s="245"/>
      <c r="S1742" s="245"/>
      <c r="T1742" s="246"/>
      <c r="AT1742" s="240" t="s">
        <v>402</v>
      </c>
      <c r="AU1742" s="240" t="s">
        <v>294</v>
      </c>
      <c r="AV1742" s="13" t="s">
        <v>87</v>
      </c>
      <c r="AW1742" s="13" t="s">
        <v>43</v>
      </c>
      <c r="AX1742" s="13" t="s">
        <v>80</v>
      </c>
      <c r="AY1742" s="240" t="s">
        <v>281</v>
      </c>
    </row>
    <row r="1743" s="12" customFormat="1">
      <c r="B1743" s="232"/>
      <c r="D1743" s="216" t="s">
        <v>402</v>
      </c>
      <c r="E1743" s="233" t="s">
        <v>5</v>
      </c>
      <c r="F1743" s="234" t="s">
        <v>776</v>
      </c>
      <c r="H1743" s="233" t="s">
        <v>5</v>
      </c>
      <c r="I1743" s="235"/>
      <c r="L1743" s="232"/>
      <c r="M1743" s="236"/>
      <c r="N1743" s="237"/>
      <c r="O1743" s="237"/>
      <c r="P1743" s="237"/>
      <c r="Q1743" s="237"/>
      <c r="R1743" s="237"/>
      <c r="S1743" s="237"/>
      <c r="T1743" s="238"/>
      <c r="AT1743" s="233" t="s">
        <v>402</v>
      </c>
      <c r="AU1743" s="233" t="s">
        <v>294</v>
      </c>
      <c r="AV1743" s="12" t="s">
        <v>24</v>
      </c>
      <c r="AW1743" s="12" t="s">
        <v>43</v>
      </c>
      <c r="AX1743" s="12" t="s">
        <v>80</v>
      </c>
      <c r="AY1743" s="233" t="s">
        <v>281</v>
      </c>
    </row>
    <row r="1744" s="13" customFormat="1">
      <c r="B1744" s="239"/>
      <c r="D1744" s="216" t="s">
        <v>402</v>
      </c>
      <c r="E1744" s="240" t="s">
        <v>5</v>
      </c>
      <c r="F1744" s="241" t="s">
        <v>1984</v>
      </c>
      <c r="H1744" s="242">
        <v>34.200000000000003</v>
      </c>
      <c r="I1744" s="243"/>
      <c r="L1744" s="239"/>
      <c r="M1744" s="244"/>
      <c r="N1744" s="245"/>
      <c r="O1744" s="245"/>
      <c r="P1744" s="245"/>
      <c r="Q1744" s="245"/>
      <c r="R1744" s="245"/>
      <c r="S1744" s="245"/>
      <c r="T1744" s="246"/>
      <c r="AT1744" s="240" t="s">
        <v>402</v>
      </c>
      <c r="AU1744" s="240" t="s">
        <v>294</v>
      </c>
      <c r="AV1744" s="13" t="s">
        <v>87</v>
      </c>
      <c r="AW1744" s="13" t="s">
        <v>43</v>
      </c>
      <c r="AX1744" s="13" t="s">
        <v>80</v>
      </c>
      <c r="AY1744" s="240" t="s">
        <v>281</v>
      </c>
    </row>
    <row r="1745" s="13" customFormat="1">
      <c r="B1745" s="239"/>
      <c r="D1745" s="216" t="s">
        <v>402</v>
      </c>
      <c r="E1745" s="240" t="s">
        <v>5</v>
      </c>
      <c r="F1745" s="241" t="s">
        <v>1985</v>
      </c>
      <c r="H1745" s="242">
        <v>9.9000000000000004</v>
      </c>
      <c r="I1745" s="243"/>
      <c r="L1745" s="239"/>
      <c r="M1745" s="244"/>
      <c r="N1745" s="245"/>
      <c r="O1745" s="245"/>
      <c r="P1745" s="245"/>
      <c r="Q1745" s="245"/>
      <c r="R1745" s="245"/>
      <c r="S1745" s="245"/>
      <c r="T1745" s="246"/>
      <c r="AT1745" s="240" t="s">
        <v>402</v>
      </c>
      <c r="AU1745" s="240" t="s">
        <v>294</v>
      </c>
      <c r="AV1745" s="13" t="s">
        <v>87</v>
      </c>
      <c r="AW1745" s="13" t="s">
        <v>43</v>
      </c>
      <c r="AX1745" s="13" t="s">
        <v>80</v>
      </c>
      <c r="AY1745" s="240" t="s">
        <v>281</v>
      </c>
    </row>
    <row r="1746" s="13" customFormat="1">
      <c r="B1746" s="239"/>
      <c r="D1746" s="216" t="s">
        <v>402</v>
      </c>
      <c r="E1746" s="240" t="s">
        <v>5</v>
      </c>
      <c r="F1746" s="241" t="s">
        <v>1986</v>
      </c>
      <c r="H1746" s="242">
        <v>7.5999999999999996</v>
      </c>
      <c r="I1746" s="243"/>
      <c r="L1746" s="239"/>
      <c r="M1746" s="244"/>
      <c r="N1746" s="245"/>
      <c r="O1746" s="245"/>
      <c r="P1746" s="245"/>
      <c r="Q1746" s="245"/>
      <c r="R1746" s="245"/>
      <c r="S1746" s="245"/>
      <c r="T1746" s="246"/>
      <c r="AT1746" s="240" t="s">
        <v>402</v>
      </c>
      <c r="AU1746" s="240" t="s">
        <v>294</v>
      </c>
      <c r="AV1746" s="13" t="s">
        <v>87</v>
      </c>
      <c r="AW1746" s="13" t="s">
        <v>43</v>
      </c>
      <c r="AX1746" s="13" t="s">
        <v>80</v>
      </c>
      <c r="AY1746" s="240" t="s">
        <v>281</v>
      </c>
    </row>
    <row r="1747" s="13" customFormat="1">
      <c r="B1747" s="239"/>
      <c r="D1747" s="216" t="s">
        <v>402</v>
      </c>
      <c r="E1747" s="240" t="s">
        <v>5</v>
      </c>
      <c r="F1747" s="241" t="s">
        <v>1987</v>
      </c>
      <c r="H1747" s="242">
        <v>8.3000000000000007</v>
      </c>
      <c r="I1747" s="243"/>
      <c r="L1747" s="239"/>
      <c r="M1747" s="244"/>
      <c r="N1747" s="245"/>
      <c r="O1747" s="245"/>
      <c r="P1747" s="245"/>
      <c r="Q1747" s="245"/>
      <c r="R1747" s="245"/>
      <c r="S1747" s="245"/>
      <c r="T1747" s="246"/>
      <c r="AT1747" s="240" t="s">
        <v>402</v>
      </c>
      <c r="AU1747" s="240" t="s">
        <v>294</v>
      </c>
      <c r="AV1747" s="13" t="s">
        <v>87</v>
      </c>
      <c r="AW1747" s="13" t="s">
        <v>43</v>
      </c>
      <c r="AX1747" s="13" t="s">
        <v>80</v>
      </c>
      <c r="AY1747" s="240" t="s">
        <v>281</v>
      </c>
    </row>
    <row r="1748" s="13" customFormat="1">
      <c r="B1748" s="239"/>
      <c r="D1748" s="216" t="s">
        <v>402</v>
      </c>
      <c r="E1748" s="240" t="s">
        <v>5</v>
      </c>
      <c r="F1748" s="241" t="s">
        <v>1988</v>
      </c>
      <c r="H1748" s="242">
        <v>40.200000000000003</v>
      </c>
      <c r="I1748" s="243"/>
      <c r="L1748" s="239"/>
      <c r="M1748" s="244"/>
      <c r="N1748" s="245"/>
      <c r="O1748" s="245"/>
      <c r="P1748" s="245"/>
      <c r="Q1748" s="245"/>
      <c r="R1748" s="245"/>
      <c r="S1748" s="245"/>
      <c r="T1748" s="246"/>
      <c r="AT1748" s="240" t="s">
        <v>402</v>
      </c>
      <c r="AU1748" s="240" t="s">
        <v>294</v>
      </c>
      <c r="AV1748" s="13" t="s">
        <v>87</v>
      </c>
      <c r="AW1748" s="13" t="s">
        <v>43</v>
      </c>
      <c r="AX1748" s="13" t="s">
        <v>80</v>
      </c>
      <c r="AY1748" s="240" t="s">
        <v>281</v>
      </c>
    </row>
    <row r="1749" s="13" customFormat="1">
      <c r="B1749" s="239"/>
      <c r="D1749" s="216" t="s">
        <v>402</v>
      </c>
      <c r="E1749" s="240" t="s">
        <v>5</v>
      </c>
      <c r="F1749" s="241" t="s">
        <v>1989</v>
      </c>
      <c r="H1749" s="242">
        <v>18.859999999999999</v>
      </c>
      <c r="I1749" s="243"/>
      <c r="L1749" s="239"/>
      <c r="M1749" s="244"/>
      <c r="N1749" s="245"/>
      <c r="O1749" s="245"/>
      <c r="P1749" s="245"/>
      <c r="Q1749" s="245"/>
      <c r="R1749" s="245"/>
      <c r="S1749" s="245"/>
      <c r="T1749" s="246"/>
      <c r="AT1749" s="240" t="s">
        <v>402</v>
      </c>
      <c r="AU1749" s="240" t="s">
        <v>294</v>
      </c>
      <c r="AV1749" s="13" t="s">
        <v>87</v>
      </c>
      <c r="AW1749" s="13" t="s">
        <v>43</v>
      </c>
      <c r="AX1749" s="13" t="s">
        <v>80</v>
      </c>
      <c r="AY1749" s="240" t="s">
        <v>281</v>
      </c>
    </row>
    <row r="1750" s="13" customFormat="1">
      <c r="B1750" s="239"/>
      <c r="D1750" s="216" t="s">
        <v>402</v>
      </c>
      <c r="E1750" s="240" t="s">
        <v>5</v>
      </c>
      <c r="F1750" s="241" t="s">
        <v>1990</v>
      </c>
      <c r="H1750" s="242">
        <v>18.399999999999999</v>
      </c>
      <c r="I1750" s="243"/>
      <c r="L1750" s="239"/>
      <c r="M1750" s="244"/>
      <c r="N1750" s="245"/>
      <c r="O1750" s="245"/>
      <c r="P1750" s="245"/>
      <c r="Q1750" s="245"/>
      <c r="R1750" s="245"/>
      <c r="S1750" s="245"/>
      <c r="T1750" s="246"/>
      <c r="AT1750" s="240" t="s">
        <v>402</v>
      </c>
      <c r="AU1750" s="240" t="s">
        <v>294</v>
      </c>
      <c r="AV1750" s="13" t="s">
        <v>87</v>
      </c>
      <c r="AW1750" s="13" t="s">
        <v>43</v>
      </c>
      <c r="AX1750" s="13" t="s">
        <v>80</v>
      </c>
      <c r="AY1750" s="240" t="s">
        <v>281</v>
      </c>
    </row>
    <row r="1751" s="13" customFormat="1">
      <c r="B1751" s="239"/>
      <c r="D1751" s="216" t="s">
        <v>402</v>
      </c>
      <c r="E1751" s="240" t="s">
        <v>5</v>
      </c>
      <c r="F1751" s="241" t="s">
        <v>1991</v>
      </c>
      <c r="H1751" s="242">
        <v>74.900000000000006</v>
      </c>
      <c r="I1751" s="243"/>
      <c r="L1751" s="239"/>
      <c r="M1751" s="244"/>
      <c r="N1751" s="245"/>
      <c r="O1751" s="245"/>
      <c r="P1751" s="245"/>
      <c r="Q1751" s="245"/>
      <c r="R1751" s="245"/>
      <c r="S1751" s="245"/>
      <c r="T1751" s="246"/>
      <c r="AT1751" s="240" t="s">
        <v>402</v>
      </c>
      <c r="AU1751" s="240" t="s">
        <v>294</v>
      </c>
      <c r="AV1751" s="13" t="s">
        <v>87</v>
      </c>
      <c r="AW1751" s="13" t="s">
        <v>43</v>
      </c>
      <c r="AX1751" s="13" t="s">
        <v>80</v>
      </c>
      <c r="AY1751" s="240" t="s">
        <v>281</v>
      </c>
    </row>
    <row r="1752" s="13" customFormat="1">
      <c r="B1752" s="239"/>
      <c r="D1752" s="216" t="s">
        <v>402</v>
      </c>
      <c r="E1752" s="240" t="s">
        <v>5</v>
      </c>
      <c r="F1752" s="241" t="s">
        <v>1992</v>
      </c>
      <c r="H1752" s="242">
        <v>19.100000000000001</v>
      </c>
      <c r="I1752" s="243"/>
      <c r="L1752" s="239"/>
      <c r="M1752" s="244"/>
      <c r="N1752" s="245"/>
      <c r="O1752" s="245"/>
      <c r="P1752" s="245"/>
      <c r="Q1752" s="245"/>
      <c r="R1752" s="245"/>
      <c r="S1752" s="245"/>
      <c r="T1752" s="246"/>
      <c r="AT1752" s="240" t="s">
        <v>402</v>
      </c>
      <c r="AU1752" s="240" t="s">
        <v>294</v>
      </c>
      <c r="AV1752" s="13" t="s">
        <v>87</v>
      </c>
      <c r="AW1752" s="13" t="s">
        <v>43</v>
      </c>
      <c r="AX1752" s="13" t="s">
        <v>80</v>
      </c>
      <c r="AY1752" s="240" t="s">
        <v>281</v>
      </c>
    </row>
    <row r="1753" s="13" customFormat="1">
      <c r="B1753" s="239"/>
      <c r="D1753" s="216" t="s">
        <v>402</v>
      </c>
      <c r="E1753" s="240" t="s">
        <v>5</v>
      </c>
      <c r="F1753" s="241" t="s">
        <v>1993</v>
      </c>
      <c r="H1753" s="242">
        <v>43.200000000000003</v>
      </c>
      <c r="I1753" s="243"/>
      <c r="L1753" s="239"/>
      <c r="M1753" s="244"/>
      <c r="N1753" s="245"/>
      <c r="O1753" s="245"/>
      <c r="P1753" s="245"/>
      <c r="Q1753" s="245"/>
      <c r="R1753" s="245"/>
      <c r="S1753" s="245"/>
      <c r="T1753" s="246"/>
      <c r="AT1753" s="240" t="s">
        <v>402</v>
      </c>
      <c r="AU1753" s="240" t="s">
        <v>294</v>
      </c>
      <c r="AV1753" s="13" t="s">
        <v>87</v>
      </c>
      <c r="AW1753" s="13" t="s">
        <v>43</v>
      </c>
      <c r="AX1753" s="13" t="s">
        <v>80</v>
      </c>
      <c r="AY1753" s="240" t="s">
        <v>281</v>
      </c>
    </row>
    <row r="1754" s="13" customFormat="1">
      <c r="B1754" s="239"/>
      <c r="D1754" s="216" t="s">
        <v>402</v>
      </c>
      <c r="E1754" s="240" t="s">
        <v>5</v>
      </c>
      <c r="F1754" s="241" t="s">
        <v>1994</v>
      </c>
      <c r="H1754" s="242">
        <v>30.100000000000001</v>
      </c>
      <c r="I1754" s="243"/>
      <c r="L1754" s="239"/>
      <c r="M1754" s="244"/>
      <c r="N1754" s="245"/>
      <c r="O1754" s="245"/>
      <c r="P1754" s="245"/>
      <c r="Q1754" s="245"/>
      <c r="R1754" s="245"/>
      <c r="S1754" s="245"/>
      <c r="T1754" s="246"/>
      <c r="AT1754" s="240" t="s">
        <v>402</v>
      </c>
      <c r="AU1754" s="240" t="s">
        <v>294</v>
      </c>
      <c r="AV1754" s="13" t="s">
        <v>87</v>
      </c>
      <c r="AW1754" s="13" t="s">
        <v>43</v>
      </c>
      <c r="AX1754" s="13" t="s">
        <v>80</v>
      </c>
      <c r="AY1754" s="240" t="s">
        <v>281</v>
      </c>
    </row>
    <row r="1755" s="13" customFormat="1">
      <c r="B1755" s="239"/>
      <c r="D1755" s="216" t="s">
        <v>402</v>
      </c>
      <c r="E1755" s="240" t="s">
        <v>5</v>
      </c>
      <c r="F1755" s="241" t="s">
        <v>1995</v>
      </c>
      <c r="H1755" s="242">
        <v>37.799999999999997</v>
      </c>
      <c r="I1755" s="243"/>
      <c r="L1755" s="239"/>
      <c r="M1755" s="244"/>
      <c r="N1755" s="245"/>
      <c r="O1755" s="245"/>
      <c r="P1755" s="245"/>
      <c r="Q1755" s="245"/>
      <c r="R1755" s="245"/>
      <c r="S1755" s="245"/>
      <c r="T1755" s="246"/>
      <c r="AT1755" s="240" t="s">
        <v>402</v>
      </c>
      <c r="AU1755" s="240" t="s">
        <v>294</v>
      </c>
      <c r="AV1755" s="13" t="s">
        <v>87</v>
      </c>
      <c r="AW1755" s="13" t="s">
        <v>43</v>
      </c>
      <c r="AX1755" s="13" t="s">
        <v>80</v>
      </c>
      <c r="AY1755" s="240" t="s">
        <v>281</v>
      </c>
    </row>
    <row r="1756" s="13" customFormat="1">
      <c r="B1756" s="239"/>
      <c r="D1756" s="216" t="s">
        <v>402</v>
      </c>
      <c r="E1756" s="240" t="s">
        <v>5</v>
      </c>
      <c r="F1756" s="241" t="s">
        <v>1996</v>
      </c>
      <c r="H1756" s="242">
        <v>9.9000000000000004</v>
      </c>
      <c r="I1756" s="243"/>
      <c r="L1756" s="239"/>
      <c r="M1756" s="244"/>
      <c r="N1756" s="245"/>
      <c r="O1756" s="245"/>
      <c r="P1756" s="245"/>
      <c r="Q1756" s="245"/>
      <c r="R1756" s="245"/>
      <c r="S1756" s="245"/>
      <c r="T1756" s="246"/>
      <c r="AT1756" s="240" t="s">
        <v>402</v>
      </c>
      <c r="AU1756" s="240" t="s">
        <v>294</v>
      </c>
      <c r="AV1756" s="13" t="s">
        <v>87</v>
      </c>
      <c r="AW1756" s="13" t="s">
        <v>43</v>
      </c>
      <c r="AX1756" s="13" t="s">
        <v>80</v>
      </c>
      <c r="AY1756" s="240" t="s">
        <v>281</v>
      </c>
    </row>
    <row r="1757" s="14" customFormat="1">
      <c r="B1757" s="247"/>
      <c r="D1757" s="216" t="s">
        <v>402</v>
      </c>
      <c r="E1757" s="248" t="s">
        <v>5</v>
      </c>
      <c r="F1757" s="249" t="s">
        <v>405</v>
      </c>
      <c r="H1757" s="250">
        <v>800.05999999999995</v>
      </c>
      <c r="I1757" s="251"/>
      <c r="L1757" s="247"/>
      <c r="M1757" s="252"/>
      <c r="N1757" s="253"/>
      <c r="O1757" s="253"/>
      <c r="P1757" s="253"/>
      <c r="Q1757" s="253"/>
      <c r="R1757" s="253"/>
      <c r="S1757" s="253"/>
      <c r="T1757" s="254"/>
      <c r="AT1757" s="248" t="s">
        <v>402</v>
      </c>
      <c r="AU1757" s="248" t="s">
        <v>294</v>
      </c>
      <c r="AV1757" s="14" t="s">
        <v>286</v>
      </c>
      <c r="AW1757" s="14" t="s">
        <v>43</v>
      </c>
      <c r="AX1757" s="14" t="s">
        <v>24</v>
      </c>
      <c r="AY1757" s="248" t="s">
        <v>281</v>
      </c>
    </row>
    <row r="1758" s="1" customFormat="1" ht="16.5" customHeight="1">
      <c r="B1758" s="203"/>
      <c r="C1758" s="204" t="s">
        <v>1997</v>
      </c>
      <c r="D1758" s="204" t="s">
        <v>282</v>
      </c>
      <c r="E1758" s="205" t="s">
        <v>1998</v>
      </c>
      <c r="F1758" s="206" t="s">
        <v>1999</v>
      </c>
      <c r="G1758" s="207" t="s">
        <v>408</v>
      </c>
      <c r="H1758" s="208">
        <v>4.75</v>
      </c>
      <c r="I1758" s="209"/>
      <c r="J1758" s="210">
        <f>ROUND(I1758*H1758,2)</f>
        <v>0</v>
      </c>
      <c r="K1758" s="206" t="s">
        <v>389</v>
      </c>
      <c r="L1758" s="48"/>
      <c r="M1758" s="211" t="s">
        <v>5</v>
      </c>
      <c r="N1758" s="212" t="s">
        <v>51</v>
      </c>
      <c r="O1758" s="49"/>
      <c r="P1758" s="213">
        <f>O1758*H1758</f>
        <v>0</v>
      </c>
      <c r="Q1758" s="213">
        <v>2.1600000000000001</v>
      </c>
      <c r="R1758" s="213">
        <f>Q1758*H1758</f>
        <v>10.260000000000002</v>
      </c>
      <c r="S1758" s="213">
        <v>0</v>
      </c>
      <c r="T1758" s="214">
        <f>S1758*H1758</f>
        <v>0</v>
      </c>
      <c r="AR1758" s="26" t="s">
        <v>286</v>
      </c>
      <c r="AT1758" s="26" t="s">
        <v>282</v>
      </c>
      <c r="AU1758" s="26" t="s">
        <v>294</v>
      </c>
      <c r="AY1758" s="26" t="s">
        <v>281</v>
      </c>
      <c r="BE1758" s="215">
        <f>IF(N1758="základní",J1758,0)</f>
        <v>0</v>
      </c>
      <c r="BF1758" s="215">
        <f>IF(N1758="snížená",J1758,0)</f>
        <v>0</v>
      </c>
      <c r="BG1758" s="215">
        <f>IF(N1758="zákl. přenesená",J1758,0)</f>
        <v>0</v>
      </c>
      <c r="BH1758" s="215">
        <f>IF(N1758="sníž. přenesená",J1758,0)</f>
        <v>0</v>
      </c>
      <c r="BI1758" s="215">
        <f>IF(N1758="nulová",J1758,0)</f>
        <v>0</v>
      </c>
      <c r="BJ1758" s="26" t="s">
        <v>24</v>
      </c>
      <c r="BK1758" s="215">
        <f>ROUND(I1758*H1758,2)</f>
        <v>0</v>
      </c>
      <c r="BL1758" s="26" t="s">
        <v>286</v>
      </c>
      <c r="BM1758" s="26" t="s">
        <v>2000</v>
      </c>
    </row>
    <row r="1759" s="1" customFormat="1">
      <c r="B1759" s="48"/>
      <c r="D1759" s="216" t="s">
        <v>288</v>
      </c>
      <c r="F1759" s="217" t="s">
        <v>2001</v>
      </c>
      <c r="I1759" s="218"/>
      <c r="L1759" s="48"/>
      <c r="M1759" s="219"/>
      <c r="N1759" s="49"/>
      <c r="O1759" s="49"/>
      <c r="P1759" s="49"/>
      <c r="Q1759" s="49"/>
      <c r="R1759" s="49"/>
      <c r="S1759" s="49"/>
      <c r="T1759" s="87"/>
      <c r="AT1759" s="26" t="s">
        <v>288</v>
      </c>
      <c r="AU1759" s="26" t="s">
        <v>294</v>
      </c>
    </row>
    <row r="1760" s="12" customFormat="1">
      <c r="B1760" s="232"/>
      <c r="D1760" s="216" t="s">
        <v>402</v>
      </c>
      <c r="E1760" s="233" t="s">
        <v>5</v>
      </c>
      <c r="F1760" s="234" t="s">
        <v>2002</v>
      </c>
      <c r="H1760" s="233" t="s">
        <v>5</v>
      </c>
      <c r="I1760" s="235"/>
      <c r="L1760" s="232"/>
      <c r="M1760" s="236"/>
      <c r="N1760" s="237"/>
      <c r="O1760" s="237"/>
      <c r="P1760" s="237"/>
      <c r="Q1760" s="237"/>
      <c r="R1760" s="237"/>
      <c r="S1760" s="237"/>
      <c r="T1760" s="238"/>
      <c r="AT1760" s="233" t="s">
        <v>402</v>
      </c>
      <c r="AU1760" s="233" t="s">
        <v>294</v>
      </c>
      <c r="AV1760" s="12" t="s">
        <v>24</v>
      </c>
      <c r="AW1760" s="12" t="s">
        <v>43</v>
      </c>
      <c r="AX1760" s="12" t="s">
        <v>80</v>
      </c>
      <c r="AY1760" s="233" t="s">
        <v>281</v>
      </c>
    </row>
    <row r="1761" s="13" customFormat="1">
      <c r="B1761" s="239"/>
      <c r="D1761" s="216" t="s">
        <v>402</v>
      </c>
      <c r="E1761" s="240" t="s">
        <v>5</v>
      </c>
      <c r="F1761" s="241" t="s">
        <v>2003</v>
      </c>
      <c r="H1761" s="242">
        <v>4.75</v>
      </c>
      <c r="I1761" s="243"/>
      <c r="L1761" s="239"/>
      <c r="M1761" s="244"/>
      <c r="N1761" s="245"/>
      <c r="O1761" s="245"/>
      <c r="P1761" s="245"/>
      <c r="Q1761" s="245"/>
      <c r="R1761" s="245"/>
      <c r="S1761" s="245"/>
      <c r="T1761" s="246"/>
      <c r="AT1761" s="240" t="s">
        <v>402</v>
      </c>
      <c r="AU1761" s="240" t="s">
        <v>294</v>
      </c>
      <c r="AV1761" s="13" t="s">
        <v>87</v>
      </c>
      <c r="AW1761" s="13" t="s">
        <v>43</v>
      </c>
      <c r="AX1761" s="13" t="s">
        <v>24</v>
      </c>
      <c r="AY1761" s="240" t="s">
        <v>281</v>
      </c>
    </row>
    <row r="1762" s="1" customFormat="1" ht="25.5" customHeight="1">
      <c r="B1762" s="203"/>
      <c r="C1762" s="204" t="s">
        <v>2004</v>
      </c>
      <c r="D1762" s="204" t="s">
        <v>282</v>
      </c>
      <c r="E1762" s="205" t="s">
        <v>2005</v>
      </c>
      <c r="F1762" s="206" t="s">
        <v>2006</v>
      </c>
      <c r="G1762" s="207" t="s">
        <v>388</v>
      </c>
      <c r="H1762" s="208">
        <v>3.6000000000000001</v>
      </c>
      <c r="I1762" s="209"/>
      <c r="J1762" s="210">
        <f>ROUND(I1762*H1762,2)</f>
        <v>0</v>
      </c>
      <c r="K1762" s="206" t="s">
        <v>389</v>
      </c>
      <c r="L1762" s="48"/>
      <c r="M1762" s="211" t="s">
        <v>5</v>
      </c>
      <c r="N1762" s="212" t="s">
        <v>51</v>
      </c>
      <c r="O1762" s="49"/>
      <c r="P1762" s="213">
        <f>O1762*H1762</f>
        <v>0</v>
      </c>
      <c r="Q1762" s="213">
        <v>0.031199999999999999</v>
      </c>
      <c r="R1762" s="213">
        <f>Q1762*H1762</f>
        <v>0.11232</v>
      </c>
      <c r="S1762" s="213">
        <v>0</v>
      </c>
      <c r="T1762" s="214">
        <f>S1762*H1762</f>
        <v>0</v>
      </c>
      <c r="AR1762" s="26" t="s">
        <v>286</v>
      </c>
      <c r="AT1762" s="26" t="s">
        <v>282</v>
      </c>
      <c r="AU1762" s="26" t="s">
        <v>294</v>
      </c>
      <c r="AY1762" s="26" t="s">
        <v>281</v>
      </c>
      <c r="BE1762" s="215">
        <f>IF(N1762="základní",J1762,0)</f>
        <v>0</v>
      </c>
      <c r="BF1762" s="215">
        <f>IF(N1762="snížená",J1762,0)</f>
        <v>0</v>
      </c>
      <c r="BG1762" s="215">
        <f>IF(N1762="zákl. přenesená",J1762,0)</f>
        <v>0</v>
      </c>
      <c r="BH1762" s="215">
        <f>IF(N1762="sníž. přenesená",J1762,0)</f>
        <v>0</v>
      </c>
      <c r="BI1762" s="215">
        <f>IF(N1762="nulová",J1762,0)</f>
        <v>0</v>
      </c>
      <c r="BJ1762" s="26" t="s">
        <v>24</v>
      </c>
      <c r="BK1762" s="215">
        <f>ROUND(I1762*H1762,2)</f>
        <v>0</v>
      </c>
      <c r="BL1762" s="26" t="s">
        <v>286</v>
      </c>
      <c r="BM1762" s="26" t="s">
        <v>2007</v>
      </c>
    </row>
    <row r="1763" s="1" customFormat="1">
      <c r="B1763" s="48"/>
      <c r="D1763" s="216" t="s">
        <v>288</v>
      </c>
      <c r="F1763" s="217" t="s">
        <v>2008</v>
      </c>
      <c r="I1763" s="218"/>
      <c r="L1763" s="48"/>
      <c r="M1763" s="219"/>
      <c r="N1763" s="49"/>
      <c r="O1763" s="49"/>
      <c r="P1763" s="49"/>
      <c r="Q1763" s="49"/>
      <c r="R1763" s="49"/>
      <c r="S1763" s="49"/>
      <c r="T1763" s="87"/>
      <c r="AT1763" s="26" t="s">
        <v>288</v>
      </c>
      <c r="AU1763" s="26" t="s">
        <v>294</v>
      </c>
    </row>
    <row r="1764" s="12" customFormat="1">
      <c r="B1764" s="232"/>
      <c r="D1764" s="216" t="s">
        <v>402</v>
      </c>
      <c r="E1764" s="233" t="s">
        <v>5</v>
      </c>
      <c r="F1764" s="234" t="s">
        <v>776</v>
      </c>
      <c r="H1764" s="233" t="s">
        <v>5</v>
      </c>
      <c r="I1764" s="235"/>
      <c r="L1764" s="232"/>
      <c r="M1764" s="236"/>
      <c r="N1764" s="237"/>
      <c r="O1764" s="237"/>
      <c r="P1764" s="237"/>
      <c r="Q1764" s="237"/>
      <c r="R1764" s="237"/>
      <c r="S1764" s="237"/>
      <c r="T1764" s="238"/>
      <c r="AT1764" s="233" t="s">
        <v>402</v>
      </c>
      <c r="AU1764" s="233" t="s">
        <v>294</v>
      </c>
      <c r="AV1764" s="12" t="s">
        <v>24</v>
      </c>
      <c r="AW1764" s="12" t="s">
        <v>43</v>
      </c>
      <c r="AX1764" s="12" t="s">
        <v>80</v>
      </c>
      <c r="AY1764" s="233" t="s">
        <v>281</v>
      </c>
    </row>
    <row r="1765" s="12" customFormat="1">
      <c r="B1765" s="232"/>
      <c r="D1765" s="216" t="s">
        <v>402</v>
      </c>
      <c r="E1765" s="233" t="s">
        <v>5</v>
      </c>
      <c r="F1765" s="234" t="s">
        <v>1462</v>
      </c>
      <c r="H1765" s="233" t="s">
        <v>5</v>
      </c>
      <c r="I1765" s="235"/>
      <c r="L1765" s="232"/>
      <c r="M1765" s="236"/>
      <c r="N1765" s="237"/>
      <c r="O1765" s="237"/>
      <c r="P1765" s="237"/>
      <c r="Q1765" s="237"/>
      <c r="R1765" s="237"/>
      <c r="S1765" s="237"/>
      <c r="T1765" s="238"/>
      <c r="AT1765" s="233" t="s">
        <v>402</v>
      </c>
      <c r="AU1765" s="233" t="s">
        <v>294</v>
      </c>
      <c r="AV1765" s="12" t="s">
        <v>24</v>
      </c>
      <c r="AW1765" s="12" t="s">
        <v>43</v>
      </c>
      <c r="AX1765" s="12" t="s">
        <v>80</v>
      </c>
      <c r="AY1765" s="233" t="s">
        <v>281</v>
      </c>
    </row>
    <row r="1766" s="13" customFormat="1">
      <c r="B1766" s="239"/>
      <c r="D1766" s="216" t="s">
        <v>402</v>
      </c>
      <c r="E1766" s="240" t="s">
        <v>5</v>
      </c>
      <c r="F1766" s="241" t="s">
        <v>2009</v>
      </c>
      <c r="H1766" s="242">
        <v>3.6000000000000001</v>
      </c>
      <c r="I1766" s="243"/>
      <c r="L1766" s="239"/>
      <c r="M1766" s="244"/>
      <c r="N1766" s="245"/>
      <c r="O1766" s="245"/>
      <c r="P1766" s="245"/>
      <c r="Q1766" s="245"/>
      <c r="R1766" s="245"/>
      <c r="S1766" s="245"/>
      <c r="T1766" s="246"/>
      <c r="AT1766" s="240" t="s">
        <v>402</v>
      </c>
      <c r="AU1766" s="240" t="s">
        <v>294</v>
      </c>
      <c r="AV1766" s="13" t="s">
        <v>87</v>
      </c>
      <c r="AW1766" s="13" t="s">
        <v>43</v>
      </c>
      <c r="AX1766" s="13" t="s">
        <v>80</v>
      </c>
      <c r="AY1766" s="240" t="s">
        <v>281</v>
      </c>
    </row>
    <row r="1767" s="14" customFormat="1">
      <c r="B1767" s="247"/>
      <c r="D1767" s="216" t="s">
        <v>402</v>
      </c>
      <c r="E1767" s="248" t="s">
        <v>5</v>
      </c>
      <c r="F1767" s="249" t="s">
        <v>405</v>
      </c>
      <c r="H1767" s="250">
        <v>3.6000000000000001</v>
      </c>
      <c r="I1767" s="251"/>
      <c r="L1767" s="247"/>
      <c r="M1767" s="252"/>
      <c r="N1767" s="253"/>
      <c r="O1767" s="253"/>
      <c r="P1767" s="253"/>
      <c r="Q1767" s="253"/>
      <c r="R1767" s="253"/>
      <c r="S1767" s="253"/>
      <c r="T1767" s="254"/>
      <c r="AT1767" s="248" t="s">
        <v>402</v>
      </c>
      <c r="AU1767" s="248" t="s">
        <v>294</v>
      </c>
      <c r="AV1767" s="14" t="s">
        <v>286</v>
      </c>
      <c r="AW1767" s="14" t="s">
        <v>43</v>
      </c>
      <c r="AX1767" s="14" t="s">
        <v>24</v>
      </c>
      <c r="AY1767" s="248" t="s">
        <v>281</v>
      </c>
    </row>
    <row r="1768" s="1" customFormat="1" ht="16.5" customHeight="1">
      <c r="B1768" s="203"/>
      <c r="C1768" s="204" t="s">
        <v>2010</v>
      </c>
      <c r="D1768" s="204" t="s">
        <v>282</v>
      </c>
      <c r="E1768" s="205" t="s">
        <v>2011</v>
      </c>
      <c r="F1768" s="206" t="s">
        <v>2012</v>
      </c>
      <c r="G1768" s="207" t="s">
        <v>388</v>
      </c>
      <c r="H1768" s="208">
        <v>25</v>
      </c>
      <c r="I1768" s="209"/>
      <c r="J1768" s="210">
        <f>ROUND(I1768*H1768,2)</f>
        <v>0</v>
      </c>
      <c r="K1768" s="206" t="s">
        <v>389</v>
      </c>
      <c r="L1768" s="48"/>
      <c r="M1768" s="211" t="s">
        <v>5</v>
      </c>
      <c r="N1768" s="212" t="s">
        <v>51</v>
      </c>
      <c r="O1768" s="49"/>
      <c r="P1768" s="213">
        <f>O1768*H1768</f>
        <v>0</v>
      </c>
      <c r="Q1768" s="213">
        <v>0.20802000000000001</v>
      </c>
      <c r="R1768" s="213">
        <f>Q1768*H1768</f>
        <v>5.2004999999999999</v>
      </c>
      <c r="S1768" s="213">
        <v>0</v>
      </c>
      <c r="T1768" s="214">
        <f>S1768*H1768</f>
        <v>0</v>
      </c>
      <c r="AR1768" s="26" t="s">
        <v>286</v>
      </c>
      <c r="AT1768" s="26" t="s">
        <v>282</v>
      </c>
      <c r="AU1768" s="26" t="s">
        <v>294</v>
      </c>
      <c r="AY1768" s="26" t="s">
        <v>281</v>
      </c>
      <c r="BE1768" s="215">
        <f>IF(N1768="základní",J1768,0)</f>
        <v>0</v>
      </c>
      <c r="BF1768" s="215">
        <f>IF(N1768="snížená",J1768,0)</f>
        <v>0</v>
      </c>
      <c r="BG1768" s="215">
        <f>IF(N1768="zákl. přenesená",J1768,0)</f>
        <v>0</v>
      </c>
      <c r="BH1768" s="215">
        <f>IF(N1768="sníž. přenesená",J1768,0)</f>
        <v>0</v>
      </c>
      <c r="BI1768" s="215">
        <f>IF(N1768="nulová",J1768,0)</f>
        <v>0</v>
      </c>
      <c r="BJ1768" s="26" t="s">
        <v>24</v>
      </c>
      <c r="BK1768" s="215">
        <f>ROUND(I1768*H1768,2)</f>
        <v>0</v>
      </c>
      <c r="BL1768" s="26" t="s">
        <v>286</v>
      </c>
      <c r="BM1768" s="26" t="s">
        <v>2013</v>
      </c>
    </row>
    <row r="1769" s="1" customFormat="1">
      <c r="B1769" s="48"/>
      <c r="D1769" s="216" t="s">
        <v>288</v>
      </c>
      <c r="F1769" s="217" t="s">
        <v>2014</v>
      </c>
      <c r="I1769" s="218"/>
      <c r="L1769" s="48"/>
      <c r="M1769" s="219"/>
      <c r="N1769" s="49"/>
      <c r="O1769" s="49"/>
      <c r="P1769" s="49"/>
      <c r="Q1769" s="49"/>
      <c r="R1769" s="49"/>
      <c r="S1769" s="49"/>
      <c r="T1769" s="87"/>
      <c r="AT1769" s="26" t="s">
        <v>288</v>
      </c>
      <c r="AU1769" s="26" t="s">
        <v>294</v>
      </c>
    </row>
    <row r="1770" s="12" customFormat="1">
      <c r="B1770" s="232"/>
      <c r="D1770" s="216" t="s">
        <v>402</v>
      </c>
      <c r="E1770" s="233" t="s">
        <v>5</v>
      </c>
      <c r="F1770" s="234" t="s">
        <v>2015</v>
      </c>
      <c r="H1770" s="233" t="s">
        <v>5</v>
      </c>
      <c r="I1770" s="235"/>
      <c r="L1770" s="232"/>
      <c r="M1770" s="236"/>
      <c r="N1770" s="237"/>
      <c r="O1770" s="237"/>
      <c r="P1770" s="237"/>
      <c r="Q1770" s="237"/>
      <c r="R1770" s="237"/>
      <c r="S1770" s="237"/>
      <c r="T1770" s="238"/>
      <c r="AT1770" s="233" t="s">
        <v>402</v>
      </c>
      <c r="AU1770" s="233" t="s">
        <v>294</v>
      </c>
      <c r="AV1770" s="12" t="s">
        <v>24</v>
      </c>
      <c r="AW1770" s="12" t="s">
        <v>43</v>
      </c>
      <c r="AX1770" s="12" t="s">
        <v>80</v>
      </c>
      <c r="AY1770" s="233" t="s">
        <v>281</v>
      </c>
    </row>
    <row r="1771" s="13" customFormat="1">
      <c r="B1771" s="239"/>
      <c r="D1771" s="216" t="s">
        <v>402</v>
      </c>
      <c r="E1771" s="240" t="s">
        <v>5</v>
      </c>
      <c r="F1771" s="241" t="s">
        <v>692</v>
      </c>
      <c r="H1771" s="242">
        <v>25</v>
      </c>
      <c r="I1771" s="243"/>
      <c r="L1771" s="239"/>
      <c r="M1771" s="244"/>
      <c r="N1771" s="245"/>
      <c r="O1771" s="245"/>
      <c r="P1771" s="245"/>
      <c r="Q1771" s="245"/>
      <c r="R1771" s="245"/>
      <c r="S1771" s="245"/>
      <c r="T1771" s="246"/>
      <c r="AT1771" s="240" t="s">
        <v>402</v>
      </c>
      <c r="AU1771" s="240" t="s">
        <v>294</v>
      </c>
      <c r="AV1771" s="13" t="s">
        <v>87</v>
      </c>
      <c r="AW1771" s="13" t="s">
        <v>43</v>
      </c>
      <c r="AX1771" s="13" t="s">
        <v>80</v>
      </c>
      <c r="AY1771" s="240" t="s">
        <v>281</v>
      </c>
    </row>
    <row r="1772" s="14" customFormat="1">
      <c r="B1772" s="247"/>
      <c r="D1772" s="216" t="s">
        <v>402</v>
      </c>
      <c r="E1772" s="248" t="s">
        <v>5</v>
      </c>
      <c r="F1772" s="249" t="s">
        <v>405</v>
      </c>
      <c r="H1772" s="250">
        <v>25</v>
      </c>
      <c r="I1772" s="251"/>
      <c r="L1772" s="247"/>
      <c r="M1772" s="252"/>
      <c r="N1772" s="253"/>
      <c r="O1772" s="253"/>
      <c r="P1772" s="253"/>
      <c r="Q1772" s="253"/>
      <c r="R1772" s="253"/>
      <c r="S1772" s="253"/>
      <c r="T1772" s="254"/>
      <c r="AT1772" s="248" t="s">
        <v>402</v>
      </c>
      <c r="AU1772" s="248" t="s">
        <v>294</v>
      </c>
      <c r="AV1772" s="14" t="s">
        <v>286</v>
      </c>
      <c r="AW1772" s="14" t="s">
        <v>43</v>
      </c>
      <c r="AX1772" s="14" t="s">
        <v>24</v>
      </c>
      <c r="AY1772" s="248" t="s">
        <v>281</v>
      </c>
    </row>
    <row r="1773" s="1" customFormat="1" ht="16.5" customHeight="1">
      <c r="B1773" s="203"/>
      <c r="C1773" s="204" t="s">
        <v>2016</v>
      </c>
      <c r="D1773" s="204" t="s">
        <v>282</v>
      </c>
      <c r="E1773" s="205" t="s">
        <v>2017</v>
      </c>
      <c r="F1773" s="206" t="s">
        <v>2018</v>
      </c>
      <c r="G1773" s="207" t="s">
        <v>394</v>
      </c>
      <c r="H1773" s="208">
        <v>50</v>
      </c>
      <c r="I1773" s="209"/>
      <c r="J1773" s="210">
        <f>ROUND(I1773*H1773,2)</f>
        <v>0</v>
      </c>
      <c r="K1773" s="206" t="s">
        <v>389</v>
      </c>
      <c r="L1773" s="48"/>
      <c r="M1773" s="211" t="s">
        <v>5</v>
      </c>
      <c r="N1773" s="212" t="s">
        <v>51</v>
      </c>
      <c r="O1773" s="49"/>
      <c r="P1773" s="213">
        <f>O1773*H1773</f>
        <v>0</v>
      </c>
      <c r="Q1773" s="213">
        <v>0.1974776</v>
      </c>
      <c r="R1773" s="213">
        <f>Q1773*H1773</f>
        <v>9.8738799999999998</v>
      </c>
      <c r="S1773" s="213">
        <v>0</v>
      </c>
      <c r="T1773" s="214">
        <f>S1773*H1773</f>
        <v>0</v>
      </c>
      <c r="AR1773" s="26" t="s">
        <v>286</v>
      </c>
      <c r="AT1773" s="26" t="s">
        <v>282</v>
      </c>
      <c r="AU1773" s="26" t="s">
        <v>294</v>
      </c>
      <c r="AY1773" s="26" t="s">
        <v>281</v>
      </c>
      <c r="BE1773" s="215">
        <f>IF(N1773="základní",J1773,0)</f>
        <v>0</v>
      </c>
      <c r="BF1773" s="215">
        <f>IF(N1773="snížená",J1773,0)</f>
        <v>0</v>
      </c>
      <c r="BG1773" s="215">
        <f>IF(N1773="zákl. přenesená",J1773,0)</f>
        <v>0</v>
      </c>
      <c r="BH1773" s="215">
        <f>IF(N1773="sníž. přenesená",J1773,0)</f>
        <v>0</v>
      </c>
      <c r="BI1773" s="215">
        <f>IF(N1773="nulová",J1773,0)</f>
        <v>0</v>
      </c>
      <c r="BJ1773" s="26" t="s">
        <v>24</v>
      </c>
      <c r="BK1773" s="215">
        <f>ROUND(I1773*H1773,2)</f>
        <v>0</v>
      </c>
      <c r="BL1773" s="26" t="s">
        <v>286</v>
      </c>
      <c r="BM1773" s="26" t="s">
        <v>2019</v>
      </c>
    </row>
    <row r="1774" s="1" customFormat="1">
      <c r="B1774" s="48"/>
      <c r="D1774" s="216" t="s">
        <v>288</v>
      </c>
      <c r="F1774" s="217" t="s">
        <v>2020</v>
      </c>
      <c r="I1774" s="218"/>
      <c r="L1774" s="48"/>
      <c r="M1774" s="219"/>
      <c r="N1774" s="49"/>
      <c r="O1774" s="49"/>
      <c r="P1774" s="49"/>
      <c r="Q1774" s="49"/>
      <c r="R1774" s="49"/>
      <c r="S1774" s="49"/>
      <c r="T1774" s="87"/>
      <c r="AT1774" s="26" t="s">
        <v>288</v>
      </c>
      <c r="AU1774" s="26" t="s">
        <v>294</v>
      </c>
    </row>
    <row r="1775" s="10" customFormat="1" ht="22.32" customHeight="1">
      <c r="B1775" s="192"/>
      <c r="D1775" s="193" t="s">
        <v>79</v>
      </c>
      <c r="E1775" s="230" t="s">
        <v>1034</v>
      </c>
      <c r="F1775" s="230" t="s">
        <v>2021</v>
      </c>
      <c r="I1775" s="195"/>
      <c r="J1775" s="231">
        <f>BK1775</f>
        <v>0</v>
      </c>
      <c r="L1775" s="192"/>
      <c r="M1775" s="197"/>
      <c r="N1775" s="198"/>
      <c r="O1775" s="198"/>
      <c r="P1775" s="199">
        <f>SUM(P1776:P1811)</f>
        <v>0</v>
      </c>
      <c r="Q1775" s="198"/>
      <c r="R1775" s="199">
        <f>SUM(R1776:R1811)</f>
        <v>2.852614</v>
      </c>
      <c r="S1775" s="198"/>
      <c r="T1775" s="200">
        <f>SUM(T1776:T1811)</f>
        <v>0</v>
      </c>
      <c r="AR1775" s="193" t="s">
        <v>24</v>
      </c>
      <c r="AT1775" s="201" t="s">
        <v>79</v>
      </c>
      <c r="AU1775" s="201" t="s">
        <v>87</v>
      </c>
      <c r="AY1775" s="193" t="s">
        <v>281</v>
      </c>
      <c r="BK1775" s="202">
        <f>SUM(BK1776:BK1811)</f>
        <v>0</v>
      </c>
    </row>
    <row r="1776" s="1" customFormat="1" ht="16.5" customHeight="1">
      <c r="B1776" s="203"/>
      <c r="C1776" s="204" t="s">
        <v>2022</v>
      </c>
      <c r="D1776" s="204" t="s">
        <v>282</v>
      </c>
      <c r="E1776" s="205" t="s">
        <v>2023</v>
      </c>
      <c r="F1776" s="206" t="s">
        <v>2024</v>
      </c>
      <c r="G1776" s="207" t="s">
        <v>515</v>
      </c>
      <c r="H1776" s="208">
        <v>24</v>
      </c>
      <c r="I1776" s="209"/>
      <c r="J1776" s="210">
        <f>ROUND(I1776*H1776,2)</f>
        <v>0</v>
      </c>
      <c r="K1776" s="206" t="s">
        <v>389</v>
      </c>
      <c r="L1776" s="48"/>
      <c r="M1776" s="211" t="s">
        <v>5</v>
      </c>
      <c r="N1776" s="212" t="s">
        <v>51</v>
      </c>
      <c r="O1776" s="49"/>
      <c r="P1776" s="213">
        <f>O1776*H1776</f>
        <v>0</v>
      </c>
      <c r="Q1776" s="213">
        <v>0.016975000000000001</v>
      </c>
      <c r="R1776" s="213">
        <f>Q1776*H1776</f>
        <v>0.40739999999999998</v>
      </c>
      <c r="S1776" s="213">
        <v>0</v>
      </c>
      <c r="T1776" s="214">
        <f>S1776*H1776</f>
        <v>0</v>
      </c>
      <c r="AR1776" s="26" t="s">
        <v>286</v>
      </c>
      <c r="AT1776" s="26" t="s">
        <v>282</v>
      </c>
      <c r="AU1776" s="26" t="s">
        <v>294</v>
      </c>
      <c r="AY1776" s="26" t="s">
        <v>281</v>
      </c>
      <c r="BE1776" s="215">
        <f>IF(N1776="základní",J1776,0)</f>
        <v>0</v>
      </c>
      <c r="BF1776" s="215">
        <f>IF(N1776="snížená",J1776,0)</f>
        <v>0</v>
      </c>
      <c r="BG1776" s="215">
        <f>IF(N1776="zákl. přenesená",J1776,0)</f>
        <v>0</v>
      </c>
      <c r="BH1776" s="215">
        <f>IF(N1776="sníž. přenesená",J1776,0)</f>
        <v>0</v>
      </c>
      <c r="BI1776" s="215">
        <f>IF(N1776="nulová",J1776,0)</f>
        <v>0</v>
      </c>
      <c r="BJ1776" s="26" t="s">
        <v>24</v>
      </c>
      <c r="BK1776" s="215">
        <f>ROUND(I1776*H1776,2)</f>
        <v>0</v>
      </c>
      <c r="BL1776" s="26" t="s">
        <v>286</v>
      </c>
      <c r="BM1776" s="26" t="s">
        <v>2025</v>
      </c>
    </row>
    <row r="1777" s="1" customFormat="1">
      <c r="B1777" s="48"/>
      <c r="D1777" s="216" t="s">
        <v>288</v>
      </c>
      <c r="F1777" s="217" t="s">
        <v>2026</v>
      </c>
      <c r="I1777" s="218"/>
      <c r="L1777" s="48"/>
      <c r="M1777" s="219"/>
      <c r="N1777" s="49"/>
      <c r="O1777" s="49"/>
      <c r="P1777" s="49"/>
      <c r="Q1777" s="49"/>
      <c r="R1777" s="49"/>
      <c r="S1777" s="49"/>
      <c r="T1777" s="87"/>
      <c r="AT1777" s="26" t="s">
        <v>288</v>
      </c>
      <c r="AU1777" s="26" t="s">
        <v>294</v>
      </c>
    </row>
    <row r="1778" s="1" customFormat="1" ht="25.5" customHeight="1">
      <c r="B1778" s="203"/>
      <c r="C1778" s="255" t="s">
        <v>2027</v>
      </c>
      <c r="D1778" s="255" t="s">
        <v>512</v>
      </c>
      <c r="E1778" s="256" t="s">
        <v>2028</v>
      </c>
      <c r="F1778" s="257" t="s">
        <v>2029</v>
      </c>
      <c r="G1778" s="258" t="s">
        <v>515</v>
      </c>
      <c r="H1778" s="259">
        <v>7</v>
      </c>
      <c r="I1778" s="260"/>
      <c r="J1778" s="261">
        <f>ROUND(I1778*H1778,2)</f>
        <v>0</v>
      </c>
      <c r="K1778" s="257" t="s">
        <v>389</v>
      </c>
      <c r="L1778" s="262"/>
      <c r="M1778" s="263" t="s">
        <v>5</v>
      </c>
      <c r="N1778" s="264" t="s">
        <v>51</v>
      </c>
      <c r="O1778" s="49"/>
      <c r="P1778" s="213">
        <f>O1778*H1778</f>
        <v>0</v>
      </c>
      <c r="Q1778" s="213">
        <v>0.017649999999999999</v>
      </c>
      <c r="R1778" s="213">
        <f>Q1778*H1778</f>
        <v>0.12354999999999999</v>
      </c>
      <c r="S1778" s="213">
        <v>0</v>
      </c>
      <c r="T1778" s="214">
        <f>S1778*H1778</f>
        <v>0</v>
      </c>
      <c r="AR1778" s="26" t="s">
        <v>316</v>
      </c>
      <c r="AT1778" s="26" t="s">
        <v>512</v>
      </c>
      <c r="AU1778" s="26" t="s">
        <v>294</v>
      </c>
      <c r="AY1778" s="26" t="s">
        <v>281</v>
      </c>
      <c r="BE1778" s="215">
        <f>IF(N1778="základní",J1778,0)</f>
        <v>0</v>
      </c>
      <c r="BF1778" s="215">
        <f>IF(N1778="snížená",J1778,0)</f>
        <v>0</v>
      </c>
      <c r="BG1778" s="215">
        <f>IF(N1778="zákl. přenesená",J1778,0)</f>
        <v>0</v>
      </c>
      <c r="BH1778" s="215">
        <f>IF(N1778="sníž. přenesená",J1778,0)</f>
        <v>0</v>
      </c>
      <c r="BI1778" s="215">
        <f>IF(N1778="nulová",J1778,0)</f>
        <v>0</v>
      </c>
      <c r="BJ1778" s="26" t="s">
        <v>24</v>
      </c>
      <c r="BK1778" s="215">
        <f>ROUND(I1778*H1778,2)</f>
        <v>0</v>
      </c>
      <c r="BL1778" s="26" t="s">
        <v>286</v>
      </c>
      <c r="BM1778" s="26" t="s">
        <v>2030</v>
      </c>
    </row>
    <row r="1779" s="1" customFormat="1">
      <c r="B1779" s="48"/>
      <c r="D1779" s="216" t="s">
        <v>288</v>
      </c>
      <c r="F1779" s="217" t="s">
        <v>2031</v>
      </c>
      <c r="I1779" s="218"/>
      <c r="L1779" s="48"/>
      <c r="M1779" s="219"/>
      <c r="N1779" s="49"/>
      <c r="O1779" s="49"/>
      <c r="P1779" s="49"/>
      <c r="Q1779" s="49"/>
      <c r="R1779" s="49"/>
      <c r="S1779" s="49"/>
      <c r="T1779" s="87"/>
      <c r="AT1779" s="26" t="s">
        <v>288</v>
      </c>
      <c r="AU1779" s="26" t="s">
        <v>294</v>
      </c>
    </row>
    <row r="1780" s="1" customFormat="1" ht="25.5" customHeight="1">
      <c r="B1780" s="203"/>
      <c r="C1780" s="255" t="s">
        <v>2032</v>
      </c>
      <c r="D1780" s="255" t="s">
        <v>512</v>
      </c>
      <c r="E1780" s="256" t="s">
        <v>2033</v>
      </c>
      <c r="F1780" s="257" t="s">
        <v>2034</v>
      </c>
      <c r="G1780" s="258" t="s">
        <v>515</v>
      </c>
      <c r="H1780" s="259">
        <v>1</v>
      </c>
      <c r="I1780" s="260"/>
      <c r="J1780" s="261">
        <f>ROUND(I1780*H1780,2)</f>
        <v>0</v>
      </c>
      <c r="K1780" s="257" t="s">
        <v>389</v>
      </c>
      <c r="L1780" s="262"/>
      <c r="M1780" s="263" t="s">
        <v>5</v>
      </c>
      <c r="N1780" s="264" t="s">
        <v>51</v>
      </c>
      <c r="O1780" s="49"/>
      <c r="P1780" s="213">
        <f>O1780*H1780</f>
        <v>0</v>
      </c>
      <c r="Q1780" s="213">
        <v>0.018020000000000001</v>
      </c>
      <c r="R1780" s="213">
        <f>Q1780*H1780</f>
        <v>0.018020000000000001</v>
      </c>
      <c r="S1780" s="213">
        <v>0</v>
      </c>
      <c r="T1780" s="214">
        <f>S1780*H1780</f>
        <v>0</v>
      </c>
      <c r="AR1780" s="26" t="s">
        <v>316</v>
      </c>
      <c r="AT1780" s="26" t="s">
        <v>512</v>
      </c>
      <c r="AU1780" s="26" t="s">
        <v>294</v>
      </c>
      <c r="AY1780" s="26" t="s">
        <v>281</v>
      </c>
      <c r="BE1780" s="215">
        <f>IF(N1780="základní",J1780,0)</f>
        <v>0</v>
      </c>
      <c r="BF1780" s="215">
        <f>IF(N1780="snížená",J1780,0)</f>
        <v>0</v>
      </c>
      <c r="BG1780" s="215">
        <f>IF(N1780="zákl. přenesená",J1780,0)</f>
        <v>0</v>
      </c>
      <c r="BH1780" s="215">
        <f>IF(N1780="sníž. přenesená",J1780,0)</f>
        <v>0</v>
      </c>
      <c r="BI1780" s="215">
        <f>IF(N1780="nulová",J1780,0)</f>
        <v>0</v>
      </c>
      <c r="BJ1780" s="26" t="s">
        <v>24</v>
      </c>
      <c r="BK1780" s="215">
        <f>ROUND(I1780*H1780,2)</f>
        <v>0</v>
      </c>
      <c r="BL1780" s="26" t="s">
        <v>286</v>
      </c>
      <c r="BM1780" s="26" t="s">
        <v>2035</v>
      </c>
    </row>
    <row r="1781" s="1" customFormat="1">
      <c r="B1781" s="48"/>
      <c r="D1781" s="216" t="s">
        <v>288</v>
      </c>
      <c r="F1781" s="217" t="s">
        <v>2036</v>
      </c>
      <c r="I1781" s="218"/>
      <c r="L1781" s="48"/>
      <c r="M1781" s="219"/>
      <c r="N1781" s="49"/>
      <c r="O1781" s="49"/>
      <c r="P1781" s="49"/>
      <c r="Q1781" s="49"/>
      <c r="R1781" s="49"/>
      <c r="S1781" s="49"/>
      <c r="T1781" s="87"/>
      <c r="AT1781" s="26" t="s">
        <v>288</v>
      </c>
      <c r="AU1781" s="26" t="s">
        <v>294</v>
      </c>
    </row>
    <row r="1782" s="1" customFormat="1" ht="25.5" customHeight="1">
      <c r="B1782" s="203"/>
      <c r="C1782" s="255" t="s">
        <v>2037</v>
      </c>
      <c r="D1782" s="255" t="s">
        <v>512</v>
      </c>
      <c r="E1782" s="256" t="s">
        <v>2038</v>
      </c>
      <c r="F1782" s="257" t="s">
        <v>2039</v>
      </c>
      <c r="G1782" s="258" t="s">
        <v>515</v>
      </c>
      <c r="H1782" s="259">
        <v>2</v>
      </c>
      <c r="I1782" s="260"/>
      <c r="J1782" s="261">
        <f>ROUND(I1782*H1782,2)</f>
        <v>0</v>
      </c>
      <c r="K1782" s="257" t="s">
        <v>389</v>
      </c>
      <c r="L1782" s="262"/>
      <c r="M1782" s="263" t="s">
        <v>5</v>
      </c>
      <c r="N1782" s="264" t="s">
        <v>51</v>
      </c>
      <c r="O1782" s="49"/>
      <c r="P1782" s="213">
        <f>O1782*H1782</f>
        <v>0</v>
      </c>
      <c r="Q1782" s="213">
        <v>0.02333</v>
      </c>
      <c r="R1782" s="213">
        <f>Q1782*H1782</f>
        <v>0.04666</v>
      </c>
      <c r="S1782" s="213">
        <v>0</v>
      </c>
      <c r="T1782" s="214">
        <f>S1782*H1782</f>
        <v>0</v>
      </c>
      <c r="AR1782" s="26" t="s">
        <v>316</v>
      </c>
      <c r="AT1782" s="26" t="s">
        <v>512</v>
      </c>
      <c r="AU1782" s="26" t="s">
        <v>294</v>
      </c>
      <c r="AY1782" s="26" t="s">
        <v>281</v>
      </c>
      <c r="BE1782" s="215">
        <f>IF(N1782="základní",J1782,0)</f>
        <v>0</v>
      </c>
      <c r="BF1782" s="215">
        <f>IF(N1782="snížená",J1782,0)</f>
        <v>0</v>
      </c>
      <c r="BG1782" s="215">
        <f>IF(N1782="zákl. přenesená",J1782,0)</f>
        <v>0</v>
      </c>
      <c r="BH1782" s="215">
        <f>IF(N1782="sníž. přenesená",J1782,0)</f>
        <v>0</v>
      </c>
      <c r="BI1782" s="215">
        <f>IF(N1782="nulová",J1782,0)</f>
        <v>0</v>
      </c>
      <c r="BJ1782" s="26" t="s">
        <v>24</v>
      </c>
      <c r="BK1782" s="215">
        <f>ROUND(I1782*H1782,2)</f>
        <v>0</v>
      </c>
      <c r="BL1782" s="26" t="s">
        <v>286</v>
      </c>
      <c r="BM1782" s="26" t="s">
        <v>2040</v>
      </c>
    </row>
    <row r="1783" s="1" customFormat="1">
      <c r="B1783" s="48"/>
      <c r="D1783" s="216" t="s">
        <v>288</v>
      </c>
      <c r="F1783" s="217" t="s">
        <v>2041</v>
      </c>
      <c r="I1783" s="218"/>
      <c r="L1783" s="48"/>
      <c r="M1783" s="219"/>
      <c r="N1783" s="49"/>
      <c r="O1783" s="49"/>
      <c r="P1783" s="49"/>
      <c r="Q1783" s="49"/>
      <c r="R1783" s="49"/>
      <c r="S1783" s="49"/>
      <c r="T1783" s="87"/>
      <c r="AT1783" s="26" t="s">
        <v>288</v>
      </c>
      <c r="AU1783" s="26" t="s">
        <v>294</v>
      </c>
    </row>
    <row r="1784" s="1" customFormat="1" ht="25.5" customHeight="1">
      <c r="B1784" s="203"/>
      <c r="C1784" s="255" t="s">
        <v>2042</v>
      </c>
      <c r="D1784" s="255" t="s">
        <v>512</v>
      </c>
      <c r="E1784" s="256" t="s">
        <v>2043</v>
      </c>
      <c r="F1784" s="257" t="s">
        <v>2044</v>
      </c>
      <c r="G1784" s="258" t="s">
        <v>515</v>
      </c>
      <c r="H1784" s="259">
        <v>12</v>
      </c>
      <c r="I1784" s="260"/>
      <c r="J1784" s="261">
        <f>ROUND(I1784*H1784,2)</f>
        <v>0</v>
      </c>
      <c r="K1784" s="257" t="s">
        <v>389</v>
      </c>
      <c r="L1784" s="262"/>
      <c r="M1784" s="263" t="s">
        <v>5</v>
      </c>
      <c r="N1784" s="264" t="s">
        <v>51</v>
      </c>
      <c r="O1784" s="49"/>
      <c r="P1784" s="213">
        <f>O1784*H1784</f>
        <v>0</v>
      </c>
      <c r="Q1784" s="213">
        <v>0.023810000000000001</v>
      </c>
      <c r="R1784" s="213">
        <f>Q1784*H1784</f>
        <v>0.28572000000000003</v>
      </c>
      <c r="S1784" s="213">
        <v>0</v>
      </c>
      <c r="T1784" s="214">
        <f>S1784*H1784</f>
        <v>0</v>
      </c>
      <c r="AR1784" s="26" t="s">
        <v>316</v>
      </c>
      <c r="AT1784" s="26" t="s">
        <v>512</v>
      </c>
      <c r="AU1784" s="26" t="s">
        <v>294</v>
      </c>
      <c r="AY1784" s="26" t="s">
        <v>281</v>
      </c>
      <c r="BE1784" s="215">
        <f>IF(N1784="základní",J1784,0)</f>
        <v>0</v>
      </c>
      <c r="BF1784" s="215">
        <f>IF(N1784="snížená",J1784,0)</f>
        <v>0</v>
      </c>
      <c r="BG1784" s="215">
        <f>IF(N1784="zákl. přenesená",J1784,0)</f>
        <v>0</v>
      </c>
      <c r="BH1784" s="215">
        <f>IF(N1784="sníž. přenesená",J1784,0)</f>
        <v>0</v>
      </c>
      <c r="BI1784" s="215">
        <f>IF(N1784="nulová",J1784,0)</f>
        <v>0</v>
      </c>
      <c r="BJ1784" s="26" t="s">
        <v>24</v>
      </c>
      <c r="BK1784" s="215">
        <f>ROUND(I1784*H1784,2)</f>
        <v>0</v>
      </c>
      <c r="BL1784" s="26" t="s">
        <v>286</v>
      </c>
      <c r="BM1784" s="26" t="s">
        <v>2045</v>
      </c>
    </row>
    <row r="1785" s="1" customFormat="1">
      <c r="B1785" s="48"/>
      <c r="D1785" s="216" t="s">
        <v>288</v>
      </c>
      <c r="F1785" s="217" t="s">
        <v>2046</v>
      </c>
      <c r="I1785" s="218"/>
      <c r="L1785" s="48"/>
      <c r="M1785" s="219"/>
      <c r="N1785" s="49"/>
      <c r="O1785" s="49"/>
      <c r="P1785" s="49"/>
      <c r="Q1785" s="49"/>
      <c r="R1785" s="49"/>
      <c r="S1785" s="49"/>
      <c r="T1785" s="87"/>
      <c r="AT1785" s="26" t="s">
        <v>288</v>
      </c>
      <c r="AU1785" s="26" t="s">
        <v>294</v>
      </c>
    </row>
    <row r="1786" s="1" customFormat="1" ht="25.5" customHeight="1">
      <c r="B1786" s="203"/>
      <c r="C1786" s="255" t="s">
        <v>2047</v>
      </c>
      <c r="D1786" s="255" t="s">
        <v>512</v>
      </c>
      <c r="E1786" s="256" t="s">
        <v>2048</v>
      </c>
      <c r="F1786" s="257" t="s">
        <v>2049</v>
      </c>
      <c r="G1786" s="258" t="s">
        <v>515</v>
      </c>
      <c r="H1786" s="259">
        <v>1</v>
      </c>
      <c r="I1786" s="260"/>
      <c r="J1786" s="261">
        <f>ROUND(I1786*H1786,2)</f>
        <v>0</v>
      </c>
      <c r="K1786" s="257" t="s">
        <v>389</v>
      </c>
      <c r="L1786" s="262"/>
      <c r="M1786" s="263" t="s">
        <v>5</v>
      </c>
      <c r="N1786" s="264" t="s">
        <v>51</v>
      </c>
      <c r="O1786" s="49"/>
      <c r="P1786" s="213">
        <f>O1786*H1786</f>
        <v>0</v>
      </c>
      <c r="Q1786" s="213">
        <v>0.025000000000000001</v>
      </c>
      <c r="R1786" s="213">
        <f>Q1786*H1786</f>
        <v>0.025000000000000001</v>
      </c>
      <c r="S1786" s="213">
        <v>0</v>
      </c>
      <c r="T1786" s="214">
        <f>S1786*H1786</f>
        <v>0</v>
      </c>
      <c r="AR1786" s="26" t="s">
        <v>316</v>
      </c>
      <c r="AT1786" s="26" t="s">
        <v>512</v>
      </c>
      <c r="AU1786" s="26" t="s">
        <v>294</v>
      </c>
      <c r="AY1786" s="26" t="s">
        <v>281</v>
      </c>
      <c r="BE1786" s="215">
        <f>IF(N1786="základní",J1786,0)</f>
        <v>0</v>
      </c>
      <c r="BF1786" s="215">
        <f>IF(N1786="snížená",J1786,0)</f>
        <v>0</v>
      </c>
      <c r="BG1786" s="215">
        <f>IF(N1786="zákl. přenesená",J1786,0)</f>
        <v>0</v>
      </c>
      <c r="BH1786" s="215">
        <f>IF(N1786="sníž. přenesená",J1786,0)</f>
        <v>0</v>
      </c>
      <c r="BI1786" s="215">
        <f>IF(N1786="nulová",J1786,0)</f>
        <v>0</v>
      </c>
      <c r="BJ1786" s="26" t="s">
        <v>24</v>
      </c>
      <c r="BK1786" s="215">
        <f>ROUND(I1786*H1786,2)</f>
        <v>0</v>
      </c>
      <c r="BL1786" s="26" t="s">
        <v>286</v>
      </c>
      <c r="BM1786" s="26" t="s">
        <v>2050</v>
      </c>
    </row>
    <row r="1787" s="1" customFormat="1">
      <c r="B1787" s="48"/>
      <c r="D1787" s="216" t="s">
        <v>288</v>
      </c>
      <c r="F1787" s="217" t="s">
        <v>2051</v>
      </c>
      <c r="I1787" s="218"/>
      <c r="L1787" s="48"/>
      <c r="M1787" s="219"/>
      <c r="N1787" s="49"/>
      <c r="O1787" s="49"/>
      <c r="P1787" s="49"/>
      <c r="Q1787" s="49"/>
      <c r="R1787" s="49"/>
      <c r="S1787" s="49"/>
      <c r="T1787" s="87"/>
      <c r="AT1787" s="26" t="s">
        <v>288</v>
      </c>
      <c r="AU1787" s="26" t="s">
        <v>294</v>
      </c>
    </row>
    <row r="1788" s="1" customFormat="1" ht="25.5" customHeight="1">
      <c r="B1788" s="203"/>
      <c r="C1788" s="255" t="s">
        <v>2052</v>
      </c>
      <c r="D1788" s="255" t="s">
        <v>512</v>
      </c>
      <c r="E1788" s="256" t="s">
        <v>2053</v>
      </c>
      <c r="F1788" s="257" t="s">
        <v>2054</v>
      </c>
      <c r="G1788" s="258" t="s">
        <v>515</v>
      </c>
      <c r="H1788" s="259">
        <v>1</v>
      </c>
      <c r="I1788" s="260"/>
      <c r="J1788" s="261">
        <f>ROUND(I1788*H1788,2)</f>
        <v>0</v>
      </c>
      <c r="K1788" s="257" t="s">
        <v>5</v>
      </c>
      <c r="L1788" s="262"/>
      <c r="M1788" s="263" t="s">
        <v>5</v>
      </c>
      <c r="N1788" s="264" t="s">
        <v>51</v>
      </c>
      <c r="O1788" s="49"/>
      <c r="P1788" s="213">
        <f>O1788*H1788</f>
        <v>0</v>
      </c>
      <c r="Q1788" s="213">
        <v>0.03024</v>
      </c>
      <c r="R1788" s="213">
        <f>Q1788*H1788</f>
        <v>0.03024</v>
      </c>
      <c r="S1788" s="213">
        <v>0</v>
      </c>
      <c r="T1788" s="214">
        <f>S1788*H1788</f>
        <v>0</v>
      </c>
      <c r="AR1788" s="26" t="s">
        <v>316</v>
      </c>
      <c r="AT1788" s="26" t="s">
        <v>512</v>
      </c>
      <c r="AU1788" s="26" t="s">
        <v>294</v>
      </c>
      <c r="AY1788" s="26" t="s">
        <v>281</v>
      </c>
      <c r="BE1788" s="215">
        <f>IF(N1788="základní",J1788,0)</f>
        <v>0</v>
      </c>
      <c r="BF1788" s="215">
        <f>IF(N1788="snížená",J1788,0)</f>
        <v>0</v>
      </c>
      <c r="BG1788" s="215">
        <f>IF(N1788="zákl. přenesená",J1788,0)</f>
        <v>0</v>
      </c>
      <c r="BH1788" s="215">
        <f>IF(N1788="sníž. přenesená",J1788,0)</f>
        <v>0</v>
      </c>
      <c r="BI1788" s="215">
        <f>IF(N1788="nulová",J1788,0)</f>
        <v>0</v>
      </c>
      <c r="BJ1788" s="26" t="s">
        <v>24</v>
      </c>
      <c r="BK1788" s="215">
        <f>ROUND(I1788*H1788,2)</f>
        <v>0</v>
      </c>
      <c r="BL1788" s="26" t="s">
        <v>286</v>
      </c>
      <c r="BM1788" s="26" t="s">
        <v>2055</v>
      </c>
    </row>
    <row r="1789" s="1" customFormat="1">
      <c r="B1789" s="48"/>
      <c r="D1789" s="216" t="s">
        <v>288</v>
      </c>
      <c r="F1789" s="217" t="s">
        <v>2056</v>
      </c>
      <c r="I1789" s="218"/>
      <c r="L1789" s="48"/>
      <c r="M1789" s="219"/>
      <c r="N1789" s="49"/>
      <c r="O1789" s="49"/>
      <c r="P1789" s="49"/>
      <c r="Q1789" s="49"/>
      <c r="R1789" s="49"/>
      <c r="S1789" s="49"/>
      <c r="T1789" s="87"/>
      <c r="AT1789" s="26" t="s">
        <v>288</v>
      </c>
      <c r="AU1789" s="26" t="s">
        <v>294</v>
      </c>
    </row>
    <row r="1790" s="1" customFormat="1" ht="16.5" customHeight="1">
      <c r="B1790" s="203"/>
      <c r="C1790" s="204" t="s">
        <v>2057</v>
      </c>
      <c r="D1790" s="204" t="s">
        <v>282</v>
      </c>
      <c r="E1790" s="205" t="s">
        <v>2023</v>
      </c>
      <c r="F1790" s="206" t="s">
        <v>2024</v>
      </c>
      <c r="G1790" s="207" t="s">
        <v>515</v>
      </c>
      <c r="H1790" s="208">
        <v>1</v>
      </c>
      <c r="I1790" s="209"/>
      <c r="J1790" s="210">
        <f>ROUND(I1790*H1790,2)</f>
        <v>0</v>
      </c>
      <c r="K1790" s="206" t="s">
        <v>389</v>
      </c>
      <c r="L1790" s="48"/>
      <c r="M1790" s="211" t="s">
        <v>5</v>
      </c>
      <c r="N1790" s="212" t="s">
        <v>51</v>
      </c>
      <c r="O1790" s="49"/>
      <c r="P1790" s="213">
        <f>O1790*H1790</f>
        <v>0</v>
      </c>
      <c r="Q1790" s="213">
        <v>0.016979999999999999</v>
      </c>
      <c r="R1790" s="213">
        <f>Q1790*H1790</f>
        <v>0.016979999999999999</v>
      </c>
      <c r="S1790" s="213">
        <v>0</v>
      </c>
      <c r="T1790" s="214">
        <f>S1790*H1790</f>
        <v>0</v>
      </c>
      <c r="AR1790" s="26" t="s">
        <v>286</v>
      </c>
      <c r="AT1790" s="26" t="s">
        <v>282</v>
      </c>
      <c r="AU1790" s="26" t="s">
        <v>294</v>
      </c>
      <c r="AY1790" s="26" t="s">
        <v>281</v>
      </c>
      <c r="BE1790" s="215">
        <f>IF(N1790="základní",J1790,0)</f>
        <v>0</v>
      </c>
      <c r="BF1790" s="215">
        <f>IF(N1790="snížená",J1790,0)</f>
        <v>0</v>
      </c>
      <c r="BG1790" s="215">
        <f>IF(N1790="zákl. přenesená",J1790,0)</f>
        <v>0</v>
      </c>
      <c r="BH1790" s="215">
        <f>IF(N1790="sníž. přenesená",J1790,0)</f>
        <v>0</v>
      </c>
      <c r="BI1790" s="215">
        <f>IF(N1790="nulová",J1790,0)</f>
        <v>0</v>
      </c>
      <c r="BJ1790" s="26" t="s">
        <v>24</v>
      </c>
      <c r="BK1790" s="215">
        <f>ROUND(I1790*H1790,2)</f>
        <v>0</v>
      </c>
      <c r="BL1790" s="26" t="s">
        <v>286</v>
      </c>
      <c r="BM1790" s="26" t="s">
        <v>2058</v>
      </c>
    </row>
    <row r="1791" s="1" customFormat="1">
      <c r="B1791" s="48"/>
      <c r="D1791" s="216" t="s">
        <v>288</v>
      </c>
      <c r="F1791" s="217" t="s">
        <v>2026</v>
      </c>
      <c r="I1791" s="218"/>
      <c r="L1791" s="48"/>
      <c r="M1791" s="219"/>
      <c r="N1791" s="49"/>
      <c r="O1791" s="49"/>
      <c r="P1791" s="49"/>
      <c r="Q1791" s="49"/>
      <c r="R1791" s="49"/>
      <c r="S1791" s="49"/>
      <c r="T1791" s="87"/>
      <c r="AT1791" s="26" t="s">
        <v>288</v>
      </c>
      <c r="AU1791" s="26" t="s">
        <v>294</v>
      </c>
    </row>
    <row r="1792" s="1" customFormat="1" ht="16.5" customHeight="1">
      <c r="B1792" s="203"/>
      <c r="C1792" s="255" t="s">
        <v>2059</v>
      </c>
      <c r="D1792" s="255" t="s">
        <v>512</v>
      </c>
      <c r="E1792" s="256" t="s">
        <v>2060</v>
      </c>
      <c r="F1792" s="257" t="s">
        <v>2061</v>
      </c>
      <c r="G1792" s="258" t="s">
        <v>515</v>
      </c>
      <c r="H1792" s="259">
        <v>1</v>
      </c>
      <c r="I1792" s="260"/>
      <c r="J1792" s="261">
        <f>ROUND(I1792*H1792,2)</f>
        <v>0</v>
      </c>
      <c r="K1792" s="257" t="s">
        <v>5</v>
      </c>
      <c r="L1792" s="262"/>
      <c r="M1792" s="263" t="s">
        <v>5</v>
      </c>
      <c r="N1792" s="264" t="s">
        <v>51</v>
      </c>
      <c r="O1792" s="49"/>
      <c r="P1792" s="213">
        <f>O1792*H1792</f>
        <v>0</v>
      </c>
      <c r="Q1792" s="213">
        <v>0.0028</v>
      </c>
      <c r="R1792" s="213">
        <f>Q1792*H1792</f>
        <v>0.0028</v>
      </c>
      <c r="S1792" s="213">
        <v>0</v>
      </c>
      <c r="T1792" s="214">
        <f>S1792*H1792</f>
        <v>0</v>
      </c>
      <c r="AR1792" s="26" t="s">
        <v>316</v>
      </c>
      <c r="AT1792" s="26" t="s">
        <v>512</v>
      </c>
      <c r="AU1792" s="26" t="s">
        <v>294</v>
      </c>
      <c r="AY1792" s="26" t="s">
        <v>281</v>
      </c>
      <c r="BE1792" s="215">
        <f>IF(N1792="základní",J1792,0)</f>
        <v>0</v>
      </c>
      <c r="BF1792" s="215">
        <f>IF(N1792="snížená",J1792,0)</f>
        <v>0</v>
      </c>
      <c r="BG1792" s="215">
        <f>IF(N1792="zákl. přenesená",J1792,0)</f>
        <v>0</v>
      </c>
      <c r="BH1792" s="215">
        <f>IF(N1792="sníž. přenesená",J1792,0)</f>
        <v>0</v>
      </c>
      <c r="BI1792" s="215">
        <f>IF(N1792="nulová",J1792,0)</f>
        <v>0</v>
      </c>
      <c r="BJ1792" s="26" t="s">
        <v>24</v>
      </c>
      <c r="BK1792" s="215">
        <f>ROUND(I1792*H1792,2)</f>
        <v>0</v>
      </c>
      <c r="BL1792" s="26" t="s">
        <v>286</v>
      </c>
      <c r="BM1792" s="26" t="s">
        <v>2062</v>
      </c>
    </row>
    <row r="1793" s="1" customFormat="1">
      <c r="B1793" s="48"/>
      <c r="D1793" s="216" t="s">
        <v>288</v>
      </c>
      <c r="F1793" s="217" t="s">
        <v>2063</v>
      </c>
      <c r="I1793" s="218"/>
      <c r="L1793" s="48"/>
      <c r="M1793" s="219"/>
      <c r="N1793" s="49"/>
      <c r="O1793" s="49"/>
      <c r="P1793" s="49"/>
      <c r="Q1793" s="49"/>
      <c r="R1793" s="49"/>
      <c r="S1793" s="49"/>
      <c r="T1793" s="87"/>
      <c r="AT1793" s="26" t="s">
        <v>288</v>
      </c>
      <c r="AU1793" s="26" t="s">
        <v>294</v>
      </c>
    </row>
    <row r="1794" s="1" customFormat="1" ht="16.5" customHeight="1">
      <c r="B1794" s="203"/>
      <c r="C1794" s="204" t="s">
        <v>2064</v>
      </c>
      <c r="D1794" s="204" t="s">
        <v>282</v>
      </c>
      <c r="E1794" s="205" t="s">
        <v>2065</v>
      </c>
      <c r="F1794" s="206" t="s">
        <v>2066</v>
      </c>
      <c r="G1794" s="207" t="s">
        <v>515</v>
      </c>
      <c r="H1794" s="208">
        <v>14</v>
      </c>
      <c r="I1794" s="209"/>
      <c r="J1794" s="210">
        <f>ROUND(I1794*H1794,2)</f>
        <v>0</v>
      </c>
      <c r="K1794" s="206" t="s">
        <v>389</v>
      </c>
      <c r="L1794" s="48"/>
      <c r="M1794" s="211" t="s">
        <v>5</v>
      </c>
      <c r="N1794" s="212" t="s">
        <v>51</v>
      </c>
      <c r="O1794" s="49"/>
      <c r="P1794" s="213">
        <f>O1794*H1794</f>
        <v>0</v>
      </c>
      <c r="Q1794" s="213">
        <v>0.00048000000000000001</v>
      </c>
      <c r="R1794" s="213">
        <f>Q1794*H1794</f>
        <v>0.0067200000000000003</v>
      </c>
      <c r="S1794" s="213">
        <v>0</v>
      </c>
      <c r="T1794" s="214">
        <f>S1794*H1794</f>
        <v>0</v>
      </c>
      <c r="AR1794" s="26" t="s">
        <v>286</v>
      </c>
      <c r="AT1794" s="26" t="s">
        <v>282</v>
      </c>
      <c r="AU1794" s="26" t="s">
        <v>294</v>
      </c>
      <c r="AY1794" s="26" t="s">
        <v>281</v>
      </c>
      <c r="BE1794" s="215">
        <f>IF(N1794="základní",J1794,0)</f>
        <v>0</v>
      </c>
      <c r="BF1794" s="215">
        <f>IF(N1794="snížená",J1794,0)</f>
        <v>0</v>
      </c>
      <c r="BG1794" s="215">
        <f>IF(N1794="zákl. přenesená",J1794,0)</f>
        <v>0</v>
      </c>
      <c r="BH1794" s="215">
        <f>IF(N1794="sníž. přenesená",J1794,0)</f>
        <v>0</v>
      </c>
      <c r="BI1794" s="215">
        <f>IF(N1794="nulová",J1794,0)</f>
        <v>0</v>
      </c>
      <c r="BJ1794" s="26" t="s">
        <v>24</v>
      </c>
      <c r="BK1794" s="215">
        <f>ROUND(I1794*H1794,2)</f>
        <v>0</v>
      </c>
      <c r="BL1794" s="26" t="s">
        <v>286</v>
      </c>
      <c r="BM1794" s="26" t="s">
        <v>2067</v>
      </c>
    </row>
    <row r="1795" s="1" customFormat="1">
      <c r="B1795" s="48"/>
      <c r="D1795" s="216" t="s">
        <v>288</v>
      </c>
      <c r="F1795" s="217" t="s">
        <v>2068</v>
      </c>
      <c r="I1795" s="218"/>
      <c r="L1795" s="48"/>
      <c r="M1795" s="219"/>
      <c r="N1795" s="49"/>
      <c r="O1795" s="49"/>
      <c r="P1795" s="49"/>
      <c r="Q1795" s="49"/>
      <c r="R1795" s="49"/>
      <c r="S1795" s="49"/>
      <c r="T1795" s="87"/>
      <c r="AT1795" s="26" t="s">
        <v>288</v>
      </c>
      <c r="AU1795" s="26" t="s">
        <v>294</v>
      </c>
    </row>
    <row r="1796" s="1" customFormat="1" ht="16.5" customHeight="1">
      <c r="B1796" s="203"/>
      <c r="C1796" s="255" t="s">
        <v>2069</v>
      </c>
      <c r="D1796" s="255" t="s">
        <v>512</v>
      </c>
      <c r="E1796" s="256" t="s">
        <v>2070</v>
      </c>
      <c r="F1796" s="257" t="s">
        <v>2071</v>
      </c>
      <c r="G1796" s="258" t="s">
        <v>515</v>
      </c>
      <c r="H1796" s="259">
        <v>1</v>
      </c>
      <c r="I1796" s="260"/>
      <c r="J1796" s="261">
        <f>ROUND(I1796*H1796,2)</f>
        <v>0</v>
      </c>
      <c r="K1796" s="257" t="s">
        <v>5</v>
      </c>
      <c r="L1796" s="262"/>
      <c r="M1796" s="263" t="s">
        <v>5</v>
      </c>
      <c r="N1796" s="264" t="s">
        <v>51</v>
      </c>
      <c r="O1796" s="49"/>
      <c r="P1796" s="213">
        <f>O1796*H1796</f>
        <v>0</v>
      </c>
      <c r="Q1796" s="213">
        <v>0.023470000000000001</v>
      </c>
      <c r="R1796" s="213">
        <f>Q1796*H1796</f>
        <v>0.023470000000000001</v>
      </c>
      <c r="S1796" s="213">
        <v>0</v>
      </c>
      <c r="T1796" s="214">
        <f>S1796*H1796</f>
        <v>0</v>
      </c>
      <c r="AR1796" s="26" t="s">
        <v>316</v>
      </c>
      <c r="AT1796" s="26" t="s">
        <v>512</v>
      </c>
      <c r="AU1796" s="26" t="s">
        <v>294</v>
      </c>
      <c r="AY1796" s="26" t="s">
        <v>281</v>
      </c>
      <c r="BE1796" s="215">
        <f>IF(N1796="základní",J1796,0)</f>
        <v>0</v>
      </c>
      <c r="BF1796" s="215">
        <f>IF(N1796="snížená",J1796,0)</f>
        <v>0</v>
      </c>
      <c r="BG1796" s="215">
        <f>IF(N1796="zákl. přenesená",J1796,0)</f>
        <v>0</v>
      </c>
      <c r="BH1796" s="215">
        <f>IF(N1796="sníž. přenesená",J1796,0)</f>
        <v>0</v>
      </c>
      <c r="BI1796" s="215">
        <f>IF(N1796="nulová",J1796,0)</f>
        <v>0</v>
      </c>
      <c r="BJ1796" s="26" t="s">
        <v>24</v>
      </c>
      <c r="BK1796" s="215">
        <f>ROUND(I1796*H1796,2)</f>
        <v>0</v>
      </c>
      <c r="BL1796" s="26" t="s">
        <v>286</v>
      </c>
      <c r="BM1796" s="26" t="s">
        <v>2072</v>
      </c>
    </row>
    <row r="1797" s="1" customFormat="1">
      <c r="B1797" s="48"/>
      <c r="D1797" s="216" t="s">
        <v>288</v>
      </c>
      <c r="F1797" s="217" t="s">
        <v>2073</v>
      </c>
      <c r="I1797" s="218"/>
      <c r="L1797" s="48"/>
      <c r="M1797" s="219"/>
      <c r="N1797" s="49"/>
      <c r="O1797" s="49"/>
      <c r="P1797" s="49"/>
      <c r="Q1797" s="49"/>
      <c r="R1797" s="49"/>
      <c r="S1797" s="49"/>
      <c r="T1797" s="87"/>
      <c r="AT1797" s="26" t="s">
        <v>288</v>
      </c>
      <c r="AU1797" s="26" t="s">
        <v>294</v>
      </c>
    </row>
    <row r="1798" s="1" customFormat="1" ht="16.5" customHeight="1">
      <c r="B1798" s="203"/>
      <c r="C1798" s="255" t="s">
        <v>2074</v>
      </c>
      <c r="D1798" s="255" t="s">
        <v>512</v>
      </c>
      <c r="E1798" s="256" t="s">
        <v>2075</v>
      </c>
      <c r="F1798" s="257" t="s">
        <v>2076</v>
      </c>
      <c r="G1798" s="258" t="s">
        <v>515</v>
      </c>
      <c r="H1798" s="259">
        <v>3</v>
      </c>
      <c r="I1798" s="260"/>
      <c r="J1798" s="261">
        <f>ROUND(I1798*H1798,2)</f>
        <v>0</v>
      </c>
      <c r="K1798" s="257" t="s">
        <v>5</v>
      </c>
      <c r="L1798" s="262"/>
      <c r="M1798" s="263" t="s">
        <v>5</v>
      </c>
      <c r="N1798" s="264" t="s">
        <v>51</v>
      </c>
      <c r="O1798" s="49"/>
      <c r="P1798" s="213">
        <f>O1798*H1798</f>
        <v>0</v>
      </c>
      <c r="Q1798" s="213">
        <v>0.024709999999999999</v>
      </c>
      <c r="R1798" s="213">
        <f>Q1798*H1798</f>
        <v>0.074130000000000001</v>
      </c>
      <c r="S1798" s="213">
        <v>0</v>
      </c>
      <c r="T1798" s="214">
        <f>S1798*H1798</f>
        <v>0</v>
      </c>
      <c r="AR1798" s="26" t="s">
        <v>316</v>
      </c>
      <c r="AT1798" s="26" t="s">
        <v>512</v>
      </c>
      <c r="AU1798" s="26" t="s">
        <v>294</v>
      </c>
      <c r="AY1798" s="26" t="s">
        <v>281</v>
      </c>
      <c r="BE1798" s="215">
        <f>IF(N1798="základní",J1798,0)</f>
        <v>0</v>
      </c>
      <c r="BF1798" s="215">
        <f>IF(N1798="snížená",J1798,0)</f>
        <v>0</v>
      </c>
      <c r="BG1798" s="215">
        <f>IF(N1798="zákl. přenesená",J1798,0)</f>
        <v>0</v>
      </c>
      <c r="BH1798" s="215">
        <f>IF(N1798="sníž. přenesená",J1798,0)</f>
        <v>0</v>
      </c>
      <c r="BI1798" s="215">
        <f>IF(N1798="nulová",J1798,0)</f>
        <v>0</v>
      </c>
      <c r="BJ1798" s="26" t="s">
        <v>24</v>
      </c>
      <c r="BK1798" s="215">
        <f>ROUND(I1798*H1798,2)</f>
        <v>0</v>
      </c>
      <c r="BL1798" s="26" t="s">
        <v>286</v>
      </c>
      <c r="BM1798" s="26" t="s">
        <v>2077</v>
      </c>
    </row>
    <row r="1799" s="1" customFormat="1">
      <c r="B1799" s="48"/>
      <c r="D1799" s="216" t="s">
        <v>288</v>
      </c>
      <c r="F1799" s="217" t="s">
        <v>2078</v>
      </c>
      <c r="I1799" s="218"/>
      <c r="L1799" s="48"/>
      <c r="M1799" s="219"/>
      <c r="N1799" s="49"/>
      <c r="O1799" s="49"/>
      <c r="P1799" s="49"/>
      <c r="Q1799" s="49"/>
      <c r="R1799" s="49"/>
      <c r="S1799" s="49"/>
      <c r="T1799" s="87"/>
      <c r="AT1799" s="26" t="s">
        <v>288</v>
      </c>
      <c r="AU1799" s="26" t="s">
        <v>294</v>
      </c>
    </row>
    <row r="1800" s="1" customFormat="1" ht="16.5" customHeight="1">
      <c r="B1800" s="203"/>
      <c r="C1800" s="255" t="s">
        <v>2079</v>
      </c>
      <c r="D1800" s="255" t="s">
        <v>512</v>
      </c>
      <c r="E1800" s="256" t="s">
        <v>2080</v>
      </c>
      <c r="F1800" s="257" t="s">
        <v>2081</v>
      </c>
      <c r="G1800" s="258" t="s">
        <v>515</v>
      </c>
      <c r="H1800" s="259">
        <v>10</v>
      </c>
      <c r="I1800" s="260"/>
      <c r="J1800" s="261">
        <f>ROUND(I1800*H1800,2)</f>
        <v>0</v>
      </c>
      <c r="K1800" s="257" t="s">
        <v>5</v>
      </c>
      <c r="L1800" s="262"/>
      <c r="M1800" s="263" t="s">
        <v>5</v>
      </c>
      <c r="N1800" s="264" t="s">
        <v>51</v>
      </c>
      <c r="O1800" s="49"/>
      <c r="P1800" s="213">
        <f>O1800*H1800</f>
        <v>0</v>
      </c>
      <c r="Q1800" s="213">
        <v>0.028729999999999999</v>
      </c>
      <c r="R1800" s="213">
        <f>Q1800*H1800</f>
        <v>0.2873</v>
      </c>
      <c r="S1800" s="213">
        <v>0</v>
      </c>
      <c r="T1800" s="214">
        <f>S1800*H1800</f>
        <v>0</v>
      </c>
      <c r="AR1800" s="26" t="s">
        <v>316</v>
      </c>
      <c r="AT1800" s="26" t="s">
        <v>512</v>
      </c>
      <c r="AU1800" s="26" t="s">
        <v>294</v>
      </c>
      <c r="AY1800" s="26" t="s">
        <v>281</v>
      </c>
      <c r="BE1800" s="215">
        <f>IF(N1800="základní",J1800,0)</f>
        <v>0</v>
      </c>
      <c r="BF1800" s="215">
        <f>IF(N1800="snížená",J1800,0)</f>
        <v>0</v>
      </c>
      <c r="BG1800" s="215">
        <f>IF(N1800="zákl. přenesená",J1800,0)</f>
        <v>0</v>
      </c>
      <c r="BH1800" s="215">
        <f>IF(N1800="sníž. přenesená",J1800,0)</f>
        <v>0</v>
      </c>
      <c r="BI1800" s="215">
        <f>IF(N1800="nulová",J1800,0)</f>
        <v>0</v>
      </c>
      <c r="BJ1800" s="26" t="s">
        <v>24</v>
      </c>
      <c r="BK1800" s="215">
        <f>ROUND(I1800*H1800,2)</f>
        <v>0</v>
      </c>
      <c r="BL1800" s="26" t="s">
        <v>286</v>
      </c>
      <c r="BM1800" s="26" t="s">
        <v>2082</v>
      </c>
    </row>
    <row r="1801" s="1" customFormat="1">
      <c r="B1801" s="48"/>
      <c r="D1801" s="216" t="s">
        <v>288</v>
      </c>
      <c r="F1801" s="217" t="s">
        <v>2083</v>
      </c>
      <c r="I1801" s="218"/>
      <c r="L1801" s="48"/>
      <c r="M1801" s="219"/>
      <c r="N1801" s="49"/>
      <c r="O1801" s="49"/>
      <c r="P1801" s="49"/>
      <c r="Q1801" s="49"/>
      <c r="R1801" s="49"/>
      <c r="S1801" s="49"/>
      <c r="T1801" s="87"/>
      <c r="AT1801" s="26" t="s">
        <v>288</v>
      </c>
      <c r="AU1801" s="26" t="s">
        <v>294</v>
      </c>
    </row>
    <row r="1802" s="1" customFormat="1" ht="25.5" customHeight="1">
      <c r="B1802" s="203"/>
      <c r="C1802" s="204" t="s">
        <v>2084</v>
      </c>
      <c r="D1802" s="204" t="s">
        <v>282</v>
      </c>
      <c r="E1802" s="205" t="s">
        <v>2085</v>
      </c>
      <c r="F1802" s="206" t="s">
        <v>2086</v>
      </c>
      <c r="G1802" s="207" t="s">
        <v>515</v>
      </c>
      <c r="H1802" s="208">
        <v>1</v>
      </c>
      <c r="I1802" s="209"/>
      <c r="J1802" s="210">
        <f>ROUND(I1802*H1802,2)</f>
        <v>0</v>
      </c>
      <c r="K1802" s="206" t="s">
        <v>389</v>
      </c>
      <c r="L1802" s="48"/>
      <c r="M1802" s="211" t="s">
        <v>5</v>
      </c>
      <c r="N1802" s="212" t="s">
        <v>51</v>
      </c>
      <c r="O1802" s="49"/>
      <c r="P1802" s="213">
        <f>O1802*H1802</f>
        <v>0</v>
      </c>
      <c r="Q1802" s="213">
        <v>0.053615999999999997</v>
      </c>
      <c r="R1802" s="213">
        <f>Q1802*H1802</f>
        <v>0.053615999999999997</v>
      </c>
      <c r="S1802" s="213">
        <v>0</v>
      </c>
      <c r="T1802" s="214">
        <f>S1802*H1802</f>
        <v>0</v>
      </c>
      <c r="AR1802" s="26" t="s">
        <v>286</v>
      </c>
      <c r="AT1802" s="26" t="s">
        <v>282</v>
      </c>
      <c r="AU1802" s="26" t="s">
        <v>294</v>
      </c>
      <c r="AY1802" s="26" t="s">
        <v>281</v>
      </c>
      <c r="BE1802" s="215">
        <f>IF(N1802="základní",J1802,0)</f>
        <v>0</v>
      </c>
      <c r="BF1802" s="215">
        <f>IF(N1802="snížená",J1802,0)</f>
        <v>0</v>
      </c>
      <c r="BG1802" s="215">
        <f>IF(N1802="zákl. přenesená",J1802,0)</f>
        <v>0</v>
      </c>
      <c r="BH1802" s="215">
        <f>IF(N1802="sníž. přenesená",J1802,0)</f>
        <v>0</v>
      </c>
      <c r="BI1802" s="215">
        <f>IF(N1802="nulová",J1802,0)</f>
        <v>0</v>
      </c>
      <c r="BJ1802" s="26" t="s">
        <v>24</v>
      </c>
      <c r="BK1802" s="215">
        <f>ROUND(I1802*H1802,2)</f>
        <v>0</v>
      </c>
      <c r="BL1802" s="26" t="s">
        <v>286</v>
      </c>
      <c r="BM1802" s="26" t="s">
        <v>2087</v>
      </c>
    </row>
    <row r="1803" s="1" customFormat="1">
      <c r="B1803" s="48"/>
      <c r="D1803" s="216" t="s">
        <v>288</v>
      </c>
      <c r="F1803" s="217" t="s">
        <v>2088</v>
      </c>
      <c r="I1803" s="218"/>
      <c r="L1803" s="48"/>
      <c r="M1803" s="219"/>
      <c r="N1803" s="49"/>
      <c r="O1803" s="49"/>
      <c r="P1803" s="49"/>
      <c r="Q1803" s="49"/>
      <c r="R1803" s="49"/>
      <c r="S1803" s="49"/>
      <c r="T1803" s="87"/>
      <c r="AT1803" s="26" t="s">
        <v>288</v>
      </c>
      <c r="AU1803" s="26" t="s">
        <v>294</v>
      </c>
    </row>
    <row r="1804" s="1" customFormat="1" ht="16.5" customHeight="1">
      <c r="B1804" s="203"/>
      <c r="C1804" s="255" t="s">
        <v>2089</v>
      </c>
      <c r="D1804" s="255" t="s">
        <v>512</v>
      </c>
      <c r="E1804" s="256" t="s">
        <v>2090</v>
      </c>
      <c r="F1804" s="257" t="s">
        <v>2091</v>
      </c>
      <c r="G1804" s="258" t="s">
        <v>515</v>
      </c>
      <c r="H1804" s="259">
        <v>1</v>
      </c>
      <c r="I1804" s="260"/>
      <c r="J1804" s="261">
        <f>ROUND(I1804*H1804,2)</f>
        <v>0</v>
      </c>
      <c r="K1804" s="257" t="s">
        <v>389</v>
      </c>
      <c r="L1804" s="262"/>
      <c r="M1804" s="263" t="s">
        <v>5</v>
      </c>
      <c r="N1804" s="264" t="s">
        <v>51</v>
      </c>
      <c r="O1804" s="49"/>
      <c r="P1804" s="213">
        <f>O1804*H1804</f>
        <v>0</v>
      </c>
      <c r="Q1804" s="213">
        <v>0.036999999999999998</v>
      </c>
      <c r="R1804" s="213">
        <f>Q1804*H1804</f>
        <v>0.036999999999999998</v>
      </c>
      <c r="S1804" s="213">
        <v>0</v>
      </c>
      <c r="T1804" s="214">
        <f>S1804*H1804</f>
        <v>0</v>
      </c>
      <c r="AR1804" s="26" t="s">
        <v>316</v>
      </c>
      <c r="AT1804" s="26" t="s">
        <v>512</v>
      </c>
      <c r="AU1804" s="26" t="s">
        <v>294</v>
      </c>
      <c r="AY1804" s="26" t="s">
        <v>281</v>
      </c>
      <c r="BE1804" s="215">
        <f>IF(N1804="základní",J1804,0)</f>
        <v>0</v>
      </c>
      <c r="BF1804" s="215">
        <f>IF(N1804="snížená",J1804,0)</f>
        <v>0</v>
      </c>
      <c r="BG1804" s="215">
        <f>IF(N1804="zákl. přenesená",J1804,0)</f>
        <v>0</v>
      </c>
      <c r="BH1804" s="215">
        <f>IF(N1804="sníž. přenesená",J1804,0)</f>
        <v>0</v>
      </c>
      <c r="BI1804" s="215">
        <f>IF(N1804="nulová",J1804,0)</f>
        <v>0</v>
      </c>
      <c r="BJ1804" s="26" t="s">
        <v>24</v>
      </c>
      <c r="BK1804" s="215">
        <f>ROUND(I1804*H1804,2)</f>
        <v>0</v>
      </c>
      <c r="BL1804" s="26" t="s">
        <v>286</v>
      </c>
      <c r="BM1804" s="26" t="s">
        <v>2092</v>
      </c>
    </row>
    <row r="1805" s="1" customFormat="1">
      <c r="B1805" s="48"/>
      <c r="D1805" s="216" t="s">
        <v>288</v>
      </c>
      <c r="F1805" s="217" t="s">
        <v>2093</v>
      </c>
      <c r="I1805" s="218"/>
      <c r="L1805" s="48"/>
      <c r="M1805" s="219"/>
      <c r="N1805" s="49"/>
      <c r="O1805" s="49"/>
      <c r="P1805" s="49"/>
      <c r="Q1805" s="49"/>
      <c r="R1805" s="49"/>
      <c r="S1805" s="49"/>
      <c r="T1805" s="87"/>
      <c r="AT1805" s="26" t="s">
        <v>288</v>
      </c>
      <c r="AU1805" s="26" t="s">
        <v>294</v>
      </c>
    </row>
    <row r="1806" s="1" customFormat="1" ht="25.5" customHeight="1">
      <c r="B1806" s="203"/>
      <c r="C1806" s="204" t="s">
        <v>2094</v>
      </c>
      <c r="D1806" s="204" t="s">
        <v>282</v>
      </c>
      <c r="E1806" s="205" t="s">
        <v>2095</v>
      </c>
      <c r="F1806" s="206" t="s">
        <v>2096</v>
      </c>
      <c r="G1806" s="207" t="s">
        <v>515</v>
      </c>
      <c r="H1806" s="208">
        <v>13</v>
      </c>
      <c r="I1806" s="209"/>
      <c r="J1806" s="210">
        <f>ROUND(I1806*H1806,2)</f>
        <v>0</v>
      </c>
      <c r="K1806" s="206" t="s">
        <v>389</v>
      </c>
      <c r="L1806" s="48"/>
      <c r="M1806" s="211" t="s">
        <v>5</v>
      </c>
      <c r="N1806" s="212" t="s">
        <v>51</v>
      </c>
      <c r="O1806" s="49"/>
      <c r="P1806" s="213">
        <f>O1806*H1806</f>
        <v>0</v>
      </c>
      <c r="Q1806" s="213">
        <v>0.053615999999999997</v>
      </c>
      <c r="R1806" s="213">
        <f>Q1806*H1806</f>
        <v>0.69700799999999996</v>
      </c>
      <c r="S1806" s="213">
        <v>0</v>
      </c>
      <c r="T1806" s="214">
        <f>S1806*H1806</f>
        <v>0</v>
      </c>
      <c r="AR1806" s="26" t="s">
        <v>286</v>
      </c>
      <c r="AT1806" s="26" t="s">
        <v>282</v>
      </c>
      <c r="AU1806" s="26" t="s">
        <v>294</v>
      </c>
      <c r="AY1806" s="26" t="s">
        <v>281</v>
      </c>
      <c r="BE1806" s="215">
        <f>IF(N1806="základní",J1806,0)</f>
        <v>0</v>
      </c>
      <c r="BF1806" s="215">
        <f>IF(N1806="snížená",J1806,0)</f>
        <v>0</v>
      </c>
      <c r="BG1806" s="215">
        <f>IF(N1806="zákl. přenesená",J1806,0)</f>
        <v>0</v>
      </c>
      <c r="BH1806" s="215">
        <f>IF(N1806="sníž. přenesená",J1806,0)</f>
        <v>0</v>
      </c>
      <c r="BI1806" s="215">
        <f>IF(N1806="nulová",J1806,0)</f>
        <v>0</v>
      </c>
      <c r="BJ1806" s="26" t="s">
        <v>24</v>
      </c>
      <c r="BK1806" s="215">
        <f>ROUND(I1806*H1806,2)</f>
        <v>0</v>
      </c>
      <c r="BL1806" s="26" t="s">
        <v>286</v>
      </c>
      <c r="BM1806" s="26" t="s">
        <v>2097</v>
      </c>
    </row>
    <row r="1807" s="1" customFormat="1">
      <c r="B1807" s="48"/>
      <c r="D1807" s="216" t="s">
        <v>288</v>
      </c>
      <c r="F1807" s="217" t="s">
        <v>2098</v>
      </c>
      <c r="I1807" s="218"/>
      <c r="L1807" s="48"/>
      <c r="M1807" s="219"/>
      <c r="N1807" s="49"/>
      <c r="O1807" s="49"/>
      <c r="P1807" s="49"/>
      <c r="Q1807" s="49"/>
      <c r="R1807" s="49"/>
      <c r="S1807" s="49"/>
      <c r="T1807" s="87"/>
      <c r="AT1807" s="26" t="s">
        <v>288</v>
      </c>
      <c r="AU1807" s="26" t="s">
        <v>294</v>
      </c>
    </row>
    <row r="1808" s="1" customFormat="1" ht="16.5" customHeight="1">
      <c r="B1808" s="203"/>
      <c r="C1808" s="255" t="s">
        <v>2099</v>
      </c>
      <c r="D1808" s="255" t="s">
        <v>512</v>
      </c>
      <c r="E1808" s="256" t="s">
        <v>2100</v>
      </c>
      <c r="F1808" s="257" t="s">
        <v>2101</v>
      </c>
      <c r="G1808" s="258" t="s">
        <v>515</v>
      </c>
      <c r="H1808" s="259">
        <v>3</v>
      </c>
      <c r="I1808" s="260"/>
      <c r="J1808" s="261">
        <f>ROUND(I1808*H1808,2)</f>
        <v>0</v>
      </c>
      <c r="K1808" s="257" t="s">
        <v>389</v>
      </c>
      <c r="L1808" s="262"/>
      <c r="M1808" s="263" t="s">
        <v>5</v>
      </c>
      <c r="N1808" s="264" t="s">
        <v>51</v>
      </c>
      <c r="O1808" s="49"/>
      <c r="P1808" s="213">
        <f>O1808*H1808</f>
        <v>0</v>
      </c>
      <c r="Q1808" s="213">
        <v>0.044999999999999998</v>
      </c>
      <c r="R1808" s="213">
        <f>Q1808*H1808</f>
        <v>0.13500000000000001</v>
      </c>
      <c r="S1808" s="213">
        <v>0</v>
      </c>
      <c r="T1808" s="214">
        <f>S1808*H1808</f>
        <v>0</v>
      </c>
      <c r="AR1808" s="26" t="s">
        <v>316</v>
      </c>
      <c r="AT1808" s="26" t="s">
        <v>512</v>
      </c>
      <c r="AU1808" s="26" t="s">
        <v>294</v>
      </c>
      <c r="AY1808" s="26" t="s">
        <v>281</v>
      </c>
      <c r="BE1808" s="215">
        <f>IF(N1808="základní",J1808,0)</f>
        <v>0</v>
      </c>
      <c r="BF1808" s="215">
        <f>IF(N1808="snížená",J1808,0)</f>
        <v>0</v>
      </c>
      <c r="BG1808" s="215">
        <f>IF(N1808="zákl. přenesená",J1808,0)</f>
        <v>0</v>
      </c>
      <c r="BH1808" s="215">
        <f>IF(N1808="sníž. přenesená",J1808,0)</f>
        <v>0</v>
      </c>
      <c r="BI1808" s="215">
        <f>IF(N1808="nulová",J1808,0)</f>
        <v>0</v>
      </c>
      <c r="BJ1808" s="26" t="s">
        <v>24</v>
      </c>
      <c r="BK1808" s="215">
        <f>ROUND(I1808*H1808,2)</f>
        <v>0</v>
      </c>
      <c r="BL1808" s="26" t="s">
        <v>286</v>
      </c>
      <c r="BM1808" s="26" t="s">
        <v>2102</v>
      </c>
    </row>
    <row r="1809" s="1" customFormat="1">
      <c r="B1809" s="48"/>
      <c r="D1809" s="216" t="s">
        <v>288</v>
      </c>
      <c r="F1809" s="217" t="s">
        <v>2103</v>
      </c>
      <c r="I1809" s="218"/>
      <c r="L1809" s="48"/>
      <c r="M1809" s="219"/>
      <c r="N1809" s="49"/>
      <c r="O1809" s="49"/>
      <c r="P1809" s="49"/>
      <c r="Q1809" s="49"/>
      <c r="R1809" s="49"/>
      <c r="S1809" s="49"/>
      <c r="T1809" s="87"/>
      <c r="AT1809" s="26" t="s">
        <v>288</v>
      </c>
      <c r="AU1809" s="26" t="s">
        <v>294</v>
      </c>
    </row>
    <row r="1810" s="1" customFormat="1" ht="16.5" customHeight="1">
      <c r="B1810" s="203"/>
      <c r="C1810" s="255" t="s">
        <v>2104</v>
      </c>
      <c r="D1810" s="255" t="s">
        <v>512</v>
      </c>
      <c r="E1810" s="256" t="s">
        <v>2105</v>
      </c>
      <c r="F1810" s="257" t="s">
        <v>2106</v>
      </c>
      <c r="G1810" s="258" t="s">
        <v>515</v>
      </c>
      <c r="H1810" s="259">
        <v>10</v>
      </c>
      <c r="I1810" s="260"/>
      <c r="J1810" s="261">
        <f>ROUND(I1810*H1810,2)</f>
        <v>0</v>
      </c>
      <c r="K1810" s="257" t="s">
        <v>389</v>
      </c>
      <c r="L1810" s="262"/>
      <c r="M1810" s="263" t="s">
        <v>5</v>
      </c>
      <c r="N1810" s="264" t="s">
        <v>51</v>
      </c>
      <c r="O1810" s="49"/>
      <c r="P1810" s="213">
        <f>O1810*H1810</f>
        <v>0</v>
      </c>
      <c r="Q1810" s="213">
        <v>0.058200000000000002</v>
      </c>
      <c r="R1810" s="213">
        <f>Q1810*H1810</f>
        <v>0.58200000000000007</v>
      </c>
      <c r="S1810" s="213">
        <v>0</v>
      </c>
      <c r="T1810" s="214">
        <f>S1810*H1810</f>
        <v>0</v>
      </c>
      <c r="AR1810" s="26" t="s">
        <v>316</v>
      </c>
      <c r="AT1810" s="26" t="s">
        <v>512</v>
      </c>
      <c r="AU1810" s="26" t="s">
        <v>294</v>
      </c>
      <c r="AY1810" s="26" t="s">
        <v>281</v>
      </c>
      <c r="BE1810" s="215">
        <f>IF(N1810="základní",J1810,0)</f>
        <v>0</v>
      </c>
      <c r="BF1810" s="215">
        <f>IF(N1810="snížená",J1810,0)</f>
        <v>0</v>
      </c>
      <c r="BG1810" s="215">
        <f>IF(N1810="zákl. přenesená",J1810,0)</f>
        <v>0</v>
      </c>
      <c r="BH1810" s="215">
        <f>IF(N1810="sníž. přenesená",J1810,0)</f>
        <v>0</v>
      </c>
      <c r="BI1810" s="215">
        <f>IF(N1810="nulová",J1810,0)</f>
        <v>0</v>
      </c>
      <c r="BJ1810" s="26" t="s">
        <v>24</v>
      </c>
      <c r="BK1810" s="215">
        <f>ROUND(I1810*H1810,2)</f>
        <v>0</v>
      </c>
      <c r="BL1810" s="26" t="s">
        <v>286</v>
      </c>
      <c r="BM1810" s="26" t="s">
        <v>2107</v>
      </c>
    </row>
    <row r="1811" s="1" customFormat="1">
      <c r="B1811" s="48"/>
      <c r="D1811" s="216" t="s">
        <v>288</v>
      </c>
      <c r="F1811" s="217" t="s">
        <v>2108</v>
      </c>
      <c r="I1811" s="218"/>
      <c r="L1811" s="48"/>
      <c r="M1811" s="219"/>
      <c r="N1811" s="49"/>
      <c r="O1811" s="49"/>
      <c r="P1811" s="49"/>
      <c r="Q1811" s="49"/>
      <c r="R1811" s="49"/>
      <c r="S1811" s="49"/>
      <c r="T1811" s="87"/>
      <c r="AT1811" s="26" t="s">
        <v>288</v>
      </c>
      <c r="AU1811" s="26" t="s">
        <v>294</v>
      </c>
    </row>
    <row r="1812" s="10" customFormat="1" ht="29.88" customHeight="1">
      <c r="B1812" s="192"/>
      <c r="D1812" s="193" t="s">
        <v>79</v>
      </c>
      <c r="E1812" s="230" t="s">
        <v>321</v>
      </c>
      <c r="F1812" s="230" t="s">
        <v>2109</v>
      </c>
      <c r="I1812" s="195"/>
      <c r="J1812" s="231">
        <f>BK1812</f>
        <v>0</v>
      </c>
      <c r="L1812" s="192"/>
      <c r="M1812" s="197"/>
      <c r="N1812" s="198"/>
      <c r="O1812" s="198"/>
      <c r="P1812" s="199">
        <f>SUM(P1813:P1923)</f>
        <v>0</v>
      </c>
      <c r="Q1812" s="198"/>
      <c r="R1812" s="199">
        <f>SUM(R1813:R1923)</f>
        <v>6.2668395039999982</v>
      </c>
      <c r="S1812" s="198"/>
      <c r="T1812" s="200">
        <f>SUM(T1813:T1923)</f>
        <v>0</v>
      </c>
      <c r="AR1812" s="193" t="s">
        <v>24</v>
      </c>
      <c r="AT1812" s="201" t="s">
        <v>79</v>
      </c>
      <c r="AU1812" s="201" t="s">
        <v>24</v>
      </c>
      <c r="AY1812" s="193" t="s">
        <v>281</v>
      </c>
      <c r="BK1812" s="202">
        <f>SUM(BK1813:BK1923)</f>
        <v>0</v>
      </c>
    </row>
    <row r="1813" s="1" customFormat="1" ht="16.5" customHeight="1">
      <c r="B1813" s="203"/>
      <c r="C1813" s="204" t="s">
        <v>2110</v>
      </c>
      <c r="D1813" s="204" t="s">
        <v>282</v>
      </c>
      <c r="E1813" s="205" t="s">
        <v>2111</v>
      </c>
      <c r="F1813" s="206" t="s">
        <v>2112</v>
      </c>
      <c r="G1813" s="207" t="s">
        <v>515</v>
      </c>
      <c r="H1813" s="208">
        <v>2</v>
      </c>
      <c r="I1813" s="209"/>
      <c r="J1813" s="210">
        <f>ROUND(I1813*H1813,2)</f>
        <v>0</v>
      </c>
      <c r="K1813" s="206" t="s">
        <v>5</v>
      </c>
      <c r="L1813" s="48"/>
      <c r="M1813" s="211" t="s">
        <v>5</v>
      </c>
      <c r="N1813" s="212" t="s">
        <v>51</v>
      </c>
      <c r="O1813" s="49"/>
      <c r="P1813" s="213">
        <f>O1813*H1813</f>
        <v>0</v>
      </c>
      <c r="Q1813" s="213">
        <v>0</v>
      </c>
      <c r="R1813" s="213">
        <f>Q1813*H1813</f>
        <v>0</v>
      </c>
      <c r="S1813" s="213">
        <v>0</v>
      </c>
      <c r="T1813" s="214">
        <f>S1813*H1813</f>
        <v>0</v>
      </c>
      <c r="AR1813" s="26" t="s">
        <v>286</v>
      </c>
      <c r="AT1813" s="26" t="s">
        <v>282</v>
      </c>
      <c r="AU1813" s="26" t="s">
        <v>87</v>
      </c>
      <c r="AY1813" s="26" t="s">
        <v>281</v>
      </c>
      <c r="BE1813" s="215">
        <f>IF(N1813="základní",J1813,0)</f>
        <v>0</v>
      </c>
      <c r="BF1813" s="215">
        <f>IF(N1813="snížená",J1813,0)</f>
        <v>0</v>
      </c>
      <c r="BG1813" s="215">
        <f>IF(N1813="zákl. přenesená",J1813,0)</f>
        <v>0</v>
      </c>
      <c r="BH1813" s="215">
        <f>IF(N1813="sníž. přenesená",J1813,0)</f>
        <v>0</v>
      </c>
      <c r="BI1813" s="215">
        <f>IF(N1813="nulová",J1813,0)</f>
        <v>0</v>
      </c>
      <c r="BJ1813" s="26" t="s">
        <v>24</v>
      </c>
      <c r="BK1813" s="215">
        <f>ROUND(I1813*H1813,2)</f>
        <v>0</v>
      </c>
      <c r="BL1813" s="26" t="s">
        <v>286</v>
      </c>
      <c r="BM1813" s="26" t="s">
        <v>2113</v>
      </c>
    </row>
    <row r="1814" s="12" customFormat="1">
      <c r="B1814" s="232"/>
      <c r="D1814" s="216" t="s">
        <v>402</v>
      </c>
      <c r="E1814" s="233" t="s">
        <v>5</v>
      </c>
      <c r="F1814" s="234" t="s">
        <v>1655</v>
      </c>
      <c r="H1814" s="233" t="s">
        <v>5</v>
      </c>
      <c r="I1814" s="235"/>
      <c r="L1814" s="232"/>
      <c r="M1814" s="236"/>
      <c r="N1814" s="237"/>
      <c r="O1814" s="237"/>
      <c r="P1814" s="237"/>
      <c r="Q1814" s="237"/>
      <c r="R1814" s="237"/>
      <c r="S1814" s="237"/>
      <c r="T1814" s="238"/>
      <c r="AT1814" s="233" t="s">
        <v>402</v>
      </c>
      <c r="AU1814" s="233" t="s">
        <v>87</v>
      </c>
      <c r="AV1814" s="12" t="s">
        <v>24</v>
      </c>
      <c r="AW1814" s="12" t="s">
        <v>43</v>
      </c>
      <c r="AX1814" s="12" t="s">
        <v>80</v>
      </c>
      <c r="AY1814" s="233" t="s">
        <v>281</v>
      </c>
    </row>
    <row r="1815" s="13" customFormat="1">
      <c r="B1815" s="239"/>
      <c r="D1815" s="216" t="s">
        <v>402</v>
      </c>
      <c r="E1815" s="240" t="s">
        <v>5</v>
      </c>
      <c r="F1815" s="241" t="s">
        <v>87</v>
      </c>
      <c r="H1815" s="242">
        <v>2</v>
      </c>
      <c r="I1815" s="243"/>
      <c r="L1815" s="239"/>
      <c r="M1815" s="244"/>
      <c r="N1815" s="245"/>
      <c r="O1815" s="245"/>
      <c r="P1815" s="245"/>
      <c r="Q1815" s="245"/>
      <c r="R1815" s="245"/>
      <c r="S1815" s="245"/>
      <c r="T1815" s="246"/>
      <c r="AT1815" s="240" t="s">
        <v>402</v>
      </c>
      <c r="AU1815" s="240" t="s">
        <v>87</v>
      </c>
      <c r="AV1815" s="13" t="s">
        <v>87</v>
      </c>
      <c r="AW1815" s="13" t="s">
        <v>43</v>
      </c>
      <c r="AX1815" s="13" t="s">
        <v>80</v>
      </c>
      <c r="AY1815" s="240" t="s">
        <v>281</v>
      </c>
    </row>
    <row r="1816" s="14" customFormat="1">
      <c r="B1816" s="247"/>
      <c r="D1816" s="216" t="s">
        <v>402</v>
      </c>
      <c r="E1816" s="248" t="s">
        <v>5</v>
      </c>
      <c r="F1816" s="249" t="s">
        <v>405</v>
      </c>
      <c r="H1816" s="250">
        <v>2</v>
      </c>
      <c r="I1816" s="251"/>
      <c r="L1816" s="247"/>
      <c r="M1816" s="252"/>
      <c r="N1816" s="253"/>
      <c r="O1816" s="253"/>
      <c r="P1816" s="253"/>
      <c r="Q1816" s="253"/>
      <c r="R1816" s="253"/>
      <c r="S1816" s="253"/>
      <c r="T1816" s="254"/>
      <c r="AT1816" s="248" t="s">
        <v>402</v>
      </c>
      <c r="AU1816" s="248" t="s">
        <v>87</v>
      </c>
      <c r="AV1816" s="14" t="s">
        <v>286</v>
      </c>
      <c r="AW1816" s="14" t="s">
        <v>43</v>
      </c>
      <c r="AX1816" s="14" t="s">
        <v>24</v>
      </c>
      <c r="AY1816" s="248" t="s">
        <v>281</v>
      </c>
    </row>
    <row r="1817" s="1" customFormat="1" ht="16.5" customHeight="1">
      <c r="B1817" s="203"/>
      <c r="C1817" s="204" t="s">
        <v>2114</v>
      </c>
      <c r="D1817" s="204" t="s">
        <v>282</v>
      </c>
      <c r="E1817" s="205" t="s">
        <v>2115</v>
      </c>
      <c r="F1817" s="206" t="s">
        <v>2116</v>
      </c>
      <c r="G1817" s="207" t="s">
        <v>285</v>
      </c>
      <c r="H1817" s="208">
        <v>1</v>
      </c>
      <c r="I1817" s="209"/>
      <c r="J1817" s="210">
        <f>ROUND(I1817*H1817,2)</f>
        <v>0</v>
      </c>
      <c r="K1817" s="206" t="s">
        <v>5</v>
      </c>
      <c r="L1817" s="48"/>
      <c r="M1817" s="211" t="s">
        <v>5</v>
      </c>
      <c r="N1817" s="212" t="s">
        <v>51</v>
      </c>
      <c r="O1817" s="49"/>
      <c r="P1817" s="213">
        <f>O1817*H1817</f>
        <v>0</v>
      </c>
      <c r="Q1817" s="213">
        <v>0</v>
      </c>
      <c r="R1817" s="213">
        <f>Q1817*H1817</f>
        <v>0</v>
      </c>
      <c r="S1817" s="213">
        <v>0</v>
      </c>
      <c r="T1817" s="214">
        <f>S1817*H1817</f>
        <v>0</v>
      </c>
      <c r="AR1817" s="26" t="s">
        <v>286</v>
      </c>
      <c r="AT1817" s="26" t="s">
        <v>282</v>
      </c>
      <c r="AU1817" s="26" t="s">
        <v>87</v>
      </c>
      <c r="AY1817" s="26" t="s">
        <v>281</v>
      </c>
      <c r="BE1817" s="215">
        <f>IF(N1817="základní",J1817,0)</f>
        <v>0</v>
      </c>
      <c r="BF1817" s="215">
        <f>IF(N1817="snížená",J1817,0)</f>
        <v>0</v>
      </c>
      <c r="BG1817" s="215">
        <f>IF(N1817="zákl. přenesená",J1817,0)</f>
        <v>0</v>
      </c>
      <c r="BH1817" s="215">
        <f>IF(N1817="sníž. přenesená",J1817,0)</f>
        <v>0</v>
      </c>
      <c r="BI1817" s="215">
        <f>IF(N1817="nulová",J1817,0)</f>
        <v>0</v>
      </c>
      <c r="BJ1817" s="26" t="s">
        <v>24</v>
      </c>
      <c r="BK1817" s="215">
        <f>ROUND(I1817*H1817,2)</f>
        <v>0</v>
      </c>
      <c r="BL1817" s="26" t="s">
        <v>286</v>
      </c>
      <c r="BM1817" s="26" t="s">
        <v>2117</v>
      </c>
    </row>
    <row r="1818" s="1" customFormat="1" ht="16.5" customHeight="1">
      <c r="B1818" s="203"/>
      <c r="C1818" s="204" t="s">
        <v>2118</v>
      </c>
      <c r="D1818" s="204" t="s">
        <v>282</v>
      </c>
      <c r="E1818" s="205" t="s">
        <v>2119</v>
      </c>
      <c r="F1818" s="206" t="s">
        <v>2120</v>
      </c>
      <c r="G1818" s="207" t="s">
        <v>285</v>
      </c>
      <c r="H1818" s="208">
        <v>1</v>
      </c>
      <c r="I1818" s="209"/>
      <c r="J1818" s="210">
        <f>ROUND(I1818*H1818,2)</f>
        <v>0</v>
      </c>
      <c r="K1818" s="206" t="s">
        <v>5</v>
      </c>
      <c r="L1818" s="48"/>
      <c r="M1818" s="211" t="s">
        <v>5</v>
      </c>
      <c r="N1818" s="212" t="s">
        <v>51</v>
      </c>
      <c r="O1818" s="49"/>
      <c r="P1818" s="213">
        <f>O1818*H1818</f>
        <v>0</v>
      </c>
      <c r="Q1818" s="213">
        <v>0</v>
      </c>
      <c r="R1818" s="213">
        <f>Q1818*H1818</f>
        <v>0</v>
      </c>
      <c r="S1818" s="213">
        <v>0</v>
      </c>
      <c r="T1818" s="214">
        <f>S1818*H1818</f>
        <v>0</v>
      </c>
      <c r="AR1818" s="26" t="s">
        <v>286</v>
      </c>
      <c r="AT1818" s="26" t="s">
        <v>282</v>
      </c>
      <c r="AU1818" s="26" t="s">
        <v>87</v>
      </c>
      <c r="AY1818" s="26" t="s">
        <v>281</v>
      </c>
      <c r="BE1818" s="215">
        <f>IF(N1818="základní",J1818,0)</f>
        <v>0</v>
      </c>
      <c r="BF1818" s="215">
        <f>IF(N1818="snížená",J1818,0)</f>
        <v>0</v>
      </c>
      <c r="BG1818" s="215">
        <f>IF(N1818="zákl. přenesená",J1818,0)</f>
        <v>0</v>
      </c>
      <c r="BH1818" s="215">
        <f>IF(N1818="sníž. přenesená",J1818,0)</f>
        <v>0</v>
      </c>
      <c r="BI1818" s="215">
        <f>IF(N1818="nulová",J1818,0)</f>
        <v>0</v>
      </c>
      <c r="BJ1818" s="26" t="s">
        <v>24</v>
      </c>
      <c r="BK1818" s="215">
        <f>ROUND(I1818*H1818,2)</f>
        <v>0</v>
      </c>
      <c r="BL1818" s="26" t="s">
        <v>286</v>
      </c>
      <c r="BM1818" s="26" t="s">
        <v>2121</v>
      </c>
    </row>
    <row r="1819" s="1" customFormat="1" ht="16.5" customHeight="1">
      <c r="B1819" s="203"/>
      <c r="C1819" s="204" t="s">
        <v>2122</v>
      </c>
      <c r="D1819" s="204" t="s">
        <v>282</v>
      </c>
      <c r="E1819" s="205" t="s">
        <v>2123</v>
      </c>
      <c r="F1819" s="206" t="s">
        <v>2124</v>
      </c>
      <c r="G1819" s="207" t="s">
        <v>285</v>
      </c>
      <c r="H1819" s="208">
        <v>1</v>
      </c>
      <c r="I1819" s="209"/>
      <c r="J1819" s="210">
        <f>ROUND(I1819*H1819,2)</f>
        <v>0</v>
      </c>
      <c r="K1819" s="206" t="s">
        <v>5</v>
      </c>
      <c r="L1819" s="48"/>
      <c r="M1819" s="211" t="s">
        <v>5</v>
      </c>
      <c r="N1819" s="212" t="s">
        <v>51</v>
      </c>
      <c r="O1819" s="49"/>
      <c r="P1819" s="213">
        <f>O1819*H1819</f>
        <v>0</v>
      </c>
      <c r="Q1819" s="213">
        <v>0</v>
      </c>
      <c r="R1819" s="213">
        <f>Q1819*H1819</f>
        <v>0</v>
      </c>
      <c r="S1819" s="213">
        <v>0</v>
      </c>
      <c r="T1819" s="214">
        <f>S1819*H1819</f>
        <v>0</v>
      </c>
      <c r="AR1819" s="26" t="s">
        <v>286</v>
      </c>
      <c r="AT1819" s="26" t="s">
        <v>282</v>
      </c>
      <c r="AU1819" s="26" t="s">
        <v>87</v>
      </c>
      <c r="AY1819" s="26" t="s">
        <v>281</v>
      </c>
      <c r="BE1819" s="215">
        <f>IF(N1819="základní",J1819,0)</f>
        <v>0</v>
      </c>
      <c r="BF1819" s="215">
        <f>IF(N1819="snížená",J1819,0)</f>
        <v>0</v>
      </c>
      <c r="BG1819" s="215">
        <f>IF(N1819="zákl. přenesená",J1819,0)</f>
        <v>0</v>
      </c>
      <c r="BH1819" s="215">
        <f>IF(N1819="sníž. přenesená",J1819,0)</f>
        <v>0</v>
      </c>
      <c r="BI1819" s="215">
        <f>IF(N1819="nulová",J1819,0)</f>
        <v>0</v>
      </c>
      <c r="BJ1819" s="26" t="s">
        <v>24</v>
      </c>
      <c r="BK1819" s="215">
        <f>ROUND(I1819*H1819,2)</f>
        <v>0</v>
      </c>
      <c r="BL1819" s="26" t="s">
        <v>286</v>
      </c>
      <c r="BM1819" s="26" t="s">
        <v>2125</v>
      </c>
    </row>
    <row r="1820" s="1" customFormat="1" ht="25.5" customHeight="1">
      <c r="B1820" s="203"/>
      <c r="C1820" s="204" t="s">
        <v>2126</v>
      </c>
      <c r="D1820" s="204" t="s">
        <v>282</v>
      </c>
      <c r="E1820" s="205" t="s">
        <v>2127</v>
      </c>
      <c r="F1820" s="206" t="s">
        <v>2128</v>
      </c>
      <c r="G1820" s="207" t="s">
        <v>394</v>
      </c>
      <c r="H1820" s="208">
        <v>17</v>
      </c>
      <c r="I1820" s="209"/>
      <c r="J1820" s="210">
        <f>ROUND(I1820*H1820,2)</f>
        <v>0</v>
      </c>
      <c r="K1820" s="206" t="s">
        <v>389</v>
      </c>
      <c r="L1820" s="48"/>
      <c r="M1820" s="211" t="s">
        <v>5</v>
      </c>
      <c r="N1820" s="212" t="s">
        <v>51</v>
      </c>
      <c r="O1820" s="49"/>
      <c r="P1820" s="213">
        <f>O1820*H1820</f>
        <v>0</v>
      </c>
      <c r="Q1820" s="213">
        <v>0.29220869999999999</v>
      </c>
      <c r="R1820" s="213">
        <f>Q1820*H1820</f>
        <v>4.9675478999999996</v>
      </c>
      <c r="S1820" s="213">
        <v>0</v>
      </c>
      <c r="T1820" s="214">
        <f>S1820*H1820</f>
        <v>0</v>
      </c>
      <c r="AR1820" s="26" t="s">
        <v>286</v>
      </c>
      <c r="AT1820" s="26" t="s">
        <v>282</v>
      </c>
      <c r="AU1820" s="26" t="s">
        <v>87</v>
      </c>
      <c r="AY1820" s="26" t="s">
        <v>281</v>
      </c>
      <c r="BE1820" s="215">
        <f>IF(N1820="základní",J1820,0)</f>
        <v>0</v>
      </c>
      <c r="BF1820" s="215">
        <f>IF(N1820="snížená",J1820,0)</f>
        <v>0</v>
      </c>
      <c r="BG1820" s="215">
        <f>IF(N1820="zákl. přenesená",J1820,0)</f>
        <v>0</v>
      </c>
      <c r="BH1820" s="215">
        <f>IF(N1820="sníž. přenesená",J1820,0)</f>
        <v>0</v>
      </c>
      <c r="BI1820" s="215">
        <f>IF(N1820="nulová",J1820,0)</f>
        <v>0</v>
      </c>
      <c r="BJ1820" s="26" t="s">
        <v>24</v>
      </c>
      <c r="BK1820" s="215">
        <f>ROUND(I1820*H1820,2)</f>
        <v>0</v>
      </c>
      <c r="BL1820" s="26" t="s">
        <v>286</v>
      </c>
      <c r="BM1820" s="26" t="s">
        <v>2129</v>
      </c>
    </row>
    <row r="1821" s="1" customFormat="1">
      <c r="B1821" s="48"/>
      <c r="D1821" s="216" t="s">
        <v>288</v>
      </c>
      <c r="F1821" s="217" t="s">
        <v>2130</v>
      </c>
      <c r="I1821" s="218"/>
      <c r="L1821" s="48"/>
      <c r="M1821" s="219"/>
      <c r="N1821" s="49"/>
      <c r="O1821" s="49"/>
      <c r="P1821" s="49"/>
      <c r="Q1821" s="49"/>
      <c r="R1821" s="49"/>
      <c r="S1821" s="49"/>
      <c r="T1821" s="87"/>
      <c r="AT1821" s="26" t="s">
        <v>288</v>
      </c>
      <c r="AU1821" s="26" t="s">
        <v>87</v>
      </c>
    </row>
    <row r="1822" s="1" customFormat="1" ht="16.5" customHeight="1">
      <c r="B1822" s="203"/>
      <c r="C1822" s="255" t="s">
        <v>2131</v>
      </c>
      <c r="D1822" s="255" t="s">
        <v>512</v>
      </c>
      <c r="E1822" s="256" t="s">
        <v>2132</v>
      </c>
      <c r="F1822" s="257" t="s">
        <v>2133</v>
      </c>
      <c r="G1822" s="258" t="s">
        <v>515</v>
      </c>
      <c r="H1822" s="259">
        <v>17</v>
      </c>
      <c r="I1822" s="260"/>
      <c r="J1822" s="261">
        <f>ROUND(I1822*H1822,2)</f>
        <v>0</v>
      </c>
      <c r="K1822" s="257" t="s">
        <v>5</v>
      </c>
      <c r="L1822" s="262"/>
      <c r="M1822" s="263" t="s">
        <v>5</v>
      </c>
      <c r="N1822" s="264" t="s">
        <v>51</v>
      </c>
      <c r="O1822" s="49"/>
      <c r="P1822" s="213">
        <f>O1822*H1822</f>
        <v>0</v>
      </c>
      <c r="Q1822" s="213">
        <v>0.035000000000000003</v>
      </c>
      <c r="R1822" s="213">
        <f>Q1822*H1822</f>
        <v>0.59500000000000008</v>
      </c>
      <c r="S1822" s="213">
        <v>0</v>
      </c>
      <c r="T1822" s="214">
        <f>S1822*H1822</f>
        <v>0</v>
      </c>
      <c r="AR1822" s="26" t="s">
        <v>316</v>
      </c>
      <c r="AT1822" s="26" t="s">
        <v>512</v>
      </c>
      <c r="AU1822" s="26" t="s">
        <v>87</v>
      </c>
      <c r="AY1822" s="26" t="s">
        <v>281</v>
      </c>
      <c r="BE1822" s="215">
        <f>IF(N1822="základní",J1822,0)</f>
        <v>0</v>
      </c>
      <c r="BF1822" s="215">
        <f>IF(N1822="snížená",J1822,0)</f>
        <v>0</v>
      </c>
      <c r="BG1822" s="215">
        <f>IF(N1822="zákl. přenesená",J1822,0)</f>
        <v>0</v>
      </c>
      <c r="BH1822" s="215">
        <f>IF(N1822="sníž. přenesená",J1822,0)</f>
        <v>0</v>
      </c>
      <c r="BI1822" s="215">
        <f>IF(N1822="nulová",J1822,0)</f>
        <v>0</v>
      </c>
      <c r="BJ1822" s="26" t="s">
        <v>24</v>
      </c>
      <c r="BK1822" s="215">
        <f>ROUND(I1822*H1822,2)</f>
        <v>0</v>
      </c>
      <c r="BL1822" s="26" t="s">
        <v>286</v>
      </c>
      <c r="BM1822" s="26" t="s">
        <v>2134</v>
      </c>
    </row>
    <row r="1823" s="1" customFormat="1">
      <c r="B1823" s="48"/>
      <c r="D1823" s="216" t="s">
        <v>288</v>
      </c>
      <c r="F1823" s="217" t="s">
        <v>2135</v>
      </c>
      <c r="I1823" s="218"/>
      <c r="L1823" s="48"/>
      <c r="M1823" s="219"/>
      <c r="N1823" s="49"/>
      <c r="O1823" s="49"/>
      <c r="P1823" s="49"/>
      <c r="Q1823" s="49"/>
      <c r="R1823" s="49"/>
      <c r="S1823" s="49"/>
      <c r="T1823" s="87"/>
      <c r="AT1823" s="26" t="s">
        <v>288</v>
      </c>
      <c r="AU1823" s="26" t="s">
        <v>87</v>
      </c>
    </row>
    <row r="1824" s="1" customFormat="1" ht="25.5" customHeight="1">
      <c r="B1824" s="203"/>
      <c r="C1824" s="204" t="s">
        <v>2136</v>
      </c>
      <c r="D1824" s="204" t="s">
        <v>282</v>
      </c>
      <c r="E1824" s="205" t="s">
        <v>2137</v>
      </c>
      <c r="F1824" s="206" t="s">
        <v>2138</v>
      </c>
      <c r="G1824" s="207" t="s">
        <v>388</v>
      </c>
      <c r="H1824" s="208">
        <v>1199.867</v>
      </c>
      <c r="I1824" s="209"/>
      <c r="J1824" s="210">
        <f>ROUND(I1824*H1824,2)</f>
        <v>0</v>
      </c>
      <c r="K1824" s="206" t="s">
        <v>389</v>
      </c>
      <c r="L1824" s="48"/>
      <c r="M1824" s="211" t="s">
        <v>5</v>
      </c>
      <c r="N1824" s="212" t="s">
        <v>51</v>
      </c>
      <c r="O1824" s="49"/>
      <c r="P1824" s="213">
        <f>O1824*H1824</f>
        <v>0</v>
      </c>
      <c r="Q1824" s="213">
        <v>0</v>
      </c>
      <c r="R1824" s="213">
        <f>Q1824*H1824</f>
        <v>0</v>
      </c>
      <c r="S1824" s="213">
        <v>0</v>
      </c>
      <c r="T1824" s="214">
        <f>S1824*H1824</f>
        <v>0</v>
      </c>
      <c r="AR1824" s="26" t="s">
        <v>286</v>
      </c>
      <c r="AT1824" s="26" t="s">
        <v>282</v>
      </c>
      <c r="AU1824" s="26" t="s">
        <v>87</v>
      </c>
      <c r="AY1824" s="26" t="s">
        <v>281</v>
      </c>
      <c r="BE1824" s="215">
        <f>IF(N1824="základní",J1824,0)</f>
        <v>0</v>
      </c>
      <c r="BF1824" s="215">
        <f>IF(N1824="snížená",J1824,0)</f>
        <v>0</v>
      </c>
      <c r="BG1824" s="215">
        <f>IF(N1824="zákl. přenesená",J1824,0)</f>
        <v>0</v>
      </c>
      <c r="BH1824" s="215">
        <f>IF(N1824="sníž. přenesená",J1824,0)</f>
        <v>0</v>
      </c>
      <c r="BI1824" s="215">
        <f>IF(N1824="nulová",J1824,0)</f>
        <v>0</v>
      </c>
      <c r="BJ1824" s="26" t="s">
        <v>24</v>
      </c>
      <c r="BK1824" s="215">
        <f>ROUND(I1824*H1824,2)</f>
        <v>0</v>
      </c>
      <c r="BL1824" s="26" t="s">
        <v>286</v>
      </c>
      <c r="BM1824" s="26" t="s">
        <v>2139</v>
      </c>
    </row>
    <row r="1825" s="1" customFormat="1">
      <c r="B1825" s="48"/>
      <c r="D1825" s="216" t="s">
        <v>288</v>
      </c>
      <c r="F1825" s="217" t="s">
        <v>2140</v>
      </c>
      <c r="I1825" s="218"/>
      <c r="L1825" s="48"/>
      <c r="M1825" s="219"/>
      <c r="N1825" s="49"/>
      <c r="O1825" s="49"/>
      <c r="P1825" s="49"/>
      <c r="Q1825" s="49"/>
      <c r="R1825" s="49"/>
      <c r="S1825" s="49"/>
      <c r="T1825" s="87"/>
      <c r="AT1825" s="26" t="s">
        <v>288</v>
      </c>
      <c r="AU1825" s="26" t="s">
        <v>87</v>
      </c>
    </row>
    <row r="1826" s="12" customFormat="1">
      <c r="B1826" s="232"/>
      <c r="D1826" s="216" t="s">
        <v>402</v>
      </c>
      <c r="E1826" s="233" t="s">
        <v>5</v>
      </c>
      <c r="F1826" s="234" t="s">
        <v>1655</v>
      </c>
      <c r="H1826" s="233" t="s">
        <v>5</v>
      </c>
      <c r="I1826" s="235"/>
      <c r="L1826" s="232"/>
      <c r="M1826" s="236"/>
      <c r="N1826" s="237"/>
      <c r="O1826" s="237"/>
      <c r="P1826" s="237"/>
      <c r="Q1826" s="237"/>
      <c r="R1826" s="237"/>
      <c r="S1826" s="237"/>
      <c r="T1826" s="238"/>
      <c r="AT1826" s="233" t="s">
        <v>402</v>
      </c>
      <c r="AU1826" s="233" t="s">
        <v>87</v>
      </c>
      <c r="AV1826" s="12" t="s">
        <v>24</v>
      </c>
      <c r="AW1826" s="12" t="s">
        <v>43</v>
      </c>
      <c r="AX1826" s="12" t="s">
        <v>80</v>
      </c>
      <c r="AY1826" s="233" t="s">
        <v>281</v>
      </c>
    </row>
    <row r="1827" s="12" customFormat="1">
      <c r="B1827" s="232"/>
      <c r="D1827" s="216" t="s">
        <v>402</v>
      </c>
      <c r="E1827" s="233" t="s">
        <v>5</v>
      </c>
      <c r="F1827" s="234" t="s">
        <v>1711</v>
      </c>
      <c r="H1827" s="233" t="s">
        <v>5</v>
      </c>
      <c r="I1827" s="235"/>
      <c r="L1827" s="232"/>
      <c r="M1827" s="236"/>
      <c r="N1827" s="237"/>
      <c r="O1827" s="237"/>
      <c r="P1827" s="237"/>
      <c r="Q1827" s="237"/>
      <c r="R1827" s="237"/>
      <c r="S1827" s="237"/>
      <c r="T1827" s="238"/>
      <c r="AT1827" s="233" t="s">
        <v>402</v>
      </c>
      <c r="AU1827" s="233" t="s">
        <v>87</v>
      </c>
      <c r="AV1827" s="12" t="s">
        <v>24</v>
      </c>
      <c r="AW1827" s="12" t="s">
        <v>43</v>
      </c>
      <c r="AX1827" s="12" t="s">
        <v>80</v>
      </c>
      <c r="AY1827" s="233" t="s">
        <v>281</v>
      </c>
    </row>
    <row r="1828" s="13" customFormat="1">
      <c r="B1828" s="239"/>
      <c r="D1828" s="216" t="s">
        <v>402</v>
      </c>
      <c r="E1828" s="240" t="s">
        <v>5</v>
      </c>
      <c r="F1828" s="241" t="s">
        <v>2141</v>
      </c>
      <c r="H1828" s="242">
        <v>163.48500000000001</v>
      </c>
      <c r="I1828" s="243"/>
      <c r="L1828" s="239"/>
      <c r="M1828" s="244"/>
      <c r="N1828" s="245"/>
      <c r="O1828" s="245"/>
      <c r="P1828" s="245"/>
      <c r="Q1828" s="245"/>
      <c r="R1828" s="245"/>
      <c r="S1828" s="245"/>
      <c r="T1828" s="246"/>
      <c r="AT1828" s="240" t="s">
        <v>402</v>
      </c>
      <c r="AU1828" s="240" t="s">
        <v>87</v>
      </c>
      <c r="AV1828" s="13" t="s">
        <v>87</v>
      </c>
      <c r="AW1828" s="13" t="s">
        <v>43</v>
      </c>
      <c r="AX1828" s="13" t="s">
        <v>80</v>
      </c>
      <c r="AY1828" s="240" t="s">
        <v>281</v>
      </c>
    </row>
    <row r="1829" s="13" customFormat="1">
      <c r="B1829" s="239"/>
      <c r="D1829" s="216" t="s">
        <v>402</v>
      </c>
      <c r="E1829" s="240" t="s">
        <v>5</v>
      </c>
      <c r="F1829" s="241" t="s">
        <v>2142</v>
      </c>
      <c r="H1829" s="242">
        <v>152.79400000000001</v>
      </c>
      <c r="I1829" s="243"/>
      <c r="L1829" s="239"/>
      <c r="M1829" s="244"/>
      <c r="N1829" s="245"/>
      <c r="O1829" s="245"/>
      <c r="P1829" s="245"/>
      <c r="Q1829" s="245"/>
      <c r="R1829" s="245"/>
      <c r="S1829" s="245"/>
      <c r="T1829" s="246"/>
      <c r="AT1829" s="240" t="s">
        <v>402</v>
      </c>
      <c r="AU1829" s="240" t="s">
        <v>87</v>
      </c>
      <c r="AV1829" s="13" t="s">
        <v>87</v>
      </c>
      <c r="AW1829" s="13" t="s">
        <v>43</v>
      </c>
      <c r="AX1829" s="13" t="s">
        <v>80</v>
      </c>
      <c r="AY1829" s="240" t="s">
        <v>281</v>
      </c>
    </row>
    <row r="1830" s="12" customFormat="1">
      <c r="B1830" s="232"/>
      <c r="D1830" s="216" t="s">
        <v>402</v>
      </c>
      <c r="E1830" s="233" t="s">
        <v>5</v>
      </c>
      <c r="F1830" s="234" t="s">
        <v>1714</v>
      </c>
      <c r="H1830" s="233" t="s">
        <v>5</v>
      </c>
      <c r="I1830" s="235"/>
      <c r="L1830" s="232"/>
      <c r="M1830" s="236"/>
      <c r="N1830" s="237"/>
      <c r="O1830" s="237"/>
      <c r="P1830" s="237"/>
      <c r="Q1830" s="237"/>
      <c r="R1830" s="237"/>
      <c r="S1830" s="237"/>
      <c r="T1830" s="238"/>
      <c r="AT1830" s="233" t="s">
        <v>402</v>
      </c>
      <c r="AU1830" s="233" t="s">
        <v>87</v>
      </c>
      <c r="AV1830" s="12" t="s">
        <v>24</v>
      </c>
      <c r="AW1830" s="12" t="s">
        <v>43</v>
      </c>
      <c r="AX1830" s="12" t="s">
        <v>80</v>
      </c>
      <c r="AY1830" s="233" t="s">
        <v>281</v>
      </c>
    </row>
    <row r="1831" s="13" customFormat="1">
      <c r="B1831" s="239"/>
      <c r="D1831" s="216" t="s">
        <v>402</v>
      </c>
      <c r="E1831" s="240" t="s">
        <v>5</v>
      </c>
      <c r="F1831" s="241" t="s">
        <v>2143</v>
      </c>
      <c r="H1831" s="242">
        <v>235.25999999999999</v>
      </c>
      <c r="I1831" s="243"/>
      <c r="L1831" s="239"/>
      <c r="M1831" s="244"/>
      <c r="N1831" s="245"/>
      <c r="O1831" s="245"/>
      <c r="P1831" s="245"/>
      <c r="Q1831" s="245"/>
      <c r="R1831" s="245"/>
      <c r="S1831" s="245"/>
      <c r="T1831" s="246"/>
      <c r="AT1831" s="240" t="s">
        <v>402</v>
      </c>
      <c r="AU1831" s="240" t="s">
        <v>87</v>
      </c>
      <c r="AV1831" s="13" t="s">
        <v>87</v>
      </c>
      <c r="AW1831" s="13" t="s">
        <v>43</v>
      </c>
      <c r="AX1831" s="13" t="s">
        <v>80</v>
      </c>
      <c r="AY1831" s="240" t="s">
        <v>281</v>
      </c>
    </row>
    <row r="1832" s="13" customFormat="1">
      <c r="B1832" s="239"/>
      <c r="D1832" s="216" t="s">
        <v>402</v>
      </c>
      <c r="E1832" s="240" t="s">
        <v>5</v>
      </c>
      <c r="F1832" s="241" t="s">
        <v>2144</v>
      </c>
      <c r="H1832" s="242">
        <v>33.240000000000002</v>
      </c>
      <c r="I1832" s="243"/>
      <c r="L1832" s="239"/>
      <c r="M1832" s="244"/>
      <c r="N1832" s="245"/>
      <c r="O1832" s="245"/>
      <c r="P1832" s="245"/>
      <c r="Q1832" s="245"/>
      <c r="R1832" s="245"/>
      <c r="S1832" s="245"/>
      <c r="T1832" s="246"/>
      <c r="AT1832" s="240" t="s">
        <v>402</v>
      </c>
      <c r="AU1832" s="240" t="s">
        <v>87</v>
      </c>
      <c r="AV1832" s="13" t="s">
        <v>87</v>
      </c>
      <c r="AW1832" s="13" t="s">
        <v>43</v>
      </c>
      <c r="AX1832" s="13" t="s">
        <v>80</v>
      </c>
      <c r="AY1832" s="240" t="s">
        <v>281</v>
      </c>
    </row>
    <row r="1833" s="13" customFormat="1">
      <c r="B1833" s="239"/>
      <c r="D1833" s="216" t="s">
        <v>402</v>
      </c>
      <c r="E1833" s="240" t="s">
        <v>5</v>
      </c>
      <c r="F1833" s="241" t="s">
        <v>2145</v>
      </c>
      <c r="H1833" s="242">
        <v>60.450000000000003</v>
      </c>
      <c r="I1833" s="243"/>
      <c r="L1833" s="239"/>
      <c r="M1833" s="244"/>
      <c r="N1833" s="245"/>
      <c r="O1833" s="245"/>
      <c r="P1833" s="245"/>
      <c r="Q1833" s="245"/>
      <c r="R1833" s="245"/>
      <c r="S1833" s="245"/>
      <c r="T1833" s="246"/>
      <c r="AT1833" s="240" t="s">
        <v>402</v>
      </c>
      <c r="AU1833" s="240" t="s">
        <v>87</v>
      </c>
      <c r="AV1833" s="13" t="s">
        <v>87</v>
      </c>
      <c r="AW1833" s="13" t="s">
        <v>43</v>
      </c>
      <c r="AX1833" s="13" t="s">
        <v>80</v>
      </c>
      <c r="AY1833" s="240" t="s">
        <v>281</v>
      </c>
    </row>
    <row r="1834" s="12" customFormat="1">
      <c r="B1834" s="232"/>
      <c r="D1834" s="216" t="s">
        <v>402</v>
      </c>
      <c r="E1834" s="233" t="s">
        <v>5</v>
      </c>
      <c r="F1834" s="234" t="s">
        <v>1718</v>
      </c>
      <c r="H1834" s="233" t="s">
        <v>5</v>
      </c>
      <c r="I1834" s="235"/>
      <c r="L1834" s="232"/>
      <c r="M1834" s="236"/>
      <c r="N1834" s="237"/>
      <c r="O1834" s="237"/>
      <c r="P1834" s="237"/>
      <c r="Q1834" s="237"/>
      <c r="R1834" s="237"/>
      <c r="S1834" s="237"/>
      <c r="T1834" s="238"/>
      <c r="AT1834" s="233" t="s">
        <v>402</v>
      </c>
      <c r="AU1834" s="233" t="s">
        <v>87</v>
      </c>
      <c r="AV1834" s="12" t="s">
        <v>24</v>
      </c>
      <c r="AW1834" s="12" t="s">
        <v>43</v>
      </c>
      <c r="AX1834" s="12" t="s">
        <v>80</v>
      </c>
      <c r="AY1834" s="233" t="s">
        <v>281</v>
      </c>
    </row>
    <row r="1835" s="13" customFormat="1">
      <c r="B1835" s="239"/>
      <c r="D1835" s="216" t="s">
        <v>402</v>
      </c>
      <c r="E1835" s="240" t="s">
        <v>5</v>
      </c>
      <c r="F1835" s="241" t="s">
        <v>2146</v>
      </c>
      <c r="H1835" s="242">
        <v>171.53</v>
      </c>
      <c r="I1835" s="243"/>
      <c r="L1835" s="239"/>
      <c r="M1835" s="244"/>
      <c r="N1835" s="245"/>
      <c r="O1835" s="245"/>
      <c r="P1835" s="245"/>
      <c r="Q1835" s="245"/>
      <c r="R1835" s="245"/>
      <c r="S1835" s="245"/>
      <c r="T1835" s="246"/>
      <c r="AT1835" s="240" t="s">
        <v>402</v>
      </c>
      <c r="AU1835" s="240" t="s">
        <v>87</v>
      </c>
      <c r="AV1835" s="13" t="s">
        <v>87</v>
      </c>
      <c r="AW1835" s="13" t="s">
        <v>43</v>
      </c>
      <c r="AX1835" s="13" t="s">
        <v>80</v>
      </c>
      <c r="AY1835" s="240" t="s">
        <v>281</v>
      </c>
    </row>
    <row r="1836" s="12" customFormat="1">
      <c r="B1836" s="232"/>
      <c r="D1836" s="216" t="s">
        <v>402</v>
      </c>
      <c r="E1836" s="233" t="s">
        <v>5</v>
      </c>
      <c r="F1836" s="234" t="s">
        <v>1720</v>
      </c>
      <c r="H1836" s="233" t="s">
        <v>5</v>
      </c>
      <c r="I1836" s="235"/>
      <c r="L1836" s="232"/>
      <c r="M1836" s="236"/>
      <c r="N1836" s="237"/>
      <c r="O1836" s="237"/>
      <c r="P1836" s="237"/>
      <c r="Q1836" s="237"/>
      <c r="R1836" s="237"/>
      <c r="S1836" s="237"/>
      <c r="T1836" s="238"/>
      <c r="AT1836" s="233" t="s">
        <v>402</v>
      </c>
      <c r="AU1836" s="233" t="s">
        <v>87</v>
      </c>
      <c r="AV1836" s="12" t="s">
        <v>24</v>
      </c>
      <c r="AW1836" s="12" t="s">
        <v>43</v>
      </c>
      <c r="AX1836" s="12" t="s">
        <v>80</v>
      </c>
      <c r="AY1836" s="233" t="s">
        <v>281</v>
      </c>
    </row>
    <row r="1837" s="13" customFormat="1">
      <c r="B1837" s="239"/>
      <c r="D1837" s="216" t="s">
        <v>402</v>
      </c>
      <c r="E1837" s="240" t="s">
        <v>5</v>
      </c>
      <c r="F1837" s="241" t="s">
        <v>2147</v>
      </c>
      <c r="H1837" s="242">
        <v>297.26400000000001</v>
      </c>
      <c r="I1837" s="243"/>
      <c r="L1837" s="239"/>
      <c r="M1837" s="244"/>
      <c r="N1837" s="245"/>
      <c r="O1837" s="245"/>
      <c r="P1837" s="245"/>
      <c r="Q1837" s="245"/>
      <c r="R1837" s="245"/>
      <c r="S1837" s="245"/>
      <c r="T1837" s="246"/>
      <c r="AT1837" s="240" t="s">
        <v>402</v>
      </c>
      <c r="AU1837" s="240" t="s">
        <v>87</v>
      </c>
      <c r="AV1837" s="13" t="s">
        <v>87</v>
      </c>
      <c r="AW1837" s="13" t="s">
        <v>43</v>
      </c>
      <c r="AX1837" s="13" t="s">
        <v>80</v>
      </c>
      <c r="AY1837" s="240" t="s">
        <v>281</v>
      </c>
    </row>
    <row r="1838" s="12" customFormat="1">
      <c r="B1838" s="232"/>
      <c r="D1838" s="216" t="s">
        <v>402</v>
      </c>
      <c r="E1838" s="233" t="s">
        <v>5</v>
      </c>
      <c r="F1838" s="234" t="s">
        <v>1748</v>
      </c>
      <c r="H1838" s="233" t="s">
        <v>5</v>
      </c>
      <c r="I1838" s="235"/>
      <c r="L1838" s="232"/>
      <c r="M1838" s="236"/>
      <c r="N1838" s="237"/>
      <c r="O1838" s="237"/>
      <c r="P1838" s="237"/>
      <c r="Q1838" s="237"/>
      <c r="R1838" s="237"/>
      <c r="S1838" s="237"/>
      <c r="T1838" s="238"/>
      <c r="AT1838" s="233" t="s">
        <v>402</v>
      </c>
      <c r="AU1838" s="233" t="s">
        <v>87</v>
      </c>
      <c r="AV1838" s="12" t="s">
        <v>24</v>
      </c>
      <c r="AW1838" s="12" t="s">
        <v>43</v>
      </c>
      <c r="AX1838" s="12" t="s">
        <v>80</v>
      </c>
      <c r="AY1838" s="233" t="s">
        <v>281</v>
      </c>
    </row>
    <row r="1839" s="13" customFormat="1">
      <c r="B1839" s="239"/>
      <c r="D1839" s="216" t="s">
        <v>402</v>
      </c>
      <c r="E1839" s="240" t="s">
        <v>5</v>
      </c>
      <c r="F1839" s="241" t="s">
        <v>1749</v>
      </c>
      <c r="H1839" s="242">
        <v>32.886000000000003</v>
      </c>
      <c r="I1839" s="243"/>
      <c r="L1839" s="239"/>
      <c r="M1839" s="244"/>
      <c r="N1839" s="245"/>
      <c r="O1839" s="245"/>
      <c r="P1839" s="245"/>
      <c r="Q1839" s="245"/>
      <c r="R1839" s="245"/>
      <c r="S1839" s="245"/>
      <c r="T1839" s="246"/>
      <c r="AT1839" s="240" t="s">
        <v>402</v>
      </c>
      <c r="AU1839" s="240" t="s">
        <v>87</v>
      </c>
      <c r="AV1839" s="13" t="s">
        <v>87</v>
      </c>
      <c r="AW1839" s="13" t="s">
        <v>43</v>
      </c>
      <c r="AX1839" s="13" t="s">
        <v>80</v>
      </c>
      <c r="AY1839" s="240" t="s">
        <v>281</v>
      </c>
    </row>
    <row r="1840" s="13" customFormat="1">
      <c r="B1840" s="239"/>
      <c r="D1840" s="216" t="s">
        <v>402</v>
      </c>
      <c r="E1840" s="240" t="s">
        <v>5</v>
      </c>
      <c r="F1840" s="241" t="s">
        <v>1750</v>
      </c>
      <c r="H1840" s="242">
        <v>52.957999999999998</v>
      </c>
      <c r="I1840" s="243"/>
      <c r="L1840" s="239"/>
      <c r="M1840" s="244"/>
      <c r="N1840" s="245"/>
      <c r="O1840" s="245"/>
      <c r="P1840" s="245"/>
      <c r="Q1840" s="245"/>
      <c r="R1840" s="245"/>
      <c r="S1840" s="245"/>
      <c r="T1840" s="246"/>
      <c r="AT1840" s="240" t="s">
        <v>402</v>
      </c>
      <c r="AU1840" s="240" t="s">
        <v>87</v>
      </c>
      <c r="AV1840" s="13" t="s">
        <v>87</v>
      </c>
      <c r="AW1840" s="13" t="s">
        <v>43</v>
      </c>
      <c r="AX1840" s="13" t="s">
        <v>80</v>
      </c>
      <c r="AY1840" s="240" t="s">
        <v>281</v>
      </c>
    </row>
    <row r="1841" s="14" customFormat="1">
      <c r="B1841" s="247"/>
      <c r="D1841" s="216" t="s">
        <v>402</v>
      </c>
      <c r="E1841" s="248" t="s">
        <v>5</v>
      </c>
      <c r="F1841" s="249" t="s">
        <v>405</v>
      </c>
      <c r="H1841" s="250">
        <v>1199.867</v>
      </c>
      <c r="I1841" s="251"/>
      <c r="L1841" s="247"/>
      <c r="M1841" s="252"/>
      <c r="N1841" s="253"/>
      <c r="O1841" s="253"/>
      <c r="P1841" s="253"/>
      <c r="Q1841" s="253"/>
      <c r="R1841" s="253"/>
      <c r="S1841" s="253"/>
      <c r="T1841" s="254"/>
      <c r="AT1841" s="248" t="s">
        <v>402</v>
      </c>
      <c r="AU1841" s="248" t="s">
        <v>87</v>
      </c>
      <c r="AV1841" s="14" t="s">
        <v>286</v>
      </c>
      <c r="AW1841" s="14" t="s">
        <v>43</v>
      </c>
      <c r="AX1841" s="14" t="s">
        <v>24</v>
      </c>
      <c r="AY1841" s="248" t="s">
        <v>281</v>
      </c>
    </row>
    <row r="1842" s="1" customFormat="1" ht="25.5" customHeight="1">
      <c r="B1842" s="203"/>
      <c r="C1842" s="204" t="s">
        <v>2148</v>
      </c>
      <c r="D1842" s="204" t="s">
        <v>282</v>
      </c>
      <c r="E1842" s="205" t="s">
        <v>2149</v>
      </c>
      <c r="F1842" s="206" t="s">
        <v>2150</v>
      </c>
      <c r="G1842" s="207" t="s">
        <v>388</v>
      </c>
      <c r="H1842" s="208">
        <v>71992.020000000004</v>
      </c>
      <c r="I1842" s="209"/>
      <c r="J1842" s="210">
        <f>ROUND(I1842*H1842,2)</f>
        <v>0</v>
      </c>
      <c r="K1842" s="206" t="s">
        <v>389</v>
      </c>
      <c r="L1842" s="48"/>
      <c r="M1842" s="211" t="s">
        <v>5</v>
      </c>
      <c r="N1842" s="212" t="s">
        <v>51</v>
      </c>
      <c r="O1842" s="49"/>
      <c r="P1842" s="213">
        <f>O1842*H1842</f>
        <v>0</v>
      </c>
      <c r="Q1842" s="213">
        <v>0</v>
      </c>
      <c r="R1842" s="213">
        <f>Q1842*H1842</f>
        <v>0</v>
      </c>
      <c r="S1842" s="213">
        <v>0</v>
      </c>
      <c r="T1842" s="214">
        <f>S1842*H1842</f>
        <v>0</v>
      </c>
      <c r="AR1842" s="26" t="s">
        <v>286</v>
      </c>
      <c r="AT1842" s="26" t="s">
        <v>282</v>
      </c>
      <c r="AU1842" s="26" t="s">
        <v>87</v>
      </c>
      <c r="AY1842" s="26" t="s">
        <v>281</v>
      </c>
      <c r="BE1842" s="215">
        <f>IF(N1842="základní",J1842,0)</f>
        <v>0</v>
      </c>
      <c r="BF1842" s="215">
        <f>IF(N1842="snížená",J1842,0)</f>
        <v>0</v>
      </c>
      <c r="BG1842" s="215">
        <f>IF(N1842="zákl. přenesená",J1842,0)</f>
        <v>0</v>
      </c>
      <c r="BH1842" s="215">
        <f>IF(N1842="sníž. přenesená",J1842,0)</f>
        <v>0</v>
      </c>
      <c r="BI1842" s="215">
        <f>IF(N1842="nulová",J1842,0)</f>
        <v>0</v>
      </c>
      <c r="BJ1842" s="26" t="s">
        <v>24</v>
      </c>
      <c r="BK1842" s="215">
        <f>ROUND(I1842*H1842,2)</f>
        <v>0</v>
      </c>
      <c r="BL1842" s="26" t="s">
        <v>286</v>
      </c>
      <c r="BM1842" s="26" t="s">
        <v>2151</v>
      </c>
    </row>
    <row r="1843" s="1" customFormat="1">
      <c r="B1843" s="48"/>
      <c r="D1843" s="216" t="s">
        <v>288</v>
      </c>
      <c r="F1843" s="217" t="s">
        <v>2152</v>
      </c>
      <c r="I1843" s="218"/>
      <c r="L1843" s="48"/>
      <c r="M1843" s="219"/>
      <c r="N1843" s="49"/>
      <c r="O1843" s="49"/>
      <c r="P1843" s="49"/>
      <c r="Q1843" s="49"/>
      <c r="R1843" s="49"/>
      <c r="S1843" s="49"/>
      <c r="T1843" s="87"/>
      <c r="AT1843" s="26" t="s">
        <v>288</v>
      </c>
      <c r="AU1843" s="26" t="s">
        <v>87</v>
      </c>
    </row>
    <row r="1844" s="13" customFormat="1">
      <c r="B1844" s="239"/>
      <c r="D1844" s="216" t="s">
        <v>402</v>
      </c>
      <c r="E1844" s="240" t="s">
        <v>5</v>
      </c>
      <c r="F1844" s="241" t="s">
        <v>2153</v>
      </c>
      <c r="H1844" s="242">
        <v>71992.020000000004</v>
      </c>
      <c r="I1844" s="243"/>
      <c r="L1844" s="239"/>
      <c r="M1844" s="244"/>
      <c r="N1844" s="245"/>
      <c r="O1844" s="245"/>
      <c r="P1844" s="245"/>
      <c r="Q1844" s="245"/>
      <c r="R1844" s="245"/>
      <c r="S1844" s="245"/>
      <c r="T1844" s="246"/>
      <c r="AT1844" s="240" t="s">
        <v>402</v>
      </c>
      <c r="AU1844" s="240" t="s">
        <v>87</v>
      </c>
      <c r="AV1844" s="13" t="s">
        <v>87</v>
      </c>
      <c r="AW1844" s="13" t="s">
        <v>43</v>
      </c>
      <c r="AX1844" s="13" t="s">
        <v>80</v>
      </c>
      <c r="AY1844" s="240" t="s">
        <v>281</v>
      </c>
    </row>
    <row r="1845" s="14" customFormat="1">
      <c r="B1845" s="247"/>
      <c r="D1845" s="216" t="s">
        <v>402</v>
      </c>
      <c r="E1845" s="248" t="s">
        <v>5</v>
      </c>
      <c r="F1845" s="249" t="s">
        <v>405</v>
      </c>
      <c r="H1845" s="250">
        <v>71992.020000000004</v>
      </c>
      <c r="I1845" s="251"/>
      <c r="L1845" s="247"/>
      <c r="M1845" s="252"/>
      <c r="N1845" s="253"/>
      <c r="O1845" s="253"/>
      <c r="P1845" s="253"/>
      <c r="Q1845" s="253"/>
      <c r="R1845" s="253"/>
      <c r="S1845" s="253"/>
      <c r="T1845" s="254"/>
      <c r="AT1845" s="248" t="s">
        <v>402</v>
      </c>
      <c r="AU1845" s="248" t="s">
        <v>87</v>
      </c>
      <c r="AV1845" s="14" t="s">
        <v>286</v>
      </c>
      <c r="AW1845" s="14" t="s">
        <v>43</v>
      </c>
      <c r="AX1845" s="14" t="s">
        <v>24</v>
      </c>
      <c r="AY1845" s="248" t="s">
        <v>281</v>
      </c>
    </row>
    <row r="1846" s="1" customFormat="1" ht="25.5" customHeight="1">
      <c r="B1846" s="203"/>
      <c r="C1846" s="204" t="s">
        <v>2154</v>
      </c>
      <c r="D1846" s="204" t="s">
        <v>282</v>
      </c>
      <c r="E1846" s="205" t="s">
        <v>2155</v>
      </c>
      <c r="F1846" s="206" t="s">
        <v>2156</v>
      </c>
      <c r="G1846" s="207" t="s">
        <v>388</v>
      </c>
      <c r="H1846" s="208">
        <v>1199.867</v>
      </c>
      <c r="I1846" s="209"/>
      <c r="J1846" s="210">
        <f>ROUND(I1846*H1846,2)</f>
        <v>0</v>
      </c>
      <c r="K1846" s="206" t="s">
        <v>389</v>
      </c>
      <c r="L1846" s="48"/>
      <c r="M1846" s="211" t="s">
        <v>5</v>
      </c>
      <c r="N1846" s="212" t="s">
        <v>51</v>
      </c>
      <c r="O1846" s="49"/>
      <c r="P1846" s="213">
        <f>O1846*H1846</f>
        <v>0</v>
      </c>
      <c r="Q1846" s="213">
        <v>0</v>
      </c>
      <c r="R1846" s="213">
        <f>Q1846*H1846</f>
        <v>0</v>
      </c>
      <c r="S1846" s="213">
        <v>0</v>
      </c>
      <c r="T1846" s="214">
        <f>S1846*H1846</f>
        <v>0</v>
      </c>
      <c r="AR1846" s="26" t="s">
        <v>286</v>
      </c>
      <c r="AT1846" s="26" t="s">
        <v>282</v>
      </c>
      <c r="AU1846" s="26" t="s">
        <v>87</v>
      </c>
      <c r="AY1846" s="26" t="s">
        <v>281</v>
      </c>
      <c r="BE1846" s="215">
        <f>IF(N1846="základní",J1846,0)</f>
        <v>0</v>
      </c>
      <c r="BF1846" s="215">
        <f>IF(N1846="snížená",J1846,0)</f>
        <v>0</v>
      </c>
      <c r="BG1846" s="215">
        <f>IF(N1846="zákl. přenesená",J1846,0)</f>
        <v>0</v>
      </c>
      <c r="BH1846" s="215">
        <f>IF(N1846="sníž. přenesená",J1846,0)</f>
        <v>0</v>
      </c>
      <c r="BI1846" s="215">
        <f>IF(N1846="nulová",J1846,0)</f>
        <v>0</v>
      </c>
      <c r="BJ1846" s="26" t="s">
        <v>24</v>
      </c>
      <c r="BK1846" s="215">
        <f>ROUND(I1846*H1846,2)</f>
        <v>0</v>
      </c>
      <c r="BL1846" s="26" t="s">
        <v>286</v>
      </c>
      <c r="BM1846" s="26" t="s">
        <v>2157</v>
      </c>
    </row>
    <row r="1847" s="1" customFormat="1">
      <c r="B1847" s="48"/>
      <c r="D1847" s="216" t="s">
        <v>288</v>
      </c>
      <c r="F1847" s="217" t="s">
        <v>2158</v>
      </c>
      <c r="I1847" s="218"/>
      <c r="L1847" s="48"/>
      <c r="M1847" s="219"/>
      <c r="N1847" s="49"/>
      <c r="O1847" s="49"/>
      <c r="P1847" s="49"/>
      <c r="Q1847" s="49"/>
      <c r="R1847" s="49"/>
      <c r="S1847" s="49"/>
      <c r="T1847" s="87"/>
      <c r="AT1847" s="26" t="s">
        <v>288</v>
      </c>
      <c r="AU1847" s="26" t="s">
        <v>87</v>
      </c>
    </row>
    <row r="1848" s="1" customFormat="1" ht="25.5" customHeight="1">
      <c r="B1848" s="203"/>
      <c r="C1848" s="204" t="s">
        <v>2159</v>
      </c>
      <c r="D1848" s="204" t="s">
        <v>282</v>
      </c>
      <c r="E1848" s="205" t="s">
        <v>2160</v>
      </c>
      <c r="F1848" s="206" t="s">
        <v>2161</v>
      </c>
      <c r="G1848" s="207" t="s">
        <v>408</v>
      </c>
      <c r="H1848" s="208">
        <v>1473.049</v>
      </c>
      <c r="I1848" s="209"/>
      <c r="J1848" s="210">
        <f>ROUND(I1848*H1848,2)</f>
        <v>0</v>
      </c>
      <c r="K1848" s="206" t="s">
        <v>389</v>
      </c>
      <c r="L1848" s="48"/>
      <c r="M1848" s="211" t="s">
        <v>5</v>
      </c>
      <c r="N1848" s="212" t="s">
        <v>51</v>
      </c>
      <c r="O1848" s="49"/>
      <c r="P1848" s="213">
        <f>O1848*H1848</f>
        <v>0</v>
      </c>
      <c r="Q1848" s="213">
        <v>0</v>
      </c>
      <c r="R1848" s="213">
        <f>Q1848*H1848</f>
        <v>0</v>
      </c>
      <c r="S1848" s="213">
        <v>0</v>
      </c>
      <c r="T1848" s="214">
        <f>S1848*H1848</f>
        <v>0</v>
      </c>
      <c r="AR1848" s="26" t="s">
        <v>286</v>
      </c>
      <c r="AT1848" s="26" t="s">
        <v>282</v>
      </c>
      <c r="AU1848" s="26" t="s">
        <v>87</v>
      </c>
      <c r="AY1848" s="26" t="s">
        <v>281</v>
      </c>
      <c r="BE1848" s="215">
        <f>IF(N1848="základní",J1848,0)</f>
        <v>0</v>
      </c>
      <c r="BF1848" s="215">
        <f>IF(N1848="snížená",J1848,0)</f>
        <v>0</v>
      </c>
      <c r="BG1848" s="215">
        <f>IF(N1848="zákl. přenesená",J1848,0)</f>
        <v>0</v>
      </c>
      <c r="BH1848" s="215">
        <f>IF(N1848="sníž. přenesená",J1848,0)</f>
        <v>0</v>
      </c>
      <c r="BI1848" s="215">
        <f>IF(N1848="nulová",J1848,0)</f>
        <v>0</v>
      </c>
      <c r="BJ1848" s="26" t="s">
        <v>24</v>
      </c>
      <c r="BK1848" s="215">
        <f>ROUND(I1848*H1848,2)</f>
        <v>0</v>
      </c>
      <c r="BL1848" s="26" t="s">
        <v>286</v>
      </c>
      <c r="BM1848" s="26" t="s">
        <v>2162</v>
      </c>
    </row>
    <row r="1849" s="1" customFormat="1">
      <c r="B1849" s="48"/>
      <c r="D1849" s="216" t="s">
        <v>288</v>
      </c>
      <c r="F1849" s="217" t="s">
        <v>2163</v>
      </c>
      <c r="I1849" s="218"/>
      <c r="L1849" s="48"/>
      <c r="M1849" s="219"/>
      <c r="N1849" s="49"/>
      <c r="O1849" s="49"/>
      <c r="P1849" s="49"/>
      <c r="Q1849" s="49"/>
      <c r="R1849" s="49"/>
      <c r="S1849" s="49"/>
      <c r="T1849" s="87"/>
      <c r="AT1849" s="26" t="s">
        <v>288</v>
      </c>
      <c r="AU1849" s="26" t="s">
        <v>87</v>
      </c>
    </row>
    <row r="1850" s="12" customFormat="1">
      <c r="B1850" s="232"/>
      <c r="D1850" s="216" t="s">
        <v>402</v>
      </c>
      <c r="E1850" s="233" t="s">
        <v>5</v>
      </c>
      <c r="F1850" s="234" t="s">
        <v>884</v>
      </c>
      <c r="H1850" s="233" t="s">
        <v>5</v>
      </c>
      <c r="I1850" s="235"/>
      <c r="L1850" s="232"/>
      <c r="M1850" s="236"/>
      <c r="N1850" s="237"/>
      <c r="O1850" s="237"/>
      <c r="P1850" s="237"/>
      <c r="Q1850" s="237"/>
      <c r="R1850" s="237"/>
      <c r="S1850" s="237"/>
      <c r="T1850" s="238"/>
      <c r="AT1850" s="233" t="s">
        <v>402</v>
      </c>
      <c r="AU1850" s="233" t="s">
        <v>87</v>
      </c>
      <c r="AV1850" s="12" t="s">
        <v>24</v>
      </c>
      <c r="AW1850" s="12" t="s">
        <v>43</v>
      </c>
      <c r="AX1850" s="12" t="s">
        <v>80</v>
      </c>
      <c r="AY1850" s="233" t="s">
        <v>281</v>
      </c>
    </row>
    <row r="1851" s="13" customFormat="1">
      <c r="B1851" s="239"/>
      <c r="D1851" s="216" t="s">
        <v>402</v>
      </c>
      <c r="E1851" s="240" t="s">
        <v>5</v>
      </c>
      <c r="F1851" s="241" t="s">
        <v>2164</v>
      </c>
      <c r="H1851" s="242">
        <v>1473.049</v>
      </c>
      <c r="I1851" s="243"/>
      <c r="L1851" s="239"/>
      <c r="M1851" s="244"/>
      <c r="N1851" s="245"/>
      <c r="O1851" s="245"/>
      <c r="P1851" s="245"/>
      <c r="Q1851" s="245"/>
      <c r="R1851" s="245"/>
      <c r="S1851" s="245"/>
      <c r="T1851" s="246"/>
      <c r="AT1851" s="240" t="s">
        <v>402</v>
      </c>
      <c r="AU1851" s="240" t="s">
        <v>87</v>
      </c>
      <c r="AV1851" s="13" t="s">
        <v>87</v>
      </c>
      <c r="AW1851" s="13" t="s">
        <v>43</v>
      </c>
      <c r="AX1851" s="13" t="s">
        <v>80</v>
      </c>
      <c r="AY1851" s="240" t="s">
        <v>281</v>
      </c>
    </row>
    <row r="1852" s="14" customFormat="1">
      <c r="B1852" s="247"/>
      <c r="D1852" s="216" t="s">
        <v>402</v>
      </c>
      <c r="E1852" s="248" t="s">
        <v>5</v>
      </c>
      <c r="F1852" s="249" t="s">
        <v>405</v>
      </c>
      <c r="H1852" s="250">
        <v>1473.049</v>
      </c>
      <c r="I1852" s="251"/>
      <c r="L1852" s="247"/>
      <c r="M1852" s="252"/>
      <c r="N1852" s="253"/>
      <c r="O1852" s="253"/>
      <c r="P1852" s="253"/>
      <c r="Q1852" s="253"/>
      <c r="R1852" s="253"/>
      <c r="S1852" s="253"/>
      <c r="T1852" s="254"/>
      <c r="AT1852" s="248" t="s">
        <v>402</v>
      </c>
      <c r="AU1852" s="248" t="s">
        <v>87</v>
      </c>
      <c r="AV1852" s="14" t="s">
        <v>286</v>
      </c>
      <c r="AW1852" s="14" t="s">
        <v>43</v>
      </c>
      <c r="AX1852" s="14" t="s">
        <v>24</v>
      </c>
      <c r="AY1852" s="248" t="s">
        <v>281</v>
      </c>
    </row>
    <row r="1853" s="1" customFormat="1" ht="25.5" customHeight="1">
      <c r="B1853" s="203"/>
      <c r="C1853" s="204" t="s">
        <v>2165</v>
      </c>
      <c r="D1853" s="204" t="s">
        <v>282</v>
      </c>
      <c r="E1853" s="205" t="s">
        <v>2166</v>
      </c>
      <c r="F1853" s="206" t="s">
        <v>2167</v>
      </c>
      <c r="G1853" s="207" t="s">
        <v>408</v>
      </c>
      <c r="H1853" s="208">
        <v>66287.205000000002</v>
      </c>
      <c r="I1853" s="209"/>
      <c r="J1853" s="210">
        <f>ROUND(I1853*H1853,2)</f>
        <v>0</v>
      </c>
      <c r="K1853" s="206" t="s">
        <v>389</v>
      </c>
      <c r="L1853" s="48"/>
      <c r="M1853" s="211" t="s">
        <v>5</v>
      </c>
      <c r="N1853" s="212" t="s">
        <v>51</v>
      </c>
      <c r="O1853" s="49"/>
      <c r="P1853" s="213">
        <f>O1853*H1853</f>
        <v>0</v>
      </c>
      <c r="Q1853" s="213">
        <v>0</v>
      </c>
      <c r="R1853" s="213">
        <f>Q1853*H1853</f>
        <v>0</v>
      </c>
      <c r="S1853" s="213">
        <v>0</v>
      </c>
      <c r="T1853" s="214">
        <f>S1853*H1853</f>
        <v>0</v>
      </c>
      <c r="AR1853" s="26" t="s">
        <v>286</v>
      </c>
      <c r="AT1853" s="26" t="s">
        <v>282</v>
      </c>
      <c r="AU1853" s="26" t="s">
        <v>87</v>
      </c>
      <c r="AY1853" s="26" t="s">
        <v>281</v>
      </c>
      <c r="BE1853" s="215">
        <f>IF(N1853="základní",J1853,0)</f>
        <v>0</v>
      </c>
      <c r="BF1853" s="215">
        <f>IF(N1853="snížená",J1853,0)</f>
        <v>0</v>
      </c>
      <c r="BG1853" s="215">
        <f>IF(N1853="zákl. přenesená",J1853,0)</f>
        <v>0</v>
      </c>
      <c r="BH1853" s="215">
        <f>IF(N1853="sníž. přenesená",J1853,0)</f>
        <v>0</v>
      </c>
      <c r="BI1853" s="215">
        <f>IF(N1853="nulová",J1853,0)</f>
        <v>0</v>
      </c>
      <c r="BJ1853" s="26" t="s">
        <v>24</v>
      </c>
      <c r="BK1853" s="215">
        <f>ROUND(I1853*H1853,2)</f>
        <v>0</v>
      </c>
      <c r="BL1853" s="26" t="s">
        <v>286</v>
      </c>
      <c r="BM1853" s="26" t="s">
        <v>2168</v>
      </c>
    </row>
    <row r="1854" s="1" customFormat="1">
      <c r="B1854" s="48"/>
      <c r="D1854" s="216" t="s">
        <v>288</v>
      </c>
      <c r="F1854" s="217" t="s">
        <v>2169</v>
      </c>
      <c r="I1854" s="218"/>
      <c r="L1854" s="48"/>
      <c r="M1854" s="219"/>
      <c r="N1854" s="49"/>
      <c r="O1854" s="49"/>
      <c r="P1854" s="49"/>
      <c r="Q1854" s="49"/>
      <c r="R1854" s="49"/>
      <c r="S1854" s="49"/>
      <c r="T1854" s="87"/>
      <c r="AT1854" s="26" t="s">
        <v>288</v>
      </c>
      <c r="AU1854" s="26" t="s">
        <v>87</v>
      </c>
    </row>
    <row r="1855" s="13" customFormat="1">
      <c r="B1855" s="239"/>
      <c r="D1855" s="216" t="s">
        <v>402</v>
      </c>
      <c r="E1855" s="240" t="s">
        <v>5</v>
      </c>
      <c r="F1855" s="241" t="s">
        <v>2170</v>
      </c>
      <c r="H1855" s="242">
        <v>66287.205000000002</v>
      </c>
      <c r="I1855" s="243"/>
      <c r="L1855" s="239"/>
      <c r="M1855" s="244"/>
      <c r="N1855" s="245"/>
      <c r="O1855" s="245"/>
      <c r="P1855" s="245"/>
      <c r="Q1855" s="245"/>
      <c r="R1855" s="245"/>
      <c r="S1855" s="245"/>
      <c r="T1855" s="246"/>
      <c r="AT1855" s="240" t="s">
        <v>402</v>
      </c>
      <c r="AU1855" s="240" t="s">
        <v>87</v>
      </c>
      <c r="AV1855" s="13" t="s">
        <v>87</v>
      </c>
      <c r="AW1855" s="13" t="s">
        <v>43</v>
      </c>
      <c r="AX1855" s="13" t="s">
        <v>80</v>
      </c>
      <c r="AY1855" s="240" t="s">
        <v>281</v>
      </c>
    </row>
    <row r="1856" s="14" customFormat="1">
      <c r="B1856" s="247"/>
      <c r="D1856" s="216" t="s">
        <v>402</v>
      </c>
      <c r="E1856" s="248" t="s">
        <v>5</v>
      </c>
      <c r="F1856" s="249" t="s">
        <v>405</v>
      </c>
      <c r="H1856" s="250">
        <v>66287.205000000002</v>
      </c>
      <c r="I1856" s="251"/>
      <c r="L1856" s="247"/>
      <c r="M1856" s="252"/>
      <c r="N1856" s="253"/>
      <c r="O1856" s="253"/>
      <c r="P1856" s="253"/>
      <c r="Q1856" s="253"/>
      <c r="R1856" s="253"/>
      <c r="S1856" s="253"/>
      <c r="T1856" s="254"/>
      <c r="AT1856" s="248" t="s">
        <v>402</v>
      </c>
      <c r="AU1856" s="248" t="s">
        <v>87</v>
      </c>
      <c r="AV1856" s="14" t="s">
        <v>286</v>
      </c>
      <c r="AW1856" s="14" t="s">
        <v>43</v>
      </c>
      <c r="AX1856" s="14" t="s">
        <v>24</v>
      </c>
      <c r="AY1856" s="248" t="s">
        <v>281</v>
      </c>
    </row>
    <row r="1857" s="1" customFormat="1" ht="25.5" customHeight="1">
      <c r="B1857" s="203"/>
      <c r="C1857" s="204" t="s">
        <v>2171</v>
      </c>
      <c r="D1857" s="204" t="s">
        <v>282</v>
      </c>
      <c r="E1857" s="205" t="s">
        <v>2172</v>
      </c>
      <c r="F1857" s="206" t="s">
        <v>2173</v>
      </c>
      <c r="G1857" s="207" t="s">
        <v>408</v>
      </c>
      <c r="H1857" s="208">
        <v>1473.049</v>
      </c>
      <c r="I1857" s="209"/>
      <c r="J1857" s="210">
        <f>ROUND(I1857*H1857,2)</f>
        <v>0</v>
      </c>
      <c r="K1857" s="206" t="s">
        <v>389</v>
      </c>
      <c r="L1857" s="48"/>
      <c r="M1857" s="211" t="s">
        <v>5</v>
      </c>
      <c r="N1857" s="212" t="s">
        <v>51</v>
      </c>
      <c r="O1857" s="49"/>
      <c r="P1857" s="213">
        <f>O1857*H1857</f>
        <v>0</v>
      </c>
      <c r="Q1857" s="213">
        <v>0</v>
      </c>
      <c r="R1857" s="213">
        <f>Q1857*H1857</f>
        <v>0</v>
      </c>
      <c r="S1857" s="213">
        <v>0</v>
      </c>
      <c r="T1857" s="214">
        <f>S1857*H1857</f>
        <v>0</v>
      </c>
      <c r="AR1857" s="26" t="s">
        <v>286</v>
      </c>
      <c r="AT1857" s="26" t="s">
        <v>282</v>
      </c>
      <c r="AU1857" s="26" t="s">
        <v>87</v>
      </c>
      <c r="AY1857" s="26" t="s">
        <v>281</v>
      </c>
      <c r="BE1857" s="215">
        <f>IF(N1857="základní",J1857,0)</f>
        <v>0</v>
      </c>
      <c r="BF1857" s="215">
        <f>IF(N1857="snížená",J1857,0)</f>
        <v>0</v>
      </c>
      <c r="BG1857" s="215">
        <f>IF(N1857="zákl. přenesená",J1857,0)</f>
        <v>0</v>
      </c>
      <c r="BH1857" s="215">
        <f>IF(N1857="sníž. přenesená",J1857,0)</f>
        <v>0</v>
      </c>
      <c r="BI1857" s="215">
        <f>IF(N1857="nulová",J1857,0)</f>
        <v>0</v>
      </c>
      <c r="BJ1857" s="26" t="s">
        <v>24</v>
      </c>
      <c r="BK1857" s="215">
        <f>ROUND(I1857*H1857,2)</f>
        <v>0</v>
      </c>
      <c r="BL1857" s="26" t="s">
        <v>286</v>
      </c>
      <c r="BM1857" s="26" t="s">
        <v>2174</v>
      </c>
    </row>
    <row r="1858" s="1" customFormat="1">
      <c r="B1858" s="48"/>
      <c r="D1858" s="216" t="s">
        <v>288</v>
      </c>
      <c r="F1858" s="217" t="s">
        <v>2175</v>
      </c>
      <c r="I1858" s="218"/>
      <c r="L1858" s="48"/>
      <c r="M1858" s="219"/>
      <c r="N1858" s="49"/>
      <c r="O1858" s="49"/>
      <c r="P1858" s="49"/>
      <c r="Q1858" s="49"/>
      <c r="R1858" s="49"/>
      <c r="S1858" s="49"/>
      <c r="T1858" s="87"/>
      <c r="AT1858" s="26" t="s">
        <v>288</v>
      </c>
      <c r="AU1858" s="26" t="s">
        <v>87</v>
      </c>
    </row>
    <row r="1859" s="1" customFormat="1" ht="16.5" customHeight="1">
      <c r="B1859" s="203"/>
      <c r="C1859" s="204" t="s">
        <v>2176</v>
      </c>
      <c r="D1859" s="204" t="s">
        <v>282</v>
      </c>
      <c r="E1859" s="205" t="s">
        <v>2177</v>
      </c>
      <c r="F1859" s="206" t="s">
        <v>2178</v>
      </c>
      <c r="G1859" s="207" t="s">
        <v>388</v>
      </c>
      <c r="H1859" s="208">
        <v>1199.867</v>
      </c>
      <c r="I1859" s="209"/>
      <c r="J1859" s="210">
        <f>ROUND(I1859*H1859,2)</f>
        <v>0</v>
      </c>
      <c r="K1859" s="206" t="s">
        <v>389</v>
      </c>
      <c r="L1859" s="48"/>
      <c r="M1859" s="211" t="s">
        <v>5</v>
      </c>
      <c r="N1859" s="212" t="s">
        <v>51</v>
      </c>
      <c r="O1859" s="49"/>
      <c r="P1859" s="213">
        <f>O1859*H1859</f>
        <v>0</v>
      </c>
      <c r="Q1859" s="213">
        <v>0</v>
      </c>
      <c r="R1859" s="213">
        <f>Q1859*H1859</f>
        <v>0</v>
      </c>
      <c r="S1859" s="213">
        <v>0</v>
      </c>
      <c r="T1859" s="214">
        <f>S1859*H1859</f>
        <v>0</v>
      </c>
      <c r="AR1859" s="26" t="s">
        <v>286</v>
      </c>
      <c r="AT1859" s="26" t="s">
        <v>282</v>
      </c>
      <c r="AU1859" s="26" t="s">
        <v>87</v>
      </c>
      <c r="AY1859" s="26" t="s">
        <v>281</v>
      </c>
      <c r="BE1859" s="215">
        <f>IF(N1859="základní",J1859,0)</f>
        <v>0</v>
      </c>
      <c r="BF1859" s="215">
        <f>IF(N1859="snížená",J1859,0)</f>
        <v>0</v>
      </c>
      <c r="BG1859" s="215">
        <f>IF(N1859="zákl. přenesená",J1859,0)</f>
        <v>0</v>
      </c>
      <c r="BH1859" s="215">
        <f>IF(N1859="sníž. přenesená",J1859,0)</f>
        <v>0</v>
      </c>
      <c r="BI1859" s="215">
        <f>IF(N1859="nulová",J1859,0)</f>
        <v>0</v>
      </c>
      <c r="BJ1859" s="26" t="s">
        <v>24</v>
      </c>
      <c r="BK1859" s="215">
        <f>ROUND(I1859*H1859,2)</f>
        <v>0</v>
      </c>
      <c r="BL1859" s="26" t="s">
        <v>286</v>
      </c>
      <c r="BM1859" s="26" t="s">
        <v>2179</v>
      </c>
    </row>
    <row r="1860" s="1" customFormat="1">
      <c r="B1860" s="48"/>
      <c r="D1860" s="216" t="s">
        <v>288</v>
      </c>
      <c r="F1860" s="217" t="s">
        <v>2180</v>
      </c>
      <c r="I1860" s="218"/>
      <c r="L1860" s="48"/>
      <c r="M1860" s="219"/>
      <c r="N1860" s="49"/>
      <c r="O1860" s="49"/>
      <c r="P1860" s="49"/>
      <c r="Q1860" s="49"/>
      <c r="R1860" s="49"/>
      <c r="S1860" s="49"/>
      <c r="T1860" s="87"/>
      <c r="AT1860" s="26" t="s">
        <v>288</v>
      </c>
      <c r="AU1860" s="26" t="s">
        <v>87</v>
      </c>
    </row>
    <row r="1861" s="1" customFormat="1" ht="16.5" customHeight="1">
      <c r="B1861" s="203"/>
      <c r="C1861" s="204" t="s">
        <v>2181</v>
      </c>
      <c r="D1861" s="204" t="s">
        <v>282</v>
      </c>
      <c r="E1861" s="205" t="s">
        <v>2182</v>
      </c>
      <c r="F1861" s="206" t="s">
        <v>2183</v>
      </c>
      <c r="G1861" s="207" t="s">
        <v>388</v>
      </c>
      <c r="H1861" s="208">
        <v>71992.020000000004</v>
      </c>
      <c r="I1861" s="209"/>
      <c r="J1861" s="210">
        <f>ROUND(I1861*H1861,2)</f>
        <v>0</v>
      </c>
      <c r="K1861" s="206" t="s">
        <v>389</v>
      </c>
      <c r="L1861" s="48"/>
      <c r="M1861" s="211" t="s">
        <v>5</v>
      </c>
      <c r="N1861" s="212" t="s">
        <v>51</v>
      </c>
      <c r="O1861" s="49"/>
      <c r="P1861" s="213">
        <f>O1861*H1861</f>
        <v>0</v>
      </c>
      <c r="Q1861" s="213">
        <v>0</v>
      </c>
      <c r="R1861" s="213">
        <f>Q1861*H1861</f>
        <v>0</v>
      </c>
      <c r="S1861" s="213">
        <v>0</v>
      </c>
      <c r="T1861" s="214">
        <f>S1861*H1861</f>
        <v>0</v>
      </c>
      <c r="AR1861" s="26" t="s">
        <v>286</v>
      </c>
      <c r="AT1861" s="26" t="s">
        <v>282</v>
      </c>
      <c r="AU1861" s="26" t="s">
        <v>87</v>
      </c>
      <c r="AY1861" s="26" t="s">
        <v>281</v>
      </c>
      <c r="BE1861" s="215">
        <f>IF(N1861="základní",J1861,0)</f>
        <v>0</v>
      </c>
      <c r="BF1861" s="215">
        <f>IF(N1861="snížená",J1861,0)</f>
        <v>0</v>
      </c>
      <c r="BG1861" s="215">
        <f>IF(N1861="zákl. přenesená",J1861,0)</f>
        <v>0</v>
      </c>
      <c r="BH1861" s="215">
        <f>IF(N1861="sníž. přenesená",J1861,0)</f>
        <v>0</v>
      </c>
      <c r="BI1861" s="215">
        <f>IF(N1861="nulová",J1861,0)</f>
        <v>0</v>
      </c>
      <c r="BJ1861" s="26" t="s">
        <v>24</v>
      </c>
      <c r="BK1861" s="215">
        <f>ROUND(I1861*H1861,2)</f>
        <v>0</v>
      </c>
      <c r="BL1861" s="26" t="s">
        <v>286</v>
      </c>
      <c r="BM1861" s="26" t="s">
        <v>2184</v>
      </c>
    </row>
    <row r="1862" s="1" customFormat="1">
      <c r="B1862" s="48"/>
      <c r="D1862" s="216" t="s">
        <v>288</v>
      </c>
      <c r="F1862" s="217" t="s">
        <v>2185</v>
      </c>
      <c r="I1862" s="218"/>
      <c r="L1862" s="48"/>
      <c r="M1862" s="219"/>
      <c r="N1862" s="49"/>
      <c r="O1862" s="49"/>
      <c r="P1862" s="49"/>
      <c r="Q1862" s="49"/>
      <c r="R1862" s="49"/>
      <c r="S1862" s="49"/>
      <c r="T1862" s="87"/>
      <c r="AT1862" s="26" t="s">
        <v>288</v>
      </c>
      <c r="AU1862" s="26" t="s">
        <v>87</v>
      </c>
    </row>
    <row r="1863" s="1" customFormat="1" ht="16.5" customHeight="1">
      <c r="B1863" s="203"/>
      <c r="C1863" s="204" t="s">
        <v>2186</v>
      </c>
      <c r="D1863" s="204" t="s">
        <v>282</v>
      </c>
      <c r="E1863" s="205" t="s">
        <v>2187</v>
      </c>
      <c r="F1863" s="206" t="s">
        <v>2188</v>
      </c>
      <c r="G1863" s="207" t="s">
        <v>388</v>
      </c>
      <c r="H1863" s="208">
        <v>1199.867</v>
      </c>
      <c r="I1863" s="209"/>
      <c r="J1863" s="210">
        <f>ROUND(I1863*H1863,2)</f>
        <v>0</v>
      </c>
      <c r="K1863" s="206" t="s">
        <v>389</v>
      </c>
      <c r="L1863" s="48"/>
      <c r="M1863" s="211" t="s">
        <v>5</v>
      </c>
      <c r="N1863" s="212" t="s">
        <v>51</v>
      </c>
      <c r="O1863" s="49"/>
      <c r="P1863" s="213">
        <f>O1863*H1863</f>
        <v>0</v>
      </c>
      <c r="Q1863" s="213">
        <v>0</v>
      </c>
      <c r="R1863" s="213">
        <f>Q1863*H1863</f>
        <v>0</v>
      </c>
      <c r="S1863" s="213">
        <v>0</v>
      </c>
      <c r="T1863" s="214">
        <f>S1863*H1863</f>
        <v>0</v>
      </c>
      <c r="AR1863" s="26" t="s">
        <v>286</v>
      </c>
      <c r="AT1863" s="26" t="s">
        <v>282</v>
      </c>
      <c r="AU1863" s="26" t="s">
        <v>87</v>
      </c>
      <c r="AY1863" s="26" t="s">
        <v>281</v>
      </c>
      <c r="BE1863" s="215">
        <f>IF(N1863="základní",J1863,0)</f>
        <v>0</v>
      </c>
      <c r="BF1863" s="215">
        <f>IF(N1863="snížená",J1863,0)</f>
        <v>0</v>
      </c>
      <c r="BG1863" s="215">
        <f>IF(N1863="zákl. přenesená",J1863,0)</f>
        <v>0</v>
      </c>
      <c r="BH1863" s="215">
        <f>IF(N1863="sníž. přenesená",J1863,0)</f>
        <v>0</v>
      </c>
      <c r="BI1863" s="215">
        <f>IF(N1863="nulová",J1863,0)</f>
        <v>0</v>
      </c>
      <c r="BJ1863" s="26" t="s">
        <v>24</v>
      </c>
      <c r="BK1863" s="215">
        <f>ROUND(I1863*H1863,2)</f>
        <v>0</v>
      </c>
      <c r="BL1863" s="26" t="s">
        <v>286</v>
      </c>
      <c r="BM1863" s="26" t="s">
        <v>2189</v>
      </c>
    </row>
    <row r="1864" s="1" customFormat="1">
      <c r="B1864" s="48"/>
      <c r="D1864" s="216" t="s">
        <v>288</v>
      </c>
      <c r="F1864" s="217" t="s">
        <v>2190</v>
      </c>
      <c r="I1864" s="218"/>
      <c r="L1864" s="48"/>
      <c r="M1864" s="219"/>
      <c r="N1864" s="49"/>
      <c r="O1864" s="49"/>
      <c r="P1864" s="49"/>
      <c r="Q1864" s="49"/>
      <c r="R1864" s="49"/>
      <c r="S1864" s="49"/>
      <c r="T1864" s="87"/>
      <c r="AT1864" s="26" t="s">
        <v>288</v>
      </c>
      <c r="AU1864" s="26" t="s">
        <v>87</v>
      </c>
    </row>
    <row r="1865" s="1" customFormat="1" ht="25.5" customHeight="1">
      <c r="B1865" s="203"/>
      <c r="C1865" s="204" t="s">
        <v>442</v>
      </c>
      <c r="D1865" s="204" t="s">
        <v>282</v>
      </c>
      <c r="E1865" s="205" t="s">
        <v>2191</v>
      </c>
      <c r="F1865" s="206" t="s">
        <v>2192</v>
      </c>
      <c r="G1865" s="207" t="s">
        <v>388</v>
      </c>
      <c r="H1865" s="208">
        <v>465.13</v>
      </c>
      <c r="I1865" s="209"/>
      <c r="J1865" s="210">
        <f>ROUND(I1865*H1865,2)</f>
        <v>0</v>
      </c>
      <c r="K1865" s="206" t="s">
        <v>389</v>
      </c>
      <c r="L1865" s="48"/>
      <c r="M1865" s="211" t="s">
        <v>5</v>
      </c>
      <c r="N1865" s="212" t="s">
        <v>51</v>
      </c>
      <c r="O1865" s="49"/>
      <c r="P1865" s="213">
        <f>O1865*H1865</f>
        <v>0</v>
      </c>
      <c r="Q1865" s="213">
        <v>0.00012999999999999999</v>
      </c>
      <c r="R1865" s="213">
        <f>Q1865*H1865</f>
        <v>0.060466899999999997</v>
      </c>
      <c r="S1865" s="213">
        <v>0</v>
      </c>
      <c r="T1865" s="214">
        <f>S1865*H1865</f>
        <v>0</v>
      </c>
      <c r="AR1865" s="26" t="s">
        <v>286</v>
      </c>
      <c r="AT1865" s="26" t="s">
        <v>282</v>
      </c>
      <c r="AU1865" s="26" t="s">
        <v>87</v>
      </c>
      <c r="AY1865" s="26" t="s">
        <v>281</v>
      </c>
      <c r="BE1865" s="215">
        <f>IF(N1865="základní",J1865,0)</f>
        <v>0</v>
      </c>
      <c r="BF1865" s="215">
        <f>IF(N1865="snížená",J1865,0)</f>
        <v>0</v>
      </c>
      <c r="BG1865" s="215">
        <f>IF(N1865="zákl. přenesená",J1865,0)</f>
        <v>0</v>
      </c>
      <c r="BH1865" s="215">
        <f>IF(N1865="sníž. přenesená",J1865,0)</f>
        <v>0</v>
      </c>
      <c r="BI1865" s="215">
        <f>IF(N1865="nulová",J1865,0)</f>
        <v>0</v>
      </c>
      <c r="BJ1865" s="26" t="s">
        <v>24</v>
      </c>
      <c r="BK1865" s="215">
        <f>ROUND(I1865*H1865,2)</f>
        <v>0</v>
      </c>
      <c r="BL1865" s="26" t="s">
        <v>286</v>
      </c>
      <c r="BM1865" s="26" t="s">
        <v>2193</v>
      </c>
    </row>
    <row r="1866" s="1" customFormat="1">
      <c r="B1866" s="48"/>
      <c r="D1866" s="216" t="s">
        <v>288</v>
      </c>
      <c r="F1866" s="217" t="s">
        <v>2194</v>
      </c>
      <c r="I1866" s="218"/>
      <c r="L1866" s="48"/>
      <c r="M1866" s="219"/>
      <c r="N1866" s="49"/>
      <c r="O1866" s="49"/>
      <c r="P1866" s="49"/>
      <c r="Q1866" s="49"/>
      <c r="R1866" s="49"/>
      <c r="S1866" s="49"/>
      <c r="T1866" s="87"/>
      <c r="AT1866" s="26" t="s">
        <v>288</v>
      </c>
      <c r="AU1866" s="26" t="s">
        <v>87</v>
      </c>
    </row>
    <row r="1867" s="12" customFormat="1">
      <c r="B1867" s="232"/>
      <c r="D1867" s="216" t="s">
        <v>402</v>
      </c>
      <c r="E1867" s="233" t="s">
        <v>5</v>
      </c>
      <c r="F1867" s="234" t="s">
        <v>772</v>
      </c>
      <c r="H1867" s="233" t="s">
        <v>5</v>
      </c>
      <c r="I1867" s="235"/>
      <c r="L1867" s="232"/>
      <c r="M1867" s="236"/>
      <c r="N1867" s="237"/>
      <c r="O1867" s="237"/>
      <c r="P1867" s="237"/>
      <c r="Q1867" s="237"/>
      <c r="R1867" s="237"/>
      <c r="S1867" s="237"/>
      <c r="T1867" s="238"/>
      <c r="AT1867" s="233" t="s">
        <v>402</v>
      </c>
      <c r="AU1867" s="233" t="s">
        <v>87</v>
      </c>
      <c r="AV1867" s="12" t="s">
        <v>24</v>
      </c>
      <c r="AW1867" s="12" t="s">
        <v>43</v>
      </c>
      <c r="AX1867" s="12" t="s">
        <v>80</v>
      </c>
      <c r="AY1867" s="233" t="s">
        <v>281</v>
      </c>
    </row>
    <row r="1868" s="12" customFormat="1">
      <c r="B1868" s="232"/>
      <c r="D1868" s="216" t="s">
        <v>402</v>
      </c>
      <c r="E1868" s="233" t="s">
        <v>5</v>
      </c>
      <c r="F1868" s="234" t="s">
        <v>1418</v>
      </c>
      <c r="H1868" s="233" t="s">
        <v>5</v>
      </c>
      <c r="I1868" s="235"/>
      <c r="L1868" s="232"/>
      <c r="M1868" s="236"/>
      <c r="N1868" s="237"/>
      <c r="O1868" s="237"/>
      <c r="P1868" s="237"/>
      <c r="Q1868" s="237"/>
      <c r="R1868" s="237"/>
      <c r="S1868" s="237"/>
      <c r="T1868" s="238"/>
      <c r="AT1868" s="233" t="s">
        <v>402</v>
      </c>
      <c r="AU1868" s="233" t="s">
        <v>87</v>
      </c>
      <c r="AV1868" s="12" t="s">
        <v>24</v>
      </c>
      <c r="AW1868" s="12" t="s">
        <v>43</v>
      </c>
      <c r="AX1868" s="12" t="s">
        <v>80</v>
      </c>
      <c r="AY1868" s="233" t="s">
        <v>281</v>
      </c>
    </row>
    <row r="1869" s="13" customFormat="1">
      <c r="B1869" s="239"/>
      <c r="D1869" s="216" t="s">
        <v>402</v>
      </c>
      <c r="E1869" s="240" t="s">
        <v>5</v>
      </c>
      <c r="F1869" s="241" t="s">
        <v>2195</v>
      </c>
      <c r="H1869" s="242">
        <v>86.870000000000005</v>
      </c>
      <c r="I1869" s="243"/>
      <c r="L1869" s="239"/>
      <c r="M1869" s="244"/>
      <c r="N1869" s="245"/>
      <c r="O1869" s="245"/>
      <c r="P1869" s="245"/>
      <c r="Q1869" s="245"/>
      <c r="R1869" s="245"/>
      <c r="S1869" s="245"/>
      <c r="T1869" s="246"/>
      <c r="AT1869" s="240" t="s">
        <v>402</v>
      </c>
      <c r="AU1869" s="240" t="s">
        <v>87</v>
      </c>
      <c r="AV1869" s="13" t="s">
        <v>87</v>
      </c>
      <c r="AW1869" s="13" t="s">
        <v>43</v>
      </c>
      <c r="AX1869" s="13" t="s">
        <v>80</v>
      </c>
      <c r="AY1869" s="240" t="s">
        <v>281</v>
      </c>
    </row>
    <row r="1870" s="12" customFormat="1">
      <c r="B1870" s="232"/>
      <c r="D1870" s="216" t="s">
        <v>402</v>
      </c>
      <c r="E1870" s="233" t="s">
        <v>5</v>
      </c>
      <c r="F1870" s="234" t="s">
        <v>2196</v>
      </c>
      <c r="H1870" s="233" t="s">
        <v>5</v>
      </c>
      <c r="I1870" s="235"/>
      <c r="L1870" s="232"/>
      <c r="M1870" s="236"/>
      <c r="N1870" s="237"/>
      <c r="O1870" s="237"/>
      <c r="P1870" s="237"/>
      <c r="Q1870" s="237"/>
      <c r="R1870" s="237"/>
      <c r="S1870" s="237"/>
      <c r="T1870" s="238"/>
      <c r="AT1870" s="233" t="s">
        <v>402</v>
      </c>
      <c r="AU1870" s="233" t="s">
        <v>87</v>
      </c>
      <c r="AV1870" s="12" t="s">
        <v>24</v>
      </c>
      <c r="AW1870" s="12" t="s">
        <v>43</v>
      </c>
      <c r="AX1870" s="12" t="s">
        <v>80</v>
      </c>
      <c r="AY1870" s="233" t="s">
        <v>281</v>
      </c>
    </row>
    <row r="1871" s="13" customFormat="1">
      <c r="B1871" s="239"/>
      <c r="D1871" s="216" t="s">
        <v>402</v>
      </c>
      <c r="E1871" s="240" t="s">
        <v>5</v>
      </c>
      <c r="F1871" s="241" t="s">
        <v>2197</v>
      </c>
      <c r="H1871" s="242">
        <v>145.19999999999999</v>
      </c>
      <c r="I1871" s="243"/>
      <c r="L1871" s="239"/>
      <c r="M1871" s="244"/>
      <c r="N1871" s="245"/>
      <c r="O1871" s="245"/>
      <c r="P1871" s="245"/>
      <c r="Q1871" s="245"/>
      <c r="R1871" s="245"/>
      <c r="S1871" s="245"/>
      <c r="T1871" s="246"/>
      <c r="AT1871" s="240" t="s">
        <v>402</v>
      </c>
      <c r="AU1871" s="240" t="s">
        <v>87</v>
      </c>
      <c r="AV1871" s="13" t="s">
        <v>87</v>
      </c>
      <c r="AW1871" s="13" t="s">
        <v>43</v>
      </c>
      <c r="AX1871" s="13" t="s">
        <v>80</v>
      </c>
      <c r="AY1871" s="240" t="s">
        <v>281</v>
      </c>
    </row>
    <row r="1872" s="13" customFormat="1">
      <c r="B1872" s="239"/>
      <c r="D1872" s="216" t="s">
        <v>402</v>
      </c>
      <c r="E1872" s="240" t="s">
        <v>5</v>
      </c>
      <c r="F1872" s="241" t="s">
        <v>2198</v>
      </c>
      <c r="H1872" s="242">
        <v>64</v>
      </c>
      <c r="I1872" s="243"/>
      <c r="L1872" s="239"/>
      <c r="M1872" s="244"/>
      <c r="N1872" s="245"/>
      <c r="O1872" s="245"/>
      <c r="P1872" s="245"/>
      <c r="Q1872" s="245"/>
      <c r="R1872" s="245"/>
      <c r="S1872" s="245"/>
      <c r="T1872" s="246"/>
      <c r="AT1872" s="240" t="s">
        <v>402</v>
      </c>
      <c r="AU1872" s="240" t="s">
        <v>87</v>
      </c>
      <c r="AV1872" s="13" t="s">
        <v>87</v>
      </c>
      <c r="AW1872" s="13" t="s">
        <v>43</v>
      </c>
      <c r="AX1872" s="13" t="s">
        <v>80</v>
      </c>
      <c r="AY1872" s="240" t="s">
        <v>281</v>
      </c>
    </row>
    <row r="1873" s="13" customFormat="1">
      <c r="B1873" s="239"/>
      <c r="D1873" s="216" t="s">
        <v>402</v>
      </c>
      <c r="E1873" s="240" t="s">
        <v>5</v>
      </c>
      <c r="F1873" s="241" t="s">
        <v>5</v>
      </c>
      <c r="H1873" s="242">
        <v>0</v>
      </c>
      <c r="I1873" s="243"/>
      <c r="L1873" s="239"/>
      <c r="M1873" s="244"/>
      <c r="N1873" s="245"/>
      <c r="O1873" s="245"/>
      <c r="P1873" s="245"/>
      <c r="Q1873" s="245"/>
      <c r="R1873" s="245"/>
      <c r="S1873" s="245"/>
      <c r="T1873" s="246"/>
      <c r="AT1873" s="240" t="s">
        <v>402</v>
      </c>
      <c r="AU1873" s="240" t="s">
        <v>87</v>
      </c>
      <c r="AV1873" s="13" t="s">
        <v>87</v>
      </c>
      <c r="AW1873" s="13" t="s">
        <v>43</v>
      </c>
      <c r="AX1873" s="13" t="s">
        <v>80</v>
      </c>
      <c r="AY1873" s="240" t="s">
        <v>281</v>
      </c>
    </row>
    <row r="1874" s="12" customFormat="1">
      <c r="B1874" s="232"/>
      <c r="D1874" s="216" t="s">
        <v>402</v>
      </c>
      <c r="E1874" s="233" t="s">
        <v>5</v>
      </c>
      <c r="F1874" s="234" t="s">
        <v>776</v>
      </c>
      <c r="H1874" s="233" t="s">
        <v>5</v>
      </c>
      <c r="I1874" s="235"/>
      <c r="L1874" s="232"/>
      <c r="M1874" s="236"/>
      <c r="N1874" s="237"/>
      <c r="O1874" s="237"/>
      <c r="P1874" s="237"/>
      <c r="Q1874" s="237"/>
      <c r="R1874" s="237"/>
      <c r="S1874" s="237"/>
      <c r="T1874" s="238"/>
      <c r="AT1874" s="233" t="s">
        <v>402</v>
      </c>
      <c r="AU1874" s="233" t="s">
        <v>87</v>
      </c>
      <c r="AV1874" s="12" t="s">
        <v>24</v>
      </c>
      <c r="AW1874" s="12" t="s">
        <v>43</v>
      </c>
      <c r="AX1874" s="12" t="s">
        <v>80</v>
      </c>
      <c r="AY1874" s="233" t="s">
        <v>281</v>
      </c>
    </row>
    <row r="1875" s="12" customFormat="1">
      <c r="B1875" s="232"/>
      <c r="D1875" s="216" t="s">
        <v>402</v>
      </c>
      <c r="E1875" s="233" t="s">
        <v>5</v>
      </c>
      <c r="F1875" s="234" t="s">
        <v>2199</v>
      </c>
      <c r="H1875" s="233" t="s">
        <v>5</v>
      </c>
      <c r="I1875" s="235"/>
      <c r="L1875" s="232"/>
      <c r="M1875" s="236"/>
      <c r="N1875" s="237"/>
      <c r="O1875" s="237"/>
      <c r="P1875" s="237"/>
      <c r="Q1875" s="237"/>
      <c r="R1875" s="237"/>
      <c r="S1875" s="237"/>
      <c r="T1875" s="238"/>
      <c r="AT1875" s="233" t="s">
        <v>402</v>
      </c>
      <c r="AU1875" s="233" t="s">
        <v>87</v>
      </c>
      <c r="AV1875" s="12" t="s">
        <v>24</v>
      </c>
      <c r="AW1875" s="12" t="s">
        <v>43</v>
      </c>
      <c r="AX1875" s="12" t="s">
        <v>80</v>
      </c>
      <c r="AY1875" s="233" t="s">
        <v>281</v>
      </c>
    </row>
    <row r="1876" s="13" customFormat="1">
      <c r="B1876" s="239"/>
      <c r="D1876" s="216" t="s">
        <v>402</v>
      </c>
      <c r="E1876" s="240" t="s">
        <v>5</v>
      </c>
      <c r="F1876" s="241" t="s">
        <v>2200</v>
      </c>
      <c r="H1876" s="242">
        <v>169.06</v>
      </c>
      <c r="I1876" s="243"/>
      <c r="L1876" s="239"/>
      <c r="M1876" s="244"/>
      <c r="N1876" s="245"/>
      <c r="O1876" s="245"/>
      <c r="P1876" s="245"/>
      <c r="Q1876" s="245"/>
      <c r="R1876" s="245"/>
      <c r="S1876" s="245"/>
      <c r="T1876" s="246"/>
      <c r="AT1876" s="240" t="s">
        <v>402</v>
      </c>
      <c r="AU1876" s="240" t="s">
        <v>87</v>
      </c>
      <c r="AV1876" s="13" t="s">
        <v>87</v>
      </c>
      <c r="AW1876" s="13" t="s">
        <v>43</v>
      </c>
      <c r="AX1876" s="13" t="s">
        <v>80</v>
      </c>
      <c r="AY1876" s="240" t="s">
        <v>281</v>
      </c>
    </row>
    <row r="1877" s="14" customFormat="1">
      <c r="B1877" s="247"/>
      <c r="D1877" s="216" t="s">
        <v>402</v>
      </c>
      <c r="E1877" s="248" t="s">
        <v>5</v>
      </c>
      <c r="F1877" s="249" t="s">
        <v>405</v>
      </c>
      <c r="H1877" s="250">
        <v>465.13</v>
      </c>
      <c r="I1877" s="251"/>
      <c r="L1877" s="247"/>
      <c r="M1877" s="252"/>
      <c r="N1877" s="253"/>
      <c r="O1877" s="253"/>
      <c r="P1877" s="253"/>
      <c r="Q1877" s="253"/>
      <c r="R1877" s="253"/>
      <c r="S1877" s="253"/>
      <c r="T1877" s="254"/>
      <c r="AT1877" s="248" t="s">
        <v>402</v>
      </c>
      <c r="AU1877" s="248" t="s">
        <v>87</v>
      </c>
      <c r="AV1877" s="14" t="s">
        <v>286</v>
      </c>
      <c r="AW1877" s="14" t="s">
        <v>43</v>
      </c>
      <c r="AX1877" s="14" t="s">
        <v>24</v>
      </c>
      <c r="AY1877" s="248" t="s">
        <v>281</v>
      </c>
    </row>
    <row r="1878" s="1" customFormat="1" ht="25.5" customHeight="1">
      <c r="B1878" s="203"/>
      <c r="C1878" s="204" t="s">
        <v>1642</v>
      </c>
      <c r="D1878" s="204" t="s">
        <v>282</v>
      </c>
      <c r="E1878" s="205" t="s">
        <v>2201</v>
      </c>
      <c r="F1878" s="206" t="s">
        <v>2202</v>
      </c>
      <c r="G1878" s="207" t="s">
        <v>388</v>
      </c>
      <c r="H1878" s="208">
        <v>477.76999999999998</v>
      </c>
      <c r="I1878" s="209"/>
      <c r="J1878" s="210">
        <f>ROUND(I1878*H1878,2)</f>
        <v>0</v>
      </c>
      <c r="K1878" s="206" t="s">
        <v>389</v>
      </c>
      <c r="L1878" s="48"/>
      <c r="M1878" s="211" t="s">
        <v>5</v>
      </c>
      <c r="N1878" s="212" t="s">
        <v>51</v>
      </c>
      <c r="O1878" s="49"/>
      <c r="P1878" s="213">
        <f>O1878*H1878</f>
        <v>0</v>
      </c>
      <c r="Q1878" s="213">
        <v>0.00021000000000000001</v>
      </c>
      <c r="R1878" s="213">
        <f>Q1878*H1878</f>
        <v>0.1003317</v>
      </c>
      <c r="S1878" s="213">
        <v>0</v>
      </c>
      <c r="T1878" s="214">
        <f>S1878*H1878</f>
        <v>0</v>
      </c>
      <c r="AR1878" s="26" t="s">
        <v>286</v>
      </c>
      <c r="AT1878" s="26" t="s">
        <v>282</v>
      </c>
      <c r="AU1878" s="26" t="s">
        <v>87</v>
      </c>
      <c r="AY1878" s="26" t="s">
        <v>281</v>
      </c>
      <c r="BE1878" s="215">
        <f>IF(N1878="základní",J1878,0)</f>
        <v>0</v>
      </c>
      <c r="BF1878" s="215">
        <f>IF(N1878="snížená",J1878,0)</f>
        <v>0</v>
      </c>
      <c r="BG1878" s="215">
        <f>IF(N1878="zákl. přenesená",J1878,0)</f>
        <v>0</v>
      </c>
      <c r="BH1878" s="215">
        <f>IF(N1878="sníž. přenesená",J1878,0)</f>
        <v>0</v>
      </c>
      <c r="BI1878" s="215">
        <f>IF(N1878="nulová",J1878,0)</f>
        <v>0</v>
      </c>
      <c r="BJ1878" s="26" t="s">
        <v>24</v>
      </c>
      <c r="BK1878" s="215">
        <f>ROUND(I1878*H1878,2)</f>
        <v>0</v>
      </c>
      <c r="BL1878" s="26" t="s">
        <v>286</v>
      </c>
      <c r="BM1878" s="26" t="s">
        <v>2203</v>
      </c>
    </row>
    <row r="1879" s="1" customFormat="1">
      <c r="B1879" s="48"/>
      <c r="D1879" s="216" t="s">
        <v>288</v>
      </c>
      <c r="F1879" s="217" t="s">
        <v>2204</v>
      </c>
      <c r="I1879" s="218"/>
      <c r="L1879" s="48"/>
      <c r="M1879" s="219"/>
      <c r="N1879" s="49"/>
      <c r="O1879" s="49"/>
      <c r="P1879" s="49"/>
      <c r="Q1879" s="49"/>
      <c r="R1879" s="49"/>
      <c r="S1879" s="49"/>
      <c r="T1879" s="87"/>
      <c r="AT1879" s="26" t="s">
        <v>288</v>
      </c>
      <c r="AU1879" s="26" t="s">
        <v>87</v>
      </c>
    </row>
    <row r="1880" s="12" customFormat="1">
      <c r="B1880" s="232"/>
      <c r="D1880" s="216" t="s">
        <v>402</v>
      </c>
      <c r="E1880" s="233" t="s">
        <v>5</v>
      </c>
      <c r="F1880" s="234" t="s">
        <v>772</v>
      </c>
      <c r="H1880" s="233" t="s">
        <v>5</v>
      </c>
      <c r="I1880" s="235"/>
      <c r="L1880" s="232"/>
      <c r="M1880" s="236"/>
      <c r="N1880" s="237"/>
      <c r="O1880" s="237"/>
      <c r="P1880" s="237"/>
      <c r="Q1880" s="237"/>
      <c r="R1880" s="237"/>
      <c r="S1880" s="237"/>
      <c r="T1880" s="238"/>
      <c r="AT1880" s="233" t="s">
        <v>402</v>
      </c>
      <c r="AU1880" s="233" t="s">
        <v>87</v>
      </c>
      <c r="AV1880" s="12" t="s">
        <v>24</v>
      </c>
      <c r="AW1880" s="12" t="s">
        <v>43</v>
      </c>
      <c r="AX1880" s="12" t="s">
        <v>80</v>
      </c>
      <c r="AY1880" s="233" t="s">
        <v>281</v>
      </c>
    </row>
    <row r="1881" s="12" customFormat="1">
      <c r="B1881" s="232"/>
      <c r="D1881" s="216" t="s">
        <v>402</v>
      </c>
      <c r="E1881" s="233" t="s">
        <v>5</v>
      </c>
      <c r="F1881" s="234" t="s">
        <v>2205</v>
      </c>
      <c r="H1881" s="233" t="s">
        <v>5</v>
      </c>
      <c r="I1881" s="235"/>
      <c r="L1881" s="232"/>
      <c r="M1881" s="236"/>
      <c r="N1881" s="237"/>
      <c r="O1881" s="237"/>
      <c r="P1881" s="237"/>
      <c r="Q1881" s="237"/>
      <c r="R1881" s="237"/>
      <c r="S1881" s="237"/>
      <c r="T1881" s="238"/>
      <c r="AT1881" s="233" t="s">
        <v>402</v>
      </c>
      <c r="AU1881" s="233" t="s">
        <v>87</v>
      </c>
      <c r="AV1881" s="12" t="s">
        <v>24</v>
      </c>
      <c r="AW1881" s="12" t="s">
        <v>43</v>
      </c>
      <c r="AX1881" s="12" t="s">
        <v>80</v>
      </c>
      <c r="AY1881" s="233" t="s">
        <v>281</v>
      </c>
    </row>
    <row r="1882" s="13" customFormat="1">
      <c r="B1882" s="239"/>
      <c r="D1882" s="216" t="s">
        <v>402</v>
      </c>
      <c r="E1882" s="240" t="s">
        <v>5</v>
      </c>
      <c r="F1882" s="241" t="s">
        <v>2206</v>
      </c>
      <c r="H1882" s="242">
        <v>40.380000000000003</v>
      </c>
      <c r="I1882" s="243"/>
      <c r="L1882" s="239"/>
      <c r="M1882" s="244"/>
      <c r="N1882" s="245"/>
      <c r="O1882" s="245"/>
      <c r="P1882" s="245"/>
      <c r="Q1882" s="245"/>
      <c r="R1882" s="245"/>
      <c r="S1882" s="245"/>
      <c r="T1882" s="246"/>
      <c r="AT1882" s="240" t="s">
        <v>402</v>
      </c>
      <c r="AU1882" s="240" t="s">
        <v>87</v>
      </c>
      <c r="AV1882" s="13" t="s">
        <v>87</v>
      </c>
      <c r="AW1882" s="13" t="s">
        <v>43</v>
      </c>
      <c r="AX1882" s="13" t="s">
        <v>80</v>
      </c>
      <c r="AY1882" s="240" t="s">
        <v>281</v>
      </c>
    </row>
    <row r="1883" s="12" customFormat="1">
      <c r="B1883" s="232"/>
      <c r="D1883" s="216" t="s">
        <v>402</v>
      </c>
      <c r="E1883" s="233" t="s">
        <v>5</v>
      </c>
      <c r="F1883" s="234" t="s">
        <v>773</v>
      </c>
      <c r="H1883" s="233" t="s">
        <v>5</v>
      </c>
      <c r="I1883" s="235"/>
      <c r="L1883" s="232"/>
      <c r="M1883" s="236"/>
      <c r="N1883" s="237"/>
      <c r="O1883" s="237"/>
      <c r="P1883" s="237"/>
      <c r="Q1883" s="237"/>
      <c r="R1883" s="237"/>
      <c r="S1883" s="237"/>
      <c r="T1883" s="238"/>
      <c r="AT1883" s="233" t="s">
        <v>402</v>
      </c>
      <c r="AU1883" s="233" t="s">
        <v>87</v>
      </c>
      <c r="AV1883" s="12" t="s">
        <v>24</v>
      </c>
      <c r="AW1883" s="12" t="s">
        <v>43</v>
      </c>
      <c r="AX1883" s="12" t="s">
        <v>80</v>
      </c>
      <c r="AY1883" s="233" t="s">
        <v>281</v>
      </c>
    </row>
    <row r="1884" s="13" customFormat="1">
      <c r="B1884" s="239"/>
      <c r="D1884" s="216" t="s">
        <v>402</v>
      </c>
      <c r="E1884" s="240" t="s">
        <v>5</v>
      </c>
      <c r="F1884" s="241" t="s">
        <v>2207</v>
      </c>
      <c r="H1884" s="242">
        <v>152.02000000000001</v>
      </c>
      <c r="I1884" s="243"/>
      <c r="L1884" s="239"/>
      <c r="M1884" s="244"/>
      <c r="N1884" s="245"/>
      <c r="O1884" s="245"/>
      <c r="P1884" s="245"/>
      <c r="Q1884" s="245"/>
      <c r="R1884" s="245"/>
      <c r="S1884" s="245"/>
      <c r="T1884" s="246"/>
      <c r="AT1884" s="240" t="s">
        <v>402</v>
      </c>
      <c r="AU1884" s="240" t="s">
        <v>87</v>
      </c>
      <c r="AV1884" s="13" t="s">
        <v>87</v>
      </c>
      <c r="AW1884" s="13" t="s">
        <v>43</v>
      </c>
      <c r="AX1884" s="13" t="s">
        <v>80</v>
      </c>
      <c r="AY1884" s="240" t="s">
        <v>281</v>
      </c>
    </row>
    <row r="1885" s="13" customFormat="1">
      <c r="B1885" s="239"/>
      <c r="D1885" s="216" t="s">
        <v>402</v>
      </c>
      <c r="E1885" s="240" t="s">
        <v>5</v>
      </c>
      <c r="F1885" s="241" t="s">
        <v>5</v>
      </c>
      <c r="H1885" s="242">
        <v>0</v>
      </c>
      <c r="I1885" s="243"/>
      <c r="L1885" s="239"/>
      <c r="M1885" s="244"/>
      <c r="N1885" s="245"/>
      <c r="O1885" s="245"/>
      <c r="P1885" s="245"/>
      <c r="Q1885" s="245"/>
      <c r="R1885" s="245"/>
      <c r="S1885" s="245"/>
      <c r="T1885" s="246"/>
      <c r="AT1885" s="240" t="s">
        <v>402</v>
      </c>
      <c r="AU1885" s="240" t="s">
        <v>87</v>
      </c>
      <c r="AV1885" s="13" t="s">
        <v>87</v>
      </c>
      <c r="AW1885" s="13" t="s">
        <v>43</v>
      </c>
      <c r="AX1885" s="13" t="s">
        <v>80</v>
      </c>
      <c r="AY1885" s="240" t="s">
        <v>281</v>
      </c>
    </row>
    <row r="1886" s="12" customFormat="1">
      <c r="B1886" s="232"/>
      <c r="D1886" s="216" t="s">
        <v>402</v>
      </c>
      <c r="E1886" s="233" t="s">
        <v>5</v>
      </c>
      <c r="F1886" s="234" t="s">
        <v>776</v>
      </c>
      <c r="H1886" s="233" t="s">
        <v>5</v>
      </c>
      <c r="I1886" s="235"/>
      <c r="L1886" s="232"/>
      <c r="M1886" s="236"/>
      <c r="N1886" s="237"/>
      <c r="O1886" s="237"/>
      <c r="P1886" s="237"/>
      <c r="Q1886" s="237"/>
      <c r="R1886" s="237"/>
      <c r="S1886" s="237"/>
      <c r="T1886" s="238"/>
      <c r="AT1886" s="233" t="s">
        <v>402</v>
      </c>
      <c r="AU1886" s="233" t="s">
        <v>87</v>
      </c>
      <c r="AV1886" s="12" t="s">
        <v>24</v>
      </c>
      <c r="AW1886" s="12" t="s">
        <v>43</v>
      </c>
      <c r="AX1886" s="12" t="s">
        <v>80</v>
      </c>
      <c r="AY1886" s="233" t="s">
        <v>281</v>
      </c>
    </row>
    <row r="1887" s="12" customFormat="1">
      <c r="B1887" s="232"/>
      <c r="D1887" s="216" t="s">
        <v>402</v>
      </c>
      <c r="E1887" s="233" t="s">
        <v>5</v>
      </c>
      <c r="F1887" s="234" t="s">
        <v>886</v>
      </c>
      <c r="H1887" s="233" t="s">
        <v>5</v>
      </c>
      <c r="I1887" s="235"/>
      <c r="L1887" s="232"/>
      <c r="M1887" s="236"/>
      <c r="N1887" s="237"/>
      <c r="O1887" s="237"/>
      <c r="P1887" s="237"/>
      <c r="Q1887" s="237"/>
      <c r="R1887" s="237"/>
      <c r="S1887" s="237"/>
      <c r="T1887" s="238"/>
      <c r="AT1887" s="233" t="s">
        <v>402</v>
      </c>
      <c r="AU1887" s="233" t="s">
        <v>87</v>
      </c>
      <c r="AV1887" s="12" t="s">
        <v>24</v>
      </c>
      <c r="AW1887" s="12" t="s">
        <v>43</v>
      </c>
      <c r="AX1887" s="12" t="s">
        <v>80</v>
      </c>
      <c r="AY1887" s="233" t="s">
        <v>281</v>
      </c>
    </row>
    <row r="1888" s="13" customFormat="1">
      <c r="B1888" s="239"/>
      <c r="D1888" s="216" t="s">
        <v>402</v>
      </c>
      <c r="E1888" s="240" t="s">
        <v>5</v>
      </c>
      <c r="F1888" s="241" t="s">
        <v>2208</v>
      </c>
      <c r="H1888" s="242">
        <v>17.469999999999999</v>
      </c>
      <c r="I1888" s="243"/>
      <c r="L1888" s="239"/>
      <c r="M1888" s="244"/>
      <c r="N1888" s="245"/>
      <c r="O1888" s="245"/>
      <c r="P1888" s="245"/>
      <c r="Q1888" s="245"/>
      <c r="R1888" s="245"/>
      <c r="S1888" s="245"/>
      <c r="T1888" s="246"/>
      <c r="AT1888" s="240" t="s">
        <v>402</v>
      </c>
      <c r="AU1888" s="240" t="s">
        <v>87</v>
      </c>
      <c r="AV1888" s="13" t="s">
        <v>87</v>
      </c>
      <c r="AW1888" s="13" t="s">
        <v>43</v>
      </c>
      <c r="AX1888" s="13" t="s">
        <v>80</v>
      </c>
      <c r="AY1888" s="240" t="s">
        <v>281</v>
      </c>
    </row>
    <row r="1889" s="12" customFormat="1">
      <c r="B1889" s="232"/>
      <c r="D1889" s="216" t="s">
        <v>402</v>
      </c>
      <c r="E1889" s="233" t="s">
        <v>5</v>
      </c>
      <c r="F1889" s="234" t="s">
        <v>2209</v>
      </c>
      <c r="H1889" s="233" t="s">
        <v>5</v>
      </c>
      <c r="I1889" s="235"/>
      <c r="L1889" s="232"/>
      <c r="M1889" s="236"/>
      <c r="N1889" s="237"/>
      <c r="O1889" s="237"/>
      <c r="P1889" s="237"/>
      <c r="Q1889" s="237"/>
      <c r="R1889" s="237"/>
      <c r="S1889" s="237"/>
      <c r="T1889" s="238"/>
      <c r="AT1889" s="233" t="s">
        <v>402</v>
      </c>
      <c r="AU1889" s="233" t="s">
        <v>87</v>
      </c>
      <c r="AV1889" s="12" t="s">
        <v>24</v>
      </c>
      <c r="AW1889" s="12" t="s">
        <v>43</v>
      </c>
      <c r="AX1889" s="12" t="s">
        <v>80</v>
      </c>
      <c r="AY1889" s="233" t="s">
        <v>281</v>
      </c>
    </row>
    <row r="1890" s="13" customFormat="1">
      <c r="B1890" s="239"/>
      <c r="D1890" s="216" t="s">
        <v>402</v>
      </c>
      <c r="E1890" s="240" t="s">
        <v>5</v>
      </c>
      <c r="F1890" s="241" t="s">
        <v>2210</v>
      </c>
      <c r="H1890" s="242">
        <v>267.89999999999998</v>
      </c>
      <c r="I1890" s="243"/>
      <c r="L1890" s="239"/>
      <c r="M1890" s="244"/>
      <c r="N1890" s="245"/>
      <c r="O1890" s="245"/>
      <c r="P1890" s="245"/>
      <c r="Q1890" s="245"/>
      <c r="R1890" s="245"/>
      <c r="S1890" s="245"/>
      <c r="T1890" s="246"/>
      <c r="AT1890" s="240" t="s">
        <v>402</v>
      </c>
      <c r="AU1890" s="240" t="s">
        <v>87</v>
      </c>
      <c r="AV1890" s="13" t="s">
        <v>87</v>
      </c>
      <c r="AW1890" s="13" t="s">
        <v>43</v>
      </c>
      <c r="AX1890" s="13" t="s">
        <v>80</v>
      </c>
      <c r="AY1890" s="240" t="s">
        <v>281</v>
      </c>
    </row>
    <row r="1891" s="14" customFormat="1">
      <c r="B1891" s="247"/>
      <c r="D1891" s="216" t="s">
        <v>402</v>
      </c>
      <c r="E1891" s="248" t="s">
        <v>5</v>
      </c>
      <c r="F1891" s="249" t="s">
        <v>405</v>
      </c>
      <c r="H1891" s="250">
        <v>477.76999999999998</v>
      </c>
      <c r="I1891" s="251"/>
      <c r="L1891" s="247"/>
      <c r="M1891" s="252"/>
      <c r="N1891" s="253"/>
      <c r="O1891" s="253"/>
      <c r="P1891" s="253"/>
      <c r="Q1891" s="253"/>
      <c r="R1891" s="253"/>
      <c r="S1891" s="253"/>
      <c r="T1891" s="254"/>
      <c r="AT1891" s="248" t="s">
        <v>402</v>
      </c>
      <c r="AU1891" s="248" t="s">
        <v>87</v>
      </c>
      <c r="AV1891" s="14" t="s">
        <v>286</v>
      </c>
      <c r="AW1891" s="14" t="s">
        <v>43</v>
      </c>
      <c r="AX1891" s="14" t="s">
        <v>24</v>
      </c>
      <c r="AY1891" s="248" t="s">
        <v>281</v>
      </c>
    </row>
    <row r="1892" s="1" customFormat="1" ht="16.5" customHeight="1">
      <c r="B1892" s="203"/>
      <c r="C1892" s="204" t="s">
        <v>2211</v>
      </c>
      <c r="D1892" s="204" t="s">
        <v>282</v>
      </c>
      <c r="E1892" s="205" t="s">
        <v>2212</v>
      </c>
      <c r="F1892" s="206" t="s">
        <v>2213</v>
      </c>
      <c r="G1892" s="207" t="s">
        <v>388</v>
      </c>
      <c r="H1892" s="208">
        <v>1179.76</v>
      </c>
      <c r="I1892" s="209"/>
      <c r="J1892" s="210">
        <f>ROUND(I1892*H1892,2)</f>
        <v>0</v>
      </c>
      <c r="K1892" s="206" t="s">
        <v>389</v>
      </c>
      <c r="L1892" s="48"/>
      <c r="M1892" s="211" t="s">
        <v>5</v>
      </c>
      <c r="N1892" s="212" t="s">
        <v>51</v>
      </c>
      <c r="O1892" s="49"/>
      <c r="P1892" s="213">
        <f>O1892*H1892</f>
        <v>0</v>
      </c>
      <c r="Q1892" s="213">
        <v>3.9499999999999998E-05</v>
      </c>
      <c r="R1892" s="213">
        <f>Q1892*H1892</f>
        <v>0.046600519999999999</v>
      </c>
      <c r="S1892" s="213">
        <v>0</v>
      </c>
      <c r="T1892" s="214">
        <f>S1892*H1892</f>
        <v>0</v>
      </c>
      <c r="AR1892" s="26" t="s">
        <v>286</v>
      </c>
      <c r="AT1892" s="26" t="s">
        <v>282</v>
      </c>
      <c r="AU1892" s="26" t="s">
        <v>87</v>
      </c>
      <c r="AY1892" s="26" t="s">
        <v>281</v>
      </c>
      <c r="BE1892" s="215">
        <f>IF(N1892="základní",J1892,0)</f>
        <v>0</v>
      </c>
      <c r="BF1892" s="215">
        <f>IF(N1892="snížená",J1892,0)</f>
        <v>0</v>
      </c>
      <c r="BG1892" s="215">
        <f>IF(N1892="zákl. přenesená",J1892,0)</f>
        <v>0</v>
      </c>
      <c r="BH1892" s="215">
        <f>IF(N1892="sníž. přenesená",J1892,0)</f>
        <v>0</v>
      </c>
      <c r="BI1892" s="215">
        <f>IF(N1892="nulová",J1892,0)</f>
        <v>0</v>
      </c>
      <c r="BJ1892" s="26" t="s">
        <v>24</v>
      </c>
      <c r="BK1892" s="215">
        <f>ROUND(I1892*H1892,2)</f>
        <v>0</v>
      </c>
      <c r="BL1892" s="26" t="s">
        <v>286</v>
      </c>
      <c r="BM1892" s="26" t="s">
        <v>2214</v>
      </c>
    </row>
    <row r="1893" s="1" customFormat="1">
      <c r="B1893" s="48"/>
      <c r="D1893" s="216" t="s">
        <v>288</v>
      </c>
      <c r="F1893" s="217" t="s">
        <v>2215</v>
      </c>
      <c r="I1893" s="218"/>
      <c r="L1893" s="48"/>
      <c r="M1893" s="219"/>
      <c r="N1893" s="49"/>
      <c r="O1893" s="49"/>
      <c r="P1893" s="49"/>
      <c r="Q1893" s="49"/>
      <c r="R1893" s="49"/>
      <c r="S1893" s="49"/>
      <c r="T1893" s="87"/>
      <c r="AT1893" s="26" t="s">
        <v>288</v>
      </c>
      <c r="AU1893" s="26" t="s">
        <v>87</v>
      </c>
    </row>
    <row r="1894" s="13" customFormat="1">
      <c r="B1894" s="239"/>
      <c r="D1894" s="216" t="s">
        <v>402</v>
      </c>
      <c r="E1894" s="240" t="s">
        <v>5</v>
      </c>
      <c r="F1894" s="241" t="s">
        <v>2216</v>
      </c>
      <c r="H1894" s="242">
        <v>1162.72</v>
      </c>
      <c r="I1894" s="243"/>
      <c r="L1894" s="239"/>
      <c r="M1894" s="244"/>
      <c r="N1894" s="245"/>
      <c r="O1894" s="245"/>
      <c r="P1894" s="245"/>
      <c r="Q1894" s="245"/>
      <c r="R1894" s="245"/>
      <c r="S1894" s="245"/>
      <c r="T1894" s="246"/>
      <c r="AT1894" s="240" t="s">
        <v>402</v>
      </c>
      <c r="AU1894" s="240" t="s">
        <v>87</v>
      </c>
      <c r="AV1894" s="13" t="s">
        <v>87</v>
      </c>
      <c r="AW1894" s="13" t="s">
        <v>43</v>
      </c>
      <c r="AX1894" s="13" t="s">
        <v>80</v>
      </c>
      <c r="AY1894" s="240" t="s">
        <v>281</v>
      </c>
    </row>
    <row r="1895" s="13" customFormat="1">
      <c r="B1895" s="239"/>
      <c r="D1895" s="216" t="s">
        <v>402</v>
      </c>
      <c r="E1895" s="240" t="s">
        <v>5</v>
      </c>
      <c r="F1895" s="241" t="s">
        <v>2217</v>
      </c>
      <c r="H1895" s="242">
        <v>17.039999999999999</v>
      </c>
      <c r="I1895" s="243"/>
      <c r="L1895" s="239"/>
      <c r="M1895" s="244"/>
      <c r="N1895" s="245"/>
      <c r="O1895" s="245"/>
      <c r="P1895" s="245"/>
      <c r="Q1895" s="245"/>
      <c r="R1895" s="245"/>
      <c r="S1895" s="245"/>
      <c r="T1895" s="246"/>
      <c r="AT1895" s="240" t="s">
        <v>402</v>
      </c>
      <c r="AU1895" s="240" t="s">
        <v>87</v>
      </c>
      <c r="AV1895" s="13" t="s">
        <v>87</v>
      </c>
      <c r="AW1895" s="13" t="s">
        <v>43</v>
      </c>
      <c r="AX1895" s="13" t="s">
        <v>80</v>
      </c>
      <c r="AY1895" s="240" t="s">
        <v>281</v>
      </c>
    </row>
    <row r="1896" s="14" customFormat="1">
      <c r="B1896" s="247"/>
      <c r="D1896" s="216" t="s">
        <v>402</v>
      </c>
      <c r="E1896" s="248" t="s">
        <v>5</v>
      </c>
      <c r="F1896" s="249" t="s">
        <v>405</v>
      </c>
      <c r="H1896" s="250">
        <v>1179.76</v>
      </c>
      <c r="I1896" s="251"/>
      <c r="L1896" s="247"/>
      <c r="M1896" s="252"/>
      <c r="N1896" s="253"/>
      <c r="O1896" s="253"/>
      <c r="P1896" s="253"/>
      <c r="Q1896" s="253"/>
      <c r="R1896" s="253"/>
      <c r="S1896" s="253"/>
      <c r="T1896" s="254"/>
      <c r="AT1896" s="248" t="s">
        <v>402</v>
      </c>
      <c r="AU1896" s="248" t="s">
        <v>87</v>
      </c>
      <c r="AV1896" s="14" t="s">
        <v>286</v>
      </c>
      <c r="AW1896" s="14" t="s">
        <v>43</v>
      </c>
      <c r="AX1896" s="14" t="s">
        <v>24</v>
      </c>
      <c r="AY1896" s="248" t="s">
        <v>281</v>
      </c>
    </row>
    <row r="1897" s="1" customFormat="1" ht="16.5" customHeight="1">
      <c r="B1897" s="203"/>
      <c r="C1897" s="204" t="s">
        <v>2218</v>
      </c>
      <c r="D1897" s="204" t="s">
        <v>282</v>
      </c>
      <c r="E1897" s="205" t="s">
        <v>2219</v>
      </c>
      <c r="F1897" s="206" t="s">
        <v>2220</v>
      </c>
      <c r="G1897" s="207" t="s">
        <v>388</v>
      </c>
      <c r="H1897" s="208">
        <v>151.392</v>
      </c>
      <c r="I1897" s="209"/>
      <c r="J1897" s="210">
        <f>ROUND(I1897*H1897,2)</f>
        <v>0</v>
      </c>
      <c r="K1897" s="206" t="s">
        <v>389</v>
      </c>
      <c r="L1897" s="48"/>
      <c r="M1897" s="211" t="s">
        <v>5</v>
      </c>
      <c r="N1897" s="212" t="s">
        <v>51</v>
      </c>
      <c r="O1897" s="49"/>
      <c r="P1897" s="213">
        <f>O1897*H1897</f>
        <v>0</v>
      </c>
      <c r="Q1897" s="213">
        <v>3.9499999999999998E-05</v>
      </c>
      <c r="R1897" s="213">
        <f>Q1897*H1897</f>
        <v>0.0059799839999999998</v>
      </c>
      <c r="S1897" s="213">
        <v>0</v>
      </c>
      <c r="T1897" s="214">
        <f>S1897*H1897</f>
        <v>0</v>
      </c>
      <c r="AR1897" s="26" t="s">
        <v>286</v>
      </c>
      <c r="AT1897" s="26" t="s">
        <v>282</v>
      </c>
      <c r="AU1897" s="26" t="s">
        <v>87</v>
      </c>
      <c r="AY1897" s="26" t="s">
        <v>281</v>
      </c>
      <c r="BE1897" s="215">
        <f>IF(N1897="základní",J1897,0)</f>
        <v>0</v>
      </c>
      <c r="BF1897" s="215">
        <f>IF(N1897="snížená",J1897,0)</f>
        <v>0</v>
      </c>
      <c r="BG1897" s="215">
        <f>IF(N1897="zákl. přenesená",J1897,0)</f>
        <v>0</v>
      </c>
      <c r="BH1897" s="215">
        <f>IF(N1897="sníž. přenesená",J1897,0)</f>
        <v>0</v>
      </c>
      <c r="BI1897" s="215">
        <f>IF(N1897="nulová",J1897,0)</f>
        <v>0</v>
      </c>
      <c r="BJ1897" s="26" t="s">
        <v>24</v>
      </c>
      <c r="BK1897" s="215">
        <f>ROUND(I1897*H1897,2)</f>
        <v>0</v>
      </c>
      <c r="BL1897" s="26" t="s">
        <v>286</v>
      </c>
      <c r="BM1897" s="26" t="s">
        <v>2221</v>
      </c>
    </row>
    <row r="1898" s="1" customFormat="1">
      <c r="B1898" s="48"/>
      <c r="D1898" s="216" t="s">
        <v>288</v>
      </c>
      <c r="F1898" s="217" t="s">
        <v>2222</v>
      </c>
      <c r="I1898" s="218"/>
      <c r="L1898" s="48"/>
      <c r="M1898" s="219"/>
      <c r="N1898" s="49"/>
      <c r="O1898" s="49"/>
      <c r="P1898" s="49"/>
      <c r="Q1898" s="49"/>
      <c r="R1898" s="49"/>
      <c r="S1898" s="49"/>
      <c r="T1898" s="87"/>
      <c r="AT1898" s="26" t="s">
        <v>288</v>
      </c>
      <c r="AU1898" s="26" t="s">
        <v>87</v>
      </c>
    </row>
    <row r="1899" s="13" customFormat="1">
      <c r="B1899" s="239"/>
      <c r="D1899" s="216" t="s">
        <v>402</v>
      </c>
      <c r="E1899" s="240" t="s">
        <v>5</v>
      </c>
      <c r="F1899" s="241" t="s">
        <v>2223</v>
      </c>
      <c r="H1899" s="242">
        <v>151.392</v>
      </c>
      <c r="I1899" s="243"/>
      <c r="L1899" s="239"/>
      <c r="M1899" s="244"/>
      <c r="N1899" s="245"/>
      <c r="O1899" s="245"/>
      <c r="P1899" s="245"/>
      <c r="Q1899" s="245"/>
      <c r="R1899" s="245"/>
      <c r="S1899" s="245"/>
      <c r="T1899" s="246"/>
      <c r="AT1899" s="240" t="s">
        <v>402</v>
      </c>
      <c r="AU1899" s="240" t="s">
        <v>87</v>
      </c>
      <c r="AV1899" s="13" t="s">
        <v>87</v>
      </c>
      <c r="AW1899" s="13" t="s">
        <v>43</v>
      </c>
      <c r="AX1899" s="13" t="s">
        <v>80</v>
      </c>
      <c r="AY1899" s="240" t="s">
        <v>281</v>
      </c>
    </row>
    <row r="1900" s="14" customFormat="1">
      <c r="B1900" s="247"/>
      <c r="D1900" s="216" t="s">
        <v>402</v>
      </c>
      <c r="E1900" s="248" t="s">
        <v>5</v>
      </c>
      <c r="F1900" s="249" t="s">
        <v>405</v>
      </c>
      <c r="H1900" s="250">
        <v>151.392</v>
      </c>
      <c r="I1900" s="251"/>
      <c r="L1900" s="247"/>
      <c r="M1900" s="252"/>
      <c r="N1900" s="253"/>
      <c r="O1900" s="253"/>
      <c r="P1900" s="253"/>
      <c r="Q1900" s="253"/>
      <c r="R1900" s="253"/>
      <c r="S1900" s="253"/>
      <c r="T1900" s="254"/>
      <c r="AT1900" s="248" t="s">
        <v>402</v>
      </c>
      <c r="AU1900" s="248" t="s">
        <v>87</v>
      </c>
      <c r="AV1900" s="14" t="s">
        <v>286</v>
      </c>
      <c r="AW1900" s="14" t="s">
        <v>43</v>
      </c>
      <c r="AX1900" s="14" t="s">
        <v>24</v>
      </c>
      <c r="AY1900" s="248" t="s">
        <v>281</v>
      </c>
    </row>
    <row r="1901" s="1" customFormat="1" ht="16.5" customHeight="1">
      <c r="B1901" s="203"/>
      <c r="C1901" s="204" t="s">
        <v>2224</v>
      </c>
      <c r="D1901" s="204" t="s">
        <v>282</v>
      </c>
      <c r="E1901" s="205" t="s">
        <v>2225</v>
      </c>
      <c r="F1901" s="206" t="s">
        <v>2226</v>
      </c>
      <c r="G1901" s="207" t="s">
        <v>388</v>
      </c>
      <c r="H1901" s="208">
        <v>3.75</v>
      </c>
      <c r="I1901" s="209"/>
      <c r="J1901" s="210">
        <f>ROUND(I1901*H1901,2)</f>
        <v>0</v>
      </c>
      <c r="K1901" s="206" t="s">
        <v>389</v>
      </c>
      <c r="L1901" s="48"/>
      <c r="M1901" s="211" t="s">
        <v>5</v>
      </c>
      <c r="N1901" s="212" t="s">
        <v>51</v>
      </c>
      <c r="O1901" s="49"/>
      <c r="P1901" s="213">
        <f>O1901*H1901</f>
        <v>0</v>
      </c>
      <c r="Q1901" s="213">
        <v>0.0034099999999999998</v>
      </c>
      <c r="R1901" s="213">
        <f>Q1901*H1901</f>
        <v>0.0127875</v>
      </c>
      <c r="S1901" s="213">
        <v>0</v>
      </c>
      <c r="T1901" s="214">
        <f>S1901*H1901</f>
        <v>0</v>
      </c>
      <c r="AR1901" s="26" t="s">
        <v>286</v>
      </c>
      <c r="AT1901" s="26" t="s">
        <v>282</v>
      </c>
      <c r="AU1901" s="26" t="s">
        <v>87</v>
      </c>
      <c r="AY1901" s="26" t="s">
        <v>281</v>
      </c>
      <c r="BE1901" s="215">
        <f>IF(N1901="základní",J1901,0)</f>
        <v>0</v>
      </c>
      <c r="BF1901" s="215">
        <f>IF(N1901="snížená",J1901,0)</f>
        <v>0</v>
      </c>
      <c r="BG1901" s="215">
        <f>IF(N1901="zákl. přenesená",J1901,0)</f>
        <v>0</v>
      </c>
      <c r="BH1901" s="215">
        <f>IF(N1901="sníž. přenesená",J1901,0)</f>
        <v>0</v>
      </c>
      <c r="BI1901" s="215">
        <f>IF(N1901="nulová",J1901,0)</f>
        <v>0</v>
      </c>
      <c r="BJ1901" s="26" t="s">
        <v>24</v>
      </c>
      <c r="BK1901" s="215">
        <f>ROUND(I1901*H1901,2)</f>
        <v>0</v>
      </c>
      <c r="BL1901" s="26" t="s">
        <v>286</v>
      </c>
      <c r="BM1901" s="26" t="s">
        <v>2227</v>
      </c>
    </row>
    <row r="1902" s="1" customFormat="1">
      <c r="B1902" s="48"/>
      <c r="D1902" s="216" t="s">
        <v>288</v>
      </c>
      <c r="F1902" s="217" t="s">
        <v>2228</v>
      </c>
      <c r="I1902" s="218"/>
      <c r="L1902" s="48"/>
      <c r="M1902" s="219"/>
      <c r="N1902" s="49"/>
      <c r="O1902" s="49"/>
      <c r="P1902" s="49"/>
      <c r="Q1902" s="49"/>
      <c r="R1902" s="49"/>
      <c r="S1902" s="49"/>
      <c r="T1902" s="87"/>
      <c r="AT1902" s="26" t="s">
        <v>288</v>
      </c>
      <c r="AU1902" s="26" t="s">
        <v>87</v>
      </c>
    </row>
    <row r="1903" s="12" customFormat="1">
      <c r="B1903" s="232"/>
      <c r="D1903" s="216" t="s">
        <v>402</v>
      </c>
      <c r="E1903" s="233" t="s">
        <v>5</v>
      </c>
      <c r="F1903" s="234" t="s">
        <v>2229</v>
      </c>
      <c r="H1903" s="233" t="s">
        <v>5</v>
      </c>
      <c r="I1903" s="235"/>
      <c r="L1903" s="232"/>
      <c r="M1903" s="236"/>
      <c r="N1903" s="237"/>
      <c r="O1903" s="237"/>
      <c r="P1903" s="237"/>
      <c r="Q1903" s="237"/>
      <c r="R1903" s="237"/>
      <c r="S1903" s="237"/>
      <c r="T1903" s="238"/>
      <c r="AT1903" s="233" t="s">
        <v>402</v>
      </c>
      <c r="AU1903" s="233" t="s">
        <v>87</v>
      </c>
      <c r="AV1903" s="12" t="s">
        <v>24</v>
      </c>
      <c r="AW1903" s="12" t="s">
        <v>43</v>
      </c>
      <c r="AX1903" s="12" t="s">
        <v>80</v>
      </c>
      <c r="AY1903" s="233" t="s">
        <v>281</v>
      </c>
    </row>
    <row r="1904" s="13" customFormat="1">
      <c r="B1904" s="239"/>
      <c r="D1904" s="216" t="s">
        <v>402</v>
      </c>
      <c r="E1904" s="240" t="s">
        <v>5</v>
      </c>
      <c r="F1904" s="241" t="s">
        <v>2230</v>
      </c>
      <c r="H1904" s="242">
        <v>3.75</v>
      </c>
      <c r="I1904" s="243"/>
      <c r="L1904" s="239"/>
      <c r="M1904" s="244"/>
      <c r="N1904" s="245"/>
      <c r="O1904" s="245"/>
      <c r="P1904" s="245"/>
      <c r="Q1904" s="245"/>
      <c r="R1904" s="245"/>
      <c r="S1904" s="245"/>
      <c r="T1904" s="246"/>
      <c r="AT1904" s="240" t="s">
        <v>402</v>
      </c>
      <c r="AU1904" s="240" t="s">
        <v>87</v>
      </c>
      <c r="AV1904" s="13" t="s">
        <v>87</v>
      </c>
      <c r="AW1904" s="13" t="s">
        <v>43</v>
      </c>
      <c r="AX1904" s="13" t="s">
        <v>80</v>
      </c>
      <c r="AY1904" s="240" t="s">
        <v>281</v>
      </c>
    </row>
    <row r="1905" s="14" customFormat="1">
      <c r="B1905" s="247"/>
      <c r="D1905" s="216" t="s">
        <v>402</v>
      </c>
      <c r="E1905" s="248" t="s">
        <v>5</v>
      </c>
      <c r="F1905" s="249" t="s">
        <v>405</v>
      </c>
      <c r="H1905" s="250">
        <v>3.75</v>
      </c>
      <c r="I1905" s="251"/>
      <c r="L1905" s="247"/>
      <c r="M1905" s="252"/>
      <c r="N1905" s="253"/>
      <c r="O1905" s="253"/>
      <c r="P1905" s="253"/>
      <c r="Q1905" s="253"/>
      <c r="R1905" s="253"/>
      <c r="S1905" s="253"/>
      <c r="T1905" s="254"/>
      <c r="AT1905" s="248" t="s">
        <v>402</v>
      </c>
      <c r="AU1905" s="248" t="s">
        <v>87</v>
      </c>
      <c r="AV1905" s="14" t="s">
        <v>286</v>
      </c>
      <c r="AW1905" s="14" t="s">
        <v>43</v>
      </c>
      <c r="AX1905" s="14" t="s">
        <v>24</v>
      </c>
      <c r="AY1905" s="248" t="s">
        <v>281</v>
      </c>
    </row>
    <row r="1906" s="1" customFormat="1" ht="16.5" customHeight="1">
      <c r="B1906" s="203"/>
      <c r="C1906" s="204" t="s">
        <v>2231</v>
      </c>
      <c r="D1906" s="204" t="s">
        <v>282</v>
      </c>
      <c r="E1906" s="205" t="s">
        <v>2232</v>
      </c>
      <c r="F1906" s="206" t="s">
        <v>2233</v>
      </c>
      <c r="G1906" s="207" t="s">
        <v>388</v>
      </c>
      <c r="H1906" s="208">
        <v>7.5</v>
      </c>
      <c r="I1906" s="209"/>
      <c r="J1906" s="210">
        <f>ROUND(I1906*H1906,2)</f>
        <v>0</v>
      </c>
      <c r="K1906" s="206" t="s">
        <v>389</v>
      </c>
      <c r="L1906" s="48"/>
      <c r="M1906" s="211" t="s">
        <v>5</v>
      </c>
      <c r="N1906" s="212" t="s">
        <v>51</v>
      </c>
      <c r="O1906" s="49"/>
      <c r="P1906" s="213">
        <f>O1906*H1906</f>
        <v>0</v>
      </c>
      <c r="Q1906" s="213">
        <v>0.00447</v>
      </c>
      <c r="R1906" s="213">
        <f>Q1906*H1906</f>
        <v>0.033524999999999999</v>
      </c>
      <c r="S1906" s="213">
        <v>0</v>
      </c>
      <c r="T1906" s="214">
        <f>S1906*H1906</f>
        <v>0</v>
      </c>
      <c r="AR1906" s="26" t="s">
        <v>286</v>
      </c>
      <c r="AT1906" s="26" t="s">
        <v>282</v>
      </c>
      <c r="AU1906" s="26" t="s">
        <v>87</v>
      </c>
      <c r="AY1906" s="26" t="s">
        <v>281</v>
      </c>
      <c r="BE1906" s="215">
        <f>IF(N1906="základní",J1906,0)</f>
        <v>0</v>
      </c>
      <c r="BF1906" s="215">
        <f>IF(N1906="snížená",J1906,0)</f>
        <v>0</v>
      </c>
      <c r="BG1906" s="215">
        <f>IF(N1906="zákl. přenesená",J1906,0)</f>
        <v>0</v>
      </c>
      <c r="BH1906" s="215">
        <f>IF(N1906="sníž. přenesená",J1906,0)</f>
        <v>0</v>
      </c>
      <c r="BI1906" s="215">
        <f>IF(N1906="nulová",J1906,0)</f>
        <v>0</v>
      </c>
      <c r="BJ1906" s="26" t="s">
        <v>24</v>
      </c>
      <c r="BK1906" s="215">
        <f>ROUND(I1906*H1906,2)</f>
        <v>0</v>
      </c>
      <c r="BL1906" s="26" t="s">
        <v>286</v>
      </c>
      <c r="BM1906" s="26" t="s">
        <v>2234</v>
      </c>
    </row>
    <row r="1907" s="1" customFormat="1">
      <c r="B1907" s="48"/>
      <c r="D1907" s="216" t="s">
        <v>288</v>
      </c>
      <c r="F1907" s="217" t="s">
        <v>2235</v>
      </c>
      <c r="I1907" s="218"/>
      <c r="L1907" s="48"/>
      <c r="M1907" s="219"/>
      <c r="N1907" s="49"/>
      <c r="O1907" s="49"/>
      <c r="P1907" s="49"/>
      <c r="Q1907" s="49"/>
      <c r="R1907" s="49"/>
      <c r="S1907" s="49"/>
      <c r="T1907" s="87"/>
      <c r="AT1907" s="26" t="s">
        <v>288</v>
      </c>
      <c r="AU1907" s="26" t="s">
        <v>87</v>
      </c>
    </row>
    <row r="1908" s="12" customFormat="1">
      <c r="B1908" s="232"/>
      <c r="D1908" s="216" t="s">
        <v>402</v>
      </c>
      <c r="E1908" s="233" t="s">
        <v>5</v>
      </c>
      <c r="F1908" s="234" t="s">
        <v>2229</v>
      </c>
      <c r="H1908" s="233" t="s">
        <v>5</v>
      </c>
      <c r="I1908" s="235"/>
      <c r="L1908" s="232"/>
      <c r="M1908" s="236"/>
      <c r="N1908" s="237"/>
      <c r="O1908" s="237"/>
      <c r="P1908" s="237"/>
      <c r="Q1908" s="237"/>
      <c r="R1908" s="237"/>
      <c r="S1908" s="237"/>
      <c r="T1908" s="238"/>
      <c r="AT1908" s="233" t="s">
        <v>402</v>
      </c>
      <c r="AU1908" s="233" t="s">
        <v>87</v>
      </c>
      <c r="AV1908" s="12" t="s">
        <v>24</v>
      </c>
      <c r="AW1908" s="12" t="s">
        <v>43</v>
      </c>
      <c r="AX1908" s="12" t="s">
        <v>80</v>
      </c>
      <c r="AY1908" s="233" t="s">
        <v>281</v>
      </c>
    </row>
    <row r="1909" s="13" customFormat="1">
      <c r="B1909" s="239"/>
      <c r="D1909" s="216" t="s">
        <v>402</v>
      </c>
      <c r="E1909" s="240" t="s">
        <v>5</v>
      </c>
      <c r="F1909" s="241" t="s">
        <v>2236</v>
      </c>
      <c r="H1909" s="242">
        <v>7.5</v>
      </c>
      <c r="I1909" s="243"/>
      <c r="L1909" s="239"/>
      <c r="M1909" s="244"/>
      <c r="N1909" s="245"/>
      <c r="O1909" s="245"/>
      <c r="P1909" s="245"/>
      <c r="Q1909" s="245"/>
      <c r="R1909" s="245"/>
      <c r="S1909" s="245"/>
      <c r="T1909" s="246"/>
      <c r="AT1909" s="240" t="s">
        <v>402</v>
      </c>
      <c r="AU1909" s="240" t="s">
        <v>87</v>
      </c>
      <c r="AV1909" s="13" t="s">
        <v>87</v>
      </c>
      <c r="AW1909" s="13" t="s">
        <v>43</v>
      </c>
      <c r="AX1909" s="13" t="s">
        <v>80</v>
      </c>
      <c r="AY1909" s="240" t="s">
        <v>281</v>
      </c>
    </row>
    <row r="1910" s="14" customFormat="1">
      <c r="B1910" s="247"/>
      <c r="D1910" s="216" t="s">
        <v>402</v>
      </c>
      <c r="E1910" s="248" t="s">
        <v>5</v>
      </c>
      <c r="F1910" s="249" t="s">
        <v>405</v>
      </c>
      <c r="H1910" s="250">
        <v>7.5</v>
      </c>
      <c r="I1910" s="251"/>
      <c r="L1910" s="247"/>
      <c r="M1910" s="252"/>
      <c r="N1910" s="253"/>
      <c r="O1910" s="253"/>
      <c r="P1910" s="253"/>
      <c r="Q1910" s="253"/>
      <c r="R1910" s="253"/>
      <c r="S1910" s="253"/>
      <c r="T1910" s="254"/>
      <c r="AT1910" s="248" t="s">
        <v>402</v>
      </c>
      <c r="AU1910" s="248" t="s">
        <v>87</v>
      </c>
      <c r="AV1910" s="14" t="s">
        <v>286</v>
      </c>
      <c r="AW1910" s="14" t="s">
        <v>43</v>
      </c>
      <c r="AX1910" s="14" t="s">
        <v>24</v>
      </c>
      <c r="AY1910" s="248" t="s">
        <v>281</v>
      </c>
    </row>
    <row r="1911" s="1" customFormat="1" ht="25.5" customHeight="1">
      <c r="B1911" s="203"/>
      <c r="C1911" s="204" t="s">
        <v>2237</v>
      </c>
      <c r="D1911" s="204" t="s">
        <v>282</v>
      </c>
      <c r="E1911" s="205" t="s">
        <v>2238</v>
      </c>
      <c r="F1911" s="206" t="s">
        <v>2239</v>
      </c>
      <c r="G1911" s="207" t="s">
        <v>515</v>
      </c>
      <c r="H1911" s="208">
        <v>8</v>
      </c>
      <c r="I1911" s="209"/>
      <c r="J1911" s="210">
        <f>ROUND(I1911*H1911,2)</f>
        <v>0</v>
      </c>
      <c r="K1911" s="206" t="s">
        <v>389</v>
      </c>
      <c r="L1911" s="48"/>
      <c r="M1911" s="211" t="s">
        <v>5</v>
      </c>
      <c r="N1911" s="212" t="s">
        <v>51</v>
      </c>
      <c r="O1911" s="49"/>
      <c r="P1911" s="213">
        <f>O1911*H1911</f>
        <v>0</v>
      </c>
      <c r="Q1911" s="213">
        <v>0.023400000000000001</v>
      </c>
      <c r="R1911" s="213">
        <f>Q1911*H1911</f>
        <v>0.18720000000000001</v>
      </c>
      <c r="S1911" s="213">
        <v>0</v>
      </c>
      <c r="T1911" s="214">
        <f>S1911*H1911</f>
        <v>0</v>
      </c>
      <c r="AR1911" s="26" t="s">
        <v>286</v>
      </c>
      <c r="AT1911" s="26" t="s">
        <v>282</v>
      </c>
      <c r="AU1911" s="26" t="s">
        <v>87</v>
      </c>
      <c r="AY1911" s="26" t="s">
        <v>281</v>
      </c>
      <c r="BE1911" s="215">
        <f>IF(N1911="základní",J1911,0)</f>
        <v>0</v>
      </c>
      <c r="BF1911" s="215">
        <f>IF(N1911="snížená",J1911,0)</f>
        <v>0</v>
      </c>
      <c r="BG1911" s="215">
        <f>IF(N1911="zákl. přenesená",J1911,0)</f>
        <v>0</v>
      </c>
      <c r="BH1911" s="215">
        <f>IF(N1911="sníž. přenesená",J1911,0)</f>
        <v>0</v>
      </c>
      <c r="BI1911" s="215">
        <f>IF(N1911="nulová",J1911,0)</f>
        <v>0</v>
      </c>
      <c r="BJ1911" s="26" t="s">
        <v>24</v>
      </c>
      <c r="BK1911" s="215">
        <f>ROUND(I1911*H1911,2)</f>
        <v>0</v>
      </c>
      <c r="BL1911" s="26" t="s">
        <v>286</v>
      </c>
      <c r="BM1911" s="26" t="s">
        <v>2240</v>
      </c>
    </row>
    <row r="1912" s="1" customFormat="1">
      <c r="B1912" s="48"/>
      <c r="D1912" s="216" t="s">
        <v>288</v>
      </c>
      <c r="F1912" s="217" t="s">
        <v>2241</v>
      </c>
      <c r="I1912" s="218"/>
      <c r="L1912" s="48"/>
      <c r="M1912" s="219"/>
      <c r="N1912" s="49"/>
      <c r="O1912" s="49"/>
      <c r="P1912" s="49"/>
      <c r="Q1912" s="49"/>
      <c r="R1912" s="49"/>
      <c r="S1912" s="49"/>
      <c r="T1912" s="87"/>
      <c r="AT1912" s="26" t="s">
        <v>288</v>
      </c>
      <c r="AU1912" s="26" t="s">
        <v>87</v>
      </c>
    </row>
    <row r="1913" s="1" customFormat="1" ht="16.5" customHeight="1">
      <c r="B1913" s="203"/>
      <c r="C1913" s="255" t="s">
        <v>2242</v>
      </c>
      <c r="D1913" s="255" t="s">
        <v>512</v>
      </c>
      <c r="E1913" s="256" t="s">
        <v>2243</v>
      </c>
      <c r="F1913" s="257" t="s">
        <v>2244</v>
      </c>
      <c r="G1913" s="258" t="s">
        <v>515</v>
      </c>
      <c r="H1913" s="259">
        <v>3</v>
      </c>
      <c r="I1913" s="260"/>
      <c r="J1913" s="261">
        <f>ROUND(I1913*H1913,2)</f>
        <v>0</v>
      </c>
      <c r="K1913" s="257" t="s">
        <v>389</v>
      </c>
      <c r="L1913" s="262"/>
      <c r="M1913" s="263" t="s">
        <v>5</v>
      </c>
      <c r="N1913" s="264" t="s">
        <v>51</v>
      </c>
      <c r="O1913" s="49"/>
      <c r="P1913" s="213">
        <f>O1913*H1913</f>
        <v>0</v>
      </c>
      <c r="Q1913" s="213">
        <v>0.0080000000000000002</v>
      </c>
      <c r="R1913" s="213">
        <f>Q1913*H1913</f>
        <v>0.024</v>
      </c>
      <c r="S1913" s="213">
        <v>0</v>
      </c>
      <c r="T1913" s="214">
        <f>S1913*H1913</f>
        <v>0</v>
      </c>
      <c r="AR1913" s="26" t="s">
        <v>316</v>
      </c>
      <c r="AT1913" s="26" t="s">
        <v>512</v>
      </c>
      <c r="AU1913" s="26" t="s">
        <v>87</v>
      </c>
      <c r="AY1913" s="26" t="s">
        <v>281</v>
      </c>
      <c r="BE1913" s="215">
        <f>IF(N1913="základní",J1913,0)</f>
        <v>0</v>
      </c>
      <c r="BF1913" s="215">
        <f>IF(N1913="snížená",J1913,0)</f>
        <v>0</v>
      </c>
      <c r="BG1913" s="215">
        <f>IF(N1913="zákl. přenesená",J1913,0)</f>
        <v>0</v>
      </c>
      <c r="BH1913" s="215">
        <f>IF(N1913="sníž. přenesená",J1913,0)</f>
        <v>0</v>
      </c>
      <c r="BI1913" s="215">
        <f>IF(N1913="nulová",J1913,0)</f>
        <v>0</v>
      </c>
      <c r="BJ1913" s="26" t="s">
        <v>24</v>
      </c>
      <c r="BK1913" s="215">
        <f>ROUND(I1913*H1913,2)</f>
        <v>0</v>
      </c>
      <c r="BL1913" s="26" t="s">
        <v>286</v>
      </c>
      <c r="BM1913" s="26" t="s">
        <v>2245</v>
      </c>
    </row>
    <row r="1914" s="1" customFormat="1">
      <c r="B1914" s="48"/>
      <c r="D1914" s="216" t="s">
        <v>288</v>
      </c>
      <c r="F1914" s="217" t="s">
        <v>2244</v>
      </c>
      <c r="I1914" s="218"/>
      <c r="L1914" s="48"/>
      <c r="M1914" s="219"/>
      <c r="N1914" s="49"/>
      <c r="O1914" s="49"/>
      <c r="P1914" s="49"/>
      <c r="Q1914" s="49"/>
      <c r="R1914" s="49"/>
      <c r="S1914" s="49"/>
      <c r="T1914" s="87"/>
      <c r="AT1914" s="26" t="s">
        <v>288</v>
      </c>
      <c r="AU1914" s="26" t="s">
        <v>87</v>
      </c>
    </row>
    <row r="1915" s="1" customFormat="1" ht="16.5" customHeight="1">
      <c r="B1915" s="203"/>
      <c r="C1915" s="255" t="s">
        <v>2246</v>
      </c>
      <c r="D1915" s="255" t="s">
        <v>512</v>
      </c>
      <c r="E1915" s="256" t="s">
        <v>2247</v>
      </c>
      <c r="F1915" s="257" t="s">
        <v>2248</v>
      </c>
      <c r="G1915" s="258" t="s">
        <v>515</v>
      </c>
      <c r="H1915" s="259">
        <v>5</v>
      </c>
      <c r="I1915" s="260"/>
      <c r="J1915" s="261">
        <f>ROUND(I1915*H1915,2)</f>
        <v>0</v>
      </c>
      <c r="K1915" s="257" t="s">
        <v>389</v>
      </c>
      <c r="L1915" s="262"/>
      <c r="M1915" s="263" t="s">
        <v>5</v>
      </c>
      <c r="N1915" s="264" t="s">
        <v>51</v>
      </c>
      <c r="O1915" s="49"/>
      <c r="P1915" s="213">
        <f>O1915*H1915</f>
        <v>0</v>
      </c>
      <c r="Q1915" s="213">
        <v>0.0040000000000000001</v>
      </c>
      <c r="R1915" s="213">
        <f>Q1915*H1915</f>
        <v>0.02</v>
      </c>
      <c r="S1915" s="213">
        <v>0</v>
      </c>
      <c r="T1915" s="214">
        <f>S1915*H1915</f>
        <v>0</v>
      </c>
      <c r="AR1915" s="26" t="s">
        <v>316</v>
      </c>
      <c r="AT1915" s="26" t="s">
        <v>512</v>
      </c>
      <c r="AU1915" s="26" t="s">
        <v>87</v>
      </c>
      <c r="AY1915" s="26" t="s">
        <v>281</v>
      </c>
      <c r="BE1915" s="215">
        <f>IF(N1915="základní",J1915,0)</f>
        <v>0</v>
      </c>
      <c r="BF1915" s="215">
        <f>IF(N1915="snížená",J1915,0)</f>
        <v>0</v>
      </c>
      <c r="BG1915" s="215">
        <f>IF(N1915="zákl. přenesená",J1915,0)</f>
        <v>0</v>
      </c>
      <c r="BH1915" s="215">
        <f>IF(N1915="sníž. přenesená",J1915,0)</f>
        <v>0</v>
      </c>
      <c r="BI1915" s="215">
        <f>IF(N1915="nulová",J1915,0)</f>
        <v>0</v>
      </c>
      <c r="BJ1915" s="26" t="s">
        <v>24</v>
      </c>
      <c r="BK1915" s="215">
        <f>ROUND(I1915*H1915,2)</f>
        <v>0</v>
      </c>
      <c r="BL1915" s="26" t="s">
        <v>286</v>
      </c>
      <c r="BM1915" s="26" t="s">
        <v>2249</v>
      </c>
    </row>
    <row r="1916" s="1" customFormat="1">
      <c r="B1916" s="48"/>
      <c r="D1916" s="216" t="s">
        <v>288</v>
      </c>
      <c r="F1916" s="217" t="s">
        <v>2248</v>
      </c>
      <c r="I1916" s="218"/>
      <c r="L1916" s="48"/>
      <c r="M1916" s="219"/>
      <c r="N1916" s="49"/>
      <c r="O1916" s="49"/>
      <c r="P1916" s="49"/>
      <c r="Q1916" s="49"/>
      <c r="R1916" s="49"/>
      <c r="S1916" s="49"/>
      <c r="T1916" s="87"/>
      <c r="AT1916" s="26" t="s">
        <v>288</v>
      </c>
      <c r="AU1916" s="26" t="s">
        <v>87</v>
      </c>
    </row>
    <row r="1917" s="1" customFormat="1" ht="16.5" customHeight="1">
      <c r="B1917" s="203"/>
      <c r="C1917" s="204" t="s">
        <v>2250</v>
      </c>
      <c r="D1917" s="204" t="s">
        <v>282</v>
      </c>
      <c r="E1917" s="205" t="s">
        <v>2251</v>
      </c>
      <c r="F1917" s="206" t="s">
        <v>2252</v>
      </c>
      <c r="G1917" s="207" t="s">
        <v>515</v>
      </c>
      <c r="H1917" s="208">
        <v>4</v>
      </c>
      <c r="I1917" s="209"/>
      <c r="J1917" s="210">
        <f>ROUND(I1917*H1917,2)</f>
        <v>0</v>
      </c>
      <c r="K1917" s="206" t="s">
        <v>389</v>
      </c>
      <c r="L1917" s="48"/>
      <c r="M1917" s="211" t="s">
        <v>5</v>
      </c>
      <c r="N1917" s="212" t="s">
        <v>51</v>
      </c>
      <c r="O1917" s="49"/>
      <c r="P1917" s="213">
        <f>O1917*H1917</f>
        <v>0</v>
      </c>
      <c r="Q1917" s="213">
        <v>0.00068000000000000005</v>
      </c>
      <c r="R1917" s="213">
        <f>Q1917*H1917</f>
        <v>0.0027200000000000002</v>
      </c>
      <c r="S1917" s="213">
        <v>0</v>
      </c>
      <c r="T1917" s="214">
        <f>S1917*H1917</f>
        <v>0</v>
      </c>
      <c r="AR1917" s="26" t="s">
        <v>286</v>
      </c>
      <c r="AT1917" s="26" t="s">
        <v>282</v>
      </c>
      <c r="AU1917" s="26" t="s">
        <v>87</v>
      </c>
      <c r="AY1917" s="26" t="s">
        <v>281</v>
      </c>
      <c r="BE1917" s="215">
        <f>IF(N1917="základní",J1917,0)</f>
        <v>0</v>
      </c>
      <c r="BF1917" s="215">
        <f>IF(N1917="snížená",J1917,0)</f>
        <v>0</v>
      </c>
      <c r="BG1917" s="215">
        <f>IF(N1917="zákl. přenesená",J1917,0)</f>
        <v>0</v>
      </c>
      <c r="BH1917" s="215">
        <f>IF(N1917="sníž. přenesená",J1917,0)</f>
        <v>0</v>
      </c>
      <c r="BI1917" s="215">
        <f>IF(N1917="nulová",J1917,0)</f>
        <v>0</v>
      </c>
      <c r="BJ1917" s="26" t="s">
        <v>24</v>
      </c>
      <c r="BK1917" s="215">
        <f>ROUND(I1917*H1917,2)</f>
        <v>0</v>
      </c>
      <c r="BL1917" s="26" t="s">
        <v>286</v>
      </c>
      <c r="BM1917" s="26" t="s">
        <v>2253</v>
      </c>
    </row>
    <row r="1918" s="1" customFormat="1">
      <c r="B1918" s="48"/>
      <c r="D1918" s="216" t="s">
        <v>288</v>
      </c>
      <c r="F1918" s="217" t="s">
        <v>2254</v>
      </c>
      <c r="I1918" s="218"/>
      <c r="L1918" s="48"/>
      <c r="M1918" s="219"/>
      <c r="N1918" s="49"/>
      <c r="O1918" s="49"/>
      <c r="P1918" s="49"/>
      <c r="Q1918" s="49"/>
      <c r="R1918" s="49"/>
      <c r="S1918" s="49"/>
      <c r="T1918" s="87"/>
      <c r="AT1918" s="26" t="s">
        <v>288</v>
      </c>
      <c r="AU1918" s="26" t="s">
        <v>87</v>
      </c>
    </row>
    <row r="1919" s="1" customFormat="1" ht="25.5" customHeight="1">
      <c r="B1919" s="203"/>
      <c r="C1919" s="255" t="s">
        <v>2255</v>
      </c>
      <c r="D1919" s="255" t="s">
        <v>512</v>
      </c>
      <c r="E1919" s="256" t="s">
        <v>2256</v>
      </c>
      <c r="F1919" s="257" t="s">
        <v>2257</v>
      </c>
      <c r="G1919" s="258" t="s">
        <v>515</v>
      </c>
      <c r="H1919" s="259">
        <v>4</v>
      </c>
      <c r="I1919" s="260"/>
      <c r="J1919" s="261">
        <f>ROUND(I1919*H1919,2)</f>
        <v>0</v>
      </c>
      <c r="K1919" s="257" t="s">
        <v>5</v>
      </c>
      <c r="L1919" s="262"/>
      <c r="M1919" s="263" t="s">
        <v>5</v>
      </c>
      <c r="N1919" s="264" t="s">
        <v>51</v>
      </c>
      <c r="O1919" s="49"/>
      <c r="P1919" s="213">
        <f>O1919*H1919</f>
        <v>0</v>
      </c>
      <c r="Q1919" s="213">
        <v>0.040000000000000001</v>
      </c>
      <c r="R1919" s="213">
        <f>Q1919*H1919</f>
        <v>0.16</v>
      </c>
      <c r="S1919" s="213">
        <v>0</v>
      </c>
      <c r="T1919" s="214">
        <f>S1919*H1919</f>
        <v>0</v>
      </c>
      <c r="AR1919" s="26" t="s">
        <v>316</v>
      </c>
      <c r="AT1919" s="26" t="s">
        <v>512</v>
      </c>
      <c r="AU1919" s="26" t="s">
        <v>87</v>
      </c>
      <c r="AY1919" s="26" t="s">
        <v>281</v>
      </c>
      <c r="BE1919" s="215">
        <f>IF(N1919="základní",J1919,0)</f>
        <v>0</v>
      </c>
      <c r="BF1919" s="215">
        <f>IF(N1919="snížená",J1919,0)</f>
        <v>0</v>
      </c>
      <c r="BG1919" s="215">
        <f>IF(N1919="zákl. přenesená",J1919,0)</f>
        <v>0</v>
      </c>
      <c r="BH1919" s="215">
        <f>IF(N1919="sníž. přenesená",J1919,0)</f>
        <v>0</v>
      </c>
      <c r="BI1919" s="215">
        <f>IF(N1919="nulová",J1919,0)</f>
        <v>0</v>
      </c>
      <c r="BJ1919" s="26" t="s">
        <v>24</v>
      </c>
      <c r="BK1919" s="215">
        <f>ROUND(I1919*H1919,2)</f>
        <v>0</v>
      </c>
      <c r="BL1919" s="26" t="s">
        <v>286</v>
      </c>
      <c r="BM1919" s="26" t="s">
        <v>2258</v>
      </c>
    </row>
    <row r="1920" s="1" customFormat="1">
      <c r="B1920" s="48"/>
      <c r="D1920" s="216" t="s">
        <v>288</v>
      </c>
      <c r="F1920" s="217" t="s">
        <v>2257</v>
      </c>
      <c r="I1920" s="218"/>
      <c r="L1920" s="48"/>
      <c r="M1920" s="219"/>
      <c r="N1920" s="49"/>
      <c r="O1920" s="49"/>
      <c r="P1920" s="49"/>
      <c r="Q1920" s="49"/>
      <c r="R1920" s="49"/>
      <c r="S1920" s="49"/>
      <c r="T1920" s="87"/>
      <c r="AT1920" s="26" t="s">
        <v>288</v>
      </c>
      <c r="AU1920" s="26" t="s">
        <v>87</v>
      </c>
    </row>
    <row r="1921" s="1" customFormat="1" ht="16.5" customHeight="1">
      <c r="B1921" s="203"/>
      <c r="C1921" s="204" t="s">
        <v>2259</v>
      </c>
      <c r="D1921" s="204" t="s">
        <v>282</v>
      </c>
      <c r="E1921" s="205" t="s">
        <v>2251</v>
      </c>
      <c r="F1921" s="206" t="s">
        <v>2252</v>
      </c>
      <c r="G1921" s="207" t="s">
        <v>515</v>
      </c>
      <c r="H1921" s="208">
        <v>1</v>
      </c>
      <c r="I1921" s="209"/>
      <c r="J1921" s="210">
        <f>ROUND(I1921*H1921,2)</f>
        <v>0</v>
      </c>
      <c r="K1921" s="206" t="s">
        <v>389</v>
      </c>
      <c r="L1921" s="48"/>
      <c r="M1921" s="211" t="s">
        <v>5</v>
      </c>
      <c r="N1921" s="212" t="s">
        <v>51</v>
      </c>
      <c r="O1921" s="49"/>
      <c r="P1921" s="213">
        <f>O1921*H1921</f>
        <v>0</v>
      </c>
      <c r="Q1921" s="213">
        <v>0.00068000000000000005</v>
      </c>
      <c r="R1921" s="213">
        <f>Q1921*H1921</f>
        <v>0.00068000000000000005</v>
      </c>
      <c r="S1921" s="213">
        <v>0</v>
      </c>
      <c r="T1921" s="214">
        <f>S1921*H1921</f>
        <v>0</v>
      </c>
      <c r="AR1921" s="26" t="s">
        <v>286</v>
      </c>
      <c r="AT1921" s="26" t="s">
        <v>282</v>
      </c>
      <c r="AU1921" s="26" t="s">
        <v>87</v>
      </c>
      <c r="AY1921" s="26" t="s">
        <v>281</v>
      </c>
      <c r="BE1921" s="215">
        <f>IF(N1921="základní",J1921,0)</f>
        <v>0</v>
      </c>
      <c r="BF1921" s="215">
        <f>IF(N1921="snížená",J1921,0)</f>
        <v>0</v>
      </c>
      <c r="BG1921" s="215">
        <f>IF(N1921="zákl. přenesená",J1921,0)</f>
        <v>0</v>
      </c>
      <c r="BH1921" s="215">
        <f>IF(N1921="sníž. přenesená",J1921,0)</f>
        <v>0</v>
      </c>
      <c r="BI1921" s="215">
        <f>IF(N1921="nulová",J1921,0)</f>
        <v>0</v>
      </c>
      <c r="BJ1921" s="26" t="s">
        <v>24</v>
      </c>
      <c r="BK1921" s="215">
        <f>ROUND(I1921*H1921,2)</f>
        <v>0</v>
      </c>
      <c r="BL1921" s="26" t="s">
        <v>286</v>
      </c>
      <c r="BM1921" s="26" t="s">
        <v>2260</v>
      </c>
    </row>
    <row r="1922" s="1" customFormat="1">
      <c r="B1922" s="48"/>
      <c r="D1922" s="216" t="s">
        <v>288</v>
      </c>
      <c r="F1922" s="217" t="s">
        <v>2254</v>
      </c>
      <c r="I1922" s="218"/>
      <c r="L1922" s="48"/>
      <c r="M1922" s="219"/>
      <c r="N1922" s="49"/>
      <c r="O1922" s="49"/>
      <c r="P1922" s="49"/>
      <c r="Q1922" s="49"/>
      <c r="R1922" s="49"/>
      <c r="S1922" s="49"/>
      <c r="T1922" s="87"/>
      <c r="AT1922" s="26" t="s">
        <v>288</v>
      </c>
      <c r="AU1922" s="26" t="s">
        <v>87</v>
      </c>
    </row>
    <row r="1923" s="1" customFormat="1" ht="25.5" customHeight="1">
      <c r="B1923" s="203"/>
      <c r="C1923" s="255" t="s">
        <v>2261</v>
      </c>
      <c r="D1923" s="255" t="s">
        <v>512</v>
      </c>
      <c r="E1923" s="256" t="s">
        <v>2262</v>
      </c>
      <c r="F1923" s="257" t="s">
        <v>2263</v>
      </c>
      <c r="G1923" s="258" t="s">
        <v>515</v>
      </c>
      <c r="H1923" s="259">
        <v>1</v>
      </c>
      <c r="I1923" s="260"/>
      <c r="J1923" s="261">
        <f>ROUND(I1923*H1923,2)</f>
        <v>0</v>
      </c>
      <c r="K1923" s="257" t="s">
        <v>5</v>
      </c>
      <c r="L1923" s="262"/>
      <c r="M1923" s="263" t="s">
        <v>5</v>
      </c>
      <c r="N1923" s="264" t="s">
        <v>51</v>
      </c>
      <c r="O1923" s="49"/>
      <c r="P1923" s="213">
        <f>O1923*H1923</f>
        <v>0</v>
      </c>
      <c r="Q1923" s="213">
        <v>0.050000000000000003</v>
      </c>
      <c r="R1923" s="213">
        <f>Q1923*H1923</f>
        <v>0.050000000000000003</v>
      </c>
      <c r="S1923" s="213">
        <v>0</v>
      </c>
      <c r="T1923" s="214">
        <f>S1923*H1923</f>
        <v>0</v>
      </c>
      <c r="AR1923" s="26" t="s">
        <v>316</v>
      </c>
      <c r="AT1923" s="26" t="s">
        <v>512</v>
      </c>
      <c r="AU1923" s="26" t="s">
        <v>87</v>
      </c>
      <c r="AY1923" s="26" t="s">
        <v>281</v>
      </c>
      <c r="BE1923" s="215">
        <f>IF(N1923="základní",J1923,0)</f>
        <v>0</v>
      </c>
      <c r="BF1923" s="215">
        <f>IF(N1923="snížená",J1923,0)</f>
        <v>0</v>
      </c>
      <c r="BG1923" s="215">
        <f>IF(N1923="zákl. přenesená",J1923,0)</f>
        <v>0</v>
      </c>
      <c r="BH1923" s="215">
        <f>IF(N1923="sníž. přenesená",J1923,0)</f>
        <v>0</v>
      </c>
      <c r="BI1923" s="215">
        <f>IF(N1923="nulová",J1923,0)</f>
        <v>0</v>
      </c>
      <c r="BJ1923" s="26" t="s">
        <v>24</v>
      </c>
      <c r="BK1923" s="215">
        <f>ROUND(I1923*H1923,2)</f>
        <v>0</v>
      </c>
      <c r="BL1923" s="26" t="s">
        <v>286</v>
      </c>
      <c r="BM1923" s="26" t="s">
        <v>2264</v>
      </c>
    </row>
    <row r="1924" s="10" customFormat="1" ht="29.88" customHeight="1">
      <c r="B1924" s="192"/>
      <c r="D1924" s="193" t="s">
        <v>79</v>
      </c>
      <c r="E1924" s="230" t="s">
        <v>518</v>
      </c>
      <c r="F1924" s="230" t="s">
        <v>519</v>
      </c>
      <c r="I1924" s="195"/>
      <c r="J1924" s="231">
        <f>BK1924</f>
        <v>0</v>
      </c>
      <c r="L1924" s="192"/>
      <c r="M1924" s="197"/>
      <c r="N1924" s="198"/>
      <c r="O1924" s="198"/>
      <c r="P1924" s="199">
        <f>SUM(P1925:P1926)</f>
        <v>0</v>
      </c>
      <c r="Q1924" s="198"/>
      <c r="R1924" s="199">
        <f>SUM(R1925:R1926)</f>
        <v>0</v>
      </c>
      <c r="S1924" s="198"/>
      <c r="T1924" s="200">
        <f>SUM(T1925:T1926)</f>
        <v>0</v>
      </c>
      <c r="AR1924" s="193" t="s">
        <v>24</v>
      </c>
      <c r="AT1924" s="201" t="s">
        <v>79</v>
      </c>
      <c r="AU1924" s="201" t="s">
        <v>24</v>
      </c>
      <c r="AY1924" s="193" t="s">
        <v>281</v>
      </c>
      <c r="BK1924" s="202">
        <f>SUM(BK1925:BK1926)</f>
        <v>0</v>
      </c>
    </row>
    <row r="1925" s="1" customFormat="1" ht="25.5" customHeight="1">
      <c r="B1925" s="203"/>
      <c r="C1925" s="204" t="s">
        <v>2265</v>
      </c>
      <c r="D1925" s="204" t="s">
        <v>282</v>
      </c>
      <c r="E1925" s="205" t="s">
        <v>2266</v>
      </c>
      <c r="F1925" s="206" t="s">
        <v>2267</v>
      </c>
      <c r="G1925" s="207" t="s">
        <v>470</v>
      </c>
      <c r="H1925" s="208">
        <v>3349.723</v>
      </c>
      <c r="I1925" s="209"/>
      <c r="J1925" s="210">
        <f>ROUND(I1925*H1925,2)</f>
        <v>0</v>
      </c>
      <c r="K1925" s="206" t="s">
        <v>389</v>
      </c>
      <c r="L1925" s="48"/>
      <c r="M1925" s="211" t="s">
        <v>5</v>
      </c>
      <c r="N1925" s="212" t="s">
        <v>51</v>
      </c>
      <c r="O1925" s="49"/>
      <c r="P1925" s="213">
        <f>O1925*H1925</f>
        <v>0</v>
      </c>
      <c r="Q1925" s="213">
        <v>0</v>
      </c>
      <c r="R1925" s="213">
        <f>Q1925*H1925</f>
        <v>0</v>
      </c>
      <c r="S1925" s="213">
        <v>0</v>
      </c>
      <c r="T1925" s="214">
        <f>S1925*H1925</f>
        <v>0</v>
      </c>
      <c r="AR1925" s="26" t="s">
        <v>286</v>
      </c>
      <c r="AT1925" s="26" t="s">
        <v>282</v>
      </c>
      <c r="AU1925" s="26" t="s">
        <v>87</v>
      </c>
      <c r="AY1925" s="26" t="s">
        <v>281</v>
      </c>
      <c r="BE1925" s="215">
        <f>IF(N1925="základní",J1925,0)</f>
        <v>0</v>
      </c>
      <c r="BF1925" s="215">
        <f>IF(N1925="snížená",J1925,0)</f>
        <v>0</v>
      </c>
      <c r="BG1925" s="215">
        <f>IF(N1925="zákl. přenesená",J1925,0)</f>
        <v>0</v>
      </c>
      <c r="BH1925" s="215">
        <f>IF(N1925="sníž. přenesená",J1925,0)</f>
        <v>0</v>
      </c>
      <c r="BI1925" s="215">
        <f>IF(N1925="nulová",J1925,0)</f>
        <v>0</v>
      </c>
      <c r="BJ1925" s="26" t="s">
        <v>24</v>
      </c>
      <c r="BK1925" s="215">
        <f>ROUND(I1925*H1925,2)</f>
        <v>0</v>
      </c>
      <c r="BL1925" s="26" t="s">
        <v>286</v>
      </c>
      <c r="BM1925" s="26" t="s">
        <v>2268</v>
      </c>
    </row>
    <row r="1926" s="1" customFormat="1">
      <c r="B1926" s="48"/>
      <c r="D1926" s="216" t="s">
        <v>288</v>
      </c>
      <c r="F1926" s="217" t="s">
        <v>2269</v>
      </c>
      <c r="I1926" s="218"/>
      <c r="L1926" s="48"/>
      <c r="M1926" s="219"/>
      <c r="N1926" s="49"/>
      <c r="O1926" s="49"/>
      <c r="P1926" s="49"/>
      <c r="Q1926" s="49"/>
      <c r="R1926" s="49"/>
      <c r="S1926" s="49"/>
      <c r="T1926" s="87"/>
      <c r="AT1926" s="26" t="s">
        <v>288</v>
      </c>
      <c r="AU1926" s="26" t="s">
        <v>87</v>
      </c>
    </row>
    <row r="1927" s="10" customFormat="1" ht="37.44" customHeight="1">
      <c r="B1927" s="192"/>
      <c r="D1927" s="193" t="s">
        <v>79</v>
      </c>
      <c r="E1927" s="194" t="s">
        <v>2270</v>
      </c>
      <c r="F1927" s="194" t="s">
        <v>2271</v>
      </c>
      <c r="I1927" s="195"/>
      <c r="J1927" s="196">
        <f>BK1927</f>
        <v>0</v>
      </c>
      <c r="L1927" s="192"/>
      <c r="M1927" s="197"/>
      <c r="N1927" s="198"/>
      <c r="O1927" s="198"/>
      <c r="P1927" s="199">
        <f>P1928+P2047+P2175+P2306+P2366+P2369+P2400+P2429+P2581+P2638+P2823+P2844+P2993+P3008+P3146+P3195+P3307</f>
        <v>0</v>
      </c>
      <c r="Q1927" s="198"/>
      <c r="R1927" s="199">
        <f>R1928+R2047+R2175+R2306+R2366+R2369+R2400+R2429+R2581+R2638+R2823+R2844+R2993+R3008+R3146+R3195+R3307</f>
        <v>105.15518624207</v>
      </c>
      <c r="S1927" s="198"/>
      <c r="T1927" s="200">
        <f>T1928+T2047+T2175+T2306+T2366+T2369+T2400+T2429+T2581+T2638+T2823+T2844+T2993+T3008+T3146+T3195+T3307</f>
        <v>4.4179200000000005</v>
      </c>
      <c r="AR1927" s="193" t="s">
        <v>87</v>
      </c>
      <c r="AT1927" s="201" t="s">
        <v>79</v>
      </c>
      <c r="AU1927" s="201" t="s">
        <v>80</v>
      </c>
      <c r="AY1927" s="193" t="s">
        <v>281</v>
      </c>
      <c r="BK1927" s="202">
        <f>BK1928+BK2047+BK2175+BK2306+BK2366+BK2369+BK2400+BK2429+BK2581+BK2638+BK2823+BK2844+BK2993+BK3008+BK3146+BK3195+BK3307</f>
        <v>0</v>
      </c>
    </row>
    <row r="1928" s="10" customFormat="1" ht="19.92" customHeight="1">
      <c r="B1928" s="192"/>
      <c r="D1928" s="193" t="s">
        <v>79</v>
      </c>
      <c r="E1928" s="230" t="s">
        <v>2272</v>
      </c>
      <c r="F1928" s="230" t="s">
        <v>2273</v>
      </c>
      <c r="I1928" s="195"/>
      <c r="J1928" s="231">
        <f>BK1928</f>
        <v>0</v>
      </c>
      <c r="L1928" s="192"/>
      <c r="M1928" s="197"/>
      <c r="N1928" s="198"/>
      <c r="O1928" s="198"/>
      <c r="P1928" s="199">
        <f>SUM(P1929:P2046)</f>
        <v>0</v>
      </c>
      <c r="Q1928" s="198"/>
      <c r="R1928" s="199">
        <f>SUM(R1929:R2046)</f>
        <v>19.838471090500004</v>
      </c>
      <c r="S1928" s="198"/>
      <c r="T1928" s="200">
        <f>SUM(T1929:T2046)</f>
        <v>0</v>
      </c>
      <c r="AR1928" s="193" t="s">
        <v>87</v>
      </c>
      <c r="AT1928" s="201" t="s">
        <v>79</v>
      </c>
      <c r="AU1928" s="201" t="s">
        <v>24</v>
      </c>
      <c r="AY1928" s="193" t="s">
        <v>281</v>
      </c>
      <c r="BK1928" s="202">
        <f>SUM(BK1929:BK2046)</f>
        <v>0</v>
      </c>
    </row>
    <row r="1929" s="1" customFormat="1" ht="25.5" customHeight="1">
      <c r="B1929" s="203"/>
      <c r="C1929" s="204" t="s">
        <v>2274</v>
      </c>
      <c r="D1929" s="204" t="s">
        <v>282</v>
      </c>
      <c r="E1929" s="205" t="s">
        <v>2275</v>
      </c>
      <c r="F1929" s="206" t="s">
        <v>2276</v>
      </c>
      <c r="G1929" s="207" t="s">
        <v>388</v>
      </c>
      <c r="H1929" s="208">
        <v>166.16999999999999</v>
      </c>
      <c r="I1929" s="209"/>
      <c r="J1929" s="210">
        <f>ROUND(I1929*H1929,2)</f>
        <v>0</v>
      </c>
      <c r="K1929" s="206" t="s">
        <v>389</v>
      </c>
      <c r="L1929" s="48"/>
      <c r="M1929" s="211" t="s">
        <v>5</v>
      </c>
      <c r="N1929" s="212" t="s">
        <v>51</v>
      </c>
      <c r="O1929" s="49"/>
      <c r="P1929" s="213">
        <f>O1929*H1929</f>
        <v>0</v>
      </c>
      <c r="Q1929" s="213">
        <v>0</v>
      </c>
      <c r="R1929" s="213">
        <f>Q1929*H1929</f>
        <v>0</v>
      </c>
      <c r="S1929" s="213">
        <v>0</v>
      </c>
      <c r="T1929" s="214">
        <f>S1929*H1929</f>
        <v>0</v>
      </c>
      <c r="AR1929" s="26" t="s">
        <v>354</v>
      </c>
      <c r="AT1929" s="26" t="s">
        <v>282</v>
      </c>
      <c r="AU1929" s="26" t="s">
        <v>87</v>
      </c>
      <c r="AY1929" s="26" t="s">
        <v>281</v>
      </c>
      <c r="BE1929" s="215">
        <f>IF(N1929="základní",J1929,0)</f>
        <v>0</v>
      </c>
      <c r="BF1929" s="215">
        <f>IF(N1929="snížená",J1929,0)</f>
        <v>0</v>
      </c>
      <c r="BG1929" s="215">
        <f>IF(N1929="zákl. přenesená",J1929,0)</f>
        <v>0</v>
      </c>
      <c r="BH1929" s="215">
        <f>IF(N1929="sníž. přenesená",J1929,0)</f>
        <v>0</v>
      </c>
      <c r="BI1929" s="215">
        <f>IF(N1929="nulová",J1929,0)</f>
        <v>0</v>
      </c>
      <c r="BJ1929" s="26" t="s">
        <v>24</v>
      </c>
      <c r="BK1929" s="215">
        <f>ROUND(I1929*H1929,2)</f>
        <v>0</v>
      </c>
      <c r="BL1929" s="26" t="s">
        <v>354</v>
      </c>
      <c r="BM1929" s="26" t="s">
        <v>2277</v>
      </c>
    </row>
    <row r="1930" s="1" customFormat="1">
      <c r="B1930" s="48"/>
      <c r="D1930" s="216" t="s">
        <v>288</v>
      </c>
      <c r="F1930" s="217" t="s">
        <v>2278</v>
      </c>
      <c r="I1930" s="218"/>
      <c r="L1930" s="48"/>
      <c r="M1930" s="219"/>
      <c r="N1930" s="49"/>
      <c r="O1930" s="49"/>
      <c r="P1930" s="49"/>
      <c r="Q1930" s="49"/>
      <c r="R1930" s="49"/>
      <c r="S1930" s="49"/>
      <c r="T1930" s="87"/>
      <c r="AT1930" s="26" t="s">
        <v>288</v>
      </c>
      <c r="AU1930" s="26" t="s">
        <v>87</v>
      </c>
    </row>
    <row r="1931" s="12" customFormat="1">
      <c r="B1931" s="232"/>
      <c r="D1931" s="216" t="s">
        <v>402</v>
      </c>
      <c r="E1931" s="233" t="s">
        <v>5</v>
      </c>
      <c r="F1931" s="234" t="s">
        <v>1860</v>
      </c>
      <c r="H1931" s="233" t="s">
        <v>5</v>
      </c>
      <c r="I1931" s="235"/>
      <c r="L1931" s="232"/>
      <c r="M1931" s="236"/>
      <c r="N1931" s="237"/>
      <c r="O1931" s="237"/>
      <c r="P1931" s="237"/>
      <c r="Q1931" s="237"/>
      <c r="R1931" s="237"/>
      <c r="S1931" s="237"/>
      <c r="T1931" s="238"/>
      <c r="AT1931" s="233" t="s">
        <v>402</v>
      </c>
      <c r="AU1931" s="233" t="s">
        <v>87</v>
      </c>
      <c r="AV1931" s="12" t="s">
        <v>24</v>
      </c>
      <c r="AW1931" s="12" t="s">
        <v>43</v>
      </c>
      <c r="AX1931" s="12" t="s">
        <v>80</v>
      </c>
      <c r="AY1931" s="233" t="s">
        <v>281</v>
      </c>
    </row>
    <row r="1932" s="13" customFormat="1">
      <c r="B1932" s="239"/>
      <c r="D1932" s="216" t="s">
        <v>402</v>
      </c>
      <c r="E1932" s="240" t="s">
        <v>5</v>
      </c>
      <c r="F1932" s="241" t="s">
        <v>1861</v>
      </c>
      <c r="H1932" s="242">
        <v>166.16999999999999</v>
      </c>
      <c r="I1932" s="243"/>
      <c r="L1932" s="239"/>
      <c r="M1932" s="244"/>
      <c r="N1932" s="245"/>
      <c r="O1932" s="245"/>
      <c r="P1932" s="245"/>
      <c r="Q1932" s="245"/>
      <c r="R1932" s="245"/>
      <c r="S1932" s="245"/>
      <c r="T1932" s="246"/>
      <c r="AT1932" s="240" t="s">
        <v>402</v>
      </c>
      <c r="AU1932" s="240" t="s">
        <v>87</v>
      </c>
      <c r="AV1932" s="13" t="s">
        <v>87</v>
      </c>
      <c r="AW1932" s="13" t="s">
        <v>43</v>
      </c>
      <c r="AX1932" s="13" t="s">
        <v>80</v>
      </c>
      <c r="AY1932" s="240" t="s">
        <v>281</v>
      </c>
    </row>
    <row r="1933" s="14" customFormat="1">
      <c r="B1933" s="247"/>
      <c r="D1933" s="216" t="s">
        <v>402</v>
      </c>
      <c r="E1933" s="248" t="s">
        <v>5</v>
      </c>
      <c r="F1933" s="249" t="s">
        <v>405</v>
      </c>
      <c r="H1933" s="250">
        <v>166.16999999999999</v>
      </c>
      <c r="I1933" s="251"/>
      <c r="L1933" s="247"/>
      <c r="M1933" s="252"/>
      <c r="N1933" s="253"/>
      <c r="O1933" s="253"/>
      <c r="P1933" s="253"/>
      <c r="Q1933" s="253"/>
      <c r="R1933" s="253"/>
      <c r="S1933" s="253"/>
      <c r="T1933" s="254"/>
      <c r="AT1933" s="248" t="s">
        <v>402</v>
      </c>
      <c r="AU1933" s="248" t="s">
        <v>87</v>
      </c>
      <c r="AV1933" s="14" t="s">
        <v>286</v>
      </c>
      <c r="AW1933" s="14" t="s">
        <v>43</v>
      </c>
      <c r="AX1933" s="14" t="s">
        <v>24</v>
      </c>
      <c r="AY1933" s="248" t="s">
        <v>281</v>
      </c>
    </row>
    <row r="1934" s="1" customFormat="1" ht="16.5" customHeight="1">
      <c r="B1934" s="203"/>
      <c r="C1934" s="255" t="s">
        <v>2279</v>
      </c>
      <c r="D1934" s="255" t="s">
        <v>512</v>
      </c>
      <c r="E1934" s="256" t="s">
        <v>2280</v>
      </c>
      <c r="F1934" s="257" t="s">
        <v>2281</v>
      </c>
      <c r="G1934" s="258" t="s">
        <v>470</v>
      </c>
      <c r="H1934" s="259">
        <v>0.050000000000000003</v>
      </c>
      <c r="I1934" s="260"/>
      <c r="J1934" s="261">
        <f>ROUND(I1934*H1934,2)</f>
        <v>0</v>
      </c>
      <c r="K1934" s="257" t="s">
        <v>389</v>
      </c>
      <c r="L1934" s="262"/>
      <c r="M1934" s="263" t="s">
        <v>5</v>
      </c>
      <c r="N1934" s="264" t="s">
        <v>51</v>
      </c>
      <c r="O1934" s="49"/>
      <c r="P1934" s="213">
        <f>O1934*H1934</f>
        <v>0</v>
      </c>
      <c r="Q1934" s="213">
        <v>1</v>
      </c>
      <c r="R1934" s="213">
        <f>Q1934*H1934</f>
        <v>0.050000000000000003</v>
      </c>
      <c r="S1934" s="213">
        <v>0</v>
      </c>
      <c r="T1934" s="214">
        <f>S1934*H1934</f>
        <v>0</v>
      </c>
      <c r="AR1934" s="26" t="s">
        <v>738</v>
      </c>
      <c r="AT1934" s="26" t="s">
        <v>512</v>
      </c>
      <c r="AU1934" s="26" t="s">
        <v>87</v>
      </c>
      <c r="AY1934" s="26" t="s">
        <v>281</v>
      </c>
      <c r="BE1934" s="215">
        <f>IF(N1934="základní",J1934,0)</f>
        <v>0</v>
      </c>
      <c r="BF1934" s="215">
        <f>IF(N1934="snížená",J1934,0)</f>
        <v>0</v>
      </c>
      <c r="BG1934" s="215">
        <f>IF(N1934="zákl. přenesená",J1934,0)</f>
        <v>0</v>
      </c>
      <c r="BH1934" s="215">
        <f>IF(N1934="sníž. přenesená",J1934,0)</f>
        <v>0</v>
      </c>
      <c r="BI1934" s="215">
        <f>IF(N1934="nulová",J1934,0)</f>
        <v>0</v>
      </c>
      <c r="BJ1934" s="26" t="s">
        <v>24</v>
      </c>
      <c r="BK1934" s="215">
        <f>ROUND(I1934*H1934,2)</f>
        <v>0</v>
      </c>
      <c r="BL1934" s="26" t="s">
        <v>354</v>
      </c>
      <c r="BM1934" s="26" t="s">
        <v>2282</v>
      </c>
    </row>
    <row r="1935" s="1" customFormat="1">
      <c r="B1935" s="48"/>
      <c r="D1935" s="216" t="s">
        <v>288</v>
      </c>
      <c r="F1935" s="217" t="s">
        <v>2283</v>
      </c>
      <c r="I1935" s="218"/>
      <c r="L1935" s="48"/>
      <c r="M1935" s="219"/>
      <c r="N1935" s="49"/>
      <c r="O1935" s="49"/>
      <c r="P1935" s="49"/>
      <c r="Q1935" s="49"/>
      <c r="R1935" s="49"/>
      <c r="S1935" s="49"/>
      <c r="T1935" s="87"/>
      <c r="AT1935" s="26" t="s">
        <v>288</v>
      </c>
      <c r="AU1935" s="26" t="s">
        <v>87</v>
      </c>
    </row>
    <row r="1936" s="13" customFormat="1">
      <c r="B1936" s="239"/>
      <c r="D1936" s="216" t="s">
        <v>402</v>
      </c>
      <c r="E1936" s="240" t="s">
        <v>5</v>
      </c>
      <c r="F1936" s="241" t="s">
        <v>2284</v>
      </c>
      <c r="H1936" s="242">
        <v>0.050000000000000003</v>
      </c>
      <c r="I1936" s="243"/>
      <c r="L1936" s="239"/>
      <c r="M1936" s="244"/>
      <c r="N1936" s="245"/>
      <c r="O1936" s="245"/>
      <c r="P1936" s="245"/>
      <c r="Q1936" s="245"/>
      <c r="R1936" s="245"/>
      <c r="S1936" s="245"/>
      <c r="T1936" s="246"/>
      <c r="AT1936" s="240" t="s">
        <v>402</v>
      </c>
      <c r="AU1936" s="240" t="s">
        <v>87</v>
      </c>
      <c r="AV1936" s="13" t="s">
        <v>87</v>
      </c>
      <c r="AW1936" s="13" t="s">
        <v>43</v>
      </c>
      <c r="AX1936" s="13" t="s">
        <v>80</v>
      </c>
      <c r="AY1936" s="240" t="s">
        <v>281</v>
      </c>
    </row>
    <row r="1937" s="14" customFormat="1">
      <c r="B1937" s="247"/>
      <c r="D1937" s="216" t="s">
        <v>402</v>
      </c>
      <c r="E1937" s="248" t="s">
        <v>5</v>
      </c>
      <c r="F1937" s="249" t="s">
        <v>405</v>
      </c>
      <c r="H1937" s="250">
        <v>0.050000000000000003</v>
      </c>
      <c r="I1937" s="251"/>
      <c r="L1937" s="247"/>
      <c r="M1937" s="252"/>
      <c r="N1937" s="253"/>
      <c r="O1937" s="253"/>
      <c r="P1937" s="253"/>
      <c r="Q1937" s="253"/>
      <c r="R1937" s="253"/>
      <c r="S1937" s="253"/>
      <c r="T1937" s="254"/>
      <c r="AT1937" s="248" t="s">
        <v>402</v>
      </c>
      <c r="AU1937" s="248" t="s">
        <v>87</v>
      </c>
      <c r="AV1937" s="14" t="s">
        <v>286</v>
      </c>
      <c r="AW1937" s="14" t="s">
        <v>43</v>
      </c>
      <c r="AX1937" s="14" t="s">
        <v>24</v>
      </c>
      <c r="AY1937" s="248" t="s">
        <v>281</v>
      </c>
    </row>
    <row r="1938" s="1" customFormat="1" ht="25.5" customHeight="1">
      <c r="B1938" s="203"/>
      <c r="C1938" s="204" t="s">
        <v>2285</v>
      </c>
      <c r="D1938" s="204" t="s">
        <v>282</v>
      </c>
      <c r="E1938" s="205" t="s">
        <v>2275</v>
      </c>
      <c r="F1938" s="206" t="s">
        <v>2276</v>
      </c>
      <c r="G1938" s="207" t="s">
        <v>388</v>
      </c>
      <c r="H1938" s="208">
        <v>917.14999999999998</v>
      </c>
      <c r="I1938" s="209"/>
      <c r="J1938" s="210">
        <f>ROUND(I1938*H1938,2)</f>
        <v>0</v>
      </c>
      <c r="K1938" s="206" t="s">
        <v>389</v>
      </c>
      <c r="L1938" s="48"/>
      <c r="M1938" s="211" t="s">
        <v>5</v>
      </c>
      <c r="N1938" s="212" t="s">
        <v>51</v>
      </c>
      <c r="O1938" s="49"/>
      <c r="P1938" s="213">
        <f>O1938*H1938</f>
        <v>0</v>
      </c>
      <c r="Q1938" s="213">
        <v>0</v>
      </c>
      <c r="R1938" s="213">
        <f>Q1938*H1938</f>
        <v>0</v>
      </c>
      <c r="S1938" s="213">
        <v>0</v>
      </c>
      <c r="T1938" s="214">
        <f>S1938*H1938</f>
        <v>0</v>
      </c>
      <c r="AR1938" s="26" t="s">
        <v>354</v>
      </c>
      <c r="AT1938" s="26" t="s">
        <v>282</v>
      </c>
      <c r="AU1938" s="26" t="s">
        <v>87</v>
      </c>
      <c r="AY1938" s="26" t="s">
        <v>281</v>
      </c>
      <c r="BE1938" s="215">
        <f>IF(N1938="základní",J1938,0)</f>
        <v>0</v>
      </c>
      <c r="BF1938" s="215">
        <f>IF(N1938="snížená",J1938,0)</f>
        <v>0</v>
      </c>
      <c r="BG1938" s="215">
        <f>IF(N1938="zákl. přenesená",J1938,0)</f>
        <v>0</v>
      </c>
      <c r="BH1938" s="215">
        <f>IF(N1938="sníž. přenesená",J1938,0)</f>
        <v>0</v>
      </c>
      <c r="BI1938" s="215">
        <f>IF(N1938="nulová",J1938,0)</f>
        <v>0</v>
      </c>
      <c r="BJ1938" s="26" t="s">
        <v>24</v>
      </c>
      <c r="BK1938" s="215">
        <f>ROUND(I1938*H1938,2)</f>
        <v>0</v>
      </c>
      <c r="BL1938" s="26" t="s">
        <v>354</v>
      </c>
      <c r="BM1938" s="26" t="s">
        <v>2286</v>
      </c>
    </row>
    <row r="1939" s="1" customFormat="1">
      <c r="B1939" s="48"/>
      <c r="D1939" s="216" t="s">
        <v>288</v>
      </c>
      <c r="F1939" s="217" t="s">
        <v>2278</v>
      </c>
      <c r="I1939" s="218"/>
      <c r="L1939" s="48"/>
      <c r="M1939" s="219"/>
      <c r="N1939" s="49"/>
      <c r="O1939" s="49"/>
      <c r="P1939" s="49"/>
      <c r="Q1939" s="49"/>
      <c r="R1939" s="49"/>
      <c r="S1939" s="49"/>
      <c r="T1939" s="87"/>
      <c r="AT1939" s="26" t="s">
        <v>288</v>
      </c>
      <c r="AU1939" s="26" t="s">
        <v>87</v>
      </c>
    </row>
    <row r="1940" s="12" customFormat="1">
      <c r="B1940" s="232"/>
      <c r="D1940" s="216" t="s">
        <v>402</v>
      </c>
      <c r="E1940" s="233" t="s">
        <v>5</v>
      </c>
      <c r="F1940" s="234" t="s">
        <v>2287</v>
      </c>
      <c r="H1940" s="233" t="s">
        <v>5</v>
      </c>
      <c r="I1940" s="235"/>
      <c r="L1940" s="232"/>
      <c r="M1940" s="236"/>
      <c r="N1940" s="237"/>
      <c r="O1940" s="237"/>
      <c r="P1940" s="237"/>
      <c r="Q1940" s="237"/>
      <c r="R1940" s="237"/>
      <c r="S1940" s="237"/>
      <c r="T1940" s="238"/>
      <c r="AT1940" s="233" t="s">
        <v>402</v>
      </c>
      <c r="AU1940" s="233" t="s">
        <v>87</v>
      </c>
      <c r="AV1940" s="12" t="s">
        <v>24</v>
      </c>
      <c r="AW1940" s="12" t="s">
        <v>43</v>
      </c>
      <c r="AX1940" s="12" t="s">
        <v>80</v>
      </c>
      <c r="AY1940" s="233" t="s">
        <v>281</v>
      </c>
    </row>
    <row r="1941" s="13" customFormat="1">
      <c r="B1941" s="239"/>
      <c r="D1941" s="216" t="s">
        <v>402</v>
      </c>
      <c r="E1941" s="240" t="s">
        <v>5</v>
      </c>
      <c r="F1941" s="241" t="s">
        <v>2288</v>
      </c>
      <c r="H1941" s="242">
        <v>607.11000000000001</v>
      </c>
      <c r="I1941" s="243"/>
      <c r="L1941" s="239"/>
      <c r="M1941" s="244"/>
      <c r="N1941" s="245"/>
      <c r="O1941" s="245"/>
      <c r="P1941" s="245"/>
      <c r="Q1941" s="245"/>
      <c r="R1941" s="245"/>
      <c r="S1941" s="245"/>
      <c r="T1941" s="246"/>
      <c r="AT1941" s="240" t="s">
        <v>402</v>
      </c>
      <c r="AU1941" s="240" t="s">
        <v>87</v>
      </c>
      <c r="AV1941" s="13" t="s">
        <v>87</v>
      </c>
      <c r="AW1941" s="13" t="s">
        <v>43</v>
      </c>
      <c r="AX1941" s="13" t="s">
        <v>80</v>
      </c>
      <c r="AY1941" s="240" t="s">
        <v>281</v>
      </c>
    </row>
    <row r="1942" s="13" customFormat="1">
      <c r="B1942" s="239"/>
      <c r="D1942" s="216" t="s">
        <v>402</v>
      </c>
      <c r="E1942" s="240" t="s">
        <v>5</v>
      </c>
      <c r="F1942" s="241" t="s">
        <v>2289</v>
      </c>
      <c r="H1942" s="242">
        <v>3.25</v>
      </c>
      <c r="I1942" s="243"/>
      <c r="L1942" s="239"/>
      <c r="M1942" s="244"/>
      <c r="N1942" s="245"/>
      <c r="O1942" s="245"/>
      <c r="P1942" s="245"/>
      <c r="Q1942" s="245"/>
      <c r="R1942" s="245"/>
      <c r="S1942" s="245"/>
      <c r="T1942" s="246"/>
      <c r="AT1942" s="240" t="s">
        <v>402</v>
      </c>
      <c r="AU1942" s="240" t="s">
        <v>87</v>
      </c>
      <c r="AV1942" s="13" t="s">
        <v>87</v>
      </c>
      <c r="AW1942" s="13" t="s">
        <v>43</v>
      </c>
      <c r="AX1942" s="13" t="s">
        <v>80</v>
      </c>
      <c r="AY1942" s="240" t="s">
        <v>281</v>
      </c>
    </row>
    <row r="1943" s="13" customFormat="1">
      <c r="B1943" s="239"/>
      <c r="D1943" s="216" t="s">
        <v>402</v>
      </c>
      <c r="E1943" s="240" t="s">
        <v>5</v>
      </c>
      <c r="F1943" s="241" t="s">
        <v>2290</v>
      </c>
      <c r="H1943" s="242">
        <v>140.62000000000001</v>
      </c>
      <c r="I1943" s="243"/>
      <c r="L1943" s="239"/>
      <c r="M1943" s="244"/>
      <c r="N1943" s="245"/>
      <c r="O1943" s="245"/>
      <c r="P1943" s="245"/>
      <c r="Q1943" s="245"/>
      <c r="R1943" s="245"/>
      <c r="S1943" s="245"/>
      <c r="T1943" s="246"/>
      <c r="AT1943" s="240" t="s">
        <v>402</v>
      </c>
      <c r="AU1943" s="240" t="s">
        <v>87</v>
      </c>
      <c r="AV1943" s="13" t="s">
        <v>87</v>
      </c>
      <c r="AW1943" s="13" t="s">
        <v>43</v>
      </c>
      <c r="AX1943" s="13" t="s">
        <v>80</v>
      </c>
      <c r="AY1943" s="240" t="s">
        <v>281</v>
      </c>
    </row>
    <row r="1944" s="12" customFormat="1">
      <c r="B1944" s="232"/>
      <c r="D1944" s="216" t="s">
        <v>402</v>
      </c>
      <c r="E1944" s="233" t="s">
        <v>5</v>
      </c>
      <c r="F1944" s="234" t="s">
        <v>1860</v>
      </c>
      <c r="H1944" s="233" t="s">
        <v>5</v>
      </c>
      <c r="I1944" s="235"/>
      <c r="L1944" s="232"/>
      <c r="M1944" s="236"/>
      <c r="N1944" s="237"/>
      <c r="O1944" s="237"/>
      <c r="P1944" s="237"/>
      <c r="Q1944" s="237"/>
      <c r="R1944" s="237"/>
      <c r="S1944" s="237"/>
      <c r="T1944" s="238"/>
      <c r="AT1944" s="233" t="s">
        <v>402</v>
      </c>
      <c r="AU1944" s="233" t="s">
        <v>87</v>
      </c>
      <c r="AV1944" s="12" t="s">
        <v>24</v>
      </c>
      <c r="AW1944" s="12" t="s">
        <v>43</v>
      </c>
      <c r="AX1944" s="12" t="s">
        <v>80</v>
      </c>
      <c r="AY1944" s="233" t="s">
        <v>281</v>
      </c>
    </row>
    <row r="1945" s="13" customFormat="1">
      <c r="B1945" s="239"/>
      <c r="D1945" s="216" t="s">
        <v>402</v>
      </c>
      <c r="E1945" s="240" t="s">
        <v>5</v>
      </c>
      <c r="F1945" s="241" t="s">
        <v>1861</v>
      </c>
      <c r="H1945" s="242">
        <v>166.16999999999999</v>
      </c>
      <c r="I1945" s="243"/>
      <c r="L1945" s="239"/>
      <c r="M1945" s="244"/>
      <c r="N1945" s="245"/>
      <c r="O1945" s="245"/>
      <c r="P1945" s="245"/>
      <c r="Q1945" s="245"/>
      <c r="R1945" s="245"/>
      <c r="S1945" s="245"/>
      <c r="T1945" s="246"/>
      <c r="AT1945" s="240" t="s">
        <v>402</v>
      </c>
      <c r="AU1945" s="240" t="s">
        <v>87</v>
      </c>
      <c r="AV1945" s="13" t="s">
        <v>87</v>
      </c>
      <c r="AW1945" s="13" t="s">
        <v>43</v>
      </c>
      <c r="AX1945" s="13" t="s">
        <v>80</v>
      </c>
      <c r="AY1945" s="240" t="s">
        <v>281</v>
      </c>
    </row>
    <row r="1946" s="14" customFormat="1">
      <c r="B1946" s="247"/>
      <c r="D1946" s="216" t="s">
        <v>402</v>
      </c>
      <c r="E1946" s="248" t="s">
        <v>5</v>
      </c>
      <c r="F1946" s="249" t="s">
        <v>405</v>
      </c>
      <c r="H1946" s="250">
        <v>917.14999999999998</v>
      </c>
      <c r="I1946" s="251"/>
      <c r="L1946" s="247"/>
      <c r="M1946" s="252"/>
      <c r="N1946" s="253"/>
      <c r="O1946" s="253"/>
      <c r="P1946" s="253"/>
      <c r="Q1946" s="253"/>
      <c r="R1946" s="253"/>
      <c r="S1946" s="253"/>
      <c r="T1946" s="254"/>
      <c r="AT1946" s="248" t="s">
        <v>402</v>
      </c>
      <c r="AU1946" s="248" t="s">
        <v>87</v>
      </c>
      <c r="AV1946" s="14" t="s">
        <v>286</v>
      </c>
      <c r="AW1946" s="14" t="s">
        <v>43</v>
      </c>
      <c r="AX1946" s="14" t="s">
        <v>24</v>
      </c>
      <c r="AY1946" s="248" t="s">
        <v>281</v>
      </c>
    </row>
    <row r="1947" s="1" customFormat="1" ht="16.5" customHeight="1">
      <c r="B1947" s="203"/>
      <c r="C1947" s="255" t="s">
        <v>2291</v>
      </c>
      <c r="D1947" s="255" t="s">
        <v>512</v>
      </c>
      <c r="E1947" s="256" t="s">
        <v>2280</v>
      </c>
      <c r="F1947" s="257" t="s">
        <v>2281</v>
      </c>
      <c r="G1947" s="258" t="s">
        <v>470</v>
      </c>
      <c r="H1947" s="259">
        <v>0.27500000000000002</v>
      </c>
      <c r="I1947" s="260"/>
      <c r="J1947" s="261">
        <f>ROUND(I1947*H1947,2)</f>
        <v>0</v>
      </c>
      <c r="K1947" s="257" t="s">
        <v>389</v>
      </c>
      <c r="L1947" s="262"/>
      <c r="M1947" s="263" t="s">
        <v>5</v>
      </c>
      <c r="N1947" s="264" t="s">
        <v>51</v>
      </c>
      <c r="O1947" s="49"/>
      <c r="P1947" s="213">
        <f>O1947*H1947</f>
        <v>0</v>
      </c>
      <c r="Q1947" s="213">
        <v>1</v>
      </c>
      <c r="R1947" s="213">
        <f>Q1947*H1947</f>
        <v>0.27500000000000002</v>
      </c>
      <c r="S1947" s="213">
        <v>0</v>
      </c>
      <c r="T1947" s="214">
        <f>S1947*H1947</f>
        <v>0</v>
      </c>
      <c r="AR1947" s="26" t="s">
        <v>738</v>
      </c>
      <c r="AT1947" s="26" t="s">
        <v>512</v>
      </c>
      <c r="AU1947" s="26" t="s">
        <v>87</v>
      </c>
      <c r="AY1947" s="26" t="s">
        <v>281</v>
      </c>
      <c r="BE1947" s="215">
        <f>IF(N1947="základní",J1947,0)</f>
        <v>0</v>
      </c>
      <c r="BF1947" s="215">
        <f>IF(N1947="snížená",J1947,0)</f>
        <v>0</v>
      </c>
      <c r="BG1947" s="215">
        <f>IF(N1947="zákl. přenesená",J1947,0)</f>
        <v>0</v>
      </c>
      <c r="BH1947" s="215">
        <f>IF(N1947="sníž. přenesená",J1947,0)</f>
        <v>0</v>
      </c>
      <c r="BI1947" s="215">
        <f>IF(N1947="nulová",J1947,0)</f>
        <v>0</v>
      </c>
      <c r="BJ1947" s="26" t="s">
        <v>24</v>
      </c>
      <c r="BK1947" s="215">
        <f>ROUND(I1947*H1947,2)</f>
        <v>0</v>
      </c>
      <c r="BL1947" s="26" t="s">
        <v>354</v>
      </c>
      <c r="BM1947" s="26" t="s">
        <v>2292</v>
      </c>
    </row>
    <row r="1948" s="1" customFormat="1">
      <c r="B1948" s="48"/>
      <c r="D1948" s="216" t="s">
        <v>288</v>
      </c>
      <c r="F1948" s="217" t="s">
        <v>2283</v>
      </c>
      <c r="I1948" s="218"/>
      <c r="L1948" s="48"/>
      <c r="M1948" s="219"/>
      <c r="N1948" s="49"/>
      <c r="O1948" s="49"/>
      <c r="P1948" s="49"/>
      <c r="Q1948" s="49"/>
      <c r="R1948" s="49"/>
      <c r="S1948" s="49"/>
      <c r="T1948" s="87"/>
      <c r="AT1948" s="26" t="s">
        <v>288</v>
      </c>
      <c r="AU1948" s="26" t="s">
        <v>87</v>
      </c>
    </row>
    <row r="1949" s="13" customFormat="1">
      <c r="B1949" s="239"/>
      <c r="D1949" s="216" t="s">
        <v>402</v>
      </c>
      <c r="E1949" s="240" t="s">
        <v>5</v>
      </c>
      <c r="F1949" s="241" t="s">
        <v>2293</v>
      </c>
      <c r="H1949" s="242">
        <v>0.27500000000000002</v>
      </c>
      <c r="I1949" s="243"/>
      <c r="L1949" s="239"/>
      <c r="M1949" s="244"/>
      <c r="N1949" s="245"/>
      <c r="O1949" s="245"/>
      <c r="P1949" s="245"/>
      <c r="Q1949" s="245"/>
      <c r="R1949" s="245"/>
      <c r="S1949" s="245"/>
      <c r="T1949" s="246"/>
      <c r="AT1949" s="240" t="s">
        <v>402</v>
      </c>
      <c r="AU1949" s="240" t="s">
        <v>87</v>
      </c>
      <c r="AV1949" s="13" t="s">
        <v>87</v>
      </c>
      <c r="AW1949" s="13" t="s">
        <v>43</v>
      </c>
      <c r="AX1949" s="13" t="s">
        <v>80</v>
      </c>
      <c r="AY1949" s="240" t="s">
        <v>281</v>
      </c>
    </row>
    <row r="1950" s="14" customFormat="1">
      <c r="B1950" s="247"/>
      <c r="D1950" s="216" t="s">
        <v>402</v>
      </c>
      <c r="E1950" s="248" t="s">
        <v>5</v>
      </c>
      <c r="F1950" s="249" t="s">
        <v>405</v>
      </c>
      <c r="H1950" s="250">
        <v>0.27500000000000002</v>
      </c>
      <c r="I1950" s="251"/>
      <c r="L1950" s="247"/>
      <c r="M1950" s="252"/>
      <c r="N1950" s="253"/>
      <c r="O1950" s="253"/>
      <c r="P1950" s="253"/>
      <c r="Q1950" s="253"/>
      <c r="R1950" s="253"/>
      <c r="S1950" s="253"/>
      <c r="T1950" s="254"/>
      <c r="AT1950" s="248" t="s">
        <v>402</v>
      </c>
      <c r="AU1950" s="248" t="s">
        <v>87</v>
      </c>
      <c r="AV1950" s="14" t="s">
        <v>286</v>
      </c>
      <c r="AW1950" s="14" t="s">
        <v>43</v>
      </c>
      <c r="AX1950" s="14" t="s">
        <v>24</v>
      </c>
      <c r="AY1950" s="248" t="s">
        <v>281</v>
      </c>
    </row>
    <row r="1951" s="1" customFormat="1" ht="25.5" customHeight="1">
      <c r="B1951" s="203"/>
      <c r="C1951" s="204" t="s">
        <v>2294</v>
      </c>
      <c r="D1951" s="204" t="s">
        <v>282</v>
      </c>
      <c r="E1951" s="205" t="s">
        <v>2275</v>
      </c>
      <c r="F1951" s="206" t="s">
        <v>2276</v>
      </c>
      <c r="G1951" s="207" t="s">
        <v>388</v>
      </c>
      <c r="H1951" s="208">
        <v>166.16999999999999</v>
      </c>
      <c r="I1951" s="209"/>
      <c r="J1951" s="210">
        <f>ROUND(I1951*H1951,2)</f>
        <v>0</v>
      </c>
      <c r="K1951" s="206" t="s">
        <v>389</v>
      </c>
      <c r="L1951" s="48"/>
      <c r="M1951" s="211" t="s">
        <v>5</v>
      </c>
      <c r="N1951" s="212" t="s">
        <v>51</v>
      </c>
      <c r="O1951" s="49"/>
      <c r="P1951" s="213">
        <f>O1951*H1951</f>
        <v>0</v>
      </c>
      <c r="Q1951" s="213">
        <v>0</v>
      </c>
      <c r="R1951" s="213">
        <f>Q1951*H1951</f>
        <v>0</v>
      </c>
      <c r="S1951" s="213">
        <v>0</v>
      </c>
      <c r="T1951" s="214">
        <f>S1951*H1951</f>
        <v>0</v>
      </c>
      <c r="AR1951" s="26" t="s">
        <v>354</v>
      </c>
      <c r="AT1951" s="26" t="s">
        <v>282</v>
      </c>
      <c r="AU1951" s="26" t="s">
        <v>87</v>
      </c>
      <c r="AY1951" s="26" t="s">
        <v>281</v>
      </c>
      <c r="BE1951" s="215">
        <f>IF(N1951="základní",J1951,0)</f>
        <v>0</v>
      </c>
      <c r="BF1951" s="215">
        <f>IF(N1951="snížená",J1951,0)</f>
        <v>0</v>
      </c>
      <c r="BG1951" s="215">
        <f>IF(N1951="zákl. přenesená",J1951,0)</f>
        <v>0</v>
      </c>
      <c r="BH1951" s="215">
        <f>IF(N1951="sníž. přenesená",J1951,0)</f>
        <v>0</v>
      </c>
      <c r="BI1951" s="215">
        <f>IF(N1951="nulová",J1951,0)</f>
        <v>0</v>
      </c>
      <c r="BJ1951" s="26" t="s">
        <v>24</v>
      </c>
      <c r="BK1951" s="215">
        <f>ROUND(I1951*H1951,2)</f>
        <v>0</v>
      </c>
      <c r="BL1951" s="26" t="s">
        <v>354</v>
      </c>
      <c r="BM1951" s="26" t="s">
        <v>2295</v>
      </c>
    </row>
    <row r="1952" s="1" customFormat="1">
      <c r="B1952" s="48"/>
      <c r="D1952" s="216" t="s">
        <v>288</v>
      </c>
      <c r="F1952" s="217" t="s">
        <v>2278</v>
      </c>
      <c r="I1952" s="218"/>
      <c r="L1952" s="48"/>
      <c r="M1952" s="219"/>
      <c r="N1952" s="49"/>
      <c r="O1952" s="49"/>
      <c r="P1952" s="49"/>
      <c r="Q1952" s="49"/>
      <c r="R1952" s="49"/>
      <c r="S1952" s="49"/>
      <c r="T1952" s="87"/>
      <c r="AT1952" s="26" t="s">
        <v>288</v>
      </c>
      <c r="AU1952" s="26" t="s">
        <v>87</v>
      </c>
    </row>
    <row r="1953" s="12" customFormat="1">
      <c r="B1953" s="232"/>
      <c r="D1953" s="216" t="s">
        <v>402</v>
      </c>
      <c r="E1953" s="233" t="s">
        <v>5</v>
      </c>
      <c r="F1953" s="234" t="s">
        <v>1860</v>
      </c>
      <c r="H1953" s="233" t="s">
        <v>5</v>
      </c>
      <c r="I1953" s="235"/>
      <c r="L1953" s="232"/>
      <c r="M1953" s="236"/>
      <c r="N1953" s="237"/>
      <c r="O1953" s="237"/>
      <c r="P1953" s="237"/>
      <c r="Q1953" s="237"/>
      <c r="R1953" s="237"/>
      <c r="S1953" s="237"/>
      <c r="T1953" s="238"/>
      <c r="AT1953" s="233" t="s">
        <v>402</v>
      </c>
      <c r="AU1953" s="233" t="s">
        <v>87</v>
      </c>
      <c r="AV1953" s="12" t="s">
        <v>24</v>
      </c>
      <c r="AW1953" s="12" t="s">
        <v>43</v>
      </c>
      <c r="AX1953" s="12" t="s">
        <v>80</v>
      </c>
      <c r="AY1953" s="233" t="s">
        <v>281</v>
      </c>
    </row>
    <row r="1954" s="13" customFormat="1">
      <c r="B1954" s="239"/>
      <c r="D1954" s="216" t="s">
        <v>402</v>
      </c>
      <c r="E1954" s="240" t="s">
        <v>5</v>
      </c>
      <c r="F1954" s="241" t="s">
        <v>1861</v>
      </c>
      <c r="H1954" s="242">
        <v>166.16999999999999</v>
      </c>
      <c r="I1954" s="243"/>
      <c r="L1954" s="239"/>
      <c r="M1954" s="244"/>
      <c r="N1954" s="245"/>
      <c r="O1954" s="245"/>
      <c r="P1954" s="245"/>
      <c r="Q1954" s="245"/>
      <c r="R1954" s="245"/>
      <c r="S1954" s="245"/>
      <c r="T1954" s="246"/>
      <c r="AT1954" s="240" t="s">
        <v>402</v>
      </c>
      <c r="AU1954" s="240" t="s">
        <v>87</v>
      </c>
      <c r="AV1954" s="13" t="s">
        <v>87</v>
      </c>
      <c r="AW1954" s="13" t="s">
        <v>43</v>
      </c>
      <c r="AX1954" s="13" t="s">
        <v>80</v>
      </c>
      <c r="AY1954" s="240" t="s">
        <v>281</v>
      </c>
    </row>
    <row r="1955" s="14" customFormat="1">
      <c r="B1955" s="247"/>
      <c r="D1955" s="216" t="s">
        <v>402</v>
      </c>
      <c r="E1955" s="248" t="s">
        <v>5</v>
      </c>
      <c r="F1955" s="249" t="s">
        <v>405</v>
      </c>
      <c r="H1955" s="250">
        <v>166.16999999999999</v>
      </c>
      <c r="I1955" s="251"/>
      <c r="L1955" s="247"/>
      <c r="M1955" s="252"/>
      <c r="N1955" s="253"/>
      <c r="O1955" s="253"/>
      <c r="P1955" s="253"/>
      <c r="Q1955" s="253"/>
      <c r="R1955" s="253"/>
      <c r="S1955" s="253"/>
      <c r="T1955" s="254"/>
      <c r="AT1955" s="248" t="s">
        <v>402</v>
      </c>
      <c r="AU1955" s="248" t="s">
        <v>87</v>
      </c>
      <c r="AV1955" s="14" t="s">
        <v>286</v>
      </c>
      <c r="AW1955" s="14" t="s">
        <v>43</v>
      </c>
      <c r="AX1955" s="14" t="s">
        <v>24</v>
      </c>
      <c r="AY1955" s="248" t="s">
        <v>281</v>
      </c>
    </row>
    <row r="1956" s="1" customFormat="1" ht="16.5" customHeight="1">
      <c r="B1956" s="203"/>
      <c r="C1956" s="255" t="s">
        <v>2296</v>
      </c>
      <c r="D1956" s="255" t="s">
        <v>512</v>
      </c>
      <c r="E1956" s="256" t="s">
        <v>2280</v>
      </c>
      <c r="F1956" s="257" t="s">
        <v>2281</v>
      </c>
      <c r="G1956" s="258" t="s">
        <v>470</v>
      </c>
      <c r="H1956" s="259">
        <v>0.035000000000000003</v>
      </c>
      <c r="I1956" s="260"/>
      <c r="J1956" s="261">
        <f>ROUND(I1956*H1956,2)</f>
        <v>0</v>
      </c>
      <c r="K1956" s="257" t="s">
        <v>389</v>
      </c>
      <c r="L1956" s="262"/>
      <c r="M1956" s="263" t="s">
        <v>5</v>
      </c>
      <c r="N1956" s="264" t="s">
        <v>51</v>
      </c>
      <c r="O1956" s="49"/>
      <c r="P1956" s="213">
        <f>O1956*H1956</f>
        <v>0</v>
      </c>
      <c r="Q1956" s="213">
        <v>1</v>
      </c>
      <c r="R1956" s="213">
        <f>Q1956*H1956</f>
        <v>0.035000000000000003</v>
      </c>
      <c r="S1956" s="213">
        <v>0</v>
      </c>
      <c r="T1956" s="214">
        <f>S1956*H1956</f>
        <v>0</v>
      </c>
      <c r="AR1956" s="26" t="s">
        <v>738</v>
      </c>
      <c r="AT1956" s="26" t="s">
        <v>512</v>
      </c>
      <c r="AU1956" s="26" t="s">
        <v>87</v>
      </c>
      <c r="AY1956" s="26" t="s">
        <v>281</v>
      </c>
      <c r="BE1956" s="215">
        <f>IF(N1956="základní",J1956,0)</f>
        <v>0</v>
      </c>
      <c r="BF1956" s="215">
        <f>IF(N1956="snížená",J1956,0)</f>
        <v>0</v>
      </c>
      <c r="BG1956" s="215">
        <f>IF(N1956="zákl. přenesená",J1956,0)</f>
        <v>0</v>
      </c>
      <c r="BH1956" s="215">
        <f>IF(N1956="sníž. přenesená",J1956,0)</f>
        <v>0</v>
      </c>
      <c r="BI1956" s="215">
        <f>IF(N1956="nulová",J1956,0)</f>
        <v>0</v>
      </c>
      <c r="BJ1956" s="26" t="s">
        <v>24</v>
      </c>
      <c r="BK1956" s="215">
        <f>ROUND(I1956*H1956,2)</f>
        <v>0</v>
      </c>
      <c r="BL1956" s="26" t="s">
        <v>354</v>
      </c>
      <c r="BM1956" s="26" t="s">
        <v>2297</v>
      </c>
    </row>
    <row r="1957" s="1" customFormat="1">
      <c r="B1957" s="48"/>
      <c r="D1957" s="216" t="s">
        <v>288</v>
      </c>
      <c r="F1957" s="217" t="s">
        <v>2283</v>
      </c>
      <c r="I1957" s="218"/>
      <c r="L1957" s="48"/>
      <c r="M1957" s="219"/>
      <c r="N1957" s="49"/>
      <c r="O1957" s="49"/>
      <c r="P1957" s="49"/>
      <c r="Q1957" s="49"/>
      <c r="R1957" s="49"/>
      <c r="S1957" s="49"/>
      <c r="T1957" s="87"/>
      <c r="AT1957" s="26" t="s">
        <v>288</v>
      </c>
      <c r="AU1957" s="26" t="s">
        <v>87</v>
      </c>
    </row>
    <row r="1958" s="13" customFormat="1">
      <c r="B1958" s="239"/>
      <c r="D1958" s="216" t="s">
        <v>402</v>
      </c>
      <c r="E1958" s="240" t="s">
        <v>5</v>
      </c>
      <c r="F1958" s="241" t="s">
        <v>2298</v>
      </c>
      <c r="H1958" s="242">
        <v>0.035000000000000003</v>
      </c>
      <c r="I1958" s="243"/>
      <c r="L1958" s="239"/>
      <c r="M1958" s="244"/>
      <c r="N1958" s="245"/>
      <c r="O1958" s="245"/>
      <c r="P1958" s="245"/>
      <c r="Q1958" s="245"/>
      <c r="R1958" s="245"/>
      <c r="S1958" s="245"/>
      <c r="T1958" s="246"/>
      <c r="AT1958" s="240" t="s">
        <v>402</v>
      </c>
      <c r="AU1958" s="240" t="s">
        <v>87</v>
      </c>
      <c r="AV1958" s="13" t="s">
        <v>87</v>
      </c>
      <c r="AW1958" s="13" t="s">
        <v>43</v>
      </c>
      <c r="AX1958" s="13" t="s">
        <v>80</v>
      </c>
      <c r="AY1958" s="240" t="s">
        <v>281</v>
      </c>
    </row>
    <row r="1959" s="14" customFormat="1">
      <c r="B1959" s="247"/>
      <c r="D1959" s="216" t="s">
        <v>402</v>
      </c>
      <c r="E1959" s="248" t="s">
        <v>5</v>
      </c>
      <c r="F1959" s="249" t="s">
        <v>405</v>
      </c>
      <c r="H1959" s="250">
        <v>0.035000000000000003</v>
      </c>
      <c r="I1959" s="251"/>
      <c r="L1959" s="247"/>
      <c r="M1959" s="252"/>
      <c r="N1959" s="253"/>
      <c r="O1959" s="253"/>
      <c r="P1959" s="253"/>
      <c r="Q1959" s="253"/>
      <c r="R1959" s="253"/>
      <c r="S1959" s="253"/>
      <c r="T1959" s="254"/>
      <c r="AT1959" s="248" t="s">
        <v>402</v>
      </c>
      <c r="AU1959" s="248" t="s">
        <v>87</v>
      </c>
      <c r="AV1959" s="14" t="s">
        <v>286</v>
      </c>
      <c r="AW1959" s="14" t="s">
        <v>43</v>
      </c>
      <c r="AX1959" s="14" t="s">
        <v>24</v>
      </c>
      <c r="AY1959" s="248" t="s">
        <v>281</v>
      </c>
    </row>
    <row r="1960" s="1" customFormat="1" ht="16.5" customHeight="1">
      <c r="B1960" s="203"/>
      <c r="C1960" s="204" t="s">
        <v>2299</v>
      </c>
      <c r="D1960" s="204" t="s">
        <v>282</v>
      </c>
      <c r="E1960" s="205" t="s">
        <v>2300</v>
      </c>
      <c r="F1960" s="206" t="s">
        <v>2301</v>
      </c>
      <c r="G1960" s="207" t="s">
        <v>388</v>
      </c>
      <c r="H1960" s="208">
        <v>325.82499999999999</v>
      </c>
      <c r="I1960" s="209"/>
      <c r="J1960" s="210">
        <f>ROUND(I1960*H1960,2)</f>
        <v>0</v>
      </c>
      <c r="K1960" s="206" t="s">
        <v>389</v>
      </c>
      <c r="L1960" s="48"/>
      <c r="M1960" s="211" t="s">
        <v>5</v>
      </c>
      <c r="N1960" s="212" t="s">
        <v>51</v>
      </c>
      <c r="O1960" s="49"/>
      <c r="P1960" s="213">
        <f>O1960*H1960</f>
        <v>0</v>
      </c>
      <c r="Q1960" s="213">
        <v>0</v>
      </c>
      <c r="R1960" s="213">
        <f>Q1960*H1960</f>
        <v>0</v>
      </c>
      <c r="S1960" s="213">
        <v>0</v>
      </c>
      <c r="T1960" s="214">
        <f>S1960*H1960</f>
        <v>0</v>
      </c>
      <c r="AR1960" s="26" t="s">
        <v>286</v>
      </c>
      <c r="AT1960" s="26" t="s">
        <v>282</v>
      </c>
      <c r="AU1960" s="26" t="s">
        <v>87</v>
      </c>
      <c r="AY1960" s="26" t="s">
        <v>281</v>
      </c>
      <c r="BE1960" s="215">
        <f>IF(N1960="základní",J1960,0)</f>
        <v>0</v>
      </c>
      <c r="BF1960" s="215">
        <f>IF(N1960="snížená",J1960,0)</f>
        <v>0</v>
      </c>
      <c r="BG1960" s="215">
        <f>IF(N1960="zákl. přenesená",J1960,0)</f>
        <v>0</v>
      </c>
      <c r="BH1960" s="215">
        <f>IF(N1960="sníž. přenesená",J1960,0)</f>
        <v>0</v>
      </c>
      <c r="BI1960" s="215">
        <f>IF(N1960="nulová",J1960,0)</f>
        <v>0</v>
      </c>
      <c r="BJ1960" s="26" t="s">
        <v>24</v>
      </c>
      <c r="BK1960" s="215">
        <f>ROUND(I1960*H1960,2)</f>
        <v>0</v>
      </c>
      <c r="BL1960" s="26" t="s">
        <v>286</v>
      </c>
      <c r="BM1960" s="26" t="s">
        <v>2302</v>
      </c>
    </row>
    <row r="1961" s="1" customFormat="1">
      <c r="B1961" s="48"/>
      <c r="D1961" s="216" t="s">
        <v>288</v>
      </c>
      <c r="F1961" s="217" t="s">
        <v>2303</v>
      </c>
      <c r="I1961" s="218"/>
      <c r="L1961" s="48"/>
      <c r="M1961" s="219"/>
      <c r="N1961" s="49"/>
      <c r="O1961" s="49"/>
      <c r="P1961" s="49"/>
      <c r="Q1961" s="49"/>
      <c r="R1961" s="49"/>
      <c r="S1961" s="49"/>
      <c r="T1961" s="87"/>
      <c r="AT1961" s="26" t="s">
        <v>288</v>
      </c>
      <c r="AU1961" s="26" t="s">
        <v>87</v>
      </c>
    </row>
    <row r="1962" s="12" customFormat="1">
      <c r="B1962" s="232"/>
      <c r="D1962" s="216" t="s">
        <v>402</v>
      </c>
      <c r="E1962" s="233" t="s">
        <v>5</v>
      </c>
      <c r="F1962" s="234" t="s">
        <v>2304</v>
      </c>
      <c r="H1962" s="233" t="s">
        <v>5</v>
      </c>
      <c r="I1962" s="235"/>
      <c r="L1962" s="232"/>
      <c r="M1962" s="236"/>
      <c r="N1962" s="237"/>
      <c r="O1962" s="237"/>
      <c r="P1962" s="237"/>
      <c r="Q1962" s="237"/>
      <c r="R1962" s="237"/>
      <c r="S1962" s="237"/>
      <c r="T1962" s="238"/>
      <c r="AT1962" s="233" t="s">
        <v>402</v>
      </c>
      <c r="AU1962" s="233" t="s">
        <v>87</v>
      </c>
      <c r="AV1962" s="12" t="s">
        <v>24</v>
      </c>
      <c r="AW1962" s="12" t="s">
        <v>43</v>
      </c>
      <c r="AX1962" s="12" t="s">
        <v>80</v>
      </c>
      <c r="AY1962" s="233" t="s">
        <v>281</v>
      </c>
    </row>
    <row r="1963" s="13" customFormat="1">
      <c r="B1963" s="239"/>
      <c r="D1963" s="216" t="s">
        <v>402</v>
      </c>
      <c r="E1963" s="240" t="s">
        <v>5</v>
      </c>
      <c r="F1963" s="241" t="s">
        <v>2305</v>
      </c>
      <c r="H1963" s="242">
        <v>325.82499999999999</v>
      </c>
      <c r="I1963" s="243"/>
      <c r="L1963" s="239"/>
      <c r="M1963" s="244"/>
      <c r="N1963" s="245"/>
      <c r="O1963" s="245"/>
      <c r="P1963" s="245"/>
      <c r="Q1963" s="245"/>
      <c r="R1963" s="245"/>
      <c r="S1963" s="245"/>
      <c r="T1963" s="246"/>
      <c r="AT1963" s="240" t="s">
        <v>402</v>
      </c>
      <c r="AU1963" s="240" t="s">
        <v>87</v>
      </c>
      <c r="AV1963" s="13" t="s">
        <v>87</v>
      </c>
      <c r="AW1963" s="13" t="s">
        <v>43</v>
      </c>
      <c r="AX1963" s="13" t="s">
        <v>80</v>
      </c>
      <c r="AY1963" s="240" t="s">
        <v>281</v>
      </c>
    </row>
    <row r="1964" s="14" customFormat="1">
      <c r="B1964" s="247"/>
      <c r="D1964" s="216" t="s">
        <v>402</v>
      </c>
      <c r="E1964" s="248" t="s">
        <v>5</v>
      </c>
      <c r="F1964" s="249" t="s">
        <v>405</v>
      </c>
      <c r="H1964" s="250">
        <v>325.82499999999999</v>
      </c>
      <c r="I1964" s="251"/>
      <c r="L1964" s="247"/>
      <c r="M1964" s="252"/>
      <c r="N1964" s="253"/>
      <c r="O1964" s="253"/>
      <c r="P1964" s="253"/>
      <c r="Q1964" s="253"/>
      <c r="R1964" s="253"/>
      <c r="S1964" s="253"/>
      <c r="T1964" s="254"/>
      <c r="AT1964" s="248" t="s">
        <v>402</v>
      </c>
      <c r="AU1964" s="248" t="s">
        <v>87</v>
      </c>
      <c r="AV1964" s="14" t="s">
        <v>286</v>
      </c>
      <c r="AW1964" s="14" t="s">
        <v>43</v>
      </c>
      <c r="AX1964" s="14" t="s">
        <v>24</v>
      </c>
      <c r="AY1964" s="248" t="s">
        <v>281</v>
      </c>
    </row>
    <row r="1965" s="1" customFormat="1" ht="16.5" customHeight="1">
      <c r="B1965" s="203"/>
      <c r="C1965" s="255" t="s">
        <v>2306</v>
      </c>
      <c r="D1965" s="255" t="s">
        <v>512</v>
      </c>
      <c r="E1965" s="256" t="s">
        <v>2280</v>
      </c>
      <c r="F1965" s="257" t="s">
        <v>2281</v>
      </c>
      <c r="G1965" s="258" t="s">
        <v>470</v>
      </c>
      <c r="H1965" s="259">
        <v>0.114</v>
      </c>
      <c r="I1965" s="260"/>
      <c r="J1965" s="261">
        <f>ROUND(I1965*H1965,2)</f>
        <v>0</v>
      </c>
      <c r="K1965" s="257" t="s">
        <v>389</v>
      </c>
      <c r="L1965" s="262"/>
      <c r="M1965" s="263" t="s">
        <v>5</v>
      </c>
      <c r="N1965" s="264" t="s">
        <v>51</v>
      </c>
      <c r="O1965" s="49"/>
      <c r="P1965" s="213">
        <f>O1965*H1965</f>
        <v>0</v>
      </c>
      <c r="Q1965" s="213">
        <v>1</v>
      </c>
      <c r="R1965" s="213">
        <f>Q1965*H1965</f>
        <v>0.114</v>
      </c>
      <c r="S1965" s="213">
        <v>0</v>
      </c>
      <c r="T1965" s="214">
        <f>S1965*H1965</f>
        <v>0</v>
      </c>
      <c r="AR1965" s="26" t="s">
        <v>316</v>
      </c>
      <c r="AT1965" s="26" t="s">
        <v>512</v>
      </c>
      <c r="AU1965" s="26" t="s">
        <v>87</v>
      </c>
      <c r="AY1965" s="26" t="s">
        <v>281</v>
      </c>
      <c r="BE1965" s="215">
        <f>IF(N1965="základní",J1965,0)</f>
        <v>0</v>
      </c>
      <c r="BF1965" s="215">
        <f>IF(N1965="snížená",J1965,0)</f>
        <v>0</v>
      </c>
      <c r="BG1965" s="215">
        <f>IF(N1965="zákl. přenesená",J1965,0)</f>
        <v>0</v>
      </c>
      <c r="BH1965" s="215">
        <f>IF(N1965="sníž. přenesená",J1965,0)</f>
        <v>0</v>
      </c>
      <c r="BI1965" s="215">
        <f>IF(N1965="nulová",J1965,0)</f>
        <v>0</v>
      </c>
      <c r="BJ1965" s="26" t="s">
        <v>24</v>
      </c>
      <c r="BK1965" s="215">
        <f>ROUND(I1965*H1965,2)</f>
        <v>0</v>
      </c>
      <c r="BL1965" s="26" t="s">
        <v>286</v>
      </c>
      <c r="BM1965" s="26" t="s">
        <v>2307</v>
      </c>
    </row>
    <row r="1966" s="1" customFormat="1">
      <c r="B1966" s="48"/>
      <c r="D1966" s="216" t="s">
        <v>288</v>
      </c>
      <c r="F1966" s="217" t="s">
        <v>2283</v>
      </c>
      <c r="I1966" s="218"/>
      <c r="L1966" s="48"/>
      <c r="M1966" s="219"/>
      <c r="N1966" s="49"/>
      <c r="O1966" s="49"/>
      <c r="P1966" s="49"/>
      <c r="Q1966" s="49"/>
      <c r="R1966" s="49"/>
      <c r="S1966" s="49"/>
      <c r="T1966" s="87"/>
      <c r="AT1966" s="26" t="s">
        <v>288</v>
      </c>
      <c r="AU1966" s="26" t="s">
        <v>87</v>
      </c>
    </row>
    <row r="1967" s="13" customFormat="1">
      <c r="B1967" s="239"/>
      <c r="D1967" s="216" t="s">
        <v>402</v>
      </c>
      <c r="E1967" s="240" t="s">
        <v>5</v>
      </c>
      <c r="F1967" s="241" t="s">
        <v>2308</v>
      </c>
      <c r="H1967" s="242">
        <v>0.114</v>
      </c>
      <c r="I1967" s="243"/>
      <c r="L1967" s="239"/>
      <c r="M1967" s="244"/>
      <c r="N1967" s="245"/>
      <c r="O1967" s="245"/>
      <c r="P1967" s="245"/>
      <c r="Q1967" s="245"/>
      <c r="R1967" s="245"/>
      <c r="S1967" s="245"/>
      <c r="T1967" s="246"/>
      <c r="AT1967" s="240" t="s">
        <v>402</v>
      </c>
      <c r="AU1967" s="240" t="s">
        <v>87</v>
      </c>
      <c r="AV1967" s="13" t="s">
        <v>87</v>
      </c>
      <c r="AW1967" s="13" t="s">
        <v>43</v>
      </c>
      <c r="AX1967" s="13" t="s">
        <v>80</v>
      </c>
      <c r="AY1967" s="240" t="s">
        <v>281</v>
      </c>
    </row>
    <row r="1968" s="14" customFormat="1">
      <c r="B1968" s="247"/>
      <c r="D1968" s="216" t="s">
        <v>402</v>
      </c>
      <c r="E1968" s="248" t="s">
        <v>5</v>
      </c>
      <c r="F1968" s="249" t="s">
        <v>405</v>
      </c>
      <c r="H1968" s="250">
        <v>0.114</v>
      </c>
      <c r="I1968" s="251"/>
      <c r="L1968" s="247"/>
      <c r="M1968" s="252"/>
      <c r="N1968" s="253"/>
      <c r="O1968" s="253"/>
      <c r="P1968" s="253"/>
      <c r="Q1968" s="253"/>
      <c r="R1968" s="253"/>
      <c r="S1968" s="253"/>
      <c r="T1968" s="254"/>
      <c r="AT1968" s="248" t="s">
        <v>402</v>
      </c>
      <c r="AU1968" s="248" t="s">
        <v>87</v>
      </c>
      <c r="AV1968" s="14" t="s">
        <v>286</v>
      </c>
      <c r="AW1968" s="14" t="s">
        <v>43</v>
      </c>
      <c r="AX1968" s="14" t="s">
        <v>24</v>
      </c>
      <c r="AY1968" s="248" t="s">
        <v>281</v>
      </c>
    </row>
    <row r="1969" s="1" customFormat="1" ht="25.5" customHeight="1">
      <c r="B1969" s="203"/>
      <c r="C1969" s="204" t="s">
        <v>2309</v>
      </c>
      <c r="D1969" s="204" t="s">
        <v>282</v>
      </c>
      <c r="E1969" s="205" t="s">
        <v>2310</v>
      </c>
      <c r="F1969" s="206" t="s">
        <v>2311</v>
      </c>
      <c r="G1969" s="207" t="s">
        <v>388</v>
      </c>
      <c r="H1969" s="208">
        <v>70</v>
      </c>
      <c r="I1969" s="209"/>
      <c r="J1969" s="210">
        <f>ROUND(I1969*H1969,2)</f>
        <v>0</v>
      </c>
      <c r="K1969" s="206" t="s">
        <v>389</v>
      </c>
      <c r="L1969" s="48"/>
      <c r="M1969" s="211" t="s">
        <v>5</v>
      </c>
      <c r="N1969" s="212" t="s">
        <v>51</v>
      </c>
      <c r="O1969" s="49"/>
      <c r="P1969" s="213">
        <f>O1969*H1969</f>
        <v>0</v>
      </c>
      <c r="Q1969" s="213">
        <v>0</v>
      </c>
      <c r="R1969" s="213">
        <f>Q1969*H1969</f>
        <v>0</v>
      </c>
      <c r="S1969" s="213">
        <v>0</v>
      </c>
      <c r="T1969" s="214">
        <f>S1969*H1969</f>
        <v>0</v>
      </c>
      <c r="AR1969" s="26" t="s">
        <v>354</v>
      </c>
      <c r="AT1969" s="26" t="s">
        <v>282</v>
      </c>
      <c r="AU1969" s="26" t="s">
        <v>87</v>
      </c>
      <c r="AY1969" s="26" t="s">
        <v>281</v>
      </c>
      <c r="BE1969" s="215">
        <f>IF(N1969="základní",J1969,0)</f>
        <v>0</v>
      </c>
      <c r="BF1969" s="215">
        <f>IF(N1969="snížená",J1969,0)</f>
        <v>0</v>
      </c>
      <c r="BG1969" s="215">
        <f>IF(N1969="zákl. přenesená",J1969,0)</f>
        <v>0</v>
      </c>
      <c r="BH1969" s="215">
        <f>IF(N1969="sníž. přenesená",J1969,0)</f>
        <v>0</v>
      </c>
      <c r="BI1969" s="215">
        <f>IF(N1969="nulová",J1969,0)</f>
        <v>0</v>
      </c>
      <c r="BJ1969" s="26" t="s">
        <v>24</v>
      </c>
      <c r="BK1969" s="215">
        <f>ROUND(I1969*H1969,2)</f>
        <v>0</v>
      </c>
      <c r="BL1969" s="26" t="s">
        <v>354</v>
      </c>
      <c r="BM1969" s="26" t="s">
        <v>2312</v>
      </c>
    </row>
    <row r="1970" s="1" customFormat="1">
      <c r="B1970" s="48"/>
      <c r="D1970" s="216" t="s">
        <v>288</v>
      </c>
      <c r="F1970" s="217" t="s">
        <v>2313</v>
      </c>
      <c r="I1970" s="218"/>
      <c r="L1970" s="48"/>
      <c r="M1970" s="219"/>
      <c r="N1970" s="49"/>
      <c r="O1970" s="49"/>
      <c r="P1970" s="49"/>
      <c r="Q1970" s="49"/>
      <c r="R1970" s="49"/>
      <c r="S1970" s="49"/>
      <c r="T1970" s="87"/>
      <c r="AT1970" s="26" t="s">
        <v>288</v>
      </c>
      <c r="AU1970" s="26" t="s">
        <v>87</v>
      </c>
    </row>
    <row r="1971" s="12" customFormat="1">
      <c r="B1971" s="232"/>
      <c r="D1971" s="216" t="s">
        <v>402</v>
      </c>
      <c r="E1971" s="233" t="s">
        <v>5</v>
      </c>
      <c r="F1971" s="234" t="s">
        <v>2314</v>
      </c>
      <c r="H1971" s="233" t="s">
        <v>5</v>
      </c>
      <c r="I1971" s="235"/>
      <c r="L1971" s="232"/>
      <c r="M1971" s="236"/>
      <c r="N1971" s="237"/>
      <c r="O1971" s="237"/>
      <c r="P1971" s="237"/>
      <c r="Q1971" s="237"/>
      <c r="R1971" s="237"/>
      <c r="S1971" s="237"/>
      <c r="T1971" s="238"/>
      <c r="AT1971" s="233" t="s">
        <v>402</v>
      </c>
      <c r="AU1971" s="233" t="s">
        <v>87</v>
      </c>
      <c r="AV1971" s="12" t="s">
        <v>24</v>
      </c>
      <c r="AW1971" s="12" t="s">
        <v>43</v>
      </c>
      <c r="AX1971" s="12" t="s">
        <v>80</v>
      </c>
      <c r="AY1971" s="233" t="s">
        <v>281</v>
      </c>
    </row>
    <row r="1972" s="13" customFormat="1">
      <c r="B1972" s="239"/>
      <c r="D1972" s="216" t="s">
        <v>402</v>
      </c>
      <c r="E1972" s="240" t="s">
        <v>5</v>
      </c>
      <c r="F1972" s="241" t="s">
        <v>1072</v>
      </c>
      <c r="H1972" s="242">
        <v>70</v>
      </c>
      <c r="I1972" s="243"/>
      <c r="L1972" s="239"/>
      <c r="M1972" s="244"/>
      <c r="N1972" s="245"/>
      <c r="O1972" s="245"/>
      <c r="P1972" s="245"/>
      <c r="Q1972" s="245"/>
      <c r="R1972" s="245"/>
      <c r="S1972" s="245"/>
      <c r="T1972" s="246"/>
      <c r="AT1972" s="240" t="s">
        <v>402</v>
      </c>
      <c r="AU1972" s="240" t="s">
        <v>87</v>
      </c>
      <c r="AV1972" s="13" t="s">
        <v>87</v>
      </c>
      <c r="AW1972" s="13" t="s">
        <v>43</v>
      </c>
      <c r="AX1972" s="13" t="s">
        <v>80</v>
      </c>
      <c r="AY1972" s="240" t="s">
        <v>281</v>
      </c>
    </row>
    <row r="1973" s="14" customFormat="1">
      <c r="B1973" s="247"/>
      <c r="D1973" s="216" t="s">
        <v>402</v>
      </c>
      <c r="E1973" s="248" t="s">
        <v>5</v>
      </c>
      <c r="F1973" s="249" t="s">
        <v>405</v>
      </c>
      <c r="H1973" s="250">
        <v>70</v>
      </c>
      <c r="I1973" s="251"/>
      <c r="L1973" s="247"/>
      <c r="M1973" s="252"/>
      <c r="N1973" s="253"/>
      <c r="O1973" s="253"/>
      <c r="P1973" s="253"/>
      <c r="Q1973" s="253"/>
      <c r="R1973" s="253"/>
      <c r="S1973" s="253"/>
      <c r="T1973" s="254"/>
      <c r="AT1973" s="248" t="s">
        <v>402</v>
      </c>
      <c r="AU1973" s="248" t="s">
        <v>87</v>
      </c>
      <c r="AV1973" s="14" t="s">
        <v>286</v>
      </c>
      <c r="AW1973" s="14" t="s">
        <v>43</v>
      </c>
      <c r="AX1973" s="14" t="s">
        <v>24</v>
      </c>
      <c r="AY1973" s="248" t="s">
        <v>281</v>
      </c>
    </row>
    <row r="1974" s="1" customFormat="1" ht="16.5" customHeight="1">
      <c r="B1974" s="203"/>
      <c r="C1974" s="255" t="s">
        <v>2315</v>
      </c>
      <c r="D1974" s="255" t="s">
        <v>512</v>
      </c>
      <c r="E1974" s="256" t="s">
        <v>2316</v>
      </c>
      <c r="F1974" s="257" t="s">
        <v>2317</v>
      </c>
      <c r="G1974" s="258" t="s">
        <v>2318</v>
      </c>
      <c r="H1974" s="259">
        <v>115.5</v>
      </c>
      <c r="I1974" s="260"/>
      <c r="J1974" s="261">
        <f>ROUND(I1974*H1974,2)</f>
        <v>0</v>
      </c>
      <c r="K1974" s="257" t="s">
        <v>389</v>
      </c>
      <c r="L1974" s="262"/>
      <c r="M1974" s="263" t="s">
        <v>5</v>
      </c>
      <c r="N1974" s="264" t="s">
        <v>51</v>
      </c>
      <c r="O1974" s="49"/>
      <c r="P1974" s="213">
        <f>O1974*H1974</f>
        <v>0</v>
      </c>
      <c r="Q1974" s="213">
        <v>0.001</v>
      </c>
      <c r="R1974" s="213">
        <f>Q1974*H1974</f>
        <v>0.11550000000000001</v>
      </c>
      <c r="S1974" s="213">
        <v>0</v>
      </c>
      <c r="T1974" s="214">
        <f>S1974*H1974</f>
        <v>0</v>
      </c>
      <c r="AR1974" s="26" t="s">
        <v>738</v>
      </c>
      <c r="AT1974" s="26" t="s">
        <v>512</v>
      </c>
      <c r="AU1974" s="26" t="s">
        <v>87</v>
      </c>
      <c r="AY1974" s="26" t="s">
        <v>281</v>
      </c>
      <c r="BE1974" s="215">
        <f>IF(N1974="základní",J1974,0)</f>
        <v>0</v>
      </c>
      <c r="BF1974" s="215">
        <f>IF(N1974="snížená",J1974,0)</f>
        <v>0</v>
      </c>
      <c r="BG1974" s="215">
        <f>IF(N1974="zákl. přenesená",J1974,0)</f>
        <v>0</v>
      </c>
      <c r="BH1974" s="215">
        <f>IF(N1974="sníž. přenesená",J1974,0)</f>
        <v>0</v>
      </c>
      <c r="BI1974" s="215">
        <f>IF(N1974="nulová",J1974,0)</f>
        <v>0</v>
      </c>
      <c r="BJ1974" s="26" t="s">
        <v>24</v>
      </c>
      <c r="BK1974" s="215">
        <f>ROUND(I1974*H1974,2)</f>
        <v>0</v>
      </c>
      <c r="BL1974" s="26" t="s">
        <v>354</v>
      </c>
      <c r="BM1974" s="26" t="s">
        <v>2319</v>
      </c>
    </row>
    <row r="1975" s="1" customFormat="1">
      <c r="B1975" s="48"/>
      <c r="D1975" s="216" t="s">
        <v>288</v>
      </c>
      <c r="F1975" s="217" t="s">
        <v>2320</v>
      </c>
      <c r="I1975" s="218"/>
      <c r="L1975" s="48"/>
      <c r="M1975" s="219"/>
      <c r="N1975" s="49"/>
      <c r="O1975" s="49"/>
      <c r="P1975" s="49"/>
      <c r="Q1975" s="49"/>
      <c r="R1975" s="49"/>
      <c r="S1975" s="49"/>
      <c r="T1975" s="87"/>
      <c r="AT1975" s="26" t="s">
        <v>288</v>
      </c>
      <c r="AU1975" s="26" t="s">
        <v>87</v>
      </c>
    </row>
    <row r="1976" s="13" customFormat="1">
      <c r="B1976" s="239"/>
      <c r="D1976" s="216" t="s">
        <v>402</v>
      </c>
      <c r="F1976" s="241" t="s">
        <v>2321</v>
      </c>
      <c r="H1976" s="242">
        <v>115.5</v>
      </c>
      <c r="I1976" s="243"/>
      <c r="L1976" s="239"/>
      <c r="M1976" s="244"/>
      <c r="N1976" s="245"/>
      <c r="O1976" s="245"/>
      <c r="P1976" s="245"/>
      <c r="Q1976" s="245"/>
      <c r="R1976" s="245"/>
      <c r="S1976" s="245"/>
      <c r="T1976" s="246"/>
      <c r="AT1976" s="240" t="s">
        <v>402</v>
      </c>
      <c r="AU1976" s="240" t="s">
        <v>87</v>
      </c>
      <c r="AV1976" s="13" t="s">
        <v>87</v>
      </c>
      <c r="AW1976" s="13" t="s">
        <v>6</v>
      </c>
      <c r="AX1976" s="13" t="s">
        <v>24</v>
      </c>
      <c r="AY1976" s="240" t="s">
        <v>281</v>
      </c>
    </row>
    <row r="1977" s="1" customFormat="1" ht="16.5" customHeight="1">
      <c r="B1977" s="203"/>
      <c r="C1977" s="204" t="s">
        <v>2322</v>
      </c>
      <c r="D1977" s="204" t="s">
        <v>282</v>
      </c>
      <c r="E1977" s="205" t="s">
        <v>2323</v>
      </c>
      <c r="F1977" s="206" t="s">
        <v>2324</v>
      </c>
      <c r="G1977" s="207" t="s">
        <v>388</v>
      </c>
      <c r="H1977" s="208">
        <v>179.05000000000001</v>
      </c>
      <c r="I1977" s="209"/>
      <c r="J1977" s="210">
        <f>ROUND(I1977*H1977,2)</f>
        <v>0</v>
      </c>
      <c r="K1977" s="206" t="s">
        <v>389</v>
      </c>
      <c r="L1977" s="48"/>
      <c r="M1977" s="211" t="s">
        <v>5</v>
      </c>
      <c r="N1977" s="212" t="s">
        <v>51</v>
      </c>
      <c r="O1977" s="49"/>
      <c r="P1977" s="213">
        <f>O1977*H1977</f>
        <v>0</v>
      </c>
      <c r="Q1977" s="213">
        <v>0.0030000000000000001</v>
      </c>
      <c r="R1977" s="213">
        <f>Q1977*H1977</f>
        <v>0.53715000000000002</v>
      </c>
      <c r="S1977" s="213">
        <v>0</v>
      </c>
      <c r="T1977" s="214">
        <f>S1977*H1977</f>
        <v>0</v>
      </c>
      <c r="AR1977" s="26" t="s">
        <v>354</v>
      </c>
      <c r="AT1977" s="26" t="s">
        <v>282</v>
      </c>
      <c r="AU1977" s="26" t="s">
        <v>87</v>
      </c>
      <c r="AY1977" s="26" t="s">
        <v>281</v>
      </c>
      <c r="BE1977" s="215">
        <f>IF(N1977="základní",J1977,0)</f>
        <v>0</v>
      </c>
      <c r="BF1977" s="215">
        <f>IF(N1977="snížená",J1977,0)</f>
        <v>0</v>
      </c>
      <c r="BG1977" s="215">
        <f>IF(N1977="zákl. přenesená",J1977,0)</f>
        <v>0</v>
      </c>
      <c r="BH1977" s="215">
        <f>IF(N1977="sníž. přenesená",J1977,0)</f>
        <v>0</v>
      </c>
      <c r="BI1977" s="215">
        <f>IF(N1977="nulová",J1977,0)</f>
        <v>0</v>
      </c>
      <c r="BJ1977" s="26" t="s">
        <v>24</v>
      </c>
      <c r="BK1977" s="215">
        <f>ROUND(I1977*H1977,2)</f>
        <v>0</v>
      </c>
      <c r="BL1977" s="26" t="s">
        <v>354</v>
      </c>
      <c r="BM1977" s="26" t="s">
        <v>2325</v>
      </c>
    </row>
    <row r="1978" s="1" customFormat="1">
      <c r="B1978" s="48"/>
      <c r="D1978" s="216" t="s">
        <v>288</v>
      </c>
      <c r="F1978" s="217" t="s">
        <v>2326</v>
      </c>
      <c r="I1978" s="218"/>
      <c r="L1978" s="48"/>
      <c r="M1978" s="219"/>
      <c r="N1978" s="49"/>
      <c r="O1978" s="49"/>
      <c r="P1978" s="49"/>
      <c r="Q1978" s="49"/>
      <c r="R1978" s="49"/>
      <c r="S1978" s="49"/>
      <c r="T1978" s="87"/>
      <c r="AT1978" s="26" t="s">
        <v>288</v>
      </c>
      <c r="AU1978" s="26" t="s">
        <v>87</v>
      </c>
    </row>
    <row r="1979" s="12" customFormat="1">
      <c r="B1979" s="232"/>
      <c r="D1979" s="216" t="s">
        <v>402</v>
      </c>
      <c r="E1979" s="233" t="s">
        <v>5</v>
      </c>
      <c r="F1979" s="234" t="s">
        <v>1949</v>
      </c>
      <c r="H1979" s="233" t="s">
        <v>5</v>
      </c>
      <c r="I1979" s="235"/>
      <c r="L1979" s="232"/>
      <c r="M1979" s="236"/>
      <c r="N1979" s="237"/>
      <c r="O1979" s="237"/>
      <c r="P1979" s="237"/>
      <c r="Q1979" s="237"/>
      <c r="R1979" s="237"/>
      <c r="S1979" s="237"/>
      <c r="T1979" s="238"/>
      <c r="AT1979" s="233" t="s">
        <v>402</v>
      </c>
      <c r="AU1979" s="233" t="s">
        <v>87</v>
      </c>
      <c r="AV1979" s="12" t="s">
        <v>24</v>
      </c>
      <c r="AW1979" s="12" t="s">
        <v>43</v>
      </c>
      <c r="AX1979" s="12" t="s">
        <v>80</v>
      </c>
      <c r="AY1979" s="233" t="s">
        <v>281</v>
      </c>
    </row>
    <row r="1980" s="13" customFormat="1">
      <c r="B1980" s="239"/>
      <c r="D1980" s="216" t="s">
        <v>402</v>
      </c>
      <c r="E1980" s="240" t="s">
        <v>5</v>
      </c>
      <c r="F1980" s="241" t="s">
        <v>1950</v>
      </c>
      <c r="H1980" s="242">
        <v>100.41</v>
      </c>
      <c r="I1980" s="243"/>
      <c r="L1980" s="239"/>
      <c r="M1980" s="244"/>
      <c r="N1980" s="245"/>
      <c r="O1980" s="245"/>
      <c r="P1980" s="245"/>
      <c r="Q1980" s="245"/>
      <c r="R1980" s="245"/>
      <c r="S1980" s="245"/>
      <c r="T1980" s="246"/>
      <c r="AT1980" s="240" t="s">
        <v>402</v>
      </c>
      <c r="AU1980" s="240" t="s">
        <v>87</v>
      </c>
      <c r="AV1980" s="13" t="s">
        <v>87</v>
      </c>
      <c r="AW1980" s="13" t="s">
        <v>43</v>
      </c>
      <c r="AX1980" s="13" t="s">
        <v>80</v>
      </c>
      <c r="AY1980" s="240" t="s">
        <v>281</v>
      </c>
    </row>
    <row r="1981" s="12" customFormat="1">
      <c r="B1981" s="232"/>
      <c r="D1981" s="216" t="s">
        <v>402</v>
      </c>
      <c r="E1981" s="233" t="s">
        <v>5</v>
      </c>
      <c r="F1981" s="234" t="s">
        <v>1923</v>
      </c>
      <c r="H1981" s="233" t="s">
        <v>5</v>
      </c>
      <c r="I1981" s="235"/>
      <c r="L1981" s="232"/>
      <c r="M1981" s="236"/>
      <c r="N1981" s="237"/>
      <c r="O1981" s="237"/>
      <c r="P1981" s="237"/>
      <c r="Q1981" s="237"/>
      <c r="R1981" s="237"/>
      <c r="S1981" s="237"/>
      <c r="T1981" s="238"/>
      <c r="AT1981" s="233" t="s">
        <v>402</v>
      </c>
      <c r="AU1981" s="233" t="s">
        <v>87</v>
      </c>
      <c r="AV1981" s="12" t="s">
        <v>24</v>
      </c>
      <c r="AW1981" s="12" t="s">
        <v>43</v>
      </c>
      <c r="AX1981" s="12" t="s">
        <v>80</v>
      </c>
      <c r="AY1981" s="233" t="s">
        <v>281</v>
      </c>
    </row>
    <row r="1982" s="13" customFormat="1">
      <c r="B1982" s="239"/>
      <c r="D1982" s="216" t="s">
        <v>402</v>
      </c>
      <c r="E1982" s="240" t="s">
        <v>5</v>
      </c>
      <c r="F1982" s="241" t="s">
        <v>1924</v>
      </c>
      <c r="H1982" s="242">
        <v>60.039999999999999</v>
      </c>
      <c r="I1982" s="243"/>
      <c r="L1982" s="239"/>
      <c r="M1982" s="244"/>
      <c r="N1982" s="245"/>
      <c r="O1982" s="245"/>
      <c r="P1982" s="245"/>
      <c r="Q1982" s="245"/>
      <c r="R1982" s="245"/>
      <c r="S1982" s="245"/>
      <c r="T1982" s="246"/>
      <c r="AT1982" s="240" t="s">
        <v>402</v>
      </c>
      <c r="AU1982" s="240" t="s">
        <v>87</v>
      </c>
      <c r="AV1982" s="13" t="s">
        <v>87</v>
      </c>
      <c r="AW1982" s="13" t="s">
        <v>43</v>
      </c>
      <c r="AX1982" s="13" t="s">
        <v>80</v>
      </c>
      <c r="AY1982" s="240" t="s">
        <v>281</v>
      </c>
    </row>
    <row r="1983" s="12" customFormat="1">
      <c r="B1983" s="232"/>
      <c r="D1983" s="216" t="s">
        <v>402</v>
      </c>
      <c r="E1983" s="233" t="s">
        <v>5</v>
      </c>
      <c r="F1983" s="234" t="s">
        <v>1937</v>
      </c>
      <c r="H1983" s="233" t="s">
        <v>5</v>
      </c>
      <c r="I1983" s="235"/>
      <c r="L1983" s="232"/>
      <c r="M1983" s="236"/>
      <c r="N1983" s="237"/>
      <c r="O1983" s="237"/>
      <c r="P1983" s="237"/>
      <c r="Q1983" s="237"/>
      <c r="R1983" s="237"/>
      <c r="S1983" s="237"/>
      <c r="T1983" s="238"/>
      <c r="AT1983" s="233" t="s">
        <v>402</v>
      </c>
      <c r="AU1983" s="233" t="s">
        <v>87</v>
      </c>
      <c r="AV1983" s="12" t="s">
        <v>24</v>
      </c>
      <c r="AW1983" s="12" t="s">
        <v>43</v>
      </c>
      <c r="AX1983" s="12" t="s">
        <v>80</v>
      </c>
      <c r="AY1983" s="233" t="s">
        <v>281</v>
      </c>
    </row>
    <row r="1984" s="13" customFormat="1">
      <c r="B1984" s="239"/>
      <c r="D1984" s="216" t="s">
        <v>402</v>
      </c>
      <c r="E1984" s="240" t="s">
        <v>5</v>
      </c>
      <c r="F1984" s="241" t="s">
        <v>1938</v>
      </c>
      <c r="H1984" s="242">
        <v>18.600000000000001</v>
      </c>
      <c r="I1984" s="243"/>
      <c r="L1984" s="239"/>
      <c r="M1984" s="244"/>
      <c r="N1984" s="245"/>
      <c r="O1984" s="245"/>
      <c r="P1984" s="245"/>
      <c r="Q1984" s="245"/>
      <c r="R1984" s="245"/>
      <c r="S1984" s="245"/>
      <c r="T1984" s="246"/>
      <c r="AT1984" s="240" t="s">
        <v>402</v>
      </c>
      <c r="AU1984" s="240" t="s">
        <v>87</v>
      </c>
      <c r="AV1984" s="13" t="s">
        <v>87</v>
      </c>
      <c r="AW1984" s="13" t="s">
        <v>43</v>
      </c>
      <c r="AX1984" s="13" t="s">
        <v>80</v>
      </c>
      <c r="AY1984" s="240" t="s">
        <v>281</v>
      </c>
    </row>
    <row r="1985" s="14" customFormat="1">
      <c r="B1985" s="247"/>
      <c r="D1985" s="216" t="s">
        <v>402</v>
      </c>
      <c r="E1985" s="248" t="s">
        <v>5</v>
      </c>
      <c r="F1985" s="249" t="s">
        <v>405</v>
      </c>
      <c r="H1985" s="250">
        <v>179.05000000000001</v>
      </c>
      <c r="I1985" s="251"/>
      <c r="L1985" s="247"/>
      <c r="M1985" s="252"/>
      <c r="N1985" s="253"/>
      <c r="O1985" s="253"/>
      <c r="P1985" s="253"/>
      <c r="Q1985" s="253"/>
      <c r="R1985" s="253"/>
      <c r="S1985" s="253"/>
      <c r="T1985" s="254"/>
      <c r="AT1985" s="248" t="s">
        <v>402</v>
      </c>
      <c r="AU1985" s="248" t="s">
        <v>87</v>
      </c>
      <c r="AV1985" s="14" t="s">
        <v>286</v>
      </c>
      <c r="AW1985" s="14" t="s">
        <v>43</v>
      </c>
      <c r="AX1985" s="14" t="s">
        <v>24</v>
      </c>
      <c r="AY1985" s="248" t="s">
        <v>281</v>
      </c>
    </row>
    <row r="1986" s="1" customFormat="1" ht="16.5" customHeight="1">
      <c r="B1986" s="203"/>
      <c r="C1986" s="204" t="s">
        <v>2327</v>
      </c>
      <c r="D1986" s="204" t="s">
        <v>282</v>
      </c>
      <c r="E1986" s="205" t="s">
        <v>2328</v>
      </c>
      <c r="F1986" s="206" t="s">
        <v>2329</v>
      </c>
      <c r="G1986" s="207" t="s">
        <v>388</v>
      </c>
      <c r="H1986" s="208">
        <v>148.80000000000001</v>
      </c>
      <c r="I1986" s="209"/>
      <c r="J1986" s="210">
        <f>ROUND(I1986*H1986,2)</f>
        <v>0</v>
      </c>
      <c r="K1986" s="206" t="s">
        <v>389</v>
      </c>
      <c r="L1986" s="48"/>
      <c r="M1986" s="211" t="s">
        <v>5</v>
      </c>
      <c r="N1986" s="212" t="s">
        <v>51</v>
      </c>
      <c r="O1986" s="49"/>
      <c r="P1986" s="213">
        <f>O1986*H1986</f>
        <v>0</v>
      </c>
      <c r="Q1986" s="213">
        <v>0.001</v>
      </c>
      <c r="R1986" s="213">
        <f>Q1986*H1986</f>
        <v>0.14880000000000002</v>
      </c>
      <c r="S1986" s="213">
        <v>0</v>
      </c>
      <c r="T1986" s="214">
        <f>S1986*H1986</f>
        <v>0</v>
      </c>
      <c r="AR1986" s="26" t="s">
        <v>354</v>
      </c>
      <c r="AT1986" s="26" t="s">
        <v>282</v>
      </c>
      <c r="AU1986" s="26" t="s">
        <v>87</v>
      </c>
      <c r="AY1986" s="26" t="s">
        <v>281</v>
      </c>
      <c r="BE1986" s="215">
        <f>IF(N1986="základní",J1986,0)</f>
        <v>0</v>
      </c>
      <c r="BF1986" s="215">
        <f>IF(N1986="snížená",J1986,0)</f>
        <v>0</v>
      </c>
      <c r="BG1986" s="215">
        <f>IF(N1986="zákl. přenesená",J1986,0)</f>
        <v>0</v>
      </c>
      <c r="BH1986" s="215">
        <f>IF(N1986="sníž. přenesená",J1986,0)</f>
        <v>0</v>
      </c>
      <c r="BI1986" s="215">
        <f>IF(N1986="nulová",J1986,0)</f>
        <v>0</v>
      </c>
      <c r="BJ1986" s="26" t="s">
        <v>24</v>
      </c>
      <c r="BK1986" s="215">
        <f>ROUND(I1986*H1986,2)</f>
        <v>0</v>
      </c>
      <c r="BL1986" s="26" t="s">
        <v>354</v>
      </c>
      <c r="BM1986" s="26" t="s">
        <v>2330</v>
      </c>
    </row>
    <row r="1987" s="1" customFormat="1">
      <c r="B1987" s="48"/>
      <c r="D1987" s="216" t="s">
        <v>288</v>
      </c>
      <c r="F1987" s="217" t="s">
        <v>2329</v>
      </c>
      <c r="I1987" s="218"/>
      <c r="L1987" s="48"/>
      <c r="M1987" s="219"/>
      <c r="N1987" s="49"/>
      <c r="O1987" s="49"/>
      <c r="P1987" s="49"/>
      <c r="Q1987" s="49"/>
      <c r="R1987" s="49"/>
      <c r="S1987" s="49"/>
      <c r="T1987" s="87"/>
      <c r="AT1987" s="26" t="s">
        <v>288</v>
      </c>
      <c r="AU1987" s="26" t="s">
        <v>87</v>
      </c>
    </row>
    <row r="1988" s="1" customFormat="1" ht="16.5" customHeight="1">
      <c r="B1988" s="203"/>
      <c r="C1988" s="204" t="s">
        <v>2331</v>
      </c>
      <c r="D1988" s="204" t="s">
        <v>282</v>
      </c>
      <c r="E1988" s="205" t="s">
        <v>2332</v>
      </c>
      <c r="F1988" s="206" t="s">
        <v>2333</v>
      </c>
      <c r="G1988" s="207" t="s">
        <v>388</v>
      </c>
      <c r="H1988" s="208">
        <v>431.52999999999997</v>
      </c>
      <c r="I1988" s="209"/>
      <c r="J1988" s="210">
        <f>ROUND(I1988*H1988,2)</f>
        <v>0</v>
      </c>
      <c r="K1988" s="206" t="s">
        <v>389</v>
      </c>
      <c r="L1988" s="48"/>
      <c r="M1988" s="211" t="s">
        <v>5</v>
      </c>
      <c r="N1988" s="212" t="s">
        <v>51</v>
      </c>
      <c r="O1988" s="49"/>
      <c r="P1988" s="213">
        <f>O1988*H1988</f>
        <v>0</v>
      </c>
      <c r="Q1988" s="213">
        <v>0.0030000000000000001</v>
      </c>
      <c r="R1988" s="213">
        <f>Q1988*H1988</f>
        <v>1.2945899999999999</v>
      </c>
      <c r="S1988" s="213">
        <v>0</v>
      </c>
      <c r="T1988" s="214">
        <f>S1988*H1988</f>
        <v>0</v>
      </c>
      <c r="AR1988" s="26" t="s">
        <v>354</v>
      </c>
      <c r="AT1988" s="26" t="s">
        <v>282</v>
      </c>
      <c r="AU1988" s="26" t="s">
        <v>87</v>
      </c>
      <c r="AY1988" s="26" t="s">
        <v>281</v>
      </c>
      <c r="BE1988" s="215">
        <f>IF(N1988="základní",J1988,0)</f>
        <v>0</v>
      </c>
      <c r="BF1988" s="215">
        <f>IF(N1988="snížená",J1988,0)</f>
        <v>0</v>
      </c>
      <c r="BG1988" s="215">
        <f>IF(N1988="zákl. přenesená",J1988,0)</f>
        <v>0</v>
      </c>
      <c r="BH1988" s="215">
        <f>IF(N1988="sníž. přenesená",J1988,0)</f>
        <v>0</v>
      </c>
      <c r="BI1988" s="215">
        <f>IF(N1988="nulová",J1988,0)</f>
        <v>0</v>
      </c>
      <c r="BJ1988" s="26" t="s">
        <v>24</v>
      </c>
      <c r="BK1988" s="215">
        <f>ROUND(I1988*H1988,2)</f>
        <v>0</v>
      </c>
      <c r="BL1988" s="26" t="s">
        <v>354</v>
      </c>
      <c r="BM1988" s="26" t="s">
        <v>2334</v>
      </c>
    </row>
    <row r="1989" s="1" customFormat="1">
      <c r="B1989" s="48"/>
      <c r="D1989" s="216" t="s">
        <v>288</v>
      </c>
      <c r="F1989" s="217" t="s">
        <v>2335</v>
      </c>
      <c r="I1989" s="218"/>
      <c r="L1989" s="48"/>
      <c r="M1989" s="219"/>
      <c r="N1989" s="49"/>
      <c r="O1989" s="49"/>
      <c r="P1989" s="49"/>
      <c r="Q1989" s="49"/>
      <c r="R1989" s="49"/>
      <c r="S1989" s="49"/>
      <c r="T1989" s="87"/>
      <c r="AT1989" s="26" t="s">
        <v>288</v>
      </c>
      <c r="AU1989" s="26" t="s">
        <v>87</v>
      </c>
    </row>
    <row r="1990" s="12" customFormat="1">
      <c r="B1990" s="232"/>
      <c r="D1990" s="216" t="s">
        <v>402</v>
      </c>
      <c r="E1990" s="233" t="s">
        <v>5</v>
      </c>
      <c r="F1990" s="234" t="s">
        <v>2336</v>
      </c>
      <c r="H1990" s="233" t="s">
        <v>5</v>
      </c>
      <c r="I1990" s="235"/>
      <c r="L1990" s="232"/>
      <c r="M1990" s="236"/>
      <c r="N1990" s="237"/>
      <c r="O1990" s="237"/>
      <c r="P1990" s="237"/>
      <c r="Q1990" s="237"/>
      <c r="R1990" s="237"/>
      <c r="S1990" s="237"/>
      <c r="T1990" s="238"/>
      <c r="AT1990" s="233" t="s">
        <v>402</v>
      </c>
      <c r="AU1990" s="233" t="s">
        <v>87</v>
      </c>
      <c r="AV1990" s="12" t="s">
        <v>24</v>
      </c>
      <c r="AW1990" s="12" t="s">
        <v>43</v>
      </c>
      <c r="AX1990" s="12" t="s">
        <v>80</v>
      </c>
      <c r="AY1990" s="233" t="s">
        <v>281</v>
      </c>
    </row>
    <row r="1991" s="13" customFormat="1">
      <c r="B1991" s="239"/>
      <c r="D1991" s="216" t="s">
        <v>402</v>
      </c>
      <c r="E1991" s="240" t="s">
        <v>5</v>
      </c>
      <c r="F1991" s="241" t="s">
        <v>2337</v>
      </c>
      <c r="H1991" s="242">
        <v>431.52999999999997</v>
      </c>
      <c r="I1991" s="243"/>
      <c r="L1991" s="239"/>
      <c r="M1991" s="244"/>
      <c r="N1991" s="245"/>
      <c r="O1991" s="245"/>
      <c r="P1991" s="245"/>
      <c r="Q1991" s="245"/>
      <c r="R1991" s="245"/>
      <c r="S1991" s="245"/>
      <c r="T1991" s="246"/>
      <c r="AT1991" s="240" t="s">
        <v>402</v>
      </c>
      <c r="AU1991" s="240" t="s">
        <v>87</v>
      </c>
      <c r="AV1991" s="13" t="s">
        <v>87</v>
      </c>
      <c r="AW1991" s="13" t="s">
        <v>43</v>
      </c>
      <c r="AX1991" s="13" t="s">
        <v>80</v>
      </c>
      <c r="AY1991" s="240" t="s">
        <v>281</v>
      </c>
    </row>
    <row r="1992" s="14" customFormat="1">
      <c r="B1992" s="247"/>
      <c r="D1992" s="216" t="s">
        <v>402</v>
      </c>
      <c r="E1992" s="248" t="s">
        <v>5</v>
      </c>
      <c r="F1992" s="249" t="s">
        <v>405</v>
      </c>
      <c r="H1992" s="250">
        <v>431.52999999999997</v>
      </c>
      <c r="I1992" s="251"/>
      <c r="L1992" s="247"/>
      <c r="M1992" s="252"/>
      <c r="N1992" s="253"/>
      <c r="O1992" s="253"/>
      <c r="P1992" s="253"/>
      <c r="Q1992" s="253"/>
      <c r="R1992" s="253"/>
      <c r="S1992" s="253"/>
      <c r="T1992" s="254"/>
      <c r="AT1992" s="248" t="s">
        <v>402</v>
      </c>
      <c r="AU1992" s="248" t="s">
        <v>87</v>
      </c>
      <c r="AV1992" s="14" t="s">
        <v>286</v>
      </c>
      <c r="AW1992" s="14" t="s">
        <v>43</v>
      </c>
      <c r="AX1992" s="14" t="s">
        <v>24</v>
      </c>
      <c r="AY1992" s="248" t="s">
        <v>281</v>
      </c>
    </row>
    <row r="1993" s="1" customFormat="1" ht="16.5" customHeight="1">
      <c r="B1993" s="203"/>
      <c r="C1993" s="204" t="s">
        <v>2338</v>
      </c>
      <c r="D1993" s="204" t="s">
        <v>282</v>
      </c>
      <c r="E1993" s="205" t="s">
        <v>2339</v>
      </c>
      <c r="F1993" s="206" t="s">
        <v>2340</v>
      </c>
      <c r="G1993" s="207" t="s">
        <v>388</v>
      </c>
      <c r="H1993" s="208">
        <v>231.232</v>
      </c>
      <c r="I1993" s="209"/>
      <c r="J1993" s="210">
        <f>ROUND(I1993*H1993,2)</f>
        <v>0</v>
      </c>
      <c r="K1993" s="206" t="s">
        <v>389</v>
      </c>
      <c r="L1993" s="48"/>
      <c r="M1993" s="211" t="s">
        <v>5</v>
      </c>
      <c r="N1993" s="212" t="s">
        <v>51</v>
      </c>
      <c r="O1993" s="49"/>
      <c r="P1993" s="213">
        <f>O1993*H1993</f>
        <v>0</v>
      </c>
      <c r="Q1993" s="213">
        <v>0.00078649999999999998</v>
      </c>
      <c r="R1993" s="213">
        <f>Q1993*H1993</f>
        <v>0.18186396799999999</v>
      </c>
      <c r="S1993" s="213">
        <v>0</v>
      </c>
      <c r="T1993" s="214">
        <f>S1993*H1993</f>
        <v>0</v>
      </c>
      <c r="AR1993" s="26" t="s">
        <v>354</v>
      </c>
      <c r="AT1993" s="26" t="s">
        <v>282</v>
      </c>
      <c r="AU1993" s="26" t="s">
        <v>87</v>
      </c>
      <c r="AY1993" s="26" t="s">
        <v>281</v>
      </c>
      <c r="BE1993" s="215">
        <f>IF(N1993="základní",J1993,0)</f>
        <v>0</v>
      </c>
      <c r="BF1993" s="215">
        <f>IF(N1993="snížená",J1993,0)</f>
        <v>0</v>
      </c>
      <c r="BG1993" s="215">
        <f>IF(N1993="zákl. přenesená",J1993,0)</f>
        <v>0</v>
      </c>
      <c r="BH1993" s="215">
        <f>IF(N1993="sníž. přenesená",J1993,0)</f>
        <v>0</v>
      </c>
      <c r="BI1993" s="215">
        <f>IF(N1993="nulová",J1993,0)</f>
        <v>0</v>
      </c>
      <c r="BJ1993" s="26" t="s">
        <v>24</v>
      </c>
      <c r="BK1993" s="215">
        <f>ROUND(I1993*H1993,2)</f>
        <v>0</v>
      </c>
      <c r="BL1993" s="26" t="s">
        <v>354</v>
      </c>
      <c r="BM1993" s="26" t="s">
        <v>2341</v>
      </c>
    </row>
    <row r="1994" s="1" customFormat="1">
      <c r="B1994" s="48"/>
      <c r="D1994" s="216" t="s">
        <v>288</v>
      </c>
      <c r="F1994" s="217" t="s">
        <v>2342</v>
      </c>
      <c r="I1994" s="218"/>
      <c r="L1994" s="48"/>
      <c r="M1994" s="219"/>
      <c r="N1994" s="49"/>
      <c r="O1994" s="49"/>
      <c r="P1994" s="49"/>
      <c r="Q1994" s="49"/>
      <c r="R1994" s="49"/>
      <c r="S1994" s="49"/>
      <c r="T1994" s="87"/>
      <c r="AT1994" s="26" t="s">
        <v>288</v>
      </c>
      <c r="AU1994" s="26" t="s">
        <v>87</v>
      </c>
    </row>
    <row r="1995" s="12" customFormat="1">
      <c r="B1995" s="232"/>
      <c r="D1995" s="216" t="s">
        <v>402</v>
      </c>
      <c r="E1995" s="233" t="s">
        <v>5</v>
      </c>
      <c r="F1995" s="234" t="s">
        <v>2304</v>
      </c>
      <c r="H1995" s="233" t="s">
        <v>5</v>
      </c>
      <c r="I1995" s="235"/>
      <c r="L1995" s="232"/>
      <c r="M1995" s="236"/>
      <c r="N1995" s="237"/>
      <c r="O1995" s="237"/>
      <c r="P1995" s="237"/>
      <c r="Q1995" s="237"/>
      <c r="R1995" s="237"/>
      <c r="S1995" s="237"/>
      <c r="T1995" s="238"/>
      <c r="AT1995" s="233" t="s">
        <v>402</v>
      </c>
      <c r="AU1995" s="233" t="s">
        <v>87</v>
      </c>
      <c r="AV1995" s="12" t="s">
        <v>24</v>
      </c>
      <c r="AW1995" s="12" t="s">
        <v>43</v>
      </c>
      <c r="AX1995" s="12" t="s">
        <v>80</v>
      </c>
      <c r="AY1995" s="233" t="s">
        <v>281</v>
      </c>
    </row>
    <row r="1996" s="13" customFormat="1">
      <c r="B1996" s="239"/>
      <c r="D1996" s="216" t="s">
        <v>402</v>
      </c>
      <c r="E1996" s="240" t="s">
        <v>5</v>
      </c>
      <c r="F1996" s="241" t="s">
        <v>2343</v>
      </c>
      <c r="H1996" s="242">
        <v>325.88999999999999</v>
      </c>
      <c r="I1996" s="243"/>
      <c r="L1996" s="239"/>
      <c r="M1996" s="244"/>
      <c r="N1996" s="245"/>
      <c r="O1996" s="245"/>
      <c r="P1996" s="245"/>
      <c r="Q1996" s="245"/>
      <c r="R1996" s="245"/>
      <c r="S1996" s="245"/>
      <c r="T1996" s="246"/>
      <c r="AT1996" s="240" t="s">
        <v>402</v>
      </c>
      <c r="AU1996" s="240" t="s">
        <v>87</v>
      </c>
      <c r="AV1996" s="13" t="s">
        <v>87</v>
      </c>
      <c r="AW1996" s="13" t="s">
        <v>43</v>
      </c>
      <c r="AX1996" s="13" t="s">
        <v>80</v>
      </c>
      <c r="AY1996" s="240" t="s">
        <v>281</v>
      </c>
    </row>
    <row r="1997" s="12" customFormat="1">
      <c r="B1997" s="232"/>
      <c r="D1997" s="216" t="s">
        <v>402</v>
      </c>
      <c r="E1997" s="233" t="s">
        <v>5</v>
      </c>
      <c r="F1997" s="234" t="s">
        <v>2344</v>
      </c>
      <c r="H1997" s="233" t="s">
        <v>5</v>
      </c>
      <c r="I1997" s="235"/>
      <c r="L1997" s="232"/>
      <c r="M1997" s="236"/>
      <c r="N1997" s="237"/>
      <c r="O1997" s="237"/>
      <c r="P1997" s="237"/>
      <c r="Q1997" s="237"/>
      <c r="R1997" s="237"/>
      <c r="S1997" s="237"/>
      <c r="T1997" s="238"/>
      <c r="AT1997" s="233" t="s">
        <v>402</v>
      </c>
      <c r="AU1997" s="233" t="s">
        <v>87</v>
      </c>
      <c r="AV1997" s="12" t="s">
        <v>24</v>
      </c>
      <c r="AW1997" s="12" t="s">
        <v>43</v>
      </c>
      <c r="AX1997" s="12" t="s">
        <v>80</v>
      </c>
      <c r="AY1997" s="233" t="s">
        <v>281</v>
      </c>
    </row>
    <row r="1998" s="13" customFormat="1">
      <c r="B1998" s="239"/>
      <c r="D1998" s="216" t="s">
        <v>402</v>
      </c>
      <c r="E1998" s="240" t="s">
        <v>5</v>
      </c>
      <c r="F1998" s="241" t="s">
        <v>2345</v>
      </c>
      <c r="H1998" s="242">
        <v>-94.658000000000001</v>
      </c>
      <c r="I1998" s="243"/>
      <c r="L1998" s="239"/>
      <c r="M1998" s="244"/>
      <c r="N1998" s="245"/>
      <c r="O1998" s="245"/>
      <c r="P1998" s="245"/>
      <c r="Q1998" s="245"/>
      <c r="R1998" s="245"/>
      <c r="S1998" s="245"/>
      <c r="T1998" s="246"/>
      <c r="AT1998" s="240" t="s">
        <v>402</v>
      </c>
      <c r="AU1998" s="240" t="s">
        <v>87</v>
      </c>
      <c r="AV1998" s="13" t="s">
        <v>87</v>
      </c>
      <c r="AW1998" s="13" t="s">
        <v>43</v>
      </c>
      <c r="AX1998" s="13" t="s">
        <v>80</v>
      </c>
      <c r="AY1998" s="240" t="s">
        <v>281</v>
      </c>
    </row>
    <row r="1999" s="14" customFormat="1">
      <c r="B1999" s="247"/>
      <c r="D1999" s="216" t="s">
        <v>402</v>
      </c>
      <c r="E1999" s="248" t="s">
        <v>5</v>
      </c>
      <c r="F1999" s="249" t="s">
        <v>405</v>
      </c>
      <c r="H1999" s="250">
        <v>231.232</v>
      </c>
      <c r="I1999" s="251"/>
      <c r="L1999" s="247"/>
      <c r="M1999" s="252"/>
      <c r="N1999" s="253"/>
      <c r="O1999" s="253"/>
      <c r="P1999" s="253"/>
      <c r="Q1999" s="253"/>
      <c r="R1999" s="253"/>
      <c r="S1999" s="253"/>
      <c r="T1999" s="254"/>
      <c r="AT1999" s="248" t="s">
        <v>402</v>
      </c>
      <c r="AU1999" s="248" t="s">
        <v>87</v>
      </c>
      <c r="AV1999" s="14" t="s">
        <v>286</v>
      </c>
      <c r="AW1999" s="14" t="s">
        <v>43</v>
      </c>
      <c r="AX1999" s="14" t="s">
        <v>24</v>
      </c>
      <c r="AY1999" s="248" t="s">
        <v>281</v>
      </c>
    </row>
    <row r="2000" s="1" customFormat="1" ht="16.5" customHeight="1">
      <c r="B2000" s="203"/>
      <c r="C2000" s="204" t="s">
        <v>2346</v>
      </c>
      <c r="D2000" s="204" t="s">
        <v>282</v>
      </c>
      <c r="E2000" s="205" t="s">
        <v>2347</v>
      </c>
      <c r="F2000" s="206" t="s">
        <v>2348</v>
      </c>
      <c r="G2000" s="207" t="s">
        <v>388</v>
      </c>
      <c r="H2000" s="208">
        <v>166.16999999999999</v>
      </c>
      <c r="I2000" s="209"/>
      <c r="J2000" s="210">
        <f>ROUND(I2000*H2000,2)</f>
        <v>0</v>
      </c>
      <c r="K2000" s="206" t="s">
        <v>389</v>
      </c>
      <c r="L2000" s="48"/>
      <c r="M2000" s="211" t="s">
        <v>5</v>
      </c>
      <c r="N2000" s="212" t="s">
        <v>51</v>
      </c>
      <c r="O2000" s="49"/>
      <c r="P2000" s="213">
        <f>O2000*H2000</f>
        <v>0</v>
      </c>
      <c r="Q2000" s="213">
        <v>0.00039825</v>
      </c>
      <c r="R2000" s="213">
        <f>Q2000*H2000</f>
        <v>0.06617720249999999</v>
      </c>
      <c r="S2000" s="213">
        <v>0</v>
      </c>
      <c r="T2000" s="214">
        <f>S2000*H2000</f>
        <v>0</v>
      </c>
      <c r="AR2000" s="26" t="s">
        <v>354</v>
      </c>
      <c r="AT2000" s="26" t="s">
        <v>282</v>
      </c>
      <c r="AU2000" s="26" t="s">
        <v>87</v>
      </c>
      <c r="AY2000" s="26" t="s">
        <v>281</v>
      </c>
      <c r="BE2000" s="215">
        <f>IF(N2000="základní",J2000,0)</f>
        <v>0</v>
      </c>
      <c r="BF2000" s="215">
        <f>IF(N2000="snížená",J2000,0)</f>
        <v>0</v>
      </c>
      <c r="BG2000" s="215">
        <f>IF(N2000="zákl. přenesená",J2000,0)</f>
        <v>0</v>
      </c>
      <c r="BH2000" s="215">
        <f>IF(N2000="sníž. přenesená",J2000,0)</f>
        <v>0</v>
      </c>
      <c r="BI2000" s="215">
        <f>IF(N2000="nulová",J2000,0)</f>
        <v>0</v>
      </c>
      <c r="BJ2000" s="26" t="s">
        <v>24</v>
      </c>
      <c r="BK2000" s="215">
        <f>ROUND(I2000*H2000,2)</f>
        <v>0</v>
      </c>
      <c r="BL2000" s="26" t="s">
        <v>354</v>
      </c>
      <c r="BM2000" s="26" t="s">
        <v>2349</v>
      </c>
    </row>
    <row r="2001" s="1" customFormat="1">
      <c r="B2001" s="48"/>
      <c r="D2001" s="216" t="s">
        <v>288</v>
      </c>
      <c r="F2001" s="217" t="s">
        <v>2350</v>
      </c>
      <c r="I2001" s="218"/>
      <c r="L2001" s="48"/>
      <c r="M2001" s="219"/>
      <c r="N2001" s="49"/>
      <c r="O2001" s="49"/>
      <c r="P2001" s="49"/>
      <c r="Q2001" s="49"/>
      <c r="R2001" s="49"/>
      <c r="S2001" s="49"/>
      <c r="T2001" s="87"/>
      <c r="AT2001" s="26" t="s">
        <v>288</v>
      </c>
      <c r="AU2001" s="26" t="s">
        <v>87</v>
      </c>
    </row>
    <row r="2002" s="1" customFormat="1" ht="16.5" customHeight="1">
      <c r="B2002" s="203"/>
      <c r="C2002" s="255" t="s">
        <v>2351</v>
      </c>
      <c r="D2002" s="255" t="s">
        <v>512</v>
      </c>
      <c r="E2002" s="256" t="s">
        <v>2352</v>
      </c>
      <c r="F2002" s="257" t="s">
        <v>2353</v>
      </c>
      <c r="G2002" s="258" t="s">
        <v>388</v>
      </c>
      <c r="H2002" s="259">
        <v>191.096</v>
      </c>
      <c r="I2002" s="260"/>
      <c r="J2002" s="261">
        <f>ROUND(I2002*H2002,2)</f>
        <v>0</v>
      </c>
      <c r="K2002" s="257" t="s">
        <v>389</v>
      </c>
      <c r="L2002" s="262"/>
      <c r="M2002" s="263" t="s">
        <v>5</v>
      </c>
      <c r="N2002" s="264" t="s">
        <v>51</v>
      </c>
      <c r="O2002" s="49"/>
      <c r="P2002" s="213">
        <f>O2002*H2002</f>
        <v>0</v>
      </c>
      <c r="Q2002" s="213">
        <v>0.0038999999999999998</v>
      </c>
      <c r="R2002" s="213">
        <f>Q2002*H2002</f>
        <v>0.7452744</v>
      </c>
      <c r="S2002" s="213">
        <v>0</v>
      </c>
      <c r="T2002" s="214">
        <f>S2002*H2002</f>
        <v>0</v>
      </c>
      <c r="AR2002" s="26" t="s">
        <v>738</v>
      </c>
      <c r="AT2002" s="26" t="s">
        <v>512</v>
      </c>
      <c r="AU2002" s="26" t="s">
        <v>87</v>
      </c>
      <c r="AY2002" s="26" t="s">
        <v>281</v>
      </c>
      <c r="BE2002" s="215">
        <f>IF(N2002="základní",J2002,0)</f>
        <v>0</v>
      </c>
      <c r="BF2002" s="215">
        <f>IF(N2002="snížená",J2002,0)</f>
        <v>0</v>
      </c>
      <c r="BG2002" s="215">
        <f>IF(N2002="zákl. přenesená",J2002,0)</f>
        <v>0</v>
      </c>
      <c r="BH2002" s="215">
        <f>IF(N2002="sníž. přenesená",J2002,0)</f>
        <v>0</v>
      </c>
      <c r="BI2002" s="215">
        <f>IF(N2002="nulová",J2002,0)</f>
        <v>0</v>
      </c>
      <c r="BJ2002" s="26" t="s">
        <v>24</v>
      </c>
      <c r="BK2002" s="215">
        <f>ROUND(I2002*H2002,2)</f>
        <v>0</v>
      </c>
      <c r="BL2002" s="26" t="s">
        <v>354</v>
      </c>
      <c r="BM2002" s="26" t="s">
        <v>2354</v>
      </c>
    </row>
    <row r="2003" s="1" customFormat="1">
      <c r="B2003" s="48"/>
      <c r="D2003" s="216" t="s">
        <v>288</v>
      </c>
      <c r="F2003" s="217" t="s">
        <v>2355</v>
      </c>
      <c r="I2003" s="218"/>
      <c r="L2003" s="48"/>
      <c r="M2003" s="219"/>
      <c r="N2003" s="49"/>
      <c r="O2003" s="49"/>
      <c r="P2003" s="49"/>
      <c r="Q2003" s="49"/>
      <c r="R2003" s="49"/>
      <c r="S2003" s="49"/>
      <c r="T2003" s="87"/>
      <c r="AT2003" s="26" t="s">
        <v>288</v>
      </c>
      <c r="AU2003" s="26" t="s">
        <v>87</v>
      </c>
    </row>
    <row r="2004" s="13" customFormat="1">
      <c r="B2004" s="239"/>
      <c r="D2004" s="216" t="s">
        <v>402</v>
      </c>
      <c r="F2004" s="241" t="s">
        <v>2356</v>
      </c>
      <c r="H2004" s="242">
        <v>191.096</v>
      </c>
      <c r="I2004" s="243"/>
      <c r="L2004" s="239"/>
      <c r="M2004" s="244"/>
      <c r="N2004" s="245"/>
      <c r="O2004" s="245"/>
      <c r="P2004" s="245"/>
      <c r="Q2004" s="245"/>
      <c r="R2004" s="245"/>
      <c r="S2004" s="245"/>
      <c r="T2004" s="246"/>
      <c r="AT2004" s="240" t="s">
        <v>402</v>
      </c>
      <c r="AU2004" s="240" t="s">
        <v>87</v>
      </c>
      <c r="AV2004" s="13" t="s">
        <v>87</v>
      </c>
      <c r="AW2004" s="13" t="s">
        <v>6</v>
      </c>
      <c r="AX2004" s="13" t="s">
        <v>24</v>
      </c>
      <c r="AY2004" s="240" t="s">
        <v>281</v>
      </c>
    </row>
    <row r="2005" s="1" customFormat="1" ht="16.5" customHeight="1">
      <c r="B2005" s="203"/>
      <c r="C2005" s="204" t="s">
        <v>2357</v>
      </c>
      <c r="D2005" s="204" t="s">
        <v>282</v>
      </c>
      <c r="E2005" s="205" t="s">
        <v>2347</v>
      </c>
      <c r="F2005" s="206" t="s">
        <v>2348</v>
      </c>
      <c r="G2005" s="207" t="s">
        <v>388</v>
      </c>
      <c r="H2005" s="208">
        <v>1834.3</v>
      </c>
      <c r="I2005" s="209"/>
      <c r="J2005" s="210">
        <f>ROUND(I2005*H2005,2)</f>
        <v>0</v>
      </c>
      <c r="K2005" s="206" t="s">
        <v>389</v>
      </c>
      <c r="L2005" s="48"/>
      <c r="M2005" s="211" t="s">
        <v>5</v>
      </c>
      <c r="N2005" s="212" t="s">
        <v>51</v>
      </c>
      <c r="O2005" s="49"/>
      <c r="P2005" s="213">
        <f>O2005*H2005</f>
        <v>0</v>
      </c>
      <c r="Q2005" s="213">
        <v>0.00040000000000000002</v>
      </c>
      <c r="R2005" s="213">
        <f>Q2005*H2005</f>
        <v>0.73372000000000004</v>
      </c>
      <c r="S2005" s="213">
        <v>0</v>
      </c>
      <c r="T2005" s="214">
        <f>S2005*H2005</f>
        <v>0</v>
      </c>
      <c r="AR2005" s="26" t="s">
        <v>354</v>
      </c>
      <c r="AT2005" s="26" t="s">
        <v>282</v>
      </c>
      <c r="AU2005" s="26" t="s">
        <v>87</v>
      </c>
      <c r="AY2005" s="26" t="s">
        <v>281</v>
      </c>
      <c r="BE2005" s="215">
        <f>IF(N2005="základní",J2005,0)</f>
        <v>0</v>
      </c>
      <c r="BF2005" s="215">
        <f>IF(N2005="snížená",J2005,0)</f>
        <v>0</v>
      </c>
      <c r="BG2005" s="215">
        <f>IF(N2005="zákl. přenesená",J2005,0)</f>
        <v>0</v>
      </c>
      <c r="BH2005" s="215">
        <f>IF(N2005="sníž. přenesená",J2005,0)</f>
        <v>0</v>
      </c>
      <c r="BI2005" s="215">
        <f>IF(N2005="nulová",J2005,0)</f>
        <v>0</v>
      </c>
      <c r="BJ2005" s="26" t="s">
        <v>24</v>
      </c>
      <c r="BK2005" s="215">
        <f>ROUND(I2005*H2005,2)</f>
        <v>0</v>
      </c>
      <c r="BL2005" s="26" t="s">
        <v>354</v>
      </c>
      <c r="BM2005" s="26" t="s">
        <v>2358</v>
      </c>
    </row>
    <row r="2006" s="1" customFormat="1">
      <c r="B2006" s="48"/>
      <c r="D2006" s="216" t="s">
        <v>288</v>
      </c>
      <c r="F2006" s="217" t="s">
        <v>2350</v>
      </c>
      <c r="I2006" s="218"/>
      <c r="L2006" s="48"/>
      <c r="M2006" s="219"/>
      <c r="N2006" s="49"/>
      <c r="O2006" s="49"/>
      <c r="P2006" s="49"/>
      <c r="Q2006" s="49"/>
      <c r="R2006" s="49"/>
      <c r="S2006" s="49"/>
      <c r="T2006" s="87"/>
      <c r="AT2006" s="26" t="s">
        <v>288</v>
      </c>
      <c r="AU2006" s="26" t="s">
        <v>87</v>
      </c>
    </row>
    <row r="2007" s="13" customFormat="1">
      <c r="B2007" s="239"/>
      <c r="D2007" s="216" t="s">
        <v>402</v>
      </c>
      <c r="E2007" s="240" t="s">
        <v>5</v>
      </c>
      <c r="F2007" s="241" t="s">
        <v>2359</v>
      </c>
      <c r="H2007" s="242">
        <v>1834.3</v>
      </c>
      <c r="I2007" s="243"/>
      <c r="L2007" s="239"/>
      <c r="M2007" s="244"/>
      <c r="N2007" s="245"/>
      <c r="O2007" s="245"/>
      <c r="P2007" s="245"/>
      <c r="Q2007" s="245"/>
      <c r="R2007" s="245"/>
      <c r="S2007" s="245"/>
      <c r="T2007" s="246"/>
      <c r="AT2007" s="240" t="s">
        <v>402</v>
      </c>
      <c r="AU2007" s="240" t="s">
        <v>87</v>
      </c>
      <c r="AV2007" s="13" t="s">
        <v>87</v>
      </c>
      <c r="AW2007" s="13" t="s">
        <v>43</v>
      </c>
      <c r="AX2007" s="13" t="s">
        <v>80</v>
      </c>
      <c r="AY2007" s="240" t="s">
        <v>281</v>
      </c>
    </row>
    <row r="2008" s="14" customFormat="1">
      <c r="B2008" s="247"/>
      <c r="D2008" s="216" t="s">
        <v>402</v>
      </c>
      <c r="E2008" s="248" t="s">
        <v>5</v>
      </c>
      <c r="F2008" s="249" t="s">
        <v>405</v>
      </c>
      <c r="H2008" s="250">
        <v>1834.3</v>
      </c>
      <c r="I2008" s="251"/>
      <c r="L2008" s="247"/>
      <c r="M2008" s="252"/>
      <c r="N2008" s="253"/>
      <c r="O2008" s="253"/>
      <c r="P2008" s="253"/>
      <c r="Q2008" s="253"/>
      <c r="R2008" s="253"/>
      <c r="S2008" s="253"/>
      <c r="T2008" s="254"/>
      <c r="AT2008" s="248" t="s">
        <v>402</v>
      </c>
      <c r="AU2008" s="248" t="s">
        <v>87</v>
      </c>
      <c r="AV2008" s="14" t="s">
        <v>286</v>
      </c>
      <c r="AW2008" s="14" t="s">
        <v>43</v>
      </c>
      <c r="AX2008" s="14" t="s">
        <v>24</v>
      </c>
      <c r="AY2008" s="248" t="s">
        <v>281</v>
      </c>
    </row>
    <row r="2009" s="1" customFormat="1" ht="16.5" customHeight="1">
      <c r="B2009" s="203"/>
      <c r="C2009" s="255" t="s">
        <v>2360</v>
      </c>
      <c r="D2009" s="255" t="s">
        <v>512</v>
      </c>
      <c r="E2009" s="256" t="s">
        <v>2361</v>
      </c>
      <c r="F2009" s="257" t="s">
        <v>2362</v>
      </c>
      <c r="G2009" s="258" t="s">
        <v>388</v>
      </c>
      <c r="H2009" s="259">
        <v>1054.723</v>
      </c>
      <c r="I2009" s="260"/>
      <c r="J2009" s="261">
        <f>ROUND(I2009*H2009,2)</f>
        <v>0</v>
      </c>
      <c r="K2009" s="257" t="s">
        <v>389</v>
      </c>
      <c r="L2009" s="262"/>
      <c r="M2009" s="263" t="s">
        <v>5</v>
      </c>
      <c r="N2009" s="264" t="s">
        <v>51</v>
      </c>
      <c r="O2009" s="49"/>
      <c r="P2009" s="213">
        <f>O2009*H2009</f>
        <v>0</v>
      </c>
      <c r="Q2009" s="213">
        <v>0.0050000000000000001</v>
      </c>
      <c r="R2009" s="213">
        <f>Q2009*H2009</f>
        <v>5.2736149999999995</v>
      </c>
      <c r="S2009" s="213">
        <v>0</v>
      </c>
      <c r="T2009" s="214">
        <f>S2009*H2009</f>
        <v>0</v>
      </c>
      <c r="AR2009" s="26" t="s">
        <v>738</v>
      </c>
      <c r="AT2009" s="26" t="s">
        <v>512</v>
      </c>
      <c r="AU2009" s="26" t="s">
        <v>87</v>
      </c>
      <c r="AY2009" s="26" t="s">
        <v>281</v>
      </c>
      <c r="BE2009" s="215">
        <f>IF(N2009="základní",J2009,0)</f>
        <v>0</v>
      </c>
      <c r="BF2009" s="215">
        <f>IF(N2009="snížená",J2009,0)</f>
        <v>0</v>
      </c>
      <c r="BG2009" s="215">
        <f>IF(N2009="zákl. přenesená",J2009,0)</f>
        <v>0</v>
      </c>
      <c r="BH2009" s="215">
        <f>IF(N2009="sníž. přenesená",J2009,0)</f>
        <v>0</v>
      </c>
      <c r="BI2009" s="215">
        <f>IF(N2009="nulová",J2009,0)</f>
        <v>0</v>
      </c>
      <c r="BJ2009" s="26" t="s">
        <v>24</v>
      </c>
      <c r="BK2009" s="215">
        <f>ROUND(I2009*H2009,2)</f>
        <v>0</v>
      </c>
      <c r="BL2009" s="26" t="s">
        <v>354</v>
      </c>
      <c r="BM2009" s="26" t="s">
        <v>2363</v>
      </c>
    </row>
    <row r="2010" s="1" customFormat="1">
      <c r="B2010" s="48"/>
      <c r="D2010" s="216" t="s">
        <v>288</v>
      </c>
      <c r="F2010" s="217" t="s">
        <v>2364</v>
      </c>
      <c r="I2010" s="218"/>
      <c r="L2010" s="48"/>
      <c r="M2010" s="219"/>
      <c r="N2010" s="49"/>
      <c r="O2010" s="49"/>
      <c r="P2010" s="49"/>
      <c r="Q2010" s="49"/>
      <c r="R2010" s="49"/>
      <c r="S2010" s="49"/>
      <c r="T2010" s="87"/>
      <c r="AT2010" s="26" t="s">
        <v>288</v>
      </c>
      <c r="AU2010" s="26" t="s">
        <v>87</v>
      </c>
    </row>
    <row r="2011" s="13" customFormat="1">
      <c r="B2011" s="239"/>
      <c r="D2011" s="216" t="s">
        <v>402</v>
      </c>
      <c r="E2011" s="240" t="s">
        <v>5</v>
      </c>
      <c r="F2011" s="241" t="s">
        <v>2365</v>
      </c>
      <c r="H2011" s="242">
        <v>1054.723</v>
      </c>
      <c r="I2011" s="243"/>
      <c r="L2011" s="239"/>
      <c r="M2011" s="244"/>
      <c r="N2011" s="245"/>
      <c r="O2011" s="245"/>
      <c r="P2011" s="245"/>
      <c r="Q2011" s="245"/>
      <c r="R2011" s="245"/>
      <c r="S2011" s="245"/>
      <c r="T2011" s="246"/>
      <c r="AT2011" s="240" t="s">
        <v>402</v>
      </c>
      <c r="AU2011" s="240" t="s">
        <v>87</v>
      </c>
      <c r="AV2011" s="13" t="s">
        <v>87</v>
      </c>
      <c r="AW2011" s="13" t="s">
        <v>43</v>
      </c>
      <c r="AX2011" s="13" t="s">
        <v>80</v>
      </c>
      <c r="AY2011" s="240" t="s">
        <v>281</v>
      </c>
    </row>
    <row r="2012" s="14" customFormat="1">
      <c r="B2012" s="247"/>
      <c r="D2012" s="216" t="s">
        <v>402</v>
      </c>
      <c r="E2012" s="248" t="s">
        <v>5</v>
      </c>
      <c r="F2012" s="249" t="s">
        <v>405</v>
      </c>
      <c r="H2012" s="250">
        <v>1054.723</v>
      </c>
      <c r="I2012" s="251"/>
      <c r="L2012" s="247"/>
      <c r="M2012" s="252"/>
      <c r="N2012" s="253"/>
      <c r="O2012" s="253"/>
      <c r="P2012" s="253"/>
      <c r="Q2012" s="253"/>
      <c r="R2012" s="253"/>
      <c r="S2012" s="253"/>
      <c r="T2012" s="254"/>
      <c r="AT2012" s="248" t="s">
        <v>402</v>
      </c>
      <c r="AU2012" s="248" t="s">
        <v>87</v>
      </c>
      <c r="AV2012" s="14" t="s">
        <v>286</v>
      </c>
      <c r="AW2012" s="14" t="s">
        <v>43</v>
      </c>
      <c r="AX2012" s="14" t="s">
        <v>24</v>
      </c>
      <c r="AY2012" s="248" t="s">
        <v>281</v>
      </c>
    </row>
    <row r="2013" s="1" customFormat="1" ht="16.5" customHeight="1">
      <c r="B2013" s="203"/>
      <c r="C2013" s="255" t="s">
        <v>2366</v>
      </c>
      <c r="D2013" s="255" t="s">
        <v>512</v>
      </c>
      <c r="E2013" s="256" t="s">
        <v>2352</v>
      </c>
      <c r="F2013" s="257" t="s">
        <v>2353</v>
      </c>
      <c r="G2013" s="258" t="s">
        <v>388</v>
      </c>
      <c r="H2013" s="259">
        <v>1054.723</v>
      </c>
      <c r="I2013" s="260"/>
      <c r="J2013" s="261">
        <f>ROUND(I2013*H2013,2)</f>
        <v>0</v>
      </c>
      <c r="K2013" s="257" t="s">
        <v>389</v>
      </c>
      <c r="L2013" s="262"/>
      <c r="M2013" s="263" t="s">
        <v>5</v>
      </c>
      <c r="N2013" s="264" t="s">
        <v>51</v>
      </c>
      <c r="O2013" s="49"/>
      <c r="P2013" s="213">
        <f>O2013*H2013</f>
        <v>0</v>
      </c>
      <c r="Q2013" s="213">
        <v>0.0038999999999999998</v>
      </c>
      <c r="R2013" s="213">
        <f>Q2013*H2013</f>
        <v>4.1134196999999997</v>
      </c>
      <c r="S2013" s="213">
        <v>0</v>
      </c>
      <c r="T2013" s="214">
        <f>S2013*H2013</f>
        <v>0</v>
      </c>
      <c r="AR2013" s="26" t="s">
        <v>738</v>
      </c>
      <c r="AT2013" s="26" t="s">
        <v>512</v>
      </c>
      <c r="AU2013" s="26" t="s">
        <v>87</v>
      </c>
      <c r="AY2013" s="26" t="s">
        <v>281</v>
      </c>
      <c r="BE2013" s="215">
        <f>IF(N2013="základní",J2013,0)</f>
        <v>0</v>
      </c>
      <c r="BF2013" s="215">
        <f>IF(N2013="snížená",J2013,0)</f>
        <v>0</v>
      </c>
      <c r="BG2013" s="215">
        <f>IF(N2013="zákl. přenesená",J2013,0)</f>
        <v>0</v>
      </c>
      <c r="BH2013" s="215">
        <f>IF(N2013="sníž. přenesená",J2013,0)</f>
        <v>0</v>
      </c>
      <c r="BI2013" s="215">
        <f>IF(N2013="nulová",J2013,0)</f>
        <v>0</v>
      </c>
      <c r="BJ2013" s="26" t="s">
        <v>24</v>
      </c>
      <c r="BK2013" s="215">
        <f>ROUND(I2013*H2013,2)</f>
        <v>0</v>
      </c>
      <c r="BL2013" s="26" t="s">
        <v>354</v>
      </c>
      <c r="BM2013" s="26" t="s">
        <v>2367</v>
      </c>
    </row>
    <row r="2014" s="1" customFormat="1">
      <c r="B2014" s="48"/>
      <c r="D2014" s="216" t="s">
        <v>288</v>
      </c>
      <c r="F2014" s="217" t="s">
        <v>2355</v>
      </c>
      <c r="I2014" s="218"/>
      <c r="L2014" s="48"/>
      <c r="M2014" s="219"/>
      <c r="N2014" s="49"/>
      <c r="O2014" s="49"/>
      <c r="P2014" s="49"/>
      <c r="Q2014" s="49"/>
      <c r="R2014" s="49"/>
      <c r="S2014" s="49"/>
      <c r="T2014" s="87"/>
      <c r="AT2014" s="26" t="s">
        <v>288</v>
      </c>
      <c r="AU2014" s="26" t="s">
        <v>87</v>
      </c>
    </row>
    <row r="2015" s="1" customFormat="1" ht="16.5" customHeight="1">
      <c r="B2015" s="203"/>
      <c r="C2015" s="204" t="s">
        <v>2368</v>
      </c>
      <c r="D2015" s="204" t="s">
        <v>282</v>
      </c>
      <c r="E2015" s="205" t="s">
        <v>2347</v>
      </c>
      <c r="F2015" s="206" t="s">
        <v>2348</v>
      </c>
      <c r="G2015" s="207" t="s">
        <v>388</v>
      </c>
      <c r="H2015" s="208">
        <v>332.33999999999997</v>
      </c>
      <c r="I2015" s="209"/>
      <c r="J2015" s="210">
        <f>ROUND(I2015*H2015,2)</f>
        <v>0</v>
      </c>
      <c r="K2015" s="206" t="s">
        <v>389</v>
      </c>
      <c r="L2015" s="48"/>
      <c r="M2015" s="211" t="s">
        <v>5</v>
      </c>
      <c r="N2015" s="212" t="s">
        <v>51</v>
      </c>
      <c r="O2015" s="49"/>
      <c r="P2015" s="213">
        <f>O2015*H2015</f>
        <v>0</v>
      </c>
      <c r="Q2015" s="213">
        <v>0.00040000000000000002</v>
      </c>
      <c r="R2015" s="213">
        <f>Q2015*H2015</f>
        <v>0.132936</v>
      </c>
      <c r="S2015" s="213">
        <v>0</v>
      </c>
      <c r="T2015" s="214">
        <f>S2015*H2015</f>
        <v>0</v>
      </c>
      <c r="AR2015" s="26" t="s">
        <v>354</v>
      </c>
      <c r="AT2015" s="26" t="s">
        <v>282</v>
      </c>
      <c r="AU2015" s="26" t="s">
        <v>87</v>
      </c>
      <c r="AY2015" s="26" t="s">
        <v>281</v>
      </c>
      <c r="BE2015" s="215">
        <f>IF(N2015="základní",J2015,0)</f>
        <v>0</v>
      </c>
      <c r="BF2015" s="215">
        <f>IF(N2015="snížená",J2015,0)</f>
        <v>0</v>
      </c>
      <c r="BG2015" s="215">
        <f>IF(N2015="zákl. přenesená",J2015,0)</f>
        <v>0</v>
      </c>
      <c r="BH2015" s="215">
        <f>IF(N2015="sníž. přenesená",J2015,0)</f>
        <v>0</v>
      </c>
      <c r="BI2015" s="215">
        <f>IF(N2015="nulová",J2015,0)</f>
        <v>0</v>
      </c>
      <c r="BJ2015" s="26" t="s">
        <v>24</v>
      </c>
      <c r="BK2015" s="215">
        <f>ROUND(I2015*H2015,2)</f>
        <v>0</v>
      </c>
      <c r="BL2015" s="26" t="s">
        <v>354</v>
      </c>
      <c r="BM2015" s="26" t="s">
        <v>2369</v>
      </c>
    </row>
    <row r="2016" s="1" customFormat="1">
      <c r="B2016" s="48"/>
      <c r="D2016" s="216" t="s">
        <v>288</v>
      </c>
      <c r="F2016" s="217" t="s">
        <v>2350</v>
      </c>
      <c r="I2016" s="218"/>
      <c r="L2016" s="48"/>
      <c r="M2016" s="219"/>
      <c r="N2016" s="49"/>
      <c r="O2016" s="49"/>
      <c r="P2016" s="49"/>
      <c r="Q2016" s="49"/>
      <c r="R2016" s="49"/>
      <c r="S2016" s="49"/>
      <c r="T2016" s="87"/>
      <c r="AT2016" s="26" t="s">
        <v>288</v>
      </c>
      <c r="AU2016" s="26" t="s">
        <v>87</v>
      </c>
    </row>
    <row r="2017" s="12" customFormat="1">
      <c r="B2017" s="232"/>
      <c r="D2017" s="216" t="s">
        <v>402</v>
      </c>
      <c r="E2017" s="233" t="s">
        <v>5</v>
      </c>
      <c r="F2017" s="234" t="s">
        <v>1860</v>
      </c>
      <c r="H2017" s="233" t="s">
        <v>5</v>
      </c>
      <c r="I2017" s="235"/>
      <c r="L2017" s="232"/>
      <c r="M2017" s="236"/>
      <c r="N2017" s="237"/>
      <c r="O2017" s="237"/>
      <c r="P2017" s="237"/>
      <c r="Q2017" s="237"/>
      <c r="R2017" s="237"/>
      <c r="S2017" s="237"/>
      <c r="T2017" s="238"/>
      <c r="AT2017" s="233" t="s">
        <v>402</v>
      </c>
      <c r="AU2017" s="233" t="s">
        <v>87</v>
      </c>
      <c r="AV2017" s="12" t="s">
        <v>24</v>
      </c>
      <c r="AW2017" s="12" t="s">
        <v>43</v>
      </c>
      <c r="AX2017" s="12" t="s">
        <v>80</v>
      </c>
      <c r="AY2017" s="233" t="s">
        <v>281</v>
      </c>
    </row>
    <row r="2018" s="13" customFormat="1">
      <c r="B2018" s="239"/>
      <c r="D2018" s="216" t="s">
        <v>402</v>
      </c>
      <c r="E2018" s="240" t="s">
        <v>5</v>
      </c>
      <c r="F2018" s="241" t="s">
        <v>2370</v>
      </c>
      <c r="H2018" s="242">
        <v>332.33999999999997</v>
      </c>
      <c r="I2018" s="243"/>
      <c r="L2018" s="239"/>
      <c r="M2018" s="244"/>
      <c r="N2018" s="245"/>
      <c r="O2018" s="245"/>
      <c r="P2018" s="245"/>
      <c r="Q2018" s="245"/>
      <c r="R2018" s="245"/>
      <c r="S2018" s="245"/>
      <c r="T2018" s="246"/>
      <c r="AT2018" s="240" t="s">
        <v>402</v>
      </c>
      <c r="AU2018" s="240" t="s">
        <v>87</v>
      </c>
      <c r="AV2018" s="13" t="s">
        <v>87</v>
      </c>
      <c r="AW2018" s="13" t="s">
        <v>43</v>
      </c>
      <c r="AX2018" s="13" t="s">
        <v>80</v>
      </c>
      <c r="AY2018" s="240" t="s">
        <v>281</v>
      </c>
    </row>
    <row r="2019" s="14" customFormat="1">
      <c r="B2019" s="247"/>
      <c r="D2019" s="216" t="s">
        <v>402</v>
      </c>
      <c r="E2019" s="248" t="s">
        <v>5</v>
      </c>
      <c r="F2019" s="249" t="s">
        <v>405</v>
      </c>
      <c r="H2019" s="250">
        <v>332.33999999999997</v>
      </c>
      <c r="I2019" s="251"/>
      <c r="L2019" s="247"/>
      <c r="M2019" s="252"/>
      <c r="N2019" s="253"/>
      <c r="O2019" s="253"/>
      <c r="P2019" s="253"/>
      <c r="Q2019" s="253"/>
      <c r="R2019" s="253"/>
      <c r="S2019" s="253"/>
      <c r="T2019" s="254"/>
      <c r="AT2019" s="248" t="s">
        <v>402</v>
      </c>
      <c r="AU2019" s="248" t="s">
        <v>87</v>
      </c>
      <c r="AV2019" s="14" t="s">
        <v>286</v>
      </c>
      <c r="AW2019" s="14" t="s">
        <v>43</v>
      </c>
      <c r="AX2019" s="14" t="s">
        <v>24</v>
      </c>
      <c r="AY2019" s="248" t="s">
        <v>281</v>
      </c>
    </row>
    <row r="2020" s="1" customFormat="1" ht="16.5" customHeight="1">
      <c r="B2020" s="203"/>
      <c r="C2020" s="255" t="s">
        <v>2371</v>
      </c>
      <c r="D2020" s="255" t="s">
        <v>512</v>
      </c>
      <c r="E2020" s="256" t="s">
        <v>2352</v>
      </c>
      <c r="F2020" s="257" t="s">
        <v>2353</v>
      </c>
      <c r="G2020" s="258" t="s">
        <v>388</v>
      </c>
      <c r="H2020" s="259">
        <v>382.19099999999997</v>
      </c>
      <c r="I2020" s="260"/>
      <c r="J2020" s="261">
        <f>ROUND(I2020*H2020,2)</f>
        <v>0</v>
      </c>
      <c r="K2020" s="257" t="s">
        <v>389</v>
      </c>
      <c r="L2020" s="262"/>
      <c r="M2020" s="263" t="s">
        <v>5</v>
      </c>
      <c r="N2020" s="264" t="s">
        <v>51</v>
      </c>
      <c r="O2020" s="49"/>
      <c r="P2020" s="213">
        <f>O2020*H2020</f>
        <v>0</v>
      </c>
      <c r="Q2020" s="213">
        <v>0.0038999999999999998</v>
      </c>
      <c r="R2020" s="213">
        <f>Q2020*H2020</f>
        <v>1.4905448999999997</v>
      </c>
      <c r="S2020" s="213">
        <v>0</v>
      </c>
      <c r="T2020" s="214">
        <f>S2020*H2020</f>
        <v>0</v>
      </c>
      <c r="AR2020" s="26" t="s">
        <v>738</v>
      </c>
      <c r="AT2020" s="26" t="s">
        <v>512</v>
      </c>
      <c r="AU2020" s="26" t="s">
        <v>87</v>
      </c>
      <c r="AY2020" s="26" t="s">
        <v>281</v>
      </c>
      <c r="BE2020" s="215">
        <f>IF(N2020="základní",J2020,0)</f>
        <v>0</v>
      </c>
      <c r="BF2020" s="215">
        <f>IF(N2020="snížená",J2020,0)</f>
        <v>0</v>
      </c>
      <c r="BG2020" s="215">
        <f>IF(N2020="zákl. přenesená",J2020,0)</f>
        <v>0</v>
      </c>
      <c r="BH2020" s="215">
        <f>IF(N2020="sníž. přenesená",J2020,0)</f>
        <v>0</v>
      </c>
      <c r="BI2020" s="215">
        <f>IF(N2020="nulová",J2020,0)</f>
        <v>0</v>
      </c>
      <c r="BJ2020" s="26" t="s">
        <v>24</v>
      </c>
      <c r="BK2020" s="215">
        <f>ROUND(I2020*H2020,2)</f>
        <v>0</v>
      </c>
      <c r="BL2020" s="26" t="s">
        <v>354</v>
      </c>
      <c r="BM2020" s="26" t="s">
        <v>2372</v>
      </c>
    </row>
    <row r="2021" s="1" customFormat="1">
      <c r="B2021" s="48"/>
      <c r="D2021" s="216" t="s">
        <v>288</v>
      </c>
      <c r="F2021" s="217" t="s">
        <v>2355</v>
      </c>
      <c r="I2021" s="218"/>
      <c r="L2021" s="48"/>
      <c r="M2021" s="219"/>
      <c r="N2021" s="49"/>
      <c r="O2021" s="49"/>
      <c r="P2021" s="49"/>
      <c r="Q2021" s="49"/>
      <c r="R2021" s="49"/>
      <c r="S2021" s="49"/>
      <c r="T2021" s="87"/>
      <c r="AT2021" s="26" t="s">
        <v>288</v>
      </c>
      <c r="AU2021" s="26" t="s">
        <v>87</v>
      </c>
    </row>
    <row r="2022" s="13" customFormat="1">
      <c r="B2022" s="239"/>
      <c r="D2022" s="216" t="s">
        <v>402</v>
      </c>
      <c r="E2022" s="240" t="s">
        <v>5</v>
      </c>
      <c r="F2022" s="241" t="s">
        <v>2373</v>
      </c>
      <c r="H2022" s="242">
        <v>382.19099999999997</v>
      </c>
      <c r="I2022" s="243"/>
      <c r="L2022" s="239"/>
      <c r="M2022" s="244"/>
      <c r="N2022" s="245"/>
      <c r="O2022" s="245"/>
      <c r="P2022" s="245"/>
      <c r="Q2022" s="245"/>
      <c r="R2022" s="245"/>
      <c r="S2022" s="245"/>
      <c r="T2022" s="246"/>
      <c r="AT2022" s="240" t="s">
        <v>402</v>
      </c>
      <c r="AU2022" s="240" t="s">
        <v>87</v>
      </c>
      <c r="AV2022" s="13" t="s">
        <v>87</v>
      </c>
      <c r="AW2022" s="13" t="s">
        <v>43</v>
      </c>
      <c r="AX2022" s="13" t="s">
        <v>80</v>
      </c>
      <c r="AY2022" s="240" t="s">
        <v>281</v>
      </c>
    </row>
    <row r="2023" s="14" customFormat="1">
      <c r="B2023" s="247"/>
      <c r="D2023" s="216" t="s">
        <v>402</v>
      </c>
      <c r="E2023" s="248" t="s">
        <v>5</v>
      </c>
      <c r="F2023" s="249" t="s">
        <v>405</v>
      </c>
      <c r="H2023" s="250">
        <v>382.19099999999997</v>
      </c>
      <c r="I2023" s="251"/>
      <c r="L2023" s="247"/>
      <c r="M2023" s="252"/>
      <c r="N2023" s="253"/>
      <c r="O2023" s="253"/>
      <c r="P2023" s="253"/>
      <c r="Q2023" s="253"/>
      <c r="R2023" s="253"/>
      <c r="S2023" s="253"/>
      <c r="T2023" s="254"/>
      <c r="AT2023" s="248" t="s">
        <v>402</v>
      </c>
      <c r="AU2023" s="248" t="s">
        <v>87</v>
      </c>
      <c r="AV2023" s="14" t="s">
        <v>286</v>
      </c>
      <c r="AW2023" s="14" t="s">
        <v>43</v>
      </c>
      <c r="AX2023" s="14" t="s">
        <v>24</v>
      </c>
      <c r="AY2023" s="248" t="s">
        <v>281</v>
      </c>
    </row>
    <row r="2024" s="1" customFormat="1" ht="16.5" customHeight="1">
      <c r="B2024" s="203"/>
      <c r="C2024" s="204" t="s">
        <v>2374</v>
      </c>
      <c r="D2024" s="204" t="s">
        <v>282</v>
      </c>
      <c r="E2024" s="205" t="s">
        <v>2375</v>
      </c>
      <c r="F2024" s="206" t="s">
        <v>2376</v>
      </c>
      <c r="G2024" s="207" t="s">
        <v>388</v>
      </c>
      <c r="H2024" s="208">
        <v>651.64999999999998</v>
      </c>
      <c r="I2024" s="209"/>
      <c r="J2024" s="210">
        <f>ROUND(I2024*H2024,2)</f>
        <v>0</v>
      </c>
      <c r="K2024" s="206" t="s">
        <v>389</v>
      </c>
      <c r="L2024" s="48"/>
      <c r="M2024" s="211" t="s">
        <v>5</v>
      </c>
      <c r="N2024" s="212" t="s">
        <v>51</v>
      </c>
      <c r="O2024" s="49"/>
      <c r="P2024" s="213">
        <f>O2024*H2024</f>
        <v>0</v>
      </c>
      <c r="Q2024" s="213">
        <v>0.00040000000000000002</v>
      </c>
      <c r="R2024" s="213">
        <f>Q2024*H2024</f>
        <v>0.26066</v>
      </c>
      <c r="S2024" s="213">
        <v>0</v>
      </c>
      <c r="T2024" s="214">
        <f>S2024*H2024</f>
        <v>0</v>
      </c>
      <c r="AR2024" s="26" t="s">
        <v>354</v>
      </c>
      <c r="AT2024" s="26" t="s">
        <v>282</v>
      </c>
      <c r="AU2024" s="26" t="s">
        <v>87</v>
      </c>
      <c r="AY2024" s="26" t="s">
        <v>281</v>
      </c>
      <c r="BE2024" s="215">
        <f>IF(N2024="základní",J2024,0)</f>
        <v>0</v>
      </c>
      <c r="BF2024" s="215">
        <f>IF(N2024="snížená",J2024,0)</f>
        <v>0</v>
      </c>
      <c r="BG2024" s="215">
        <f>IF(N2024="zákl. přenesená",J2024,0)</f>
        <v>0</v>
      </c>
      <c r="BH2024" s="215">
        <f>IF(N2024="sníž. přenesená",J2024,0)</f>
        <v>0</v>
      </c>
      <c r="BI2024" s="215">
        <f>IF(N2024="nulová",J2024,0)</f>
        <v>0</v>
      </c>
      <c r="BJ2024" s="26" t="s">
        <v>24</v>
      </c>
      <c r="BK2024" s="215">
        <f>ROUND(I2024*H2024,2)</f>
        <v>0</v>
      </c>
      <c r="BL2024" s="26" t="s">
        <v>354</v>
      </c>
      <c r="BM2024" s="26" t="s">
        <v>2377</v>
      </c>
    </row>
    <row r="2025" s="1" customFormat="1">
      <c r="B2025" s="48"/>
      <c r="D2025" s="216" t="s">
        <v>288</v>
      </c>
      <c r="F2025" s="217" t="s">
        <v>2378</v>
      </c>
      <c r="I2025" s="218"/>
      <c r="L2025" s="48"/>
      <c r="M2025" s="219"/>
      <c r="N2025" s="49"/>
      <c r="O2025" s="49"/>
      <c r="P2025" s="49"/>
      <c r="Q2025" s="49"/>
      <c r="R2025" s="49"/>
      <c r="S2025" s="49"/>
      <c r="T2025" s="87"/>
      <c r="AT2025" s="26" t="s">
        <v>288</v>
      </c>
      <c r="AU2025" s="26" t="s">
        <v>87</v>
      </c>
    </row>
    <row r="2026" s="13" customFormat="1">
      <c r="B2026" s="239"/>
      <c r="D2026" s="216" t="s">
        <v>402</v>
      </c>
      <c r="E2026" s="240" t="s">
        <v>5</v>
      </c>
      <c r="F2026" s="241" t="s">
        <v>2379</v>
      </c>
      <c r="H2026" s="242">
        <v>651.64999999999998</v>
      </c>
      <c r="I2026" s="243"/>
      <c r="L2026" s="239"/>
      <c r="M2026" s="244"/>
      <c r="N2026" s="245"/>
      <c r="O2026" s="245"/>
      <c r="P2026" s="245"/>
      <c r="Q2026" s="245"/>
      <c r="R2026" s="245"/>
      <c r="S2026" s="245"/>
      <c r="T2026" s="246"/>
      <c r="AT2026" s="240" t="s">
        <v>402</v>
      </c>
      <c r="AU2026" s="240" t="s">
        <v>87</v>
      </c>
      <c r="AV2026" s="13" t="s">
        <v>87</v>
      </c>
      <c r="AW2026" s="13" t="s">
        <v>43</v>
      </c>
      <c r="AX2026" s="13" t="s">
        <v>80</v>
      </c>
      <c r="AY2026" s="240" t="s">
        <v>281</v>
      </c>
    </row>
    <row r="2027" s="14" customFormat="1">
      <c r="B2027" s="247"/>
      <c r="D2027" s="216" t="s">
        <v>402</v>
      </c>
      <c r="E2027" s="248" t="s">
        <v>5</v>
      </c>
      <c r="F2027" s="249" t="s">
        <v>405</v>
      </c>
      <c r="H2027" s="250">
        <v>651.64999999999998</v>
      </c>
      <c r="I2027" s="251"/>
      <c r="L2027" s="247"/>
      <c r="M2027" s="252"/>
      <c r="N2027" s="253"/>
      <c r="O2027" s="253"/>
      <c r="P2027" s="253"/>
      <c r="Q2027" s="253"/>
      <c r="R2027" s="253"/>
      <c r="S2027" s="253"/>
      <c r="T2027" s="254"/>
      <c r="AT2027" s="248" t="s">
        <v>402</v>
      </c>
      <c r="AU2027" s="248" t="s">
        <v>87</v>
      </c>
      <c r="AV2027" s="14" t="s">
        <v>286</v>
      </c>
      <c r="AW2027" s="14" t="s">
        <v>43</v>
      </c>
      <c r="AX2027" s="14" t="s">
        <v>24</v>
      </c>
      <c r="AY2027" s="248" t="s">
        <v>281</v>
      </c>
    </row>
    <row r="2028" s="1" customFormat="1" ht="16.5" customHeight="1">
      <c r="B2028" s="203"/>
      <c r="C2028" s="255" t="s">
        <v>2380</v>
      </c>
      <c r="D2028" s="255" t="s">
        <v>512</v>
      </c>
      <c r="E2028" s="256" t="s">
        <v>2361</v>
      </c>
      <c r="F2028" s="257" t="s">
        <v>2362</v>
      </c>
      <c r="G2028" s="258" t="s">
        <v>388</v>
      </c>
      <c r="H2028" s="259">
        <v>390.99000000000001</v>
      </c>
      <c r="I2028" s="260"/>
      <c r="J2028" s="261">
        <f>ROUND(I2028*H2028,2)</f>
        <v>0</v>
      </c>
      <c r="K2028" s="257" t="s">
        <v>389</v>
      </c>
      <c r="L2028" s="262"/>
      <c r="M2028" s="263" t="s">
        <v>5</v>
      </c>
      <c r="N2028" s="264" t="s">
        <v>51</v>
      </c>
      <c r="O2028" s="49"/>
      <c r="P2028" s="213">
        <f>O2028*H2028</f>
        <v>0</v>
      </c>
      <c r="Q2028" s="213">
        <v>0.0050000000000000001</v>
      </c>
      <c r="R2028" s="213">
        <f>Q2028*H2028</f>
        <v>1.9549500000000002</v>
      </c>
      <c r="S2028" s="213">
        <v>0</v>
      </c>
      <c r="T2028" s="214">
        <f>S2028*H2028</f>
        <v>0</v>
      </c>
      <c r="AR2028" s="26" t="s">
        <v>738</v>
      </c>
      <c r="AT2028" s="26" t="s">
        <v>512</v>
      </c>
      <c r="AU2028" s="26" t="s">
        <v>87</v>
      </c>
      <c r="AY2028" s="26" t="s">
        <v>281</v>
      </c>
      <c r="BE2028" s="215">
        <f>IF(N2028="základní",J2028,0)</f>
        <v>0</v>
      </c>
      <c r="BF2028" s="215">
        <f>IF(N2028="snížená",J2028,0)</f>
        <v>0</v>
      </c>
      <c r="BG2028" s="215">
        <f>IF(N2028="zákl. přenesená",J2028,0)</f>
        <v>0</v>
      </c>
      <c r="BH2028" s="215">
        <f>IF(N2028="sníž. přenesená",J2028,0)</f>
        <v>0</v>
      </c>
      <c r="BI2028" s="215">
        <f>IF(N2028="nulová",J2028,0)</f>
        <v>0</v>
      </c>
      <c r="BJ2028" s="26" t="s">
        <v>24</v>
      </c>
      <c r="BK2028" s="215">
        <f>ROUND(I2028*H2028,2)</f>
        <v>0</v>
      </c>
      <c r="BL2028" s="26" t="s">
        <v>354</v>
      </c>
      <c r="BM2028" s="26" t="s">
        <v>2381</v>
      </c>
    </row>
    <row r="2029" s="1" customFormat="1">
      <c r="B2029" s="48"/>
      <c r="D2029" s="216" t="s">
        <v>288</v>
      </c>
      <c r="F2029" s="217" t="s">
        <v>2364</v>
      </c>
      <c r="I2029" s="218"/>
      <c r="L2029" s="48"/>
      <c r="M2029" s="219"/>
      <c r="N2029" s="49"/>
      <c r="O2029" s="49"/>
      <c r="P2029" s="49"/>
      <c r="Q2029" s="49"/>
      <c r="R2029" s="49"/>
      <c r="S2029" s="49"/>
      <c r="T2029" s="87"/>
      <c r="AT2029" s="26" t="s">
        <v>288</v>
      </c>
      <c r="AU2029" s="26" t="s">
        <v>87</v>
      </c>
    </row>
    <row r="2030" s="13" customFormat="1">
      <c r="B2030" s="239"/>
      <c r="D2030" s="216" t="s">
        <v>402</v>
      </c>
      <c r="E2030" s="240" t="s">
        <v>5</v>
      </c>
      <c r="F2030" s="241" t="s">
        <v>2382</v>
      </c>
      <c r="H2030" s="242">
        <v>390.99000000000001</v>
      </c>
      <c r="I2030" s="243"/>
      <c r="L2030" s="239"/>
      <c r="M2030" s="244"/>
      <c r="N2030" s="245"/>
      <c r="O2030" s="245"/>
      <c r="P2030" s="245"/>
      <c r="Q2030" s="245"/>
      <c r="R2030" s="245"/>
      <c r="S2030" s="245"/>
      <c r="T2030" s="246"/>
      <c r="AT2030" s="240" t="s">
        <v>402</v>
      </c>
      <c r="AU2030" s="240" t="s">
        <v>87</v>
      </c>
      <c r="AV2030" s="13" t="s">
        <v>87</v>
      </c>
      <c r="AW2030" s="13" t="s">
        <v>43</v>
      </c>
      <c r="AX2030" s="13" t="s">
        <v>80</v>
      </c>
      <c r="AY2030" s="240" t="s">
        <v>281</v>
      </c>
    </row>
    <row r="2031" s="14" customFormat="1">
      <c r="B2031" s="247"/>
      <c r="D2031" s="216" t="s">
        <v>402</v>
      </c>
      <c r="E2031" s="248" t="s">
        <v>5</v>
      </c>
      <c r="F2031" s="249" t="s">
        <v>405</v>
      </c>
      <c r="H2031" s="250">
        <v>390.99000000000001</v>
      </c>
      <c r="I2031" s="251"/>
      <c r="L2031" s="247"/>
      <c r="M2031" s="252"/>
      <c r="N2031" s="253"/>
      <c r="O2031" s="253"/>
      <c r="P2031" s="253"/>
      <c r="Q2031" s="253"/>
      <c r="R2031" s="253"/>
      <c r="S2031" s="253"/>
      <c r="T2031" s="254"/>
      <c r="AT2031" s="248" t="s">
        <v>402</v>
      </c>
      <c r="AU2031" s="248" t="s">
        <v>87</v>
      </c>
      <c r="AV2031" s="14" t="s">
        <v>286</v>
      </c>
      <c r="AW2031" s="14" t="s">
        <v>43</v>
      </c>
      <c r="AX2031" s="14" t="s">
        <v>24</v>
      </c>
      <c r="AY2031" s="248" t="s">
        <v>281</v>
      </c>
    </row>
    <row r="2032" s="1" customFormat="1" ht="16.5" customHeight="1">
      <c r="B2032" s="203"/>
      <c r="C2032" s="255" t="s">
        <v>2383</v>
      </c>
      <c r="D2032" s="255" t="s">
        <v>512</v>
      </c>
      <c r="E2032" s="256" t="s">
        <v>2352</v>
      </c>
      <c r="F2032" s="257" t="s">
        <v>2353</v>
      </c>
      <c r="G2032" s="258" t="s">
        <v>388</v>
      </c>
      <c r="H2032" s="259">
        <v>390.99000000000001</v>
      </c>
      <c r="I2032" s="260"/>
      <c r="J2032" s="261">
        <f>ROUND(I2032*H2032,2)</f>
        <v>0</v>
      </c>
      <c r="K2032" s="257" t="s">
        <v>389</v>
      </c>
      <c r="L2032" s="262"/>
      <c r="M2032" s="263" t="s">
        <v>5</v>
      </c>
      <c r="N2032" s="264" t="s">
        <v>51</v>
      </c>
      <c r="O2032" s="49"/>
      <c r="P2032" s="213">
        <f>O2032*H2032</f>
        <v>0</v>
      </c>
      <c r="Q2032" s="213">
        <v>0.0038999999999999998</v>
      </c>
      <c r="R2032" s="213">
        <f>Q2032*H2032</f>
        <v>1.524861</v>
      </c>
      <c r="S2032" s="213">
        <v>0</v>
      </c>
      <c r="T2032" s="214">
        <f>S2032*H2032</f>
        <v>0</v>
      </c>
      <c r="AR2032" s="26" t="s">
        <v>738</v>
      </c>
      <c r="AT2032" s="26" t="s">
        <v>512</v>
      </c>
      <c r="AU2032" s="26" t="s">
        <v>87</v>
      </c>
      <c r="AY2032" s="26" t="s">
        <v>281</v>
      </c>
      <c r="BE2032" s="215">
        <f>IF(N2032="základní",J2032,0)</f>
        <v>0</v>
      </c>
      <c r="BF2032" s="215">
        <f>IF(N2032="snížená",J2032,0)</f>
        <v>0</v>
      </c>
      <c r="BG2032" s="215">
        <f>IF(N2032="zákl. přenesená",J2032,0)</f>
        <v>0</v>
      </c>
      <c r="BH2032" s="215">
        <f>IF(N2032="sníž. přenesená",J2032,0)</f>
        <v>0</v>
      </c>
      <c r="BI2032" s="215">
        <f>IF(N2032="nulová",J2032,0)</f>
        <v>0</v>
      </c>
      <c r="BJ2032" s="26" t="s">
        <v>24</v>
      </c>
      <c r="BK2032" s="215">
        <f>ROUND(I2032*H2032,2)</f>
        <v>0</v>
      </c>
      <c r="BL2032" s="26" t="s">
        <v>354</v>
      </c>
      <c r="BM2032" s="26" t="s">
        <v>2384</v>
      </c>
    </row>
    <row r="2033" s="1" customFormat="1">
      <c r="B2033" s="48"/>
      <c r="D2033" s="216" t="s">
        <v>288</v>
      </c>
      <c r="F2033" s="217" t="s">
        <v>2355</v>
      </c>
      <c r="I2033" s="218"/>
      <c r="L2033" s="48"/>
      <c r="M2033" s="219"/>
      <c r="N2033" s="49"/>
      <c r="O2033" s="49"/>
      <c r="P2033" s="49"/>
      <c r="Q2033" s="49"/>
      <c r="R2033" s="49"/>
      <c r="S2033" s="49"/>
      <c r="T2033" s="87"/>
      <c r="AT2033" s="26" t="s">
        <v>288</v>
      </c>
      <c r="AU2033" s="26" t="s">
        <v>87</v>
      </c>
    </row>
    <row r="2034" s="1" customFormat="1" ht="25.5" customHeight="1">
      <c r="B2034" s="203"/>
      <c r="C2034" s="204" t="s">
        <v>2385</v>
      </c>
      <c r="D2034" s="204" t="s">
        <v>282</v>
      </c>
      <c r="E2034" s="205" t="s">
        <v>2386</v>
      </c>
      <c r="F2034" s="206" t="s">
        <v>2387</v>
      </c>
      <c r="G2034" s="207" t="s">
        <v>394</v>
      </c>
      <c r="H2034" s="208">
        <v>123.72</v>
      </c>
      <c r="I2034" s="209"/>
      <c r="J2034" s="210">
        <f>ROUND(I2034*H2034,2)</f>
        <v>0</v>
      </c>
      <c r="K2034" s="206" t="s">
        <v>389</v>
      </c>
      <c r="L2034" s="48"/>
      <c r="M2034" s="211" t="s">
        <v>5</v>
      </c>
      <c r="N2034" s="212" t="s">
        <v>51</v>
      </c>
      <c r="O2034" s="49"/>
      <c r="P2034" s="213">
        <f>O2034*H2034</f>
        <v>0</v>
      </c>
      <c r="Q2034" s="213">
        <v>0.000281</v>
      </c>
      <c r="R2034" s="213">
        <f>Q2034*H2034</f>
        <v>0.034765320000000002</v>
      </c>
      <c r="S2034" s="213">
        <v>0</v>
      </c>
      <c r="T2034" s="214">
        <f>S2034*H2034</f>
        <v>0</v>
      </c>
      <c r="AR2034" s="26" t="s">
        <v>354</v>
      </c>
      <c r="AT2034" s="26" t="s">
        <v>282</v>
      </c>
      <c r="AU2034" s="26" t="s">
        <v>87</v>
      </c>
      <c r="AY2034" s="26" t="s">
        <v>281</v>
      </c>
      <c r="BE2034" s="215">
        <f>IF(N2034="základní",J2034,0)</f>
        <v>0</v>
      </c>
      <c r="BF2034" s="215">
        <f>IF(N2034="snížená",J2034,0)</f>
        <v>0</v>
      </c>
      <c r="BG2034" s="215">
        <f>IF(N2034="zákl. přenesená",J2034,0)</f>
        <v>0</v>
      </c>
      <c r="BH2034" s="215">
        <f>IF(N2034="sníž. přenesená",J2034,0)</f>
        <v>0</v>
      </c>
      <c r="BI2034" s="215">
        <f>IF(N2034="nulová",J2034,0)</f>
        <v>0</v>
      </c>
      <c r="BJ2034" s="26" t="s">
        <v>24</v>
      </c>
      <c r="BK2034" s="215">
        <f>ROUND(I2034*H2034,2)</f>
        <v>0</v>
      </c>
      <c r="BL2034" s="26" t="s">
        <v>354</v>
      </c>
      <c r="BM2034" s="26" t="s">
        <v>2388</v>
      </c>
    </row>
    <row r="2035" s="1" customFormat="1">
      <c r="B2035" s="48"/>
      <c r="D2035" s="216" t="s">
        <v>288</v>
      </c>
      <c r="F2035" s="217" t="s">
        <v>2389</v>
      </c>
      <c r="I2035" s="218"/>
      <c r="L2035" s="48"/>
      <c r="M2035" s="219"/>
      <c r="N2035" s="49"/>
      <c r="O2035" s="49"/>
      <c r="P2035" s="49"/>
      <c r="Q2035" s="49"/>
      <c r="R2035" s="49"/>
      <c r="S2035" s="49"/>
      <c r="T2035" s="87"/>
      <c r="AT2035" s="26" t="s">
        <v>288</v>
      </c>
      <c r="AU2035" s="26" t="s">
        <v>87</v>
      </c>
    </row>
    <row r="2036" s="12" customFormat="1">
      <c r="B2036" s="232"/>
      <c r="D2036" s="216" t="s">
        <v>402</v>
      </c>
      <c r="E2036" s="233" t="s">
        <v>5</v>
      </c>
      <c r="F2036" s="234" t="s">
        <v>2390</v>
      </c>
      <c r="H2036" s="233" t="s">
        <v>5</v>
      </c>
      <c r="I2036" s="235"/>
      <c r="L2036" s="232"/>
      <c r="M2036" s="236"/>
      <c r="N2036" s="237"/>
      <c r="O2036" s="237"/>
      <c r="P2036" s="237"/>
      <c r="Q2036" s="237"/>
      <c r="R2036" s="237"/>
      <c r="S2036" s="237"/>
      <c r="T2036" s="238"/>
      <c r="AT2036" s="233" t="s">
        <v>402</v>
      </c>
      <c r="AU2036" s="233" t="s">
        <v>87</v>
      </c>
      <c r="AV2036" s="12" t="s">
        <v>24</v>
      </c>
      <c r="AW2036" s="12" t="s">
        <v>43</v>
      </c>
      <c r="AX2036" s="12" t="s">
        <v>80</v>
      </c>
      <c r="AY2036" s="233" t="s">
        <v>281</v>
      </c>
    </row>
    <row r="2037" s="13" customFormat="1">
      <c r="B2037" s="239"/>
      <c r="D2037" s="216" t="s">
        <v>402</v>
      </c>
      <c r="E2037" s="240" t="s">
        <v>5</v>
      </c>
      <c r="F2037" s="241" t="s">
        <v>2391</v>
      </c>
      <c r="H2037" s="242">
        <v>123.72</v>
      </c>
      <c r="I2037" s="243"/>
      <c r="L2037" s="239"/>
      <c r="M2037" s="244"/>
      <c r="N2037" s="245"/>
      <c r="O2037" s="245"/>
      <c r="P2037" s="245"/>
      <c r="Q2037" s="245"/>
      <c r="R2037" s="245"/>
      <c r="S2037" s="245"/>
      <c r="T2037" s="246"/>
      <c r="AT2037" s="240" t="s">
        <v>402</v>
      </c>
      <c r="AU2037" s="240" t="s">
        <v>87</v>
      </c>
      <c r="AV2037" s="13" t="s">
        <v>87</v>
      </c>
      <c r="AW2037" s="13" t="s">
        <v>43</v>
      </c>
      <c r="AX2037" s="13" t="s">
        <v>80</v>
      </c>
      <c r="AY2037" s="240" t="s">
        <v>281</v>
      </c>
    </row>
    <row r="2038" s="14" customFormat="1">
      <c r="B2038" s="247"/>
      <c r="D2038" s="216" t="s">
        <v>402</v>
      </c>
      <c r="E2038" s="248" t="s">
        <v>5</v>
      </c>
      <c r="F2038" s="249" t="s">
        <v>405</v>
      </c>
      <c r="H2038" s="250">
        <v>123.72</v>
      </c>
      <c r="I2038" s="251"/>
      <c r="L2038" s="247"/>
      <c r="M2038" s="252"/>
      <c r="N2038" s="253"/>
      <c r="O2038" s="253"/>
      <c r="P2038" s="253"/>
      <c r="Q2038" s="253"/>
      <c r="R2038" s="253"/>
      <c r="S2038" s="253"/>
      <c r="T2038" s="254"/>
      <c r="AT2038" s="248" t="s">
        <v>402</v>
      </c>
      <c r="AU2038" s="248" t="s">
        <v>87</v>
      </c>
      <c r="AV2038" s="14" t="s">
        <v>286</v>
      </c>
      <c r="AW2038" s="14" t="s">
        <v>43</v>
      </c>
      <c r="AX2038" s="14" t="s">
        <v>24</v>
      </c>
      <c r="AY2038" s="248" t="s">
        <v>281</v>
      </c>
    </row>
    <row r="2039" s="1" customFormat="1" ht="16.5" customHeight="1">
      <c r="B2039" s="203"/>
      <c r="C2039" s="204" t="s">
        <v>2392</v>
      </c>
      <c r="D2039" s="204" t="s">
        <v>282</v>
      </c>
      <c r="E2039" s="205" t="s">
        <v>2375</v>
      </c>
      <c r="F2039" s="206" t="s">
        <v>2376</v>
      </c>
      <c r="G2039" s="207" t="s">
        <v>388</v>
      </c>
      <c r="H2039" s="208">
        <v>148.80000000000001</v>
      </c>
      <c r="I2039" s="209"/>
      <c r="J2039" s="210">
        <f>ROUND(I2039*H2039,2)</f>
        <v>0</v>
      </c>
      <c r="K2039" s="206" t="s">
        <v>389</v>
      </c>
      <c r="L2039" s="48"/>
      <c r="M2039" s="211" t="s">
        <v>5</v>
      </c>
      <c r="N2039" s="212" t="s">
        <v>51</v>
      </c>
      <c r="O2039" s="49"/>
      <c r="P2039" s="213">
        <f>O2039*H2039</f>
        <v>0</v>
      </c>
      <c r="Q2039" s="213">
        <v>0.00039825</v>
      </c>
      <c r="R2039" s="213">
        <f>Q2039*H2039</f>
        <v>0.059259600000000003</v>
      </c>
      <c r="S2039" s="213">
        <v>0</v>
      </c>
      <c r="T2039" s="214">
        <f>S2039*H2039</f>
        <v>0</v>
      </c>
      <c r="AR2039" s="26" t="s">
        <v>354</v>
      </c>
      <c r="AT2039" s="26" t="s">
        <v>282</v>
      </c>
      <c r="AU2039" s="26" t="s">
        <v>87</v>
      </c>
      <c r="AY2039" s="26" t="s">
        <v>281</v>
      </c>
      <c r="BE2039" s="215">
        <f>IF(N2039="základní",J2039,0)</f>
        <v>0</v>
      </c>
      <c r="BF2039" s="215">
        <f>IF(N2039="snížená",J2039,0)</f>
        <v>0</v>
      </c>
      <c r="BG2039" s="215">
        <f>IF(N2039="zákl. přenesená",J2039,0)</f>
        <v>0</v>
      </c>
      <c r="BH2039" s="215">
        <f>IF(N2039="sníž. přenesená",J2039,0)</f>
        <v>0</v>
      </c>
      <c r="BI2039" s="215">
        <f>IF(N2039="nulová",J2039,0)</f>
        <v>0</v>
      </c>
      <c r="BJ2039" s="26" t="s">
        <v>24</v>
      </c>
      <c r="BK2039" s="215">
        <f>ROUND(I2039*H2039,2)</f>
        <v>0</v>
      </c>
      <c r="BL2039" s="26" t="s">
        <v>354</v>
      </c>
      <c r="BM2039" s="26" t="s">
        <v>2393</v>
      </c>
    </row>
    <row r="2040" s="1" customFormat="1">
      <c r="B2040" s="48"/>
      <c r="D2040" s="216" t="s">
        <v>288</v>
      </c>
      <c r="F2040" s="217" t="s">
        <v>2378</v>
      </c>
      <c r="I2040" s="218"/>
      <c r="L2040" s="48"/>
      <c r="M2040" s="219"/>
      <c r="N2040" s="49"/>
      <c r="O2040" s="49"/>
      <c r="P2040" s="49"/>
      <c r="Q2040" s="49"/>
      <c r="R2040" s="49"/>
      <c r="S2040" s="49"/>
      <c r="T2040" s="87"/>
      <c r="AT2040" s="26" t="s">
        <v>288</v>
      </c>
      <c r="AU2040" s="26" t="s">
        <v>87</v>
      </c>
    </row>
    <row r="2041" s="1" customFormat="1" ht="16.5" customHeight="1">
      <c r="B2041" s="203"/>
      <c r="C2041" s="255" t="s">
        <v>2394</v>
      </c>
      <c r="D2041" s="255" t="s">
        <v>512</v>
      </c>
      <c r="E2041" s="256" t="s">
        <v>2352</v>
      </c>
      <c r="F2041" s="257" t="s">
        <v>2353</v>
      </c>
      <c r="G2041" s="258" t="s">
        <v>388</v>
      </c>
      <c r="H2041" s="259">
        <v>178.56</v>
      </c>
      <c r="I2041" s="260"/>
      <c r="J2041" s="261">
        <f>ROUND(I2041*H2041,2)</f>
        <v>0</v>
      </c>
      <c r="K2041" s="257" t="s">
        <v>389</v>
      </c>
      <c r="L2041" s="262"/>
      <c r="M2041" s="263" t="s">
        <v>5</v>
      </c>
      <c r="N2041" s="264" t="s">
        <v>51</v>
      </c>
      <c r="O2041" s="49"/>
      <c r="P2041" s="213">
        <f>O2041*H2041</f>
        <v>0</v>
      </c>
      <c r="Q2041" s="213">
        <v>0.0038999999999999998</v>
      </c>
      <c r="R2041" s="213">
        <f>Q2041*H2041</f>
        <v>0.696384</v>
      </c>
      <c r="S2041" s="213">
        <v>0</v>
      </c>
      <c r="T2041" s="214">
        <f>S2041*H2041</f>
        <v>0</v>
      </c>
      <c r="AR2041" s="26" t="s">
        <v>738</v>
      </c>
      <c r="AT2041" s="26" t="s">
        <v>512</v>
      </c>
      <c r="AU2041" s="26" t="s">
        <v>87</v>
      </c>
      <c r="AY2041" s="26" t="s">
        <v>281</v>
      </c>
      <c r="BE2041" s="215">
        <f>IF(N2041="základní",J2041,0)</f>
        <v>0</v>
      </c>
      <c r="BF2041" s="215">
        <f>IF(N2041="snížená",J2041,0)</f>
        <v>0</v>
      </c>
      <c r="BG2041" s="215">
        <f>IF(N2041="zákl. přenesená",J2041,0)</f>
        <v>0</v>
      </c>
      <c r="BH2041" s="215">
        <f>IF(N2041="sníž. přenesená",J2041,0)</f>
        <v>0</v>
      </c>
      <c r="BI2041" s="215">
        <f>IF(N2041="nulová",J2041,0)</f>
        <v>0</v>
      </c>
      <c r="BJ2041" s="26" t="s">
        <v>24</v>
      </c>
      <c r="BK2041" s="215">
        <f>ROUND(I2041*H2041,2)</f>
        <v>0</v>
      </c>
      <c r="BL2041" s="26" t="s">
        <v>354</v>
      </c>
      <c r="BM2041" s="26" t="s">
        <v>2395</v>
      </c>
    </row>
    <row r="2042" s="1" customFormat="1">
      <c r="B2042" s="48"/>
      <c r="D2042" s="216" t="s">
        <v>288</v>
      </c>
      <c r="F2042" s="217" t="s">
        <v>2355</v>
      </c>
      <c r="I2042" s="218"/>
      <c r="L2042" s="48"/>
      <c r="M2042" s="219"/>
      <c r="N2042" s="49"/>
      <c r="O2042" s="49"/>
      <c r="P2042" s="49"/>
      <c r="Q2042" s="49"/>
      <c r="R2042" s="49"/>
      <c r="S2042" s="49"/>
      <c r="T2042" s="87"/>
      <c r="AT2042" s="26" t="s">
        <v>288</v>
      </c>
      <c r="AU2042" s="26" t="s">
        <v>87</v>
      </c>
    </row>
    <row r="2043" s="13" customFormat="1">
      <c r="B2043" s="239"/>
      <c r="D2043" s="216" t="s">
        <v>402</v>
      </c>
      <c r="E2043" s="240" t="s">
        <v>5</v>
      </c>
      <c r="F2043" s="241" t="s">
        <v>2396</v>
      </c>
      <c r="H2043" s="242">
        <v>178.56</v>
      </c>
      <c r="I2043" s="243"/>
      <c r="L2043" s="239"/>
      <c r="M2043" s="244"/>
      <c r="N2043" s="245"/>
      <c r="O2043" s="245"/>
      <c r="P2043" s="245"/>
      <c r="Q2043" s="245"/>
      <c r="R2043" s="245"/>
      <c r="S2043" s="245"/>
      <c r="T2043" s="246"/>
      <c r="AT2043" s="240" t="s">
        <v>402</v>
      </c>
      <c r="AU2043" s="240" t="s">
        <v>87</v>
      </c>
      <c r="AV2043" s="13" t="s">
        <v>87</v>
      </c>
      <c r="AW2043" s="13" t="s">
        <v>43</v>
      </c>
      <c r="AX2043" s="13" t="s">
        <v>80</v>
      </c>
      <c r="AY2043" s="240" t="s">
        <v>281</v>
      </c>
    </row>
    <row r="2044" s="14" customFormat="1">
      <c r="B2044" s="247"/>
      <c r="D2044" s="216" t="s">
        <v>402</v>
      </c>
      <c r="E2044" s="248" t="s">
        <v>5</v>
      </c>
      <c r="F2044" s="249" t="s">
        <v>405</v>
      </c>
      <c r="H2044" s="250">
        <v>178.56</v>
      </c>
      <c r="I2044" s="251"/>
      <c r="L2044" s="247"/>
      <c r="M2044" s="252"/>
      <c r="N2044" s="253"/>
      <c r="O2044" s="253"/>
      <c r="P2044" s="253"/>
      <c r="Q2044" s="253"/>
      <c r="R2044" s="253"/>
      <c r="S2044" s="253"/>
      <c r="T2044" s="254"/>
      <c r="AT2044" s="248" t="s">
        <v>402</v>
      </c>
      <c r="AU2044" s="248" t="s">
        <v>87</v>
      </c>
      <c r="AV2044" s="14" t="s">
        <v>286</v>
      </c>
      <c r="AW2044" s="14" t="s">
        <v>43</v>
      </c>
      <c r="AX2044" s="14" t="s">
        <v>24</v>
      </c>
      <c r="AY2044" s="248" t="s">
        <v>281</v>
      </c>
    </row>
    <row r="2045" s="1" customFormat="1" ht="25.5" customHeight="1">
      <c r="B2045" s="203"/>
      <c r="C2045" s="204" t="s">
        <v>2397</v>
      </c>
      <c r="D2045" s="204" t="s">
        <v>282</v>
      </c>
      <c r="E2045" s="205" t="s">
        <v>2398</v>
      </c>
      <c r="F2045" s="206" t="s">
        <v>2399</v>
      </c>
      <c r="G2045" s="207" t="s">
        <v>470</v>
      </c>
      <c r="H2045" s="208">
        <v>19.724</v>
      </c>
      <c r="I2045" s="209"/>
      <c r="J2045" s="210">
        <f>ROUND(I2045*H2045,2)</f>
        <v>0</v>
      </c>
      <c r="K2045" s="206" t="s">
        <v>389</v>
      </c>
      <c r="L2045" s="48"/>
      <c r="M2045" s="211" t="s">
        <v>5</v>
      </c>
      <c r="N2045" s="212" t="s">
        <v>51</v>
      </c>
      <c r="O2045" s="49"/>
      <c r="P2045" s="213">
        <f>O2045*H2045</f>
        <v>0</v>
      </c>
      <c r="Q2045" s="213">
        <v>0</v>
      </c>
      <c r="R2045" s="213">
        <f>Q2045*H2045</f>
        <v>0</v>
      </c>
      <c r="S2045" s="213">
        <v>0</v>
      </c>
      <c r="T2045" s="214">
        <f>S2045*H2045</f>
        <v>0</v>
      </c>
      <c r="AR2045" s="26" t="s">
        <v>354</v>
      </c>
      <c r="AT2045" s="26" t="s">
        <v>282</v>
      </c>
      <c r="AU2045" s="26" t="s">
        <v>87</v>
      </c>
      <c r="AY2045" s="26" t="s">
        <v>281</v>
      </c>
      <c r="BE2045" s="215">
        <f>IF(N2045="základní",J2045,0)</f>
        <v>0</v>
      </c>
      <c r="BF2045" s="215">
        <f>IF(N2045="snížená",J2045,0)</f>
        <v>0</v>
      </c>
      <c r="BG2045" s="215">
        <f>IF(N2045="zákl. přenesená",J2045,0)</f>
        <v>0</v>
      </c>
      <c r="BH2045" s="215">
        <f>IF(N2045="sníž. přenesená",J2045,0)</f>
        <v>0</v>
      </c>
      <c r="BI2045" s="215">
        <f>IF(N2045="nulová",J2045,0)</f>
        <v>0</v>
      </c>
      <c r="BJ2045" s="26" t="s">
        <v>24</v>
      </c>
      <c r="BK2045" s="215">
        <f>ROUND(I2045*H2045,2)</f>
        <v>0</v>
      </c>
      <c r="BL2045" s="26" t="s">
        <v>354</v>
      </c>
      <c r="BM2045" s="26" t="s">
        <v>2400</v>
      </c>
    </row>
    <row r="2046" s="1" customFormat="1">
      <c r="B2046" s="48"/>
      <c r="D2046" s="216" t="s">
        <v>288</v>
      </c>
      <c r="F2046" s="217" t="s">
        <v>2401</v>
      </c>
      <c r="I2046" s="218"/>
      <c r="L2046" s="48"/>
      <c r="M2046" s="219"/>
      <c r="N2046" s="49"/>
      <c r="O2046" s="49"/>
      <c r="P2046" s="49"/>
      <c r="Q2046" s="49"/>
      <c r="R2046" s="49"/>
      <c r="S2046" s="49"/>
      <c r="T2046" s="87"/>
      <c r="AT2046" s="26" t="s">
        <v>288</v>
      </c>
      <c r="AU2046" s="26" t="s">
        <v>87</v>
      </c>
    </row>
    <row r="2047" s="10" customFormat="1" ht="29.88" customHeight="1">
      <c r="B2047" s="192"/>
      <c r="D2047" s="193" t="s">
        <v>79</v>
      </c>
      <c r="E2047" s="230" t="s">
        <v>2402</v>
      </c>
      <c r="F2047" s="230" t="s">
        <v>2403</v>
      </c>
      <c r="I2047" s="195"/>
      <c r="J2047" s="231">
        <f>BK2047</f>
        <v>0</v>
      </c>
      <c r="L2047" s="192"/>
      <c r="M2047" s="197"/>
      <c r="N2047" s="198"/>
      <c r="O2047" s="198"/>
      <c r="P2047" s="199">
        <f>SUM(P2048:P2174)</f>
        <v>0</v>
      </c>
      <c r="Q2047" s="198"/>
      <c r="R2047" s="199">
        <f>SUM(R2048:R2174)</f>
        <v>10.499970245169999</v>
      </c>
      <c r="S2047" s="198"/>
      <c r="T2047" s="200">
        <f>SUM(T2048:T2174)</f>
        <v>0</v>
      </c>
      <c r="AR2047" s="193" t="s">
        <v>87</v>
      </c>
      <c r="AT2047" s="201" t="s">
        <v>79</v>
      </c>
      <c r="AU2047" s="201" t="s">
        <v>24</v>
      </c>
      <c r="AY2047" s="193" t="s">
        <v>281</v>
      </c>
      <c r="BK2047" s="202">
        <f>SUM(BK2048:BK2174)</f>
        <v>0</v>
      </c>
    </row>
    <row r="2048" s="1" customFormat="1" ht="25.5" customHeight="1">
      <c r="B2048" s="203"/>
      <c r="C2048" s="204" t="s">
        <v>2404</v>
      </c>
      <c r="D2048" s="204" t="s">
        <v>282</v>
      </c>
      <c r="E2048" s="205" t="s">
        <v>2405</v>
      </c>
      <c r="F2048" s="206" t="s">
        <v>2406</v>
      </c>
      <c r="G2048" s="207" t="s">
        <v>515</v>
      </c>
      <c r="H2048" s="208">
        <v>1</v>
      </c>
      <c r="I2048" s="209"/>
      <c r="J2048" s="210">
        <f>ROUND(I2048*H2048,2)</f>
        <v>0</v>
      </c>
      <c r="K2048" s="206" t="s">
        <v>5</v>
      </c>
      <c r="L2048" s="48"/>
      <c r="M2048" s="211" t="s">
        <v>5</v>
      </c>
      <c r="N2048" s="212" t="s">
        <v>51</v>
      </c>
      <c r="O2048" s="49"/>
      <c r="P2048" s="213">
        <f>O2048*H2048</f>
        <v>0</v>
      </c>
      <c r="Q2048" s="213">
        <v>0</v>
      </c>
      <c r="R2048" s="213">
        <f>Q2048*H2048</f>
        <v>0</v>
      </c>
      <c r="S2048" s="213">
        <v>0</v>
      </c>
      <c r="T2048" s="214">
        <f>S2048*H2048</f>
        <v>0</v>
      </c>
      <c r="AR2048" s="26" t="s">
        <v>354</v>
      </c>
      <c r="AT2048" s="26" t="s">
        <v>282</v>
      </c>
      <c r="AU2048" s="26" t="s">
        <v>87</v>
      </c>
      <c r="AY2048" s="26" t="s">
        <v>281</v>
      </c>
      <c r="BE2048" s="215">
        <f>IF(N2048="základní",J2048,0)</f>
        <v>0</v>
      </c>
      <c r="BF2048" s="215">
        <f>IF(N2048="snížená",J2048,0)</f>
        <v>0</v>
      </c>
      <c r="BG2048" s="215">
        <f>IF(N2048="zákl. přenesená",J2048,0)</f>
        <v>0</v>
      </c>
      <c r="BH2048" s="215">
        <f>IF(N2048="sníž. přenesená",J2048,0)</f>
        <v>0</v>
      </c>
      <c r="BI2048" s="215">
        <f>IF(N2048="nulová",J2048,0)</f>
        <v>0</v>
      </c>
      <c r="BJ2048" s="26" t="s">
        <v>24</v>
      </c>
      <c r="BK2048" s="215">
        <f>ROUND(I2048*H2048,2)</f>
        <v>0</v>
      </c>
      <c r="BL2048" s="26" t="s">
        <v>354</v>
      </c>
      <c r="BM2048" s="26" t="s">
        <v>2407</v>
      </c>
    </row>
    <row r="2049" s="1" customFormat="1">
      <c r="B2049" s="48"/>
      <c r="D2049" s="216" t="s">
        <v>288</v>
      </c>
      <c r="F2049" s="217" t="s">
        <v>2408</v>
      </c>
      <c r="I2049" s="218"/>
      <c r="L2049" s="48"/>
      <c r="M2049" s="219"/>
      <c r="N2049" s="49"/>
      <c r="O2049" s="49"/>
      <c r="P2049" s="49"/>
      <c r="Q2049" s="49"/>
      <c r="R2049" s="49"/>
      <c r="S2049" s="49"/>
      <c r="T2049" s="87"/>
      <c r="AT2049" s="26" t="s">
        <v>288</v>
      </c>
      <c r="AU2049" s="26" t="s">
        <v>87</v>
      </c>
    </row>
    <row r="2050" s="1" customFormat="1" ht="16.5" customHeight="1">
      <c r="B2050" s="203"/>
      <c r="C2050" s="204" t="s">
        <v>2409</v>
      </c>
      <c r="D2050" s="204" t="s">
        <v>282</v>
      </c>
      <c r="E2050" s="205" t="s">
        <v>2410</v>
      </c>
      <c r="F2050" s="206" t="s">
        <v>2411</v>
      </c>
      <c r="G2050" s="207" t="s">
        <v>394</v>
      </c>
      <c r="H2050" s="208">
        <v>205</v>
      </c>
      <c r="I2050" s="209"/>
      <c r="J2050" s="210">
        <f>ROUND(I2050*H2050,2)</f>
        <v>0</v>
      </c>
      <c r="K2050" s="206" t="s">
        <v>5</v>
      </c>
      <c r="L2050" s="48"/>
      <c r="M2050" s="211" t="s">
        <v>5</v>
      </c>
      <c r="N2050" s="212" t="s">
        <v>51</v>
      </c>
      <c r="O2050" s="49"/>
      <c r="P2050" s="213">
        <f>O2050*H2050</f>
        <v>0</v>
      </c>
      <c r="Q2050" s="213">
        <v>0</v>
      </c>
      <c r="R2050" s="213">
        <f>Q2050*H2050</f>
        <v>0</v>
      </c>
      <c r="S2050" s="213">
        <v>0</v>
      </c>
      <c r="T2050" s="214">
        <f>S2050*H2050</f>
        <v>0</v>
      </c>
      <c r="AR2050" s="26" t="s">
        <v>354</v>
      </c>
      <c r="AT2050" s="26" t="s">
        <v>282</v>
      </c>
      <c r="AU2050" s="26" t="s">
        <v>87</v>
      </c>
      <c r="AY2050" s="26" t="s">
        <v>281</v>
      </c>
      <c r="BE2050" s="215">
        <f>IF(N2050="základní",J2050,0)</f>
        <v>0</v>
      </c>
      <c r="BF2050" s="215">
        <f>IF(N2050="snížená",J2050,0)</f>
        <v>0</v>
      </c>
      <c r="BG2050" s="215">
        <f>IF(N2050="zákl. přenesená",J2050,0)</f>
        <v>0</v>
      </c>
      <c r="BH2050" s="215">
        <f>IF(N2050="sníž. přenesená",J2050,0)</f>
        <v>0</v>
      </c>
      <c r="BI2050" s="215">
        <f>IF(N2050="nulová",J2050,0)</f>
        <v>0</v>
      </c>
      <c r="BJ2050" s="26" t="s">
        <v>24</v>
      </c>
      <c r="BK2050" s="215">
        <f>ROUND(I2050*H2050,2)</f>
        <v>0</v>
      </c>
      <c r="BL2050" s="26" t="s">
        <v>354</v>
      </c>
      <c r="BM2050" s="26" t="s">
        <v>2412</v>
      </c>
    </row>
    <row r="2051" s="12" customFormat="1">
      <c r="B2051" s="232"/>
      <c r="D2051" s="216" t="s">
        <v>402</v>
      </c>
      <c r="E2051" s="233" t="s">
        <v>5</v>
      </c>
      <c r="F2051" s="234" t="s">
        <v>2413</v>
      </c>
      <c r="H2051" s="233" t="s">
        <v>5</v>
      </c>
      <c r="I2051" s="235"/>
      <c r="L2051" s="232"/>
      <c r="M2051" s="236"/>
      <c r="N2051" s="237"/>
      <c r="O2051" s="237"/>
      <c r="P2051" s="237"/>
      <c r="Q2051" s="237"/>
      <c r="R2051" s="237"/>
      <c r="S2051" s="237"/>
      <c r="T2051" s="238"/>
      <c r="AT2051" s="233" t="s">
        <v>402</v>
      </c>
      <c r="AU2051" s="233" t="s">
        <v>87</v>
      </c>
      <c r="AV2051" s="12" t="s">
        <v>24</v>
      </c>
      <c r="AW2051" s="12" t="s">
        <v>43</v>
      </c>
      <c r="AX2051" s="12" t="s">
        <v>80</v>
      </c>
      <c r="AY2051" s="233" t="s">
        <v>281</v>
      </c>
    </row>
    <row r="2052" s="13" customFormat="1">
      <c r="B2052" s="239"/>
      <c r="D2052" s="216" t="s">
        <v>402</v>
      </c>
      <c r="E2052" s="240" t="s">
        <v>5</v>
      </c>
      <c r="F2052" s="241" t="s">
        <v>2231</v>
      </c>
      <c r="H2052" s="242">
        <v>205</v>
      </c>
      <c r="I2052" s="243"/>
      <c r="L2052" s="239"/>
      <c r="M2052" s="244"/>
      <c r="N2052" s="245"/>
      <c r="O2052" s="245"/>
      <c r="P2052" s="245"/>
      <c r="Q2052" s="245"/>
      <c r="R2052" s="245"/>
      <c r="S2052" s="245"/>
      <c r="T2052" s="246"/>
      <c r="AT2052" s="240" t="s">
        <v>402</v>
      </c>
      <c r="AU2052" s="240" t="s">
        <v>87</v>
      </c>
      <c r="AV2052" s="13" t="s">
        <v>87</v>
      </c>
      <c r="AW2052" s="13" t="s">
        <v>43</v>
      </c>
      <c r="AX2052" s="13" t="s">
        <v>80</v>
      </c>
      <c r="AY2052" s="240" t="s">
        <v>281</v>
      </c>
    </row>
    <row r="2053" s="14" customFormat="1">
      <c r="B2053" s="247"/>
      <c r="D2053" s="216" t="s">
        <v>402</v>
      </c>
      <c r="E2053" s="248" t="s">
        <v>5</v>
      </c>
      <c r="F2053" s="249" t="s">
        <v>405</v>
      </c>
      <c r="H2053" s="250">
        <v>205</v>
      </c>
      <c r="I2053" s="251"/>
      <c r="L2053" s="247"/>
      <c r="M2053" s="252"/>
      <c r="N2053" s="253"/>
      <c r="O2053" s="253"/>
      <c r="P2053" s="253"/>
      <c r="Q2053" s="253"/>
      <c r="R2053" s="253"/>
      <c r="S2053" s="253"/>
      <c r="T2053" s="254"/>
      <c r="AT2053" s="248" t="s">
        <v>402</v>
      </c>
      <c r="AU2053" s="248" t="s">
        <v>87</v>
      </c>
      <c r="AV2053" s="14" t="s">
        <v>286</v>
      </c>
      <c r="AW2053" s="14" t="s">
        <v>43</v>
      </c>
      <c r="AX2053" s="14" t="s">
        <v>24</v>
      </c>
      <c r="AY2053" s="248" t="s">
        <v>281</v>
      </c>
    </row>
    <row r="2054" s="1" customFormat="1" ht="25.5" customHeight="1">
      <c r="B2054" s="203"/>
      <c r="C2054" s="204" t="s">
        <v>2414</v>
      </c>
      <c r="D2054" s="204" t="s">
        <v>282</v>
      </c>
      <c r="E2054" s="205" t="s">
        <v>2415</v>
      </c>
      <c r="F2054" s="206" t="s">
        <v>2416</v>
      </c>
      <c r="G2054" s="207" t="s">
        <v>388</v>
      </c>
      <c r="H2054" s="208">
        <v>747.33900000000006</v>
      </c>
      <c r="I2054" s="209"/>
      <c r="J2054" s="210">
        <f>ROUND(I2054*H2054,2)</f>
        <v>0</v>
      </c>
      <c r="K2054" s="206" t="s">
        <v>389</v>
      </c>
      <c r="L2054" s="48"/>
      <c r="M2054" s="211" t="s">
        <v>5</v>
      </c>
      <c r="N2054" s="212" t="s">
        <v>51</v>
      </c>
      <c r="O2054" s="49"/>
      <c r="P2054" s="213">
        <f>O2054*H2054</f>
        <v>0</v>
      </c>
      <c r="Q2054" s="213">
        <v>0</v>
      </c>
      <c r="R2054" s="213">
        <f>Q2054*H2054</f>
        <v>0</v>
      </c>
      <c r="S2054" s="213">
        <v>0</v>
      </c>
      <c r="T2054" s="214">
        <f>S2054*H2054</f>
        <v>0</v>
      </c>
      <c r="AR2054" s="26" t="s">
        <v>354</v>
      </c>
      <c r="AT2054" s="26" t="s">
        <v>282</v>
      </c>
      <c r="AU2054" s="26" t="s">
        <v>87</v>
      </c>
      <c r="AY2054" s="26" t="s">
        <v>281</v>
      </c>
      <c r="BE2054" s="215">
        <f>IF(N2054="základní",J2054,0)</f>
        <v>0</v>
      </c>
      <c r="BF2054" s="215">
        <f>IF(N2054="snížená",J2054,0)</f>
        <v>0</v>
      </c>
      <c r="BG2054" s="215">
        <f>IF(N2054="zákl. přenesená",J2054,0)</f>
        <v>0</v>
      </c>
      <c r="BH2054" s="215">
        <f>IF(N2054="sníž. přenesená",J2054,0)</f>
        <v>0</v>
      </c>
      <c r="BI2054" s="215">
        <f>IF(N2054="nulová",J2054,0)</f>
        <v>0</v>
      </c>
      <c r="BJ2054" s="26" t="s">
        <v>24</v>
      </c>
      <c r="BK2054" s="215">
        <f>ROUND(I2054*H2054,2)</f>
        <v>0</v>
      </c>
      <c r="BL2054" s="26" t="s">
        <v>354</v>
      </c>
      <c r="BM2054" s="26" t="s">
        <v>2417</v>
      </c>
    </row>
    <row r="2055" s="1" customFormat="1">
      <c r="B2055" s="48"/>
      <c r="D2055" s="216" t="s">
        <v>288</v>
      </c>
      <c r="F2055" s="217" t="s">
        <v>2418</v>
      </c>
      <c r="I2055" s="218"/>
      <c r="L2055" s="48"/>
      <c r="M2055" s="219"/>
      <c r="N2055" s="49"/>
      <c r="O2055" s="49"/>
      <c r="P2055" s="49"/>
      <c r="Q2055" s="49"/>
      <c r="R2055" s="49"/>
      <c r="S2055" s="49"/>
      <c r="T2055" s="87"/>
      <c r="AT2055" s="26" t="s">
        <v>288</v>
      </c>
      <c r="AU2055" s="26" t="s">
        <v>87</v>
      </c>
    </row>
    <row r="2056" s="12" customFormat="1">
      <c r="B2056" s="232"/>
      <c r="D2056" s="216" t="s">
        <v>402</v>
      </c>
      <c r="E2056" s="233" t="s">
        <v>5</v>
      </c>
      <c r="F2056" s="234" t="s">
        <v>850</v>
      </c>
      <c r="H2056" s="233" t="s">
        <v>5</v>
      </c>
      <c r="I2056" s="235"/>
      <c r="L2056" s="232"/>
      <c r="M2056" s="236"/>
      <c r="N2056" s="237"/>
      <c r="O2056" s="237"/>
      <c r="P2056" s="237"/>
      <c r="Q2056" s="237"/>
      <c r="R2056" s="237"/>
      <c r="S2056" s="237"/>
      <c r="T2056" s="238"/>
      <c r="AT2056" s="233" t="s">
        <v>402</v>
      </c>
      <c r="AU2056" s="233" t="s">
        <v>87</v>
      </c>
      <c r="AV2056" s="12" t="s">
        <v>24</v>
      </c>
      <c r="AW2056" s="12" t="s">
        <v>43</v>
      </c>
      <c r="AX2056" s="12" t="s">
        <v>80</v>
      </c>
      <c r="AY2056" s="233" t="s">
        <v>281</v>
      </c>
    </row>
    <row r="2057" s="13" customFormat="1">
      <c r="B2057" s="239"/>
      <c r="D2057" s="216" t="s">
        <v>402</v>
      </c>
      <c r="E2057" s="240" t="s">
        <v>5</v>
      </c>
      <c r="F2057" s="241" t="s">
        <v>2419</v>
      </c>
      <c r="H2057" s="242">
        <v>580.34000000000003</v>
      </c>
      <c r="I2057" s="243"/>
      <c r="L2057" s="239"/>
      <c r="M2057" s="244"/>
      <c r="N2057" s="245"/>
      <c r="O2057" s="245"/>
      <c r="P2057" s="245"/>
      <c r="Q2057" s="245"/>
      <c r="R2057" s="245"/>
      <c r="S2057" s="245"/>
      <c r="T2057" s="246"/>
      <c r="AT2057" s="240" t="s">
        <v>402</v>
      </c>
      <c r="AU2057" s="240" t="s">
        <v>87</v>
      </c>
      <c r="AV2057" s="13" t="s">
        <v>87</v>
      </c>
      <c r="AW2057" s="13" t="s">
        <v>43</v>
      </c>
      <c r="AX2057" s="13" t="s">
        <v>80</v>
      </c>
      <c r="AY2057" s="240" t="s">
        <v>281</v>
      </c>
    </row>
    <row r="2058" s="13" customFormat="1">
      <c r="B2058" s="239"/>
      <c r="D2058" s="216" t="s">
        <v>402</v>
      </c>
      <c r="E2058" s="240" t="s">
        <v>5</v>
      </c>
      <c r="F2058" s="241" t="s">
        <v>2420</v>
      </c>
      <c r="H2058" s="242">
        <v>158.32300000000001</v>
      </c>
      <c r="I2058" s="243"/>
      <c r="L2058" s="239"/>
      <c r="M2058" s="244"/>
      <c r="N2058" s="245"/>
      <c r="O2058" s="245"/>
      <c r="P2058" s="245"/>
      <c r="Q2058" s="245"/>
      <c r="R2058" s="245"/>
      <c r="S2058" s="245"/>
      <c r="T2058" s="246"/>
      <c r="AT2058" s="240" t="s">
        <v>402</v>
      </c>
      <c r="AU2058" s="240" t="s">
        <v>87</v>
      </c>
      <c r="AV2058" s="13" t="s">
        <v>87</v>
      </c>
      <c r="AW2058" s="13" t="s">
        <v>43</v>
      </c>
      <c r="AX2058" s="13" t="s">
        <v>80</v>
      </c>
      <c r="AY2058" s="240" t="s">
        <v>281</v>
      </c>
    </row>
    <row r="2059" s="13" customFormat="1">
      <c r="B2059" s="239"/>
      <c r="D2059" s="216" t="s">
        <v>402</v>
      </c>
      <c r="E2059" s="240" t="s">
        <v>5</v>
      </c>
      <c r="F2059" s="241" t="s">
        <v>2421</v>
      </c>
      <c r="H2059" s="242">
        <v>8.6760000000000002</v>
      </c>
      <c r="I2059" s="243"/>
      <c r="L2059" s="239"/>
      <c r="M2059" s="244"/>
      <c r="N2059" s="245"/>
      <c r="O2059" s="245"/>
      <c r="P2059" s="245"/>
      <c r="Q2059" s="245"/>
      <c r="R2059" s="245"/>
      <c r="S2059" s="245"/>
      <c r="T2059" s="246"/>
      <c r="AT2059" s="240" t="s">
        <v>402</v>
      </c>
      <c r="AU2059" s="240" t="s">
        <v>87</v>
      </c>
      <c r="AV2059" s="13" t="s">
        <v>87</v>
      </c>
      <c r="AW2059" s="13" t="s">
        <v>43</v>
      </c>
      <c r="AX2059" s="13" t="s">
        <v>80</v>
      </c>
      <c r="AY2059" s="240" t="s">
        <v>281</v>
      </c>
    </row>
    <row r="2060" s="14" customFormat="1">
      <c r="B2060" s="247"/>
      <c r="D2060" s="216" t="s">
        <v>402</v>
      </c>
      <c r="E2060" s="248" t="s">
        <v>5</v>
      </c>
      <c r="F2060" s="249" t="s">
        <v>405</v>
      </c>
      <c r="H2060" s="250">
        <v>747.33900000000006</v>
      </c>
      <c r="I2060" s="251"/>
      <c r="L2060" s="247"/>
      <c r="M2060" s="252"/>
      <c r="N2060" s="253"/>
      <c r="O2060" s="253"/>
      <c r="P2060" s="253"/>
      <c r="Q2060" s="253"/>
      <c r="R2060" s="253"/>
      <c r="S2060" s="253"/>
      <c r="T2060" s="254"/>
      <c r="AT2060" s="248" t="s">
        <v>402</v>
      </c>
      <c r="AU2060" s="248" t="s">
        <v>87</v>
      </c>
      <c r="AV2060" s="14" t="s">
        <v>286</v>
      </c>
      <c r="AW2060" s="14" t="s">
        <v>43</v>
      </c>
      <c r="AX2060" s="14" t="s">
        <v>24</v>
      </c>
      <c r="AY2060" s="248" t="s">
        <v>281</v>
      </c>
    </row>
    <row r="2061" s="1" customFormat="1" ht="25.5" customHeight="1">
      <c r="B2061" s="203"/>
      <c r="C2061" s="204" t="s">
        <v>2422</v>
      </c>
      <c r="D2061" s="204" t="s">
        <v>282</v>
      </c>
      <c r="E2061" s="205" t="s">
        <v>2415</v>
      </c>
      <c r="F2061" s="206" t="s">
        <v>2416</v>
      </c>
      <c r="G2061" s="207" t="s">
        <v>388</v>
      </c>
      <c r="H2061" s="208">
        <v>129.36000000000001</v>
      </c>
      <c r="I2061" s="209"/>
      <c r="J2061" s="210">
        <f>ROUND(I2061*H2061,2)</f>
        <v>0</v>
      </c>
      <c r="K2061" s="206" t="s">
        <v>389</v>
      </c>
      <c r="L2061" s="48"/>
      <c r="M2061" s="211" t="s">
        <v>5</v>
      </c>
      <c r="N2061" s="212" t="s">
        <v>51</v>
      </c>
      <c r="O2061" s="49"/>
      <c r="P2061" s="213">
        <f>O2061*H2061</f>
        <v>0</v>
      </c>
      <c r="Q2061" s="213">
        <v>0</v>
      </c>
      <c r="R2061" s="213">
        <f>Q2061*H2061</f>
        <v>0</v>
      </c>
      <c r="S2061" s="213">
        <v>0</v>
      </c>
      <c r="T2061" s="214">
        <f>S2061*H2061</f>
        <v>0</v>
      </c>
      <c r="AR2061" s="26" t="s">
        <v>354</v>
      </c>
      <c r="AT2061" s="26" t="s">
        <v>282</v>
      </c>
      <c r="AU2061" s="26" t="s">
        <v>87</v>
      </c>
      <c r="AY2061" s="26" t="s">
        <v>281</v>
      </c>
      <c r="BE2061" s="215">
        <f>IF(N2061="základní",J2061,0)</f>
        <v>0</v>
      </c>
      <c r="BF2061" s="215">
        <f>IF(N2061="snížená",J2061,0)</f>
        <v>0</v>
      </c>
      <c r="BG2061" s="215">
        <f>IF(N2061="zákl. přenesená",J2061,0)</f>
        <v>0</v>
      </c>
      <c r="BH2061" s="215">
        <f>IF(N2061="sníž. přenesená",J2061,0)</f>
        <v>0</v>
      </c>
      <c r="BI2061" s="215">
        <f>IF(N2061="nulová",J2061,0)</f>
        <v>0</v>
      </c>
      <c r="BJ2061" s="26" t="s">
        <v>24</v>
      </c>
      <c r="BK2061" s="215">
        <f>ROUND(I2061*H2061,2)</f>
        <v>0</v>
      </c>
      <c r="BL2061" s="26" t="s">
        <v>354</v>
      </c>
      <c r="BM2061" s="26" t="s">
        <v>2423</v>
      </c>
    </row>
    <row r="2062" s="1" customFormat="1">
      <c r="B2062" s="48"/>
      <c r="D2062" s="216" t="s">
        <v>288</v>
      </c>
      <c r="F2062" s="217" t="s">
        <v>2418</v>
      </c>
      <c r="I2062" s="218"/>
      <c r="L2062" s="48"/>
      <c r="M2062" s="219"/>
      <c r="N2062" s="49"/>
      <c r="O2062" s="49"/>
      <c r="P2062" s="49"/>
      <c r="Q2062" s="49"/>
      <c r="R2062" s="49"/>
      <c r="S2062" s="49"/>
      <c r="T2062" s="87"/>
      <c r="AT2062" s="26" t="s">
        <v>288</v>
      </c>
      <c r="AU2062" s="26" t="s">
        <v>87</v>
      </c>
    </row>
    <row r="2063" s="12" customFormat="1">
      <c r="B2063" s="232"/>
      <c r="D2063" s="216" t="s">
        <v>402</v>
      </c>
      <c r="E2063" s="233" t="s">
        <v>5</v>
      </c>
      <c r="F2063" s="234" t="s">
        <v>2424</v>
      </c>
      <c r="H2063" s="233" t="s">
        <v>5</v>
      </c>
      <c r="I2063" s="235"/>
      <c r="L2063" s="232"/>
      <c r="M2063" s="236"/>
      <c r="N2063" s="237"/>
      <c r="O2063" s="237"/>
      <c r="P2063" s="237"/>
      <c r="Q2063" s="237"/>
      <c r="R2063" s="237"/>
      <c r="S2063" s="237"/>
      <c r="T2063" s="238"/>
      <c r="AT2063" s="233" t="s">
        <v>402</v>
      </c>
      <c r="AU2063" s="233" t="s">
        <v>87</v>
      </c>
      <c r="AV2063" s="12" t="s">
        <v>24</v>
      </c>
      <c r="AW2063" s="12" t="s">
        <v>43</v>
      </c>
      <c r="AX2063" s="12" t="s">
        <v>80</v>
      </c>
      <c r="AY2063" s="233" t="s">
        <v>281</v>
      </c>
    </row>
    <row r="2064" s="13" customFormat="1">
      <c r="B2064" s="239"/>
      <c r="D2064" s="216" t="s">
        <v>402</v>
      </c>
      <c r="E2064" s="240" t="s">
        <v>5</v>
      </c>
      <c r="F2064" s="241" t="s">
        <v>2425</v>
      </c>
      <c r="H2064" s="242">
        <v>104.36</v>
      </c>
      <c r="I2064" s="243"/>
      <c r="L2064" s="239"/>
      <c r="M2064" s="244"/>
      <c r="N2064" s="245"/>
      <c r="O2064" s="245"/>
      <c r="P2064" s="245"/>
      <c r="Q2064" s="245"/>
      <c r="R2064" s="245"/>
      <c r="S2064" s="245"/>
      <c r="T2064" s="246"/>
      <c r="AT2064" s="240" t="s">
        <v>402</v>
      </c>
      <c r="AU2064" s="240" t="s">
        <v>87</v>
      </c>
      <c r="AV2064" s="13" t="s">
        <v>87</v>
      </c>
      <c r="AW2064" s="13" t="s">
        <v>43</v>
      </c>
      <c r="AX2064" s="13" t="s">
        <v>80</v>
      </c>
      <c r="AY2064" s="240" t="s">
        <v>281</v>
      </c>
    </row>
    <row r="2065" s="13" customFormat="1">
      <c r="B2065" s="239"/>
      <c r="D2065" s="216" t="s">
        <v>402</v>
      </c>
      <c r="E2065" s="240" t="s">
        <v>5</v>
      </c>
      <c r="F2065" s="241" t="s">
        <v>692</v>
      </c>
      <c r="H2065" s="242">
        <v>25</v>
      </c>
      <c r="I2065" s="243"/>
      <c r="L2065" s="239"/>
      <c r="M2065" s="244"/>
      <c r="N2065" s="245"/>
      <c r="O2065" s="245"/>
      <c r="P2065" s="245"/>
      <c r="Q2065" s="245"/>
      <c r="R2065" s="245"/>
      <c r="S2065" s="245"/>
      <c r="T2065" s="246"/>
      <c r="AT2065" s="240" t="s">
        <v>402</v>
      </c>
      <c r="AU2065" s="240" t="s">
        <v>87</v>
      </c>
      <c r="AV2065" s="13" t="s">
        <v>87</v>
      </c>
      <c r="AW2065" s="13" t="s">
        <v>43</v>
      </c>
      <c r="AX2065" s="13" t="s">
        <v>80</v>
      </c>
      <c r="AY2065" s="240" t="s">
        <v>281</v>
      </c>
    </row>
    <row r="2066" s="14" customFormat="1">
      <c r="B2066" s="247"/>
      <c r="D2066" s="216" t="s">
        <v>402</v>
      </c>
      <c r="E2066" s="248" t="s">
        <v>5</v>
      </c>
      <c r="F2066" s="249" t="s">
        <v>405</v>
      </c>
      <c r="H2066" s="250">
        <v>129.36000000000001</v>
      </c>
      <c r="I2066" s="251"/>
      <c r="L2066" s="247"/>
      <c r="M2066" s="252"/>
      <c r="N2066" s="253"/>
      <c r="O2066" s="253"/>
      <c r="P2066" s="253"/>
      <c r="Q2066" s="253"/>
      <c r="R2066" s="253"/>
      <c r="S2066" s="253"/>
      <c r="T2066" s="254"/>
      <c r="AT2066" s="248" t="s">
        <v>402</v>
      </c>
      <c r="AU2066" s="248" t="s">
        <v>87</v>
      </c>
      <c r="AV2066" s="14" t="s">
        <v>286</v>
      </c>
      <c r="AW2066" s="14" t="s">
        <v>43</v>
      </c>
      <c r="AX2066" s="14" t="s">
        <v>24</v>
      </c>
      <c r="AY2066" s="248" t="s">
        <v>281</v>
      </c>
    </row>
    <row r="2067" s="1" customFormat="1" ht="16.5" customHeight="1">
      <c r="B2067" s="203"/>
      <c r="C2067" s="255" t="s">
        <v>2426</v>
      </c>
      <c r="D2067" s="255" t="s">
        <v>512</v>
      </c>
      <c r="E2067" s="256" t="s">
        <v>2280</v>
      </c>
      <c r="F2067" s="257" t="s">
        <v>2281</v>
      </c>
      <c r="G2067" s="258" t="s">
        <v>470</v>
      </c>
      <c r="H2067" s="259">
        <v>0.044999999999999998</v>
      </c>
      <c r="I2067" s="260"/>
      <c r="J2067" s="261">
        <f>ROUND(I2067*H2067,2)</f>
        <v>0</v>
      </c>
      <c r="K2067" s="257" t="s">
        <v>389</v>
      </c>
      <c r="L2067" s="262"/>
      <c r="M2067" s="263" t="s">
        <v>5</v>
      </c>
      <c r="N2067" s="264" t="s">
        <v>51</v>
      </c>
      <c r="O2067" s="49"/>
      <c r="P2067" s="213">
        <f>O2067*H2067</f>
        <v>0</v>
      </c>
      <c r="Q2067" s="213">
        <v>1</v>
      </c>
      <c r="R2067" s="213">
        <f>Q2067*H2067</f>
        <v>0.044999999999999998</v>
      </c>
      <c r="S2067" s="213">
        <v>0</v>
      </c>
      <c r="T2067" s="214">
        <f>S2067*H2067</f>
        <v>0</v>
      </c>
      <c r="AR2067" s="26" t="s">
        <v>738</v>
      </c>
      <c r="AT2067" s="26" t="s">
        <v>512</v>
      </c>
      <c r="AU2067" s="26" t="s">
        <v>87</v>
      </c>
      <c r="AY2067" s="26" t="s">
        <v>281</v>
      </c>
      <c r="BE2067" s="215">
        <f>IF(N2067="základní",J2067,0)</f>
        <v>0</v>
      </c>
      <c r="BF2067" s="215">
        <f>IF(N2067="snížená",J2067,0)</f>
        <v>0</v>
      </c>
      <c r="BG2067" s="215">
        <f>IF(N2067="zákl. přenesená",J2067,0)</f>
        <v>0</v>
      </c>
      <c r="BH2067" s="215">
        <f>IF(N2067="sníž. přenesená",J2067,0)</f>
        <v>0</v>
      </c>
      <c r="BI2067" s="215">
        <f>IF(N2067="nulová",J2067,0)</f>
        <v>0</v>
      </c>
      <c r="BJ2067" s="26" t="s">
        <v>24</v>
      </c>
      <c r="BK2067" s="215">
        <f>ROUND(I2067*H2067,2)</f>
        <v>0</v>
      </c>
      <c r="BL2067" s="26" t="s">
        <v>354</v>
      </c>
      <c r="BM2067" s="26" t="s">
        <v>2427</v>
      </c>
    </row>
    <row r="2068" s="1" customFormat="1">
      <c r="B2068" s="48"/>
      <c r="D2068" s="216" t="s">
        <v>288</v>
      </c>
      <c r="F2068" s="217" t="s">
        <v>2283</v>
      </c>
      <c r="I2068" s="218"/>
      <c r="L2068" s="48"/>
      <c r="M2068" s="219"/>
      <c r="N2068" s="49"/>
      <c r="O2068" s="49"/>
      <c r="P2068" s="49"/>
      <c r="Q2068" s="49"/>
      <c r="R2068" s="49"/>
      <c r="S2068" s="49"/>
      <c r="T2068" s="87"/>
      <c r="AT2068" s="26" t="s">
        <v>288</v>
      </c>
      <c r="AU2068" s="26" t="s">
        <v>87</v>
      </c>
    </row>
    <row r="2069" s="13" customFormat="1">
      <c r="B2069" s="239"/>
      <c r="D2069" s="216" t="s">
        <v>402</v>
      </c>
      <c r="E2069" s="240" t="s">
        <v>5</v>
      </c>
      <c r="F2069" s="241" t="s">
        <v>2428</v>
      </c>
      <c r="H2069" s="242">
        <v>0.044999999999999998</v>
      </c>
      <c r="I2069" s="243"/>
      <c r="L2069" s="239"/>
      <c r="M2069" s="244"/>
      <c r="N2069" s="245"/>
      <c r="O2069" s="245"/>
      <c r="P2069" s="245"/>
      <c r="Q2069" s="245"/>
      <c r="R2069" s="245"/>
      <c r="S2069" s="245"/>
      <c r="T2069" s="246"/>
      <c r="AT2069" s="240" t="s">
        <v>402</v>
      </c>
      <c r="AU2069" s="240" t="s">
        <v>87</v>
      </c>
      <c r="AV2069" s="13" t="s">
        <v>87</v>
      </c>
      <c r="AW2069" s="13" t="s">
        <v>43</v>
      </c>
      <c r="AX2069" s="13" t="s">
        <v>80</v>
      </c>
      <c r="AY2069" s="240" t="s">
        <v>281</v>
      </c>
    </row>
    <row r="2070" s="14" customFormat="1">
      <c r="B2070" s="247"/>
      <c r="D2070" s="216" t="s">
        <v>402</v>
      </c>
      <c r="E2070" s="248" t="s">
        <v>5</v>
      </c>
      <c r="F2070" s="249" t="s">
        <v>405</v>
      </c>
      <c r="H2070" s="250">
        <v>0.044999999999999998</v>
      </c>
      <c r="I2070" s="251"/>
      <c r="L2070" s="247"/>
      <c r="M2070" s="252"/>
      <c r="N2070" s="253"/>
      <c r="O2070" s="253"/>
      <c r="P2070" s="253"/>
      <c r="Q2070" s="253"/>
      <c r="R2070" s="253"/>
      <c r="S2070" s="253"/>
      <c r="T2070" s="254"/>
      <c r="AT2070" s="248" t="s">
        <v>402</v>
      </c>
      <c r="AU2070" s="248" t="s">
        <v>87</v>
      </c>
      <c r="AV2070" s="14" t="s">
        <v>286</v>
      </c>
      <c r="AW2070" s="14" t="s">
        <v>43</v>
      </c>
      <c r="AX2070" s="14" t="s">
        <v>24</v>
      </c>
      <c r="AY2070" s="248" t="s">
        <v>281</v>
      </c>
    </row>
    <row r="2071" s="1" customFormat="1" ht="25.5" customHeight="1">
      <c r="B2071" s="203"/>
      <c r="C2071" s="204" t="s">
        <v>2429</v>
      </c>
      <c r="D2071" s="204" t="s">
        <v>282</v>
      </c>
      <c r="E2071" s="205" t="s">
        <v>2430</v>
      </c>
      <c r="F2071" s="206" t="s">
        <v>2431</v>
      </c>
      <c r="G2071" s="207" t="s">
        <v>388</v>
      </c>
      <c r="H2071" s="208">
        <v>172.72</v>
      </c>
      <c r="I2071" s="209"/>
      <c r="J2071" s="210">
        <f>ROUND(I2071*H2071,2)</f>
        <v>0</v>
      </c>
      <c r="K2071" s="206" t="s">
        <v>5</v>
      </c>
      <c r="L2071" s="48"/>
      <c r="M2071" s="211" t="s">
        <v>5</v>
      </c>
      <c r="N2071" s="212" t="s">
        <v>51</v>
      </c>
      <c r="O2071" s="49"/>
      <c r="P2071" s="213">
        <f>O2071*H2071</f>
        <v>0</v>
      </c>
      <c r="Q2071" s="213">
        <v>0</v>
      </c>
      <c r="R2071" s="213">
        <f>Q2071*H2071</f>
        <v>0</v>
      </c>
      <c r="S2071" s="213">
        <v>0</v>
      </c>
      <c r="T2071" s="214">
        <f>S2071*H2071</f>
        <v>0</v>
      </c>
      <c r="AR2071" s="26" t="s">
        <v>354</v>
      </c>
      <c r="AT2071" s="26" t="s">
        <v>282</v>
      </c>
      <c r="AU2071" s="26" t="s">
        <v>87</v>
      </c>
      <c r="AY2071" s="26" t="s">
        <v>281</v>
      </c>
      <c r="BE2071" s="215">
        <f>IF(N2071="základní",J2071,0)</f>
        <v>0</v>
      </c>
      <c r="BF2071" s="215">
        <f>IF(N2071="snížená",J2071,0)</f>
        <v>0</v>
      </c>
      <c r="BG2071" s="215">
        <f>IF(N2071="zákl. přenesená",J2071,0)</f>
        <v>0</v>
      </c>
      <c r="BH2071" s="215">
        <f>IF(N2071="sníž. přenesená",J2071,0)</f>
        <v>0</v>
      </c>
      <c r="BI2071" s="215">
        <f>IF(N2071="nulová",J2071,0)</f>
        <v>0</v>
      </c>
      <c r="BJ2071" s="26" t="s">
        <v>24</v>
      </c>
      <c r="BK2071" s="215">
        <f>ROUND(I2071*H2071,2)</f>
        <v>0</v>
      </c>
      <c r="BL2071" s="26" t="s">
        <v>354</v>
      </c>
      <c r="BM2071" s="26" t="s">
        <v>2432</v>
      </c>
    </row>
    <row r="2072" s="1" customFormat="1">
      <c r="B2072" s="48"/>
      <c r="D2072" s="216" t="s">
        <v>288</v>
      </c>
      <c r="F2072" s="217" t="s">
        <v>2433</v>
      </c>
      <c r="I2072" s="218"/>
      <c r="L2072" s="48"/>
      <c r="M2072" s="219"/>
      <c r="N2072" s="49"/>
      <c r="O2072" s="49"/>
      <c r="P2072" s="49"/>
      <c r="Q2072" s="49"/>
      <c r="R2072" s="49"/>
      <c r="S2072" s="49"/>
      <c r="T2072" s="87"/>
      <c r="AT2072" s="26" t="s">
        <v>288</v>
      </c>
      <c r="AU2072" s="26" t="s">
        <v>87</v>
      </c>
    </row>
    <row r="2073" s="12" customFormat="1">
      <c r="B2073" s="232"/>
      <c r="D2073" s="216" t="s">
        <v>402</v>
      </c>
      <c r="E2073" s="233" t="s">
        <v>5</v>
      </c>
      <c r="F2073" s="234" t="s">
        <v>850</v>
      </c>
      <c r="H2073" s="233" t="s">
        <v>5</v>
      </c>
      <c r="I2073" s="235"/>
      <c r="L2073" s="232"/>
      <c r="M2073" s="236"/>
      <c r="N2073" s="237"/>
      <c r="O2073" s="237"/>
      <c r="P2073" s="237"/>
      <c r="Q2073" s="237"/>
      <c r="R2073" s="237"/>
      <c r="S2073" s="237"/>
      <c r="T2073" s="238"/>
      <c r="AT2073" s="233" t="s">
        <v>402</v>
      </c>
      <c r="AU2073" s="233" t="s">
        <v>87</v>
      </c>
      <c r="AV2073" s="12" t="s">
        <v>24</v>
      </c>
      <c r="AW2073" s="12" t="s">
        <v>43</v>
      </c>
      <c r="AX2073" s="12" t="s">
        <v>80</v>
      </c>
      <c r="AY2073" s="233" t="s">
        <v>281</v>
      </c>
    </row>
    <row r="2074" s="12" customFormat="1">
      <c r="B2074" s="232"/>
      <c r="D2074" s="216" t="s">
        <v>402</v>
      </c>
      <c r="E2074" s="233" t="s">
        <v>5</v>
      </c>
      <c r="F2074" s="234" t="s">
        <v>2434</v>
      </c>
      <c r="H2074" s="233" t="s">
        <v>5</v>
      </c>
      <c r="I2074" s="235"/>
      <c r="L2074" s="232"/>
      <c r="M2074" s="236"/>
      <c r="N2074" s="237"/>
      <c r="O2074" s="237"/>
      <c r="P2074" s="237"/>
      <c r="Q2074" s="237"/>
      <c r="R2074" s="237"/>
      <c r="S2074" s="237"/>
      <c r="T2074" s="238"/>
      <c r="AT2074" s="233" t="s">
        <v>402</v>
      </c>
      <c r="AU2074" s="233" t="s">
        <v>87</v>
      </c>
      <c r="AV2074" s="12" t="s">
        <v>24</v>
      </c>
      <c r="AW2074" s="12" t="s">
        <v>43</v>
      </c>
      <c r="AX2074" s="12" t="s">
        <v>80</v>
      </c>
      <c r="AY2074" s="233" t="s">
        <v>281</v>
      </c>
    </row>
    <row r="2075" s="13" customFormat="1">
      <c r="B2075" s="239"/>
      <c r="D2075" s="216" t="s">
        <v>402</v>
      </c>
      <c r="E2075" s="240" t="s">
        <v>5</v>
      </c>
      <c r="F2075" s="241" t="s">
        <v>2435</v>
      </c>
      <c r="H2075" s="242">
        <v>95.519999999999996</v>
      </c>
      <c r="I2075" s="243"/>
      <c r="L2075" s="239"/>
      <c r="M2075" s="244"/>
      <c r="N2075" s="245"/>
      <c r="O2075" s="245"/>
      <c r="P2075" s="245"/>
      <c r="Q2075" s="245"/>
      <c r="R2075" s="245"/>
      <c r="S2075" s="245"/>
      <c r="T2075" s="246"/>
      <c r="AT2075" s="240" t="s">
        <v>402</v>
      </c>
      <c r="AU2075" s="240" t="s">
        <v>87</v>
      </c>
      <c r="AV2075" s="13" t="s">
        <v>87</v>
      </c>
      <c r="AW2075" s="13" t="s">
        <v>43</v>
      </c>
      <c r="AX2075" s="13" t="s">
        <v>80</v>
      </c>
      <c r="AY2075" s="240" t="s">
        <v>281</v>
      </c>
    </row>
    <row r="2076" s="13" customFormat="1">
      <c r="B2076" s="239"/>
      <c r="D2076" s="216" t="s">
        <v>402</v>
      </c>
      <c r="E2076" s="240" t="s">
        <v>5</v>
      </c>
      <c r="F2076" s="241" t="s">
        <v>2436</v>
      </c>
      <c r="H2076" s="242">
        <v>37.200000000000003</v>
      </c>
      <c r="I2076" s="243"/>
      <c r="L2076" s="239"/>
      <c r="M2076" s="244"/>
      <c r="N2076" s="245"/>
      <c r="O2076" s="245"/>
      <c r="P2076" s="245"/>
      <c r="Q2076" s="245"/>
      <c r="R2076" s="245"/>
      <c r="S2076" s="245"/>
      <c r="T2076" s="246"/>
      <c r="AT2076" s="240" t="s">
        <v>402</v>
      </c>
      <c r="AU2076" s="240" t="s">
        <v>87</v>
      </c>
      <c r="AV2076" s="13" t="s">
        <v>87</v>
      </c>
      <c r="AW2076" s="13" t="s">
        <v>43</v>
      </c>
      <c r="AX2076" s="13" t="s">
        <v>80</v>
      </c>
      <c r="AY2076" s="240" t="s">
        <v>281</v>
      </c>
    </row>
    <row r="2077" s="13" customFormat="1">
      <c r="B2077" s="239"/>
      <c r="D2077" s="216" t="s">
        <v>402</v>
      </c>
      <c r="E2077" s="240" t="s">
        <v>5</v>
      </c>
      <c r="F2077" s="241" t="s">
        <v>2437</v>
      </c>
      <c r="H2077" s="242">
        <v>40</v>
      </c>
      <c r="I2077" s="243"/>
      <c r="L2077" s="239"/>
      <c r="M2077" s="244"/>
      <c r="N2077" s="245"/>
      <c r="O2077" s="245"/>
      <c r="P2077" s="245"/>
      <c r="Q2077" s="245"/>
      <c r="R2077" s="245"/>
      <c r="S2077" s="245"/>
      <c r="T2077" s="246"/>
      <c r="AT2077" s="240" t="s">
        <v>402</v>
      </c>
      <c r="AU2077" s="240" t="s">
        <v>87</v>
      </c>
      <c r="AV2077" s="13" t="s">
        <v>87</v>
      </c>
      <c r="AW2077" s="13" t="s">
        <v>43</v>
      </c>
      <c r="AX2077" s="13" t="s">
        <v>80</v>
      </c>
      <c r="AY2077" s="240" t="s">
        <v>281</v>
      </c>
    </row>
    <row r="2078" s="14" customFormat="1">
      <c r="B2078" s="247"/>
      <c r="D2078" s="216" t="s">
        <v>402</v>
      </c>
      <c r="E2078" s="248" t="s">
        <v>5</v>
      </c>
      <c r="F2078" s="249" t="s">
        <v>405</v>
      </c>
      <c r="H2078" s="250">
        <v>172.72</v>
      </c>
      <c r="I2078" s="251"/>
      <c r="L2078" s="247"/>
      <c r="M2078" s="252"/>
      <c r="N2078" s="253"/>
      <c r="O2078" s="253"/>
      <c r="P2078" s="253"/>
      <c r="Q2078" s="253"/>
      <c r="R2078" s="253"/>
      <c r="S2078" s="253"/>
      <c r="T2078" s="254"/>
      <c r="AT2078" s="248" t="s">
        <v>402</v>
      </c>
      <c r="AU2078" s="248" t="s">
        <v>87</v>
      </c>
      <c r="AV2078" s="14" t="s">
        <v>286</v>
      </c>
      <c r="AW2078" s="14" t="s">
        <v>43</v>
      </c>
      <c r="AX2078" s="14" t="s">
        <v>24</v>
      </c>
      <c r="AY2078" s="248" t="s">
        <v>281</v>
      </c>
    </row>
    <row r="2079" s="1" customFormat="1" ht="16.5" customHeight="1">
      <c r="B2079" s="203"/>
      <c r="C2079" s="255" t="s">
        <v>2438</v>
      </c>
      <c r="D2079" s="255" t="s">
        <v>512</v>
      </c>
      <c r="E2079" s="256" t="s">
        <v>2280</v>
      </c>
      <c r="F2079" s="257" t="s">
        <v>2281</v>
      </c>
      <c r="G2079" s="258" t="s">
        <v>470</v>
      </c>
      <c r="H2079" s="259">
        <v>0.28399999999999997</v>
      </c>
      <c r="I2079" s="260"/>
      <c r="J2079" s="261">
        <f>ROUND(I2079*H2079,2)</f>
        <v>0</v>
      </c>
      <c r="K2079" s="257" t="s">
        <v>389</v>
      </c>
      <c r="L2079" s="262"/>
      <c r="M2079" s="263" t="s">
        <v>5</v>
      </c>
      <c r="N2079" s="264" t="s">
        <v>51</v>
      </c>
      <c r="O2079" s="49"/>
      <c r="P2079" s="213">
        <f>O2079*H2079</f>
        <v>0</v>
      </c>
      <c r="Q2079" s="213">
        <v>1</v>
      </c>
      <c r="R2079" s="213">
        <f>Q2079*H2079</f>
        <v>0.28399999999999997</v>
      </c>
      <c r="S2079" s="213">
        <v>0</v>
      </c>
      <c r="T2079" s="214">
        <f>S2079*H2079</f>
        <v>0</v>
      </c>
      <c r="AR2079" s="26" t="s">
        <v>738</v>
      </c>
      <c r="AT2079" s="26" t="s">
        <v>512</v>
      </c>
      <c r="AU2079" s="26" t="s">
        <v>87</v>
      </c>
      <c r="AY2079" s="26" t="s">
        <v>281</v>
      </c>
      <c r="BE2079" s="215">
        <f>IF(N2079="základní",J2079,0)</f>
        <v>0</v>
      </c>
      <c r="BF2079" s="215">
        <f>IF(N2079="snížená",J2079,0)</f>
        <v>0</v>
      </c>
      <c r="BG2079" s="215">
        <f>IF(N2079="zákl. přenesená",J2079,0)</f>
        <v>0</v>
      </c>
      <c r="BH2079" s="215">
        <f>IF(N2079="sníž. přenesená",J2079,0)</f>
        <v>0</v>
      </c>
      <c r="BI2079" s="215">
        <f>IF(N2079="nulová",J2079,0)</f>
        <v>0</v>
      </c>
      <c r="BJ2079" s="26" t="s">
        <v>24</v>
      </c>
      <c r="BK2079" s="215">
        <f>ROUND(I2079*H2079,2)</f>
        <v>0</v>
      </c>
      <c r="BL2079" s="26" t="s">
        <v>354</v>
      </c>
      <c r="BM2079" s="26" t="s">
        <v>2439</v>
      </c>
    </row>
    <row r="2080" s="1" customFormat="1">
      <c r="B2080" s="48"/>
      <c r="D2080" s="216" t="s">
        <v>288</v>
      </c>
      <c r="F2080" s="217" t="s">
        <v>2283</v>
      </c>
      <c r="I2080" s="218"/>
      <c r="L2080" s="48"/>
      <c r="M2080" s="219"/>
      <c r="N2080" s="49"/>
      <c r="O2080" s="49"/>
      <c r="P2080" s="49"/>
      <c r="Q2080" s="49"/>
      <c r="R2080" s="49"/>
      <c r="S2080" s="49"/>
      <c r="T2080" s="87"/>
      <c r="AT2080" s="26" t="s">
        <v>288</v>
      </c>
      <c r="AU2080" s="26" t="s">
        <v>87</v>
      </c>
    </row>
    <row r="2081" s="13" customFormat="1">
      <c r="B2081" s="239"/>
      <c r="D2081" s="216" t="s">
        <v>402</v>
      </c>
      <c r="E2081" s="240" t="s">
        <v>5</v>
      </c>
      <c r="F2081" s="241" t="s">
        <v>2440</v>
      </c>
      <c r="H2081" s="242">
        <v>0.22400000000000001</v>
      </c>
      <c r="I2081" s="243"/>
      <c r="L2081" s="239"/>
      <c r="M2081" s="244"/>
      <c r="N2081" s="245"/>
      <c r="O2081" s="245"/>
      <c r="P2081" s="245"/>
      <c r="Q2081" s="245"/>
      <c r="R2081" s="245"/>
      <c r="S2081" s="245"/>
      <c r="T2081" s="246"/>
      <c r="AT2081" s="240" t="s">
        <v>402</v>
      </c>
      <c r="AU2081" s="240" t="s">
        <v>87</v>
      </c>
      <c r="AV2081" s="13" t="s">
        <v>87</v>
      </c>
      <c r="AW2081" s="13" t="s">
        <v>43</v>
      </c>
      <c r="AX2081" s="13" t="s">
        <v>80</v>
      </c>
      <c r="AY2081" s="240" t="s">
        <v>281</v>
      </c>
    </row>
    <row r="2082" s="13" customFormat="1">
      <c r="B2082" s="239"/>
      <c r="D2082" s="216" t="s">
        <v>402</v>
      </c>
      <c r="E2082" s="240" t="s">
        <v>5</v>
      </c>
      <c r="F2082" s="241" t="s">
        <v>2441</v>
      </c>
      <c r="H2082" s="242">
        <v>0.059999999999999998</v>
      </c>
      <c r="I2082" s="243"/>
      <c r="L2082" s="239"/>
      <c r="M2082" s="244"/>
      <c r="N2082" s="245"/>
      <c r="O2082" s="245"/>
      <c r="P2082" s="245"/>
      <c r="Q2082" s="245"/>
      <c r="R2082" s="245"/>
      <c r="S2082" s="245"/>
      <c r="T2082" s="246"/>
      <c r="AT2082" s="240" t="s">
        <v>402</v>
      </c>
      <c r="AU2082" s="240" t="s">
        <v>87</v>
      </c>
      <c r="AV2082" s="13" t="s">
        <v>87</v>
      </c>
      <c r="AW2082" s="13" t="s">
        <v>43</v>
      </c>
      <c r="AX2082" s="13" t="s">
        <v>80</v>
      </c>
      <c r="AY2082" s="240" t="s">
        <v>281</v>
      </c>
    </row>
    <row r="2083" s="14" customFormat="1">
      <c r="B2083" s="247"/>
      <c r="D2083" s="216" t="s">
        <v>402</v>
      </c>
      <c r="E2083" s="248" t="s">
        <v>5</v>
      </c>
      <c r="F2083" s="249" t="s">
        <v>405</v>
      </c>
      <c r="H2083" s="250">
        <v>0.28399999999999997</v>
      </c>
      <c r="I2083" s="251"/>
      <c r="L2083" s="247"/>
      <c r="M2083" s="252"/>
      <c r="N2083" s="253"/>
      <c r="O2083" s="253"/>
      <c r="P2083" s="253"/>
      <c r="Q2083" s="253"/>
      <c r="R2083" s="253"/>
      <c r="S2083" s="253"/>
      <c r="T2083" s="254"/>
      <c r="AT2083" s="248" t="s">
        <v>402</v>
      </c>
      <c r="AU2083" s="248" t="s">
        <v>87</v>
      </c>
      <c r="AV2083" s="14" t="s">
        <v>286</v>
      </c>
      <c r="AW2083" s="14" t="s">
        <v>43</v>
      </c>
      <c r="AX2083" s="14" t="s">
        <v>24</v>
      </c>
      <c r="AY2083" s="248" t="s">
        <v>281</v>
      </c>
    </row>
    <row r="2084" s="1" customFormat="1" ht="25.5" customHeight="1">
      <c r="B2084" s="203"/>
      <c r="C2084" s="204" t="s">
        <v>2442</v>
      </c>
      <c r="D2084" s="204" t="s">
        <v>282</v>
      </c>
      <c r="E2084" s="205" t="s">
        <v>2430</v>
      </c>
      <c r="F2084" s="206" t="s">
        <v>2431</v>
      </c>
      <c r="G2084" s="207" t="s">
        <v>388</v>
      </c>
      <c r="H2084" s="208">
        <v>78.269999999999996</v>
      </c>
      <c r="I2084" s="209"/>
      <c r="J2084" s="210">
        <f>ROUND(I2084*H2084,2)</f>
        <v>0</v>
      </c>
      <c r="K2084" s="206" t="s">
        <v>5</v>
      </c>
      <c r="L2084" s="48"/>
      <c r="M2084" s="211" t="s">
        <v>5</v>
      </c>
      <c r="N2084" s="212" t="s">
        <v>51</v>
      </c>
      <c r="O2084" s="49"/>
      <c r="P2084" s="213">
        <f>O2084*H2084</f>
        <v>0</v>
      </c>
      <c r="Q2084" s="213">
        <v>0</v>
      </c>
      <c r="R2084" s="213">
        <f>Q2084*H2084</f>
        <v>0</v>
      </c>
      <c r="S2084" s="213">
        <v>0</v>
      </c>
      <c r="T2084" s="214">
        <f>S2084*H2084</f>
        <v>0</v>
      </c>
      <c r="AR2084" s="26" t="s">
        <v>354</v>
      </c>
      <c r="AT2084" s="26" t="s">
        <v>282</v>
      </c>
      <c r="AU2084" s="26" t="s">
        <v>87</v>
      </c>
      <c r="AY2084" s="26" t="s">
        <v>281</v>
      </c>
      <c r="BE2084" s="215">
        <f>IF(N2084="základní",J2084,0)</f>
        <v>0</v>
      </c>
      <c r="BF2084" s="215">
        <f>IF(N2084="snížená",J2084,0)</f>
        <v>0</v>
      </c>
      <c r="BG2084" s="215">
        <f>IF(N2084="zákl. přenesená",J2084,0)</f>
        <v>0</v>
      </c>
      <c r="BH2084" s="215">
        <f>IF(N2084="sníž. přenesená",J2084,0)</f>
        <v>0</v>
      </c>
      <c r="BI2084" s="215">
        <f>IF(N2084="nulová",J2084,0)</f>
        <v>0</v>
      </c>
      <c r="BJ2084" s="26" t="s">
        <v>24</v>
      </c>
      <c r="BK2084" s="215">
        <f>ROUND(I2084*H2084,2)</f>
        <v>0</v>
      </c>
      <c r="BL2084" s="26" t="s">
        <v>354</v>
      </c>
      <c r="BM2084" s="26" t="s">
        <v>2443</v>
      </c>
    </row>
    <row r="2085" s="1" customFormat="1">
      <c r="B2085" s="48"/>
      <c r="D2085" s="216" t="s">
        <v>288</v>
      </c>
      <c r="F2085" s="217" t="s">
        <v>2433</v>
      </c>
      <c r="I2085" s="218"/>
      <c r="L2085" s="48"/>
      <c r="M2085" s="219"/>
      <c r="N2085" s="49"/>
      <c r="O2085" s="49"/>
      <c r="P2085" s="49"/>
      <c r="Q2085" s="49"/>
      <c r="R2085" s="49"/>
      <c r="S2085" s="49"/>
      <c r="T2085" s="87"/>
      <c r="AT2085" s="26" t="s">
        <v>288</v>
      </c>
      <c r="AU2085" s="26" t="s">
        <v>87</v>
      </c>
    </row>
    <row r="2086" s="12" customFormat="1">
      <c r="B2086" s="232"/>
      <c r="D2086" s="216" t="s">
        <v>402</v>
      </c>
      <c r="E2086" s="233" t="s">
        <v>5</v>
      </c>
      <c r="F2086" s="234" t="s">
        <v>2444</v>
      </c>
      <c r="H2086" s="233" t="s">
        <v>5</v>
      </c>
      <c r="I2086" s="235"/>
      <c r="L2086" s="232"/>
      <c r="M2086" s="236"/>
      <c r="N2086" s="237"/>
      <c r="O2086" s="237"/>
      <c r="P2086" s="237"/>
      <c r="Q2086" s="237"/>
      <c r="R2086" s="237"/>
      <c r="S2086" s="237"/>
      <c r="T2086" s="238"/>
      <c r="AT2086" s="233" t="s">
        <v>402</v>
      </c>
      <c r="AU2086" s="233" t="s">
        <v>87</v>
      </c>
      <c r="AV2086" s="12" t="s">
        <v>24</v>
      </c>
      <c r="AW2086" s="12" t="s">
        <v>43</v>
      </c>
      <c r="AX2086" s="12" t="s">
        <v>80</v>
      </c>
      <c r="AY2086" s="233" t="s">
        <v>281</v>
      </c>
    </row>
    <row r="2087" s="13" customFormat="1">
      <c r="B2087" s="239"/>
      <c r="D2087" s="216" t="s">
        <v>402</v>
      </c>
      <c r="E2087" s="240" t="s">
        <v>5</v>
      </c>
      <c r="F2087" s="241" t="s">
        <v>2445</v>
      </c>
      <c r="H2087" s="242">
        <v>78.269999999999996</v>
      </c>
      <c r="I2087" s="243"/>
      <c r="L2087" s="239"/>
      <c r="M2087" s="244"/>
      <c r="N2087" s="245"/>
      <c r="O2087" s="245"/>
      <c r="P2087" s="245"/>
      <c r="Q2087" s="245"/>
      <c r="R2087" s="245"/>
      <c r="S2087" s="245"/>
      <c r="T2087" s="246"/>
      <c r="AT2087" s="240" t="s">
        <v>402</v>
      </c>
      <c r="AU2087" s="240" t="s">
        <v>87</v>
      </c>
      <c r="AV2087" s="13" t="s">
        <v>87</v>
      </c>
      <c r="AW2087" s="13" t="s">
        <v>43</v>
      </c>
      <c r="AX2087" s="13" t="s">
        <v>80</v>
      </c>
      <c r="AY2087" s="240" t="s">
        <v>281</v>
      </c>
    </row>
    <row r="2088" s="14" customFormat="1">
      <c r="B2088" s="247"/>
      <c r="D2088" s="216" t="s">
        <v>402</v>
      </c>
      <c r="E2088" s="248" t="s">
        <v>5</v>
      </c>
      <c r="F2088" s="249" t="s">
        <v>405</v>
      </c>
      <c r="H2088" s="250">
        <v>78.269999999999996</v>
      </c>
      <c r="I2088" s="251"/>
      <c r="L2088" s="247"/>
      <c r="M2088" s="252"/>
      <c r="N2088" s="253"/>
      <c r="O2088" s="253"/>
      <c r="P2088" s="253"/>
      <c r="Q2088" s="253"/>
      <c r="R2088" s="253"/>
      <c r="S2088" s="253"/>
      <c r="T2088" s="254"/>
      <c r="AT2088" s="248" t="s">
        <v>402</v>
      </c>
      <c r="AU2088" s="248" t="s">
        <v>87</v>
      </c>
      <c r="AV2088" s="14" t="s">
        <v>286</v>
      </c>
      <c r="AW2088" s="14" t="s">
        <v>43</v>
      </c>
      <c r="AX2088" s="14" t="s">
        <v>24</v>
      </c>
      <c r="AY2088" s="248" t="s">
        <v>281</v>
      </c>
    </row>
    <row r="2089" s="1" customFormat="1" ht="16.5" customHeight="1">
      <c r="B2089" s="203"/>
      <c r="C2089" s="255" t="s">
        <v>2446</v>
      </c>
      <c r="D2089" s="255" t="s">
        <v>512</v>
      </c>
      <c r="E2089" s="256" t="s">
        <v>2280</v>
      </c>
      <c r="F2089" s="257" t="s">
        <v>2281</v>
      </c>
      <c r="G2089" s="258" t="s">
        <v>470</v>
      </c>
      <c r="H2089" s="259">
        <v>0.027</v>
      </c>
      <c r="I2089" s="260"/>
      <c r="J2089" s="261">
        <f>ROUND(I2089*H2089,2)</f>
        <v>0</v>
      </c>
      <c r="K2089" s="257" t="s">
        <v>389</v>
      </c>
      <c r="L2089" s="262"/>
      <c r="M2089" s="263" t="s">
        <v>5</v>
      </c>
      <c r="N2089" s="264" t="s">
        <v>51</v>
      </c>
      <c r="O2089" s="49"/>
      <c r="P2089" s="213">
        <f>O2089*H2089</f>
        <v>0</v>
      </c>
      <c r="Q2089" s="213">
        <v>1</v>
      </c>
      <c r="R2089" s="213">
        <f>Q2089*H2089</f>
        <v>0.027</v>
      </c>
      <c r="S2089" s="213">
        <v>0</v>
      </c>
      <c r="T2089" s="214">
        <f>S2089*H2089</f>
        <v>0</v>
      </c>
      <c r="AR2089" s="26" t="s">
        <v>738</v>
      </c>
      <c r="AT2089" s="26" t="s">
        <v>512</v>
      </c>
      <c r="AU2089" s="26" t="s">
        <v>87</v>
      </c>
      <c r="AY2089" s="26" t="s">
        <v>281</v>
      </c>
      <c r="BE2089" s="215">
        <f>IF(N2089="základní",J2089,0)</f>
        <v>0</v>
      </c>
      <c r="BF2089" s="215">
        <f>IF(N2089="snížená",J2089,0)</f>
        <v>0</v>
      </c>
      <c r="BG2089" s="215">
        <f>IF(N2089="zákl. přenesená",J2089,0)</f>
        <v>0</v>
      </c>
      <c r="BH2089" s="215">
        <f>IF(N2089="sníž. přenesená",J2089,0)</f>
        <v>0</v>
      </c>
      <c r="BI2089" s="215">
        <f>IF(N2089="nulová",J2089,0)</f>
        <v>0</v>
      </c>
      <c r="BJ2089" s="26" t="s">
        <v>24</v>
      </c>
      <c r="BK2089" s="215">
        <f>ROUND(I2089*H2089,2)</f>
        <v>0</v>
      </c>
      <c r="BL2089" s="26" t="s">
        <v>354</v>
      </c>
      <c r="BM2089" s="26" t="s">
        <v>2447</v>
      </c>
    </row>
    <row r="2090" s="1" customFormat="1">
      <c r="B2090" s="48"/>
      <c r="D2090" s="216" t="s">
        <v>288</v>
      </c>
      <c r="F2090" s="217" t="s">
        <v>2283</v>
      </c>
      <c r="I2090" s="218"/>
      <c r="L2090" s="48"/>
      <c r="M2090" s="219"/>
      <c r="N2090" s="49"/>
      <c r="O2090" s="49"/>
      <c r="P2090" s="49"/>
      <c r="Q2090" s="49"/>
      <c r="R2090" s="49"/>
      <c r="S2090" s="49"/>
      <c r="T2090" s="87"/>
      <c r="AT2090" s="26" t="s">
        <v>288</v>
      </c>
      <c r="AU2090" s="26" t="s">
        <v>87</v>
      </c>
    </row>
    <row r="2091" s="13" customFormat="1">
      <c r="B2091" s="239"/>
      <c r="D2091" s="216" t="s">
        <v>402</v>
      </c>
      <c r="E2091" s="240" t="s">
        <v>5</v>
      </c>
      <c r="F2091" s="241" t="s">
        <v>2448</v>
      </c>
      <c r="H2091" s="242">
        <v>0.027</v>
      </c>
      <c r="I2091" s="243"/>
      <c r="L2091" s="239"/>
      <c r="M2091" s="244"/>
      <c r="N2091" s="245"/>
      <c r="O2091" s="245"/>
      <c r="P2091" s="245"/>
      <c r="Q2091" s="245"/>
      <c r="R2091" s="245"/>
      <c r="S2091" s="245"/>
      <c r="T2091" s="246"/>
      <c r="AT2091" s="240" t="s">
        <v>402</v>
      </c>
      <c r="AU2091" s="240" t="s">
        <v>87</v>
      </c>
      <c r="AV2091" s="13" t="s">
        <v>87</v>
      </c>
      <c r="AW2091" s="13" t="s">
        <v>43</v>
      </c>
      <c r="AX2091" s="13" t="s">
        <v>80</v>
      </c>
      <c r="AY2091" s="240" t="s">
        <v>281</v>
      </c>
    </row>
    <row r="2092" s="14" customFormat="1">
      <c r="B2092" s="247"/>
      <c r="D2092" s="216" t="s">
        <v>402</v>
      </c>
      <c r="E2092" s="248" t="s">
        <v>5</v>
      </c>
      <c r="F2092" s="249" t="s">
        <v>405</v>
      </c>
      <c r="H2092" s="250">
        <v>0.027</v>
      </c>
      <c r="I2092" s="251"/>
      <c r="L2092" s="247"/>
      <c r="M2092" s="252"/>
      <c r="N2092" s="253"/>
      <c r="O2092" s="253"/>
      <c r="P2092" s="253"/>
      <c r="Q2092" s="253"/>
      <c r="R2092" s="253"/>
      <c r="S2092" s="253"/>
      <c r="T2092" s="254"/>
      <c r="AT2092" s="248" t="s">
        <v>402</v>
      </c>
      <c r="AU2092" s="248" t="s">
        <v>87</v>
      </c>
      <c r="AV2092" s="14" t="s">
        <v>286</v>
      </c>
      <c r="AW2092" s="14" t="s">
        <v>43</v>
      </c>
      <c r="AX2092" s="14" t="s">
        <v>24</v>
      </c>
      <c r="AY2092" s="248" t="s">
        <v>281</v>
      </c>
    </row>
    <row r="2093" s="1" customFormat="1" ht="25.5" customHeight="1">
      <c r="B2093" s="203"/>
      <c r="C2093" s="204" t="s">
        <v>2449</v>
      </c>
      <c r="D2093" s="204" t="s">
        <v>282</v>
      </c>
      <c r="E2093" s="205" t="s">
        <v>2450</v>
      </c>
      <c r="F2093" s="206" t="s">
        <v>2451</v>
      </c>
      <c r="G2093" s="207" t="s">
        <v>388</v>
      </c>
      <c r="H2093" s="208">
        <v>747.33900000000006</v>
      </c>
      <c r="I2093" s="209"/>
      <c r="J2093" s="210">
        <f>ROUND(I2093*H2093,2)</f>
        <v>0</v>
      </c>
      <c r="K2093" s="206" t="s">
        <v>389</v>
      </c>
      <c r="L2093" s="48"/>
      <c r="M2093" s="211" t="s">
        <v>5</v>
      </c>
      <c r="N2093" s="212" t="s">
        <v>51</v>
      </c>
      <c r="O2093" s="49"/>
      <c r="P2093" s="213">
        <f>O2093*H2093</f>
        <v>0</v>
      </c>
      <c r="Q2093" s="213">
        <v>0.00088312999999999998</v>
      </c>
      <c r="R2093" s="213">
        <f>Q2093*H2093</f>
        <v>0.65999749107000005</v>
      </c>
      <c r="S2093" s="213">
        <v>0</v>
      </c>
      <c r="T2093" s="214">
        <f>S2093*H2093</f>
        <v>0</v>
      </c>
      <c r="AR2093" s="26" t="s">
        <v>354</v>
      </c>
      <c r="AT2093" s="26" t="s">
        <v>282</v>
      </c>
      <c r="AU2093" s="26" t="s">
        <v>87</v>
      </c>
      <c r="AY2093" s="26" t="s">
        <v>281</v>
      </c>
      <c r="BE2093" s="215">
        <f>IF(N2093="základní",J2093,0)</f>
        <v>0</v>
      </c>
      <c r="BF2093" s="215">
        <f>IF(N2093="snížená",J2093,0)</f>
        <v>0</v>
      </c>
      <c r="BG2093" s="215">
        <f>IF(N2093="zákl. přenesená",J2093,0)</f>
        <v>0</v>
      </c>
      <c r="BH2093" s="215">
        <f>IF(N2093="sníž. přenesená",J2093,0)</f>
        <v>0</v>
      </c>
      <c r="BI2093" s="215">
        <f>IF(N2093="nulová",J2093,0)</f>
        <v>0</v>
      </c>
      <c r="BJ2093" s="26" t="s">
        <v>24</v>
      </c>
      <c r="BK2093" s="215">
        <f>ROUND(I2093*H2093,2)</f>
        <v>0</v>
      </c>
      <c r="BL2093" s="26" t="s">
        <v>354</v>
      </c>
      <c r="BM2093" s="26" t="s">
        <v>2452</v>
      </c>
    </row>
    <row r="2094" s="1" customFormat="1">
      <c r="B2094" s="48"/>
      <c r="D2094" s="216" t="s">
        <v>288</v>
      </c>
      <c r="F2094" s="217" t="s">
        <v>2453</v>
      </c>
      <c r="I2094" s="218"/>
      <c r="L2094" s="48"/>
      <c r="M2094" s="219"/>
      <c r="N2094" s="49"/>
      <c r="O2094" s="49"/>
      <c r="P2094" s="49"/>
      <c r="Q2094" s="49"/>
      <c r="R2094" s="49"/>
      <c r="S2094" s="49"/>
      <c r="T2094" s="87"/>
      <c r="AT2094" s="26" t="s">
        <v>288</v>
      </c>
      <c r="AU2094" s="26" t="s">
        <v>87</v>
      </c>
    </row>
    <row r="2095" s="1" customFormat="1" ht="25.5" customHeight="1">
      <c r="B2095" s="203"/>
      <c r="C2095" s="204" t="s">
        <v>2454</v>
      </c>
      <c r="D2095" s="204" t="s">
        <v>282</v>
      </c>
      <c r="E2095" s="205" t="s">
        <v>2450</v>
      </c>
      <c r="F2095" s="206" t="s">
        <v>2451</v>
      </c>
      <c r="G2095" s="207" t="s">
        <v>388</v>
      </c>
      <c r="H2095" s="208">
        <v>258.72000000000003</v>
      </c>
      <c r="I2095" s="209"/>
      <c r="J2095" s="210">
        <f>ROUND(I2095*H2095,2)</f>
        <v>0</v>
      </c>
      <c r="K2095" s="206" t="s">
        <v>389</v>
      </c>
      <c r="L2095" s="48"/>
      <c r="M2095" s="211" t="s">
        <v>5</v>
      </c>
      <c r="N2095" s="212" t="s">
        <v>51</v>
      </c>
      <c r="O2095" s="49"/>
      <c r="P2095" s="213">
        <f>O2095*H2095</f>
        <v>0</v>
      </c>
      <c r="Q2095" s="213">
        <v>0.00088000000000000003</v>
      </c>
      <c r="R2095" s="213">
        <f>Q2095*H2095</f>
        <v>0.22767360000000003</v>
      </c>
      <c r="S2095" s="213">
        <v>0</v>
      </c>
      <c r="T2095" s="214">
        <f>S2095*H2095</f>
        <v>0</v>
      </c>
      <c r="AR2095" s="26" t="s">
        <v>354</v>
      </c>
      <c r="AT2095" s="26" t="s">
        <v>282</v>
      </c>
      <c r="AU2095" s="26" t="s">
        <v>87</v>
      </c>
      <c r="AY2095" s="26" t="s">
        <v>281</v>
      </c>
      <c r="BE2095" s="215">
        <f>IF(N2095="základní",J2095,0)</f>
        <v>0</v>
      </c>
      <c r="BF2095" s="215">
        <f>IF(N2095="snížená",J2095,0)</f>
        <v>0</v>
      </c>
      <c r="BG2095" s="215">
        <f>IF(N2095="zákl. přenesená",J2095,0)</f>
        <v>0</v>
      </c>
      <c r="BH2095" s="215">
        <f>IF(N2095="sníž. přenesená",J2095,0)</f>
        <v>0</v>
      </c>
      <c r="BI2095" s="215">
        <f>IF(N2095="nulová",J2095,0)</f>
        <v>0</v>
      </c>
      <c r="BJ2095" s="26" t="s">
        <v>24</v>
      </c>
      <c r="BK2095" s="215">
        <f>ROUND(I2095*H2095,2)</f>
        <v>0</v>
      </c>
      <c r="BL2095" s="26" t="s">
        <v>354</v>
      </c>
      <c r="BM2095" s="26" t="s">
        <v>2455</v>
      </c>
    </row>
    <row r="2096" s="1" customFormat="1">
      <c r="B2096" s="48"/>
      <c r="D2096" s="216" t="s">
        <v>288</v>
      </c>
      <c r="F2096" s="217" t="s">
        <v>2453</v>
      </c>
      <c r="I2096" s="218"/>
      <c r="L2096" s="48"/>
      <c r="M2096" s="219"/>
      <c r="N2096" s="49"/>
      <c r="O2096" s="49"/>
      <c r="P2096" s="49"/>
      <c r="Q2096" s="49"/>
      <c r="R2096" s="49"/>
      <c r="S2096" s="49"/>
      <c r="T2096" s="87"/>
      <c r="AT2096" s="26" t="s">
        <v>288</v>
      </c>
      <c r="AU2096" s="26" t="s">
        <v>87</v>
      </c>
    </row>
    <row r="2097" s="13" customFormat="1">
      <c r="B2097" s="239"/>
      <c r="D2097" s="216" t="s">
        <v>402</v>
      </c>
      <c r="E2097" s="240" t="s">
        <v>5</v>
      </c>
      <c r="F2097" s="241" t="s">
        <v>2456</v>
      </c>
      <c r="H2097" s="242">
        <v>258.72000000000003</v>
      </c>
      <c r="I2097" s="243"/>
      <c r="L2097" s="239"/>
      <c r="M2097" s="244"/>
      <c r="N2097" s="245"/>
      <c r="O2097" s="245"/>
      <c r="P2097" s="245"/>
      <c r="Q2097" s="245"/>
      <c r="R2097" s="245"/>
      <c r="S2097" s="245"/>
      <c r="T2097" s="246"/>
      <c r="AT2097" s="240" t="s">
        <v>402</v>
      </c>
      <c r="AU2097" s="240" t="s">
        <v>87</v>
      </c>
      <c r="AV2097" s="13" t="s">
        <v>87</v>
      </c>
      <c r="AW2097" s="13" t="s">
        <v>43</v>
      </c>
      <c r="AX2097" s="13" t="s">
        <v>80</v>
      </c>
      <c r="AY2097" s="240" t="s">
        <v>281</v>
      </c>
    </row>
    <row r="2098" s="14" customFormat="1">
      <c r="B2098" s="247"/>
      <c r="D2098" s="216" t="s">
        <v>402</v>
      </c>
      <c r="E2098" s="248" t="s">
        <v>5</v>
      </c>
      <c r="F2098" s="249" t="s">
        <v>405</v>
      </c>
      <c r="H2098" s="250">
        <v>258.72000000000003</v>
      </c>
      <c r="I2098" s="251"/>
      <c r="L2098" s="247"/>
      <c r="M2098" s="252"/>
      <c r="N2098" s="253"/>
      <c r="O2098" s="253"/>
      <c r="P2098" s="253"/>
      <c r="Q2098" s="253"/>
      <c r="R2098" s="253"/>
      <c r="S2098" s="253"/>
      <c r="T2098" s="254"/>
      <c r="AT2098" s="248" t="s">
        <v>402</v>
      </c>
      <c r="AU2098" s="248" t="s">
        <v>87</v>
      </c>
      <c r="AV2098" s="14" t="s">
        <v>286</v>
      </c>
      <c r="AW2098" s="14" t="s">
        <v>43</v>
      </c>
      <c r="AX2098" s="14" t="s">
        <v>24</v>
      </c>
      <c r="AY2098" s="248" t="s">
        <v>281</v>
      </c>
    </row>
    <row r="2099" s="1" customFormat="1" ht="16.5" customHeight="1">
      <c r="B2099" s="203"/>
      <c r="C2099" s="255" t="s">
        <v>2457</v>
      </c>
      <c r="D2099" s="255" t="s">
        <v>512</v>
      </c>
      <c r="E2099" s="256" t="s">
        <v>2352</v>
      </c>
      <c r="F2099" s="257" t="s">
        <v>2353</v>
      </c>
      <c r="G2099" s="258" t="s">
        <v>388</v>
      </c>
      <c r="H2099" s="259">
        <v>297.52800000000002</v>
      </c>
      <c r="I2099" s="260"/>
      <c r="J2099" s="261">
        <f>ROUND(I2099*H2099,2)</f>
        <v>0</v>
      </c>
      <c r="K2099" s="257" t="s">
        <v>389</v>
      </c>
      <c r="L2099" s="262"/>
      <c r="M2099" s="263" t="s">
        <v>5</v>
      </c>
      <c r="N2099" s="264" t="s">
        <v>51</v>
      </c>
      <c r="O2099" s="49"/>
      <c r="P2099" s="213">
        <f>O2099*H2099</f>
        <v>0</v>
      </c>
      <c r="Q2099" s="213">
        <v>0.0038999999999999998</v>
      </c>
      <c r="R2099" s="213">
        <f>Q2099*H2099</f>
        <v>1.1603592</v>
      </c>
      <c r="S2099" s="213">
        <v>0</v>
      </c>
      <c r="T2099" s="214">
        <f>S2099*H2099</f>
        <v>0</v>
      </c>
      <c r="AR2099" s="26" t="s">
        <v>738</v>
      </c>
      <c r="AT2099" s="26" t="s">
        <v>512</v>
      </c>
      <c r="AU2099" s="26" t="s">
        <v>87</v>
      </c>
      <c r="AY2099" s="26" t="s">
        <v>281</v>
      </c>
      <c r="BE2099" s="215">
        <f>IF(N2099="základní",J2099,0)</f>
        <v>0</v>
      </c>
      <c r="BF2099" s="215">
        <f>IF(N2099="snížená",J2099,0)</f>
        <v>0</v>
      </c>
      <c r="BG2099" s="215">
        <f>IF(N2099="zákl. přenesená",J2099,0)</f>
        <v>0</v>
      </c>
      <c r="BH2099" s="215">
        <f>IF(N2099="sníž. přenesená",J2099,0)</f>
        <v>0</v>
      </c>
      <c r="BI2099" s="215">
        <f>IF(N2099="nulová",J2099,0)</f>
        <v>0</v>
      </c>
      <c r="BJ2099" s="26" t="s">
        <v>24</v>
      </c>
      <c r="BK2099" s="215">
        <f>ROUND(I2099*H2099,2)</f>
        <v>0</v>
      </c>
      <c r="BL2099" s="26" t="s">
        <v>354</v>
      </c>
      <c r="BM2099" s="26" t="s">
        <v>2458</v>
      </c>
    </row>
    <row r="2100" s="1" customFormat="1">
      <c r="B2100" s="48"/>
      <c r="D2100" s="216" t="s">
        <v>288</v>
      </c>
      <c r="F2100" s="217" t="s">
        <v>2355</v>
      </c>
      <c r="I2100" s="218"/>
      <c r="L2100" s="48"/>
      <c r="M2100" s="219"/>
      <c r="N2100" s="49"/>
      <c r="O2100" s="49"/>
      <c r="P2100" s="49"/>
      <c r="Q2100" s="49"/>
      <c r="R2100" s="49"/>
      <c r="S2100" s="49"/>
      <c r="T2100" s="87"/>
      <c r="AT2100" s="26" t="s">
        <v>288</v>
      </c>
      <c r="AU2100" s="26" t="s">
        <v>87</v>
      </c>
    </row>
    <row r="2101" s="13" customFormat="1">
      <c r="B2101" s="239"/>
      <c r="D2101" s="216" t="s">
        <v>402</v>
      </c>
      <c r="E2101" s="240" t="s">
        <v>5</v>
      </c>
      <c r="F2101" s="241" t="s">
        <v>2459</v>
      </c>
      <c r="H2101" s="242">
        <v>297.52800000000002</v>
      </c>
      <c r="I2101" s="243"/>
      <c r="L2101" s="239"/>
      <c r="M2101" s="244"/>
      <c r="N2101" s="245"/>
      <c r="O2101" s="245"/>
      <c r="P2101" s="245"/>
      <c r="Q2101" s="245"/>
      <c r="R2101" s="245"/>
      <c r="S2101" s="245"/>
      <c r="T2101" s="246"/>
      <c r="AT2101" s="240" t="s">
        <v>402</v>
      </c>
      <c r="AU2101" s="240" t="s">
        <v>87</v>
      </c>
      <c r="AV2101" s="13" t="s">
        <v>87</v>
      </c>
      <c r="AW2101" s="13" t="s">
        <v>43</v>
      </c>
      <c r="AX2101" s="13" t="s">
        <v>80</v>
      </c>
      <c r="AY2101" s="240" t="s">
        <v>281</v>
      </c>
    </row>
    <row r="2102" s="14" customFormat="1">
      <c r="B2102" s="247"/>
      <c r="D2102" s="216" t="s">
        <v>402</v>
      </c>
      <c r="E2102" s="248" t="s">
        <v>5</v>
      </c>
      <c r="F2102" s="249" t="s">
        <v>405</v>
      </c>
      <c r="H2102" s="250">
        <v>297.52800000000002</v>
      </c>
      <c r="I2102" s="251"/>
      <c r="L2102" s="247"/>
      <c r="M2102" s="252"/>
      <c r="N2102" s="253"/>
      <c r="O2102" s="253"/>
      <c r="P2102" s="253"/>
      <c r="Q2102" s="253"/>
      <c r="R2102" s="253"/>
      <c r="S2102" s="253"/>
      <c r="T2102" s="254"/>
      <c r="AT2102" s="248" t="s">
        <v>402</v>
      </c>
      <c r="AU2102" s="248" t="s">
        <v>87</v>
      </c>
      <c r="AV2102" s="14" t="s">
        <v>286</v>
      </c>
      <c r="AW2102" s="14" t="s">
        <v>43</v>
      </c>
      <c r="AX2102" s="14" t="s">
        <v>24</v>
      </c>
      <c r="AY2102" s="248" t="s">
        <v>281</v>
      </c>
    </row>
    <row r="2103" s="1" customFormat="1" ht="16.5" customHeight="1">
      <c r="B2103" s="203"/>
      <c r="C2103" s="204" t="s">
        <v>2460</v>
      </c>
      <c r="D2103" s="204" t="s">
        <v>282</v>
      </c>
      <c r="E2103" s="205" t="s">
        <v>2461</v>
      </c>
      <c r="F2103" s="206" t="s">
        <v>2462</v>
      </c>
      <c r="G2103" s="207" t="s">
        <v>388</v>
      </c>
      <c r="H2103" s="208">
        <v>172.72</v>
      </c>
      <c r="I2103" s="209"/>
      <c r="J2103" s="210">
        <f>ROUND(I2103*H2103,2)</f>
        <v>0</v>
      </c>
      <c r="K2103" s="206" t="s">
        <v>5</v>
      </c>
      <c r="L2103" s="48"/>
      <c r="M2103" s="211" t="s">
        <v>5</v>
      </c>
      <c r="N2103" s="212" t="s">
        <v>51</v>
      </c>
      <c r="O2103" s="49"/>
      <c r="P2103" s="213">
        <f>O2103*H2103</f>
        <v>0</v>
      </c>
      <c r="Q2103" s="213">
        <v>0.00088000000000000003</v>
      </c>
      <c r="R2103" s="213">
        <f>Q2103*H2103</f>
        <v>0.15199360000000001</v>
      </c>
      <c r="S2103" s="213">
        <v>0</v>
      </c>
      <c r="T2103" s="214">
        <f>S2103*H2103</f>
        <v>0</v>
      </c>
      <c r="AR2103" s="26" t="s">
        <v>354</v>
      </c>
      <c r="AT2103" s="26" t="s">
        <v>282</v>
      </c>
      <c r="AU2103" s="26" t="s">
        <v>87</v>
      </c>
      <c r="AY2103" s="26" t="s">
        <v>281</v>
      </c>
      <c r="BE2103" s="215">
        <f>IF(N2103="základní",J2103,0)</f>
        <v>0</v>
      </c>
      <c r="BF2103" s="215">
        <f>IF(N2103="snížená",J2103,0)</f>
        <v>0</v>
      </c>
      <c r="BG2103" s="215">
        <f>IF(N2103="zákl. přenesená",J2103,0)</f>
        <v>0</v>
      </c>
      <c r="BH2103" s="215">
        <f>IF(N2103="sníž. přenesená",J2103,0)</f>
        <v>0</v>
      </c>
      <c r="BI2103" s="215">
        <f>IF(N2103="nulová",J2103,0)</f>
        <v>0</v>
      </c>
      <c r="BJ2103" s="26" t="s">
        <v>24</v>
      </c>
      <c r="BK2103" s="215">
        <f>ROUND(I2103*H2103,2)</f>
        <v>0</v>
      </c>
      <c r="BL2103" s="26" t="s">
        <v>354</v>
      </c>
      <c r="BM2103" s="26" t="s">
        <v>2463</v>
      </c>
    </row>
    <row r="2104" s="1" customFormat="1">
      <c r="B2104" s="48"/>
      <c r="D2104" s="216" t="s">
        <v>288</v>
      </c>
      <c r="F2104" s="217" t="s">
        <v>2464</v>
      </c>
      <c r="I2104" s="218"/>
      <c r="L2104" s="48"/>
      <c r="M2104" s="219"/>
      <c r="N2104" s="49"/>
      <c r="O2104" s="49"/>
      <c r="P2104" s="49"/>
      <c r="Q2104" s="49"/>
      <c r="R2104" s="49"/>
      <c r="S2104" s="49"/>
      <c r="T2104" s="87"/>
      <c r="AT2104" s="26" t="s">
        <v>288</v>
      </c>
      <c r="AU2104" s="26" t="s">
        <v>87</v>
      </c>
    </row>
    <row r="2105" s="1" customFormat="1" ht="16.5" customHeight="1">
      <c r="B2105" s="203"/>
      <c r="C2105" s="255" t="s">
        <v>2465</v>
      </c>
      <c r="D2105" s="255" t="s">
        <v>512</v>
      </c>
      <c r="E2105" s="256" t="s">
        <v>2352</v>
      </c>
      <c r="F2105" s="257" t="s">
        <v>2353</v>
      </c>
      <c r="G2105" s="258" t="s">
        <v>388</v>
      </c>
      <c r="H2105" s="259">
        <v>1066.704</v>
      </c>
      <c r="I2105" s="260"/>
      <c r="J2105" s="261">
        <f>ROUND(I2105*H2105,2)</f>
        <v>0</v>
      </c>
      <c r="K2105" s="257" t="s">
        <v>389</v>
      </c>
      <c r="L2105" s="262"/>
      <c r="M2105" s="263" t="s">
        <v>5</v>
      </c>
      <c r="N2105" s="264" t="s">
        <v>51</v>
      </c>
      <c r="O2105" s="49"/>
      <c r="P2105" s="213">
        <f>O2105*H2105</f>
        <v>0</v>
      </c>
      <c r="Q2105" s="213">
        <v>0.0038999999999999998</v>
      </c>
      <c r="R2105" s="213">
        <f>Q2105*H2105</f>
        <v>4.1601455999999999</v>
      </c>
      <c r="S2105" s="213">
        <v>0</v>
      </c>
      <c r="T2105" s="214">
        <f>S2105*H2105</f>
        <v>0</v>
      </c>
      <c r="AR2105" s="26" t="s">
        <v>738</v>
      </c>
      <c r="AT2105" s="26" t="s">
        <v>512</v>
      </c>
      <c r="AU2105" s="26" t="s">
        <v>87</v>
      </c>
      <c r="AY2105" s="26" t="s">
        <v>281</v>
      </c>
      <c r="BE2105" s="215">
        <f>IF(N2105="základní",J2105,0)</f>
        <v>0</v>
      </c>
      <c r="BF2105" s="215">
        <f>IF(N2105="snížená",J2105,0)</f>
        <v>0</v>
      </c>
      <c r="BG2105" s="215">
        <f>IF(N2105="zákl. přenesená",J2105,0)</f>
        <v>0</v>
      </c>
      <c r="BH2105" s="215">
        <f>IF(N2105="sníž. přenesená",J2105,0)</f>
        <v>0</v>
      </c>
      <c r="BI2105" s="215">
        <f>IF(N2105="nulová",J2105,0)</f>
        <v>0</v>
      </c>
      <c r="BJ2105" s="26" t="s">
        <v>24</v>
      </c>
      <c r="BK2105" s="215">
        <f>ROUND(I2105*H2105,2)</f>
        <v>0</v>
      </c>
      <c r="BL2105" s="26" t="s">
        <v>354</v>
      </c>
      <c r="BM2105" s="26" t="s">
        <v>2466</v>
      </c>
    </row>
    <row r="2106" s="1" customFormat="1">
      <c r="B2106" s="48"/>
      <c r="D2106" s="216" t="s">
        <v>288</v>
      </c>
      <c r="F2106" s="217" t="s">
        <v>2355</v>
      </c>
      <c r="I2106" s="218"/>
      <c r="L2106" s="48"/>
      <c r="M2106" s="219"/>
      <c r="N2106" s="49"/>
      <c r="O2106" s="49"/>
      <c r="P2106" s="49"/>
      <c r="Q2106" s="49"/>
      <c r="R2106" s="49"/>
      <c r="S2106" s="49"/>
      <c r="T2106" s="87"/>
      <c r="AT2106" s="26" t="s">
        <v>288</v>
      </c>
      <c r="AU2106" s="26" t="s">
        <v>87</v>
      </c>
    </row>
    <row r="2107" s="13" customFormat="1">
      <c r="B2107" s="239"/>
      <c r="D2107" s="216" t="s">
        <v>402</v>
      </c>
      <c r="E2107" s="240" t="s">
        <v>5</v>
      </c>
      <c r="F2107" s="241" t="s">
        <v>2467</v>
      </c>
      <c r="H2107" s="242">
        <v>859.44000000000005</v>
      </c>
      <c r="I2107" s="243"/>
      <c r="L2107" s="239"/>
      <c r="M2107" s="244"/>
      <c r="N2107" s="245"/>
      <c r="O2107" s="245"/>
      <c r="P2107" s="245"/>
      <c r="Q2107" s="245"/>
      <c r="R2107" s="245"/>
      <c r="S2107" s="245"/>
      <c r="T2107" s="246"/>
      <c r="AT2107" s="240" t="s">
        <v>402</v>
      </c>
      <c r="AU2107" s="240" t="s">
        <v>87</v>
      </c>
      <c r="AV2107" s="13" t="s">
        <v>87</v>
      </c>
      <c r="AW2107" s="13" t="s">
        <v>43</v>
      </c>
      <c r="AX2107" s="13" t="s">
        <v>80</v>
      </c>
      <c r="AY2107" s="240" t="s">
        <v>281</v>
      </c>
    </row>
    <row r="2108" s="13" customFormat="1">
      <c r="B2108" s="239"/>
      <c r="D2108" s="216" t="s">
        <v>402</v>
      </c>
      <c r="E2108" s="240" t="s">
        <v>5</v>
      </c>
      <c r="F2108" s="241" t="s">
        <v>2468</v>
      </c>
      <c r="H2108" s="242">
        <v>207.26400000000001</v>
      </c>
      <c r="I2108" s="243"/>
      <c r="L2108" s="239"/>
      <c r="M2108" s="244"/>
      <c r="N2108" s="245"/>
      <c r="O2108" s="245"/>
      <c r="P2108" s="245"/>
      <c r="Q2108" s="245"/>
      <c r="R2108" s="245"/>
      <c r="S2108" s="245"/>
      <c r="T2108" s="246"/>
      <c r="AT2108" s="240" t="s">
        <v>402</v>
      </c>
      <c r="AU2108" s="240" t="s">
        <v>87</v>
      </c>
      <c r="AV2108" s="13" t="s">
        <v>87</v>
      </c>
      <c r="AW2108" s="13" t="s">
        <v>43</v>
      </c>
      <c r="AX2108" s="13" t="s">
        <v>80</v>
      </c>
      <c r="AY2108" s="240" t="s">
        <v>281</v>
      </c>
    </row>
    <row r="2109" s="14" customFormat="1">
      <c r="B2109" s="247"/>
      <c r="D2109" s="216" t="s">
        <v>402</v>
      </c>
      <c r="E2109" s="248" t="s">
        <v>5</v>
      </c>
      <c r="F2109" s="249" t="s">
        <v>405</v>
      </c>
      <c r="H2109" s="250">
        <v>1066.704</v>
      </c>
      <c r="I2109" s="251"/>
      <c r="L2109" s="247"/>
      <c r="M2109" s="252"/>
      <c r="N2109" s="253"/>
      <c r="O2109" s="253"/>
      <c r="P2109" s="253"/>
      <c r="Q2109" s="253"/>
      <c r="R2109" s="253"/>
      <c r="S2109" s="253"/>
      <c r="T2109" s="254"/>
      <c r="AT2109" s="248" t="s">
        <v>402</v>
      </c>
      <c r="AU2109" s="248" t="s">
        <v>87</v>
      </c>
      <c r="AV2109" s="14" t="s">
        <v>286</v>
      </c>
      <c r="AW2109" s="14" t="s">
        <v>43</v>
      </c>
      <c r="AX2109" s="14" t="s">
        <v>24</v>
      </c>
      <c r="AY2109" s="248" t="s">
        <v>281</v>
      </c>
    </row>
    <row r="2110" s="1" customFormat="1" ht="16.5" customHeight="1">
      <c r="B2110" s="203"/>
      <c r="C2110" s="204" t="s">
        <v>2469</v>
      </c>
      <c r="D2110" s="204" t="s">
        <v>282</v>
      </c>
      <c r="E2110" s="205" t="s">
        <v>2461</v>
      </c>
      <c r="F2110" s="206" t="s">
        <v>2462</v>
      </c>
      <c r="G2110" s="207" t="s">
        <v>388</v>
      </c>
      <c r="H2110" s="208">
        <v>156.53999999999999</v>
      </c>
      <c r="I2110" s="209"/>
      <c r="J2110" s="210">
        <f>ROUND(I2110*H2110,2)</f>
        <v>0</v>
      </c>
      <c r="K2110" s="206" t="s">
        <v>5</v>
      </c>
      <c r="L2110" s="48"/>
      <c r="M2110" s="211" t="s">
        <v>5</v>
      </c>
      <c r="N2110" s="212" t="s">
        <v>51</v>
      </c>
      <c r="O2110" s="49"/>
      <c r="P2110" s="213">
        <f>O2110*H2110</f>
        <v>0</v>
      </c>
      <c r="Q2110" s="213">
        <v>0.00088000000000000003</v>
      </c>
      <c r="R2110" s="213">
        <f>Q2110*H2110</f>
        <v>0.13775519999999999</v>
      </c>
      <c r="S2110" s="213">
        <v>0</v>
      </c>
      <c r="T2110" s="214">
        <f>S2110*H2110</f>
        <v>0</v>
      </c>
      <c r="AR2110" s="26" t="s">
        <v>354</v>
      </c>
      <c r="AT2110" s="26" t="s">
        <v>282</v>
      </c>
      <c r="AU2110" s="26" t="s">
        <v>87</v>
      </c>
      <c r="AY2110" s="26" t="s">
        <v>281</v>
      </c>
      <c r="BE2110" s="215">
        <f>IF(N2110="základní",J2110,0)</f>
        <v>0</v>
      </c>
      <c r="BF2110" s="215">
        <f>IF(N2110="snížená",J2110,0)</f>
        <v>0</v>
      </c>
      <c r="BG2110" s="215">
        <f>IF(N2110="zákl. přenesená",J2110,0)</f>
        <v>0</v>
      </c>
      <c r="BH2110" s="215">
        <f>IF(N2110="sníž. přenesená",J2110,0)</f>
        <v>0</v>
      </c>
      <c r="BI2110" s="215">
        <f>IF(N2110="nulová",J2110,0)</f>
        <v>0</v>
      </c>
      <c r="BJ2110" s="26" t="s">
        <v>24</v>
      </c>
      <c r="BK2110" s="215">
        <f>ROUND(I2110*H2110,2)</f>
        <v>0</v>
      </c>
      <c r="BL2110" s="26" t="s">
        <v>354</v>
      </c>
      <c r="BM2110" s="26" t="s">
        <v>2470</v>
      </c>
    </row>
    <row r="2111" s="1" customFormat="1">
      <c r="B2111" s="48"/>
      <c r="D2111" s="216" t="s">
        <v>288</v>
      </c>
      <c r="F2111" s="217" t="s">
        <v>2464</v>
      </c>
      <c r="I2111" s="218"/>
      <c r="L2111" s="48"/>
      <c r="M2111" s="219"/>
      <c r="N2111" s="49"/>
      <c r="O2111" s="49"/>
      <c r="P2111" s="49"/>
      <c r="Q2111" s="49"/>
      <c r="R2111" s="49"/>
      <c r="S2111" s="49"/>
      <c r="T2111" s="87"/>
      <c r="AT2111" s="26" t="s">
        <v>288</v>
      </c>
      <c r="AU2111" s="26" t="s">
        <v>87</v>
      </c>
    </row>
    <row r="2112" s="13" customFormat="1">
      <c r="B2112" s="239"/>
      <c r="D2112" s="216" t="s">
        <v>402</v>
      </c>
      <c r="E2112" s="240" t="s">
        <v>5</v>
      </c>
      <c r="F2112" s="241" t="s">
        <v>2471</v>
      </c>
      <c r="H2112" s="242">
        <v>156.53999999999999</v>
      </c>
      <c r="I2112" s="243"/>
      <c r="L2112" s="239"/>
      <c r="M2112" s="244"/>
      <c r="N2112" s="245"/>
      <c r="O2112" s="245"/>
      <c r="P2112" s="245"/>
      <c r="Q2112" s="245"/>
      <c r="R2112" s="245"/>
      <c r="S2112" s="245"/>
      <c r="T2112" s="246"/>
      <c r="AT2112" s="240" t="s">
        <v>402</v>
      </c>
      <c r="AU2112" s="240" t="s">
        <v>87</v>
      </c>
      <c r="AV2112" s="13" t="s">
        <v>87</v>
      </c>
      <c r="AW2112" s="13" t="s">
        <v>43</v>
      </c>
      <c r="AX2112" s="13" t="s">
        <v>80</v>
      </c>
      <c r="AY2112" s="240" t="s">
        <v>281</v>
      </c>
    </row>
    <row r="2113" s="14" customFormat="1">
      <c r="B2113" s="247"/>
      <c r="D2113" s="216" t="s">
        <v>402</v>
      </c>
      <c r="E2113" s="248" t="s">
        <v>5</v>
      </c>
      <c r="F2113" s="249" t="s">
        <v>405</v>
      </c>
      <c r="H2113" s="250">
        <v>156.53999999999999</v>
      </c>
      <c r="I2113" s="251"/>
      <c r="L2113" s="247"/>
      <c r="M2113" s="252"/>
      <c r="N2113" s="253"/>
      <c r="O2113" s="253"/>
      <c r="P2113" s="253"/>
      <c r="Q2113" s="253"/>
      <c r="R2113" s="253"/>
      <c r="S2113" s="253"/>
      <c r="T2113" s="254"/>
      <c r="AT2113" s="248" t="s">
        <v>402</v>
      </c>
      <c r="AU2113" s="248" t="s">
        <v>87</v>
      </c>
      <c r="AV2113" s="14" t="s">
        <v>286</v>
      </c>
      <c r="AW2113" s="14" t="s">
        <v>43</v>
      </c>
      <c r="AX2113" s="14" t="s">
        <v>24</v>
      </c>
      <c r="AY2113" s="248" t="s">
        <v>281</v>
      </c>
    </row>
    <row r="2114" s="1" customFormat="1" ht="16.5" customHeight="1">
      <c r="B2114" s="203"/>
      <c r="C2114" s="255" t="s">
        <v>2472</v>
      </c>
      <c r="D2114" s="255" t="s">
        <v>512</v>
      </c>
      <c r="E2114" s="256" t="s">
        <v>2352</v>
      </c>
      <c r="F2114" s="257" t="s">
        <v>2353</v>
      </c>
      <c r="G2114" s="258" t="s">
        <v>388</v>
      </c>
      <c r="H2114" s="259">
        <v>187.84800000000001</v>
      </c>
      <c r="I2114" s="260"/>
      <c r="J2114" s="261">
        <f>ROUND(I2114*H2114,2)</f>
        <v>0</v>
      </c>
      <c r="K2114" s="257" t="s">
        <v>389</v>
      </c>
      <c r="L2114" s="262"/>
      <c r="M2114" s="263" t="s">
        <v>5</v>
      </c>
      <c r="N2114" s="264" t="s">
        <v>51</v>
      </c>
      <c r="O2114" s="49"/>
      <c r="P2114" s="213">
        <f>O2114*H2114</f>
        <v>0</v>
      </c>
      <c r="Q2114" s="213">
        <v>0.0038999999999999998</v>
      </c>
      <c r="R2114" s="213">
        <f>Q2114*H2114</f>
        <v>0.73260720000000001</v>
      </c>
      <c r="S2114" s="213">
        <v>0</v>
      </c>
      <c r="T2114" s="214">
        <f>S2114*H2114</f>
        <v>0</v>
      </c>
      <c r="AR2114" s="26" t="s">
        <v>738</v>
      </c>
      <c r="AT2114" s="26" t="s">
        <v>512</v>
      </c>
      <c r="AU2114" s="26" t="s">
        <v>87</v>
      </c>
      <c r="AY2114" s="26" t="s">
        <v>281</v>
      </c>
      <c r="BE2114" s="215">
        <f>IF(N2114="základní",J2114,0)</f>
        <v>0</v>
      </c>
      <c r="BF2114" s="215">
        <f>IF(N2114="snížená",J2114,0)</f>
        <v>0</v>
      </c>
      <c r="BG2114" s="215">
        <f>IF(N2114="zákl. přenesená",J2114,0)</f>
        <v>0</v>
      </c>
      <c r="BH2114" s="215">
        <f>IF(N2114="sníž. přenesená",J2114,0)</f>
        <v>0</v>
      </c>
      <c r="BI2114" s="215">
        <f>IF(N2114="nulová",J2114,0)</f>
        <v>0</v>
      </c>
      <c r="BJ2114" s="26" t="s">
        <v>24</v>
      </c>
      <c r="BK2114" s="215">
        <f>ROUND(I2114*H2114,2)</f>
        <v>0</v>
      </c>
      <c r="BL2114" s="26" t="s">
        <v>354</v>
      </c>
      <c r="BM2114" s="26" t="s">
        <v>2473</v>
      </c>
    </row>
    <row r="2115" s="1" customFormat="1">
      <c r="B2115" s="48"/>
      <c r="D2115" s="216" t="s">
        <v>288</v>
      </c>
      <c r="F2115" s="217" t="s">
        <v>2355</v>
      </c>
      <c r="I2115" s="218"/>
      <c r="L2115" s="48"/>
      <c r="M2115" s="219"/>
      <c r="N2115" s="49"/>
      <c r="O2115" s="49"/>
      <c r="P2115" s="49"/>
      <c r="Q2115" s="49"/>
      <c r="R2115" s="49"/>
      <c r="S2115" s="49"/>
      <c r="T2115" s="87"/>
      <c r="AT2115" s="26" t="s">
        <v>288</v>
      </c>
      <c r="AU2115" s="26" t="s">
        <v>87</v>
      </c>
    </row>
    <row r="2116" s="13" customFormat="1">
      <c r="B2116" s="239"/>
      <c r="D2116" s="216" t="s">
        <v>402</v>
      </c>
      <c r="E2116" s="240" t="s">
        <v>5</v>
      </c>
      <c r="F2116" s="241" t="s">
        <v>2474</v>
      </c>
      <c r="H2116" s="242">
        <v>187.84800000000001</v>
      </c>
      <c r="I2116" s="243"/>
      <c r="L2116" s="239"/>
      <c r="M2116" s="244"/>
      <c r="N2116" s="245"/>
      <c r="O2116" s="245"/>
      <c r="P2116" s="245"/>
      <c r="Q2116" s="245"/>
      <c r="R2116" s="245"/>
      <c r="S2116" s="245"/>
      <c r="T2116" s="246"/>
      <c r="AT2116" s="240" t="s">
        <v>402</v>
      </c>
      <c r="AU2116" s="240" t="s">
        <v>87</v>
      </c>
      <c r="AV2116" s="13" t="s">
        <v>87</v>
      </c>
      <c r="AW2116" s="13" t="s">
        <v>43</v>
      </c>
      <c r="AX2116" s="13" t="s">
        <v>80</v>
      </c>
      <c r="AY2116" s="240" t="s">
        <v>281</v>
      </c>
    </row>
    <row r="2117" s="14" customFormat="1">
      <c r="B2117" s="247"/>
      <c r="D2117" s="216" t="s">
        <v>402</v>
      </c>
      <c r="E2117" s="248" t="s">
        <v>5</v>
      </c>
      <c r="F2117" s="249" t="s">
        <v>405</v>
      </c>
      <c r="H2117" s="250">
        <v>187.84800000000001</v>
      </c>
      <c r="I2117" s="251"/>
      <c r="L2117" s="247"/>
      <c r="M2117" s="252"/>
      <c r="N2117" s="253"/>
      <c r="O2117" s="253"/>
      <c r="P2117" s="253"/>
      <c r="Q2117" s="253"/>
      <c r="R2117" s="253"/>
      <c r="S2117" s="253"/>
      <c r="T2117" s="254"/>
      <c r="AT2117" s="248" t="s">
        <v>402</v>
      </c>
      <c r="AU2117" s="248" t="s">
        <v>87</v>
      </c>
      <c r="AV2117" s="14" t="s">
        <v>286</v>
      </c>
      <c r="AW2117" s="14" t="s">
        <v>43</v>
      </c>
      <c r="AX2117" s="14" t="s">
        <v>24</v>
      </c>
      <c r="AY2117" s="248" t="s">
        <v>281</v>
      </c>
    </row>
    <row r="2118" s="1" customFormat="1" ht="25.5" customHeight="1">
      <c r="B2118" s="203"/>
      <c r="C2118" s="204" t="s">
        <v>2475</v>
      </c>
      <c r="D2118" s="204" t="s">
        <v>282</v>
      </c>
      <c r="E2118" s="205" t="s">
        <v>2476</v>
      </c>
      <c r="F2118" s="206" t="s">
        <v>2477</v>
      </c>
      <c r="G2118" s="207" t="s">
        <v>515</v>
      </c>
      <c r="H2118" s="208">
        <v>10</v>
      </c>
      <c r="I2118" s="209"/>
      <c r="J2118" s="210">
        <f>ROUND(I2118*H2118,2)</f>
        <v>0</v>
      </c>
      <c r="K2118" s="206" t="s">
        <v>389</v>
      </c>
      <c r="L2118" s="48"/>
      <c r="M2118" s="211" t="s">
        <v>5</v>
      </c>
      <c r="N2118" s="212" t="s">
        <v>51</v>
      </c>
      <c r="O2118" s="49"/>
      <c r="P2118" s="213">
        <f>O2118*H2118</f>
        <v>0</v>
      </c>
      <c r="Q2118" s="213">
        <v>0.0074999999999999997</v>
      </c>
      <c r="R2118" s="213">
        <f>Q2118*H2118</f>
        <v>0.074999999999999997</v>
      </c>
      <c r="S2118" s="213">
        <v>0</v>
      </c>
      <c r="T2118" s="214">
        <f>S2118*H2118</f>
        <v>0</v>
      </c>
      <c r="AR2118" s="26" t="s">
        <v>354</v>
      </c>
      <c r="AT2118" s="26" t="s">
        <v>282</v>
      </c>
      <c r="AU2118" s="26" t="s">
        <v>87</v>
      </c>
      <c r="AY2118" s="26" t="s">
        <v>281</v>
      </c>
      <c r="BE2118" s="215">
        <f>IF(N2118="základní",J2118,0)</f>
        <v>0</v>
      </c>
      <c r="BF2118" s="215">
        <f>IF(N2118="snížená",J2118,0)</f>
        <v>0</v>
      </c>
      <c r="BG2118" s="215">
        <f>IF(N2118="zákl. přenesená",J2118,0)</f>
        <v>0</v>
      </c>
      <c r="BH2118" s="215">
        <f>IF(N2118="sníž. přenesená",J2118,0)</f>
        <v>0</v>
      </c>
      <c r="BI2118" s="215">
        <f>IF(N2118="nulová",J2118,0)</f>
        <v>0</v>
      </c>
      <c r="BJ2118" s="26" t="s">
        <v>24</v>
      </c>
      <c r="BK2118" s="215">
        <f>ROUND(I2118*H2118,2)</f>
        <v>0</v>
      </c>
      <c r="BL2118" s="26" t="s">
        <v>354</v>
      </c>
      <c r="BM2118" s="26" t="s">
        <v>2478</v>
      </c>
    </row>
    <row r="2119" s="1" customFormat="1">
      <c r="B2119" s="48"/>
      <c r="D2119" s="216" t="s">
        <v>288</v>
      </c>
      <c r="F2119" s="217" t="s">
        <v>2479</v>
      </c>
      <c r="I2119" s="218"/>
      <c r="L2119" s="48"/>
      <c r="M2119" s="219"/>
      <c r="N2119" s="49"/>
      <c r="O2119" s="49"/>
      <c r="P2119" s="49"/>
      <c r="Q2119" s="49"/>
      <c r="R2119" s="49"/>
      <c r="S2119" s="49"/>
      <c r="T2119" s="87"/>
      <c r="AT2119" s="26" t="s">
        <v>288</v>
      </c>
      <c r="AU2119" s="26" t="s">
        <v>87</v>
      </c>
    </row>
    <row r="2120" s="12" customFormat="1">
      <c r="B2120" s="232"/>
      <c r="D2120" s="216" t="s">
        <v>402</v>
      </c>
      <c r="E2120" s="233" t="s">
        <v>5</v>
      </c>
      <c r="F2120" s="234" t="s">
        <v>2480</v>
      </c>
      <c r="H2120" s="233" t="s">
        <v>5</v>
      </c>
      <c r="I2120" s="235"/>
      <c r="L2120" s="232"/>
      <c r="M2120" s="236"/>
      <c r="N2120" s="237"/>
      <c r="O2120" s="237"/>
      <c r="P2120" s="237"/>
      <c r="Q2120" s="237"/>
      <c r="R2120" s="237"/>
      <c r="S2120" s="237"/>
      <c r="T2120" s="238"/>
      <c r="AT2120" s="233" t="s">
        <v>402</v>
      </c>
      <c r="AU2120" s="233" t="s">
        <v>87</v>
      </c>
      <c r="AV2120" s="12" t="s">
        <v>24</v>
      </c>
      <c r="AW2120" s="12" t="s">
        <v>43</v>
      </c>
      <c r="AX2120" s="12" t="s">
        <v>80</v>
      </c>
      <c r="AY2120" s="233" t="s">
        <v>281</v>
      </c>
    </row>
    <row r="2121" s="13" customFormat="1">
      <c r="B2121" s="239"/>
      <c r="D2121" s="216" t="s">
        <v>402</v>
      </c>
      <c r="E2121" s="240" t="s">
        <v>5</v>
      </c>
      <c r="F2121" s="241" t="s">
        <v>29</v>
      </c>
      <c r="H2121" s="242">
        <v>10</v>
      </c>
      <c r="I2121" s="243"/>
      <c r="L2121" s="239"/>
      <c r="M2121" s="244"/>
      <c r="N2121" s="245"/>
      <c r="O2121" s="245"/>
      <c r="P2121" s="245"/>
      <c r="Q2121" s="245"/>
      <c r="R2121" s="245"/>
      <c r="S2121" s="245"/>
      <c r="T2121" s="246"/>
      <c r="AT2121" s="240" t="s">
        <v>402</v>
      </c>
      <c r="AU2121" s="240" t="s">
        <v>87</v>
      </c>
      <c r="AV2121" s="13" t="s">
        <v>87</v>
      </c>
      <c r="AW2121" s="13" t="s">
        <v>43</v>
      </c>
      <c r="AX2121" s="13" t="s">
        <v>80</v>
      </c>
      <c r="AY2121" s="240" t="s">
        <v>281</v>
      </c>
    </row>
    <row r="2122" s="14" customFormat="1">
      <c r="B2122" s="247"/>
      <c r="D2122" s="216" t="s">
        <v>402</v>
      </c>
      <c r="E2122" s="248" t="s">
        <v>5</v>
      </c>
      <c r="F2122" s="249" t="s">
        <v>405</v>
      </c>
      <c r="H2122" s="250">
        <v>10</v>
      </c>
      <c r="I2122" s="251"/>
      <c r="L2122" s="247"/>
      <c r="M2122" s="252"/>
      <c r="N2122" s="253"/>
      <c r="O2122" s="253"/>
      <c r="P2122" s="253"/>
      <c r="Q2122" s="253"/>
      <c r="R2122" s="253"/>
      <c r="S2122" s="253"/>
      <c r="T2122" s="254"/>
      <c r="AT2122" s="248" t="s">
        <v>402</v>
      </c>
      <c r="AU2122" s="248" t="s">
        <v>87</v>
      </c>
      <c r="AV2122" s="14" t="s">
        <v>286</v>
      </c>
      <c r="AW2122" s="14" t="s">
        <v>43</v>
      </c>
      <c r="AX2122" s="14" t="s">
        <v>24</v>
      </c>
      <c r="AY2122" s="248" t="s">
        <v>281</v>
      </c>
    </row>
    <row r="2123" s="1" customFormat="1" ht="16.5" customHeight="1">
      <c r="B2123" s="203"/>
      <c r="C2123" s="204" t="s">
        <v>2481</v>
      </c>
      <c r="D2123" s="204" t="s">
        <v>282</v>
      </c>
      <c r="E2123" s="205" t="s">
        <v>2482</v>
      </c>
      <c r="F2123" s="206" t="s">
        <v>2483</v>
      </c>
      <c r="G2123" s="207" t="s">
        <v>515</v>
      </c>
      <c r="H2123" s="208">
        <v>30</v>
      </c>
      <c r="I2123" s="209"/>
      <c r="J2123" s="210">
        <f>ROUND(I2123*H2123,2)</f>
        <v>0</v>
      </c>
      <c r="K2123" s="206" t="s">
        <v>389</v>
      </c>
      <c r="L2123" s="48"/>
      <c r="M2123" s="211" t="s">
        <v>5</v>
      </c>
      <c r="N2123" s="212" t="s">
        <v>51</v>
      </c>
      <c r="O2123" s="49"/>
      <c r="P2123" s="213">
        <f>O2123*H2123</f>
        <v>0</v>
      </c>
      <c r="Q2123" s="213">
        <v>0.00055999999999999995</v>
      </c>
      <c r="R2123" s="213">
        <f>Q2123*H2123</f>
        <v>0.016799999999999999</v>
      </c>
      <c r="S2123" s="213">
        <v>0</v>
      </c>
      <c r="T2123" s="214">
        <f>S2123*H2123</f>
        <v>0</v>
      </c>
      <c r="AR2123" s="26" t="s">
        <v>354</v>
      </c>
      <c r="AT2123" s="26" t="s">
        <v>282</v>
      </c>
      <c r="AU2123" s="26" t="s">
        <v>87</v>
      </c>
      <c r="AY2123" s="26" t="s">
        <v>281</v>
      </c>
      <c r="BE2123" s="215">
        <f>IF(N2123="základní",J2123,0)</f>
        <v>0</v>
      </c>
      <c r="BF2123" s="215">
        <f>IF(N2123="snížená",J2123,0)</f>
        <v>0</v>
      </c>
      <c r="BG2123" s="215">
        <f>IF(N2123="zákl. přenesená",J2123,0)</f>
        <v>0</v>
      </c>
      <c r="BH2123" s="215">
        <f>IF(N2123="sníž. přenesená",J2123,0)</f>
        <v>0</v>
      </c>
      <c r="BI2123" s="215">
        <f>IF(N2123="nulová",J2123,0)</f>
        <v>0</v>
      </c>
      <c r="BJ2123" s="26" t="s">
        <v>24</v>
      </c>
      <c r="BK2123" s="215">
        <f>ROUND(I2123*H2123,2)</f>
        <v>0</v>
      </c>
      <c r="BL2123" s="26" t="s">
        <v>354</v>
      </c>
      <c r="BM2123" s="26" t="s">
        <v>2484</v>
      </c>
    </row>
    <row r="2124" s="1" customFormat="1">
      <c r="B2124" s="48"/>
      <c r="D2124" s="216" t="s">
        <v>288</v>
      </c>
      <c r="F2124" s="217" t="s">
        <v>2485</v>
      </c>
      <c r="I2124" s="218"/>
      <c r="L2124" s="48"/>
      <c r="M2124" s="219"/>
      <c r="N2124" s="49"/>
      <c r="O2124" s="49"/>
      <c r="P2124" s="49"/>
      <c r="Q2124" s="49"/>
      <c r="R2124" s="49"/>
      <c r="S2124" s="49"/>
      <c r="T2124" s="87"/>
      <c r="AT2124" s="26" t="s">
        <v>288</v>
      </c>
      <c r="AU2124" s="26" t="s">
        <v>87</v>
      </c>
    </row>
    <row r="2125" s="12" customFormat="1">
      <c r="B2125" s="232"/>
      <c r="D2125" s="216" t="s">
        <v>402</v>
      </c>
      <c r="E2125" s="233" t="s">
        <v>5</v>
      </c>
      <c r="F2125" s="234" t="s">
        <v>2486</v>
      </c>
      <c r="H2125" s="233" t="s">
        <v>5</v>
      </c>
      <c r="I2125" s="235"/>
      <c r="L2125" s="232"/>
      <c r="M2125" s="236"/>
      <c r="N2125" s="237"/>
      <c r="O2125" s="237"/>
      <c r="P2125" s="237"/>
      <c r="Q2125" s="237"/>
      <c r="R2125" s="237"/>
      <c r="S2125" s="237"/>
      <c r="T2125" s="238"/>
      <c r="AT2125" s="233" t="s">
        <v>402</v>
      </c>
      <c r="AU2125" s="233" t="s">
        <v>87</v>
      </c>
      <c r="AV2125" s="12" t="s">
        <v>24</v>
      </c>
      <c r="AW2125" s="12" t="s">
        <v>43</v>
      </c>
      <c r="AX2125" s="12" t="s">
        <v>80</v>
      </c>
      <c r="AY2125" s="233" t="s">
        <v>281</v>
      </c>
    </row>
    <row r="2126" s="13" customFormat="1">
      <c r="B2126" s="239"/>
      <c r="D2126" s="216" t="s">
        <v>402</v>
      </c>
      <c r="E2126" s="240" t="s">
        <v>5</v>
      </c>
      <c r="F2126" s="241" t="s">
        <v>2487</v>
      </c>
      <c r="H2126" s="242">
        <v>30</v>
      </c>
      <c r="I2126" s="243"/>
      <c r="L2126" s="239"/>
      <c r="M2126" s="244"/>
      <c r="N2126" s="245"/>
      <c r="O2126" s="245"/>
      <c r="P2126" s="245"/>
      <c r="Q2126" s="245"/>
      <c r="R2126" s="245"/>
      <c r="S2126" s="245"/>
      <c r="T2126" s="246"/>
      <c r="AT2126" s="240" t="s">
        <v>402</v>
      </c>
      <c r="AU2126" s="240" t="s">
        <v>87</v>
      </c>
      <c r="AV2126" s="13" t="s">
        <v>87</v>
      </c>
      <c r="AW2126" s="13" t="s">
        <v>43</v>
      </c>
      <c r="AX2126" s="13" t="s">
        <v>80</v>
      </c>
      <c r="AY2126" s="240" t="s">
        <v>281</v>
      </c>
    </row>
    <row r="2127" s="14" customFormat="1">
      <c r="B2127" s="247"/>
      <c r="D2127" s="216" t="s">
        <v>402</v>
      </c>
      <c r="E2127" s="248" t="s">
        <v>5</v>
      </c>
      <c r="F2127" s="249" t="s">
        <v>405</v>
      </c>
      <c r="H2127" s="250">
        <v>30</v>
      </c>
      <c r="I2127" s="251"/>
      <c r="L2127" s="247"/>
      <c r="M2127" s="252"/>
      <c r="N2127" s="253"/>
      <c r="O2127" s="253"/>
      <c r="P2127" s="253"/>
      <c r="Q2127" s="253"/>
      <c r="R2127" s="253"/>
      <c r="S2127" s="253"/>
      <c r="T2127" s="254"/>
      <c r="AT2127" s="248" t="s">
        <v>402</v>
      </c>
      <c r="AU2127" s="248" t="s">
        <v>87</v>
      </c>
      <c r="AV2127" s="14" t="s">
        <v>286</v>
      </c>
      <c r="AW2127" s="14" t="s">
        <v>43</v>
      </c>
      <c r="AX2127" s="14" t="s">
        <v>24</v>
      </c>
      <c r="AY2127" s="248" t="s">
        <v>281</v>
      </c>
    </row>
    <row r="2128" s="1" customFormat="1" ht="25.5" customHeight="1">
      <c r="B2128" s="203"/>
      <c r="C2128" s="204" t="s">
        <v>2488</v>
      </c>
      <c r="D2128" s="204" t="s">
        <v>282</v>
      </c>
      <c r="E2128" s="205" t="s">
        <v>2489</v>
      </c>
      <c r="F2128" s="206" t="s">
        <v>2490</v>
      </c>
      <c r="G2128" s="207" t="s">
        <v>515</v>
      </c>
      <c r="H2128" s="208">
        <v>127.5</v>
      </c>
      <c r="I2128" s="209"/>
      <c r="J2128" s="210">
        <f>ROUND(I2128*H2128,2)</f>
        <v>0</v>
      </c>
      <c r="K2128" s="206" t="s">
        <v>389</v>
      </c>
      <c r="L2128" s="48"/>
      <c r="M2128" s="211" t="s">
        <v>5</v>
      </c>
      <c r="N2128" s="212" t="s">
        <v>51</v>
      </c>
      <c r="O2128" s="49"/>
      <c r="P2128" s="213">
        <f>O2128*H2128</f>
        <v>0</v>
      </c>
      <c r="Q2128" s="213">
        <v>0.0011100000000000001</v>
      </c>
      <c r="R2128" s="213">
        <f>Q2128*H2128</f>
        <v>0.14152500000000001</v>
      </c>
      <c r="S2128" s="213">
        <v>0</v>
      </c>
      <c r="T2128" s="214">
        <f>S2128*H2128</f>
        <v>0</v>
      </c>
      <c r="AR2128" s="26" t="s">
        <v>354</v>
      </c>
      <c r="AT2128" s="26" t="s">
        <v>282</v>
      </c>
      <c r="AU2128" s="26" t="s">
        <v>87</v>
      </c>
      <c r="AY2128" s="26" t="s">
        <v>281</v>
      </c>
      <c r="BE2128" s="215">
        <f>IF(N2128="základní",J2128,0)</f>
        <v>0</v>
      </c>
      <c r="BF2128" s="215">
        <f>IF(N2128="snížená",J2128,0)</f>
        <v>0</v>
      </c>
      <c r="BG2128" s="215">
        <f>IF(N2128="zákl. přenesená",J2128,0)</f>
        <v>0</v>
      </c>
      <c r="BH2128" s="215">
        <f>IF(N2128="sníž. přenesená",J2128,0)</f>
        <v>0</v>
      </c>
      <c r="BI2128" s="215">
        <f>IF(N2128="nulová",J2128,0)</f>
        <v>0</v>
      </c>
      <c r="BJ2128" s="26" t="s">
        <v>24</v>
      </c>
      <c r="BK2128" s="215">
        <f>ROUND(I2128*H2128,2)</f>
        <v>0</v>
      </c>
      <c r="BL2128" s="26" t="s">
        <v>354</v>
      </c>
      <c r="BM2128" s="26" t="s">
        <v>2491</v>
      </c>
    </row>
    <row r="2129" s="1" customFormat="1">
      <c r="B2129" s="48"/>
      <c r="D2129" s="216" t="s">
        <v>288</v>
      </c>
      <c r="F2129" s="217" t="s">
        <v>2492</v>
      </c>
      <c r="I2129" s="218"/>
      <c r="L2129" s="48"/>
      <c r="M2129" s="219"/>
      <c r="N2129" s="49"/>
      <c r="O2129" s="49"/>
      <c r="P2129" s="49"/>
      <c r="Q2129" s="49"/>
      <c r="R2129" s="49"/>
      <c r="S2129" s="49"/>
      <c r="T2129" s="87"/>
      <c r="AT2129" s="26" t="s">
        <v>288</v>
      </c>
      <c r="AU2129" s="26" t="s">
        <v>87</v>
      </c>
    </row>
    <row r="2130" s="12" customFormat="1">
      <c r="B2130" s="232"/>
      <c r="D2130" s="216" t="s">
        <v>402</v>
      </c>
      <c r="E2130" s="233" t="s">
        <v>5</v>
      </c>
      <c r="F2130" s="234" t="s">
        <v>2493</v>
      </c>
      <c r="H2130" s="233" t="s">
        <v>5</v>
      </c>
      <c r="I2130" s="235"/>
      <c r="L2130" s="232"/>
      <c r="M2130" s="236"/>
      <c r="N2130" s="237"/>
      <c r="O2130" s="237"/>
      <c r="P2130" s="237"/>
      <c r="Q2130" s="237"/>
      <c r="R2130" s="237"/>
      <c r="S2130" s="237"/>
      <c r="T2130" s="238"/>
      <c r="AT2130" s="233" t="s">
        <v>402</v>
      </c>
      <c r="AU2130" s="233" t="s">
        <v>87</v>
      </c>
      <c r="AV2130" s="12" t="s">
        <v>24</v>
      </c>
      <c r="AW2130" s="12" t="s">
        <v>43</v>
      </c>
      <c r="AX2130" s="12" t="s">
        <v>80</v>
      </c>
      <c r="AY2130" s="233" t="s">
        <v>281</v>
      </c>
    </row>
    <row r="2131" s="13" customFormat="1">
      <c r="B2131" s="239"/>
      <c r="D2131" s="216" t="s">
        <v>402</v>
      </c>
      <c r="E2131" s="240" t="s">
        <v>5</v>
      </c>
      <c r="F2131" s="241" t="s">
        <v>2494</v>
      </c>
      <c r="H2131" s="242">
        <v>127.5</v>
      </c>
      <c r="I2131" s="243"/>
      <c r="L2131" s="239"/>
      <c r="M2131" s="244"/>
      <c r="N2131" s="245"/>
      <c r="O2131" s="245"/>
      <c r="P2131" s="245"/>
      <c r="Q2131" s="245"/>
      <c r="R2131" s="245"/>
      <c r="S2131" s="245"/>
      <c r="T2131" s="246"/>
      <c r="AT2131" s="240" t="s">
        <v>402</v>
      </c>
      <c r="AU2131" s="240" t="s">
        <v>87</v>
      </c>
      <c r="AV2131" s="13" t="s">
        <v>87</v>
      </c>
      <c r="AW2131" s="13" t="s">
        <v>43</v>
      </c>
      <c r="AX2131" s="13" t="s">
        <v>80</v>
      </c>
      <c r="AY2131" s="240" t="s">
        <v>281</v>
      </c>
    </row>
    <row r="2132" s="14" customFormat="1">
      <c r="B2132" s="247"/>
      <c r="D2132" s="216" t="s">
        <v>402</v>
      </c>
      <c r="E2132" s="248" t="s">
        <v>5</v>
      </c>
      <c r="F2132" s="249" t="s">
        <v>405</v>
      </c>
      <c r="H2132" s="250">
        <v>127.5</v>
      </c>
      <c r="I2132" s="251"/>
      <c r="L2132" s="247"/>
      <c r="M2132" s="252"/>
      <c r="N2132" s="253"/>
      <c r="O2132" s="253"/>
      <c r="P2132" s="253"/>
      <c r="Q2132" s="253"/>
      <c r="R2132" s="253"/>
      <c r="S2132" s="253"/>
      <c r="T2132" s="254"/>
      <c r="AT2132" s="248" t="s">
        <v>402</v>
      </c>
      <c r="AU2132" s="248" t="s">
        <v>87</v>
      </c>
      <c r="AV2132" s="14" t="s">
        <v>286</v>
      </c>
      <c r="AW2132" s="14" t="s">
        <v>43</v>
      </c>
      <c r="AX2132" s="14" t="s">
        <v>24</v>
      </c>
      <c r="AY2132" s="248" t="s">
        <v>281</v>
      </c>
    </row>
    <row r="2133" s="1" customFormat="1" ht="25.5" customHeight="1">
      <c r="B2133" s="203"/>
      <c r="C2133" s="204" t="s">
        <v>2495</v>
      </c>
      <c r="D2133" s="204" t="s">
        <v>282</v>
      </c>
      <c r="E2133" s="205" t="s">
        <v>2496</v>
      </c>
      <c r="F2133" s="206" t="s">
        <v>2497</v>
      </c>
      <c r="G2133" s="207" t="s">
        <v>515</v>
      </c>
      <c r="H2133" s="208">
        <v>97.5</v>
      </c>
      <c r="I2133" s="209"/>
      <c r="J2133" s="210">
        <f>ROUND(I2133*H2133,2)</f>
        <v>0</v>
      </c>
      <c r="K2133" s="206" t="s">
        <v>389</v>
      </c>
      <c r="L2133" s="48"/>
      <c r="M2133" s="211" t="s">
        <v>5</v>
      </c>
      <c r="N2133" s="212" t="s">
        <v>51</v>
      </c>
      <c r="O2133" s="49"/>
      <c r="P2133" s="213">
        <f>O2133*H2133</f>
        <v>0</v>
      </c>
      <c r="Q2133" s="213">
        <v>0.0011100000000000001</v>
      </c>
      <c r="R2133" s="213">
        <f>Q2133*H2133</f>
        <v>0.10822500000000002</v>
      </c>
      <c r="S2133" s="213">
        <v>0</v>
      </c>
      <c r="T2133" s="214">
        <f>S2133*H2133</f>
        <v>0</v>
      </c>
      <c r="AR2133" s="26" t="s">
        <v>354</v>
      </c>
      <c r="AT2133" s="26" t="s">
        <v>282</v>
      </c>
      <c r="AU2133" s="26" t="s">
        <v>87</v>
      </c>
      <c r="AY2133" s="26" t="s">
        <v>281</v>
      </c>
      <c r="BE2133" s="215">
        <f>IF(N2133="základní",J2133,0)</f>
        <v>0</v>
      </c>
      <c r="BF2133" s="215">
        <f>IF(N2133="snížená",J2133,0)</f>
        <v>0</v>
      </c>
      <c r="BG2133" s="215">
        <f>IF(N2133="zákl. přenesená",J2133,0)</f>
        <v>0</v>
      </c>
      <c r="BH2133" s="215">
        <f>IF(N2133="sníž. přenesená",J2133,0)</f>
        <v>0</v>
      </c>
      <c r="BI2133" s="215">
        <f>IF(N2133="nulová",J2133,0)</f>
        <v>0</v>
      </c>
      <c r="BJ2133" s="26" t="s">
        <v>24</v>
      </c>
      <c r="BK2133" s="215">
        <f>ROUND(I2133*H2133,2)</f>
        <v>0</v>
      </c>
      <c r="BL2133" s="26" t="s">
        <v>354</v>
      </c>
      <c r="BM2133" s="26" t="s">
        <v>2498</v>
      </c>
    </row>
    <row r="2134" s="1" customFormat="1">
      <c r="B2134" s="48"/>
      <c r="D2134" s="216" t="s">
        <v>288</v>
      </c>
      <c r="F2134" s="217" t="s">
        <v>2499</v>
      </c>
      <c r="I2134" s="218"/>
      <c r="L2134" s="48"/>
      <c r="M2134" s="219"/>
      <c r="N2134" s="49"/>
      <c r="O2134" s="49"/>
      <c r="P2134" s="49"/>
      <c r="Q2134" s="49"/>
      <c r="R2134" s="49"/>
      <c r="S2134" s="49"/>
      <c r="T2134" s="87"/>
      <c r="AT2134" s="26" t="s">
        <v>288</v>
      </c>
      <c r="AU2134" s="26" t="s">
        <v>87</v>
      </c>
    </row>
    <row r="2135" s="12" customFormat="1">
      <c r="B2135" s="232"/>
      <c r="D2135" s="216" t="s">
        <v>402</v>
      </c>
      <c r="E2135" s="233" t="s">
        <v>5</v>
      </c>
      <c r="F2135" s="234" t="s">
        <v>2500</v>
      </c>
      <c r="H2135" s="233" t="s">
        <v>5</v>
      </c>
      <c r="I2135" s="235"/>
      <c r="L2135" s="232"/>
      <c r="M2135" s="236"/>
      <c r="N2135" s="237"/>
      <c r="O2135" s="237"/>
      <c r="P2135" s="237"/>
      <c r="Q2135" s="237"/>
      <c r="R2135" s="237"/>
      <c r="S2135" s="237"/>
      <c r="T2135" s="238"/>
      <c r="AT2135" s="233" t="s">
        <v>402</v>
      </c>
      <c r="AU2135" s="233" t="s">
        <v>87</v>
      </c>
      <c r="AV2135" s="12" t="s">
        <v>24</v>
      </c>
      <c r="AW2135" s="12" t="s">
        <v>43</v>
      </c>
      <c r="AX2135" s="12" t="s">
        <v>80</v>
      </c>
      <c r="AY2135" s="233" t="s">
        <v>281</v>
      </c>
    </row>
    <row r="2136" s="13" customFormat="1">
      <c r="B2136" s="239"/>
      <c r="D2136" s="216" t="s">
        <v>402</v>
      </c>
      <c r="E2136" s="240" t="s">
        <v>5</v>
      </c>
      <c r="F2136" s="241" t="s">
        <v>2501</v>
      </c>
      <c r="H2136" s="242">
        <v>97.5</v>
      </c>
      <c r="I2136" s="243"/>
      <c r="L2136" s="239"/>
      <c r="M2136" s="244"/>
      <c r="N2136" s="245"/>
      <c r="O2136" s="245"/>
      <c r="P2136" s="245"/>
      <c r="Q2136" s="245"/>
      <c r="R2136" s="245"/>
      <c r="S2136" s="245"/>
      <c r="T2136" s="246"/>
      <c r="AT2136" s="240" t="s">
        <v>402</v>
      </c>
      <c r="AU2136" s="240" t="s">
        <v>87</v>
      </c>
      <c r="AV2136" s="13" t="s">
        <v>87</v>
      </c>
      <c r="AW2136" s="13" t="s">
        <v>43</v>
      </c>
      <c r="AX2136" s="13" t="s">
        <v>80</v>
      </c>
      <c r="AY2136" s="240" t="s">
        <v>281</v>
      </c>
    </row>
    <row r="2137" s="14" customFormat="1">
      <c r="B2137" s="247"/>
      <c r="D2137" s="216" t="s">
        <v>402</v>
      </c>
      <c r="E2137" s="248" t="s">
        <v>5</v>
      </c>
      <c r="F2137" s="249" t="s">
        <v>405</v>
      </c>
      <c r="H2137" s="250">
        <v>97.5</v>
      </c>
      <c r="I2137" s="251"/>
      <c r="L2137" s="247"/>
      <c r="M2137" s="252"/>
      <c r="N2137" s="253"/>
      <c r="O2137" s="253"/>
      <c r="P2137" s="253"/>
      <c r="Q2137" s="253"/>
      <c r="R2137" s="253"/>
      <c r="S2137" s="253"/>
      <c r="T2137" s="254"/>
      <c r="AT2137" s="248" t="s">
        <v>402</v>
      </c>
      <c r="AU2137" s="248" t="s">
        <v>87</v>
      </c>
      <c r="AV2137" s="14" t="s">
        <v>286</v>
      </c>
      <c r="AW2137" s="14" t="s">
        <v>43</v>
      </c>
      <c r="AX2137" s="14" t="s">
        <v>24</v>
      </c>
      <c r="AY2137" s="248" t="s">
        <v>281</v>
      </c>
    </row>
    <row r="2138" s="1" customFormat="1" ht="25.5" customHeight="1">
      <c r="B2138" s="203"/>
      <c r="C2138" s="204" t="s">
        <v>2502</v>
      </c>
      <c r="D2138" s="204" t="s">
        <v>282</v>
      </c>
      <c r="E2138" s="205" t="s">
        <v>2503</v>
      </c>
      <c r="F2138" s="206" t="s">
        <v>2504</v>
      </c>
      <c r="G2138" s="207" t="s">
        <v>515</v>
      </c>
      <c r="H2138" s="208">
        <v>102.5</v>
      </c>
      <c r="I2138" s="209"/>
      <c r="J2138" s="210">
        <f>ROUND(I2138*H2138,2)</f>
        <v>0</v>
      </c>
      <c r="K2138" s="206" t="s">
        <v>389</v>
      </c>
      <c r="L2138" s="48"/>
      <c r="M2138" s="211" t="s">
        <v>5</v>
      </c>
      <c r="N2138" s="212" t="s">
        <v>51</v>
      </c>
      <c r="O2138" s="49"/>
      <c r="P2138" s="213">
        <f>O2138*H2138</f>
        <v>0</v>
      </c>
      <c r="Q2138" s="213">
        <v>0.0027799999999999999</v>
      </c>
      <c r="R2138" s="213">
        <f>Q2138*H2138</f>
        <v>0.28494999999999998</v>
      </c>
      <c r="S2138" s="213">
        <v>0</v>
      </c>
      <c r="T2138" s="214">
        <f>S2138*H2138</f>
        <v>0</v>
      </c>
      <c r="AR2138" s="26" t="s">
        <v>354</v>
      </c>
      <c r="AT2138" s="26" t="s">
        <v>282</v>
      </c>
      <c r="AU2138" s="26" t="s">
        <v>87</v>
      </c>
      <c r="AY2138" s="26" t="s">
        <v>281</v>
      </c>
      <c r="BE2138" s="215">
        <f>IF(N2138="základní",J2138,0)</f>
        <v>0</v>
      </c>
      <c r="BF2138" s="215">
        <f>IF(N2138="snížená",J2138,0)</f>
        <v>0</v>
      </c>
      <c r="BG2138" s="215">
        <f>IF(N2138="zákl. přenesená",J2138,0)</f>
        <v>0</v>
      </c>
      <c r="BH2138" s="215">
        <f>IF(N2138="sníž. přenesená",J2138,0)</f>
        <v>0</v>
      </c>
      <c r="BI2138" s="215">
        <f>IF(N2138="nulová",J2138,0)</f>
        <v>0</v>
      </c>
      <c r="BJ2138" s="26" t="s">
        <v>24</v>
      </c>
      <c r="BK2138" s="215">
        <f>ROUND(I2138*H2138,2)</f>
        <v>0</v>
      </c>
      <c r="BL2138" s="26" t="s">
        <v>354</v>
      </c>
      <c r="BM2138" s="26" t="s">
        <v>2505</v>
      </c>
    </row>
    <row r="2139" s="1" customFormat="1">
      <c r="B2139" s="48"/>
      <c r="D2139" s="216" t="s">
        <v>288</v>
      </c>
      <c r="F2139" s="217" t="s">
        <v>2506</v>
      </c>
      <c r="I2139" s="218"/>
      <c r="L2139" s="48"/>
      <c r="M2139" s="219"/>
      <c r="N2139" s="49"/>
      <c r="O2139" s="49"/>
      <c r="P2139" s="49"/>
      <c r="Q2139" s="49"/>
      <c r="R2139" s="49"/>
      <c r="S2139" s="49"/>
      <c r="T2139" s="87"/>
      <c r="AT2139" s="26" t="s">
        <v>288</v>
      </c>
      <c r="AU2139" s="26" t="s">
        <v>87</v>
      </c>
    </row>
    <row r="2140" s="12" customFormat="1">
      <c r="B2140" s="232"/>
      <c r="D2140" s="216" t="s">
        <v>402</v>
      </c>
      <c r="E2140" s="233" t="s">
        <v>5</v>
      </c>
      <c r="F2140" s="234" t="s">
        <v>2413</v>
      </c>
      <c r="H2140" s="233" t="s">
        <v>5</v>
      </c>
      <c r="I2140" s="235"/>
      <c r="L2140" s="232"/>
      <c r="M2140" s="236"/>
      <c r="N2140" s="237"/>
      <c r="O2140" s="237"/>
      <c r="P2140" s="237"/>
      <c r="Q2140" s="237"/>
      <c r="R2140" s="237"/>
      <c r="S2140" s="237"/>
      <c r="T2140" s="238"/>
      <c r="AT2140" s="233" t="s">
        <v>402</v>
      </c>
      <c r="AU2140" s="233" t="s">
        <v>87</v>
      </c>
      <c r="AV2140" s="12" t="s">
        <v>24</v>
      </c>
      <c r="AW2140" s="12" t="s">
        <v>43</v>
      </c>
      <c r="AX2140" s="12" t="s">
        <v>80</v>
      </c>
      <c r="AY2140" s="233" t="s">
        <v>281</v>
      </c>
    </row>
    <row r="2141" s="13" customFormat="1">
      <c r="B2141" s="239"/>
      <c r="D2141" s="216" t="s">
        <v>402</v>
      </c>
      <c r="E2141" s="240" t="s">
        <v>5</v>
      </c>
      <c r="F2141" s="241" t="s">
        <v>2507</v>
      </c>
      <c r="H2141" s="242">
        <v>102.5</v>
      </c>
      <c r="I2141" s="243"/>
      <c r="L2141" s="239"/>
      <c r="M2141" s="244"/>
      <c r="N2141" s="245"/>
      <c r="O2141" s="245"/>
      <c r="P2141" s="245"/>
      <c r="Q2141" s="245"/>
      <c r="R2141" s="245"/>
      <c r="S2141" s="245"/>
      <c r="T2141" s="246"/>
      <c r="AT2141" s="240" t="s">
        <v>402</v>
      </c>
      <c r="AU2141" s="240" t="s">
        <v>87</v>
      </c>
      <c r="AV2141" s="13" t="s">
        <v>87</v>
      </c>
      <c r="AW2141" s="13" t="s">
        <v>43</v>
      </c>
      <c r="AX2141" s="13" t="s">
        <v>80</v>
      </c>
      <c r="AY2141" s="240" t="s">
        <v>281</v>
      </c>
    </row>
    <row r="2142" s="14" customFormat="1">
      <c r="B2142" s="247"/>
      <c r="D2142" s="216" t="s">
        <v>402</v>
      </c>
      <c r="E2142" s="248" t="s">
        <v>5</v>
      </c>
      <c r="F2142" s="249" t="s">
        <v>405</v>
      </c>
      <c r="H2142" s="250">
        <v>102.5</v>
      </c>
      <c r="I2142" s="251"/>
      <c r="L2142" s="247"/>
      <c r="M2142" s="252"/>
      <c r="N2142" s="253"/>
      <c r="O2142" s="253"/>
      <c r="P2142" s="253"/>
      <c r="Q2142" s="253"/>
      <c r="R2142" s="253"/>
      <c r="S2142" s="253"/>
      <c r="T2142" s="254"/>
      <c r="AT2142" s="248" t="s">
        <v>402</v>
      </c>
      <c r="AU2142" s="248" t="s">
        <v>87</v>
      </c>
      <c r="AV2142" s="14" t="s">
        <v>286</v>
      </c>
      <c r="AW2142" s="14" t="s">
        <v>43</v>
      </c>
      <c r="AX2142" s="14" t="s">
        <v>24</v>
      </c>
      <c r="AY2142" s="248" t="s">
        <v>281</v>
      </c>
    </row>
    <row r="2143" s="1" customFormat="1" ht="16.5" customHeight="1">
      <c r="B2143" s="203"/>
      <c r="C2143" s="204" t="s">
        <v>2508</v>
      </c>
      <c r="D2143" s="204" t="s">
        <v>282</v>
      </c>
      <c r="E2143" s="205" t="s">
        <v>2509</v>
      </c>
      <c r="F2143" s="206" t="s">
        <v>2510</v>
      </c>
      <c r="G2143" s="207" t="s">
        <v>388</v>
      </c>
      <c r="H2143" s="208">
        <v>856.83900000000006</v>
      </c>
      <c r="I2143" s="209"/>
      <c r="J2143" s="210">
        <f>ROUND(I2143*H2143,2)</f>
        <v>0</v>
      </c>
      <c r="K2143" s="206" t="s">
        <v>389</v>
      </c>
      <c r="L2143" s="48"/>
      <c r="M2143" s="211" t="s">
        <v>5</v>
      </c>
      <c r="N2143" s="212" t="s">
        <v>51</v>
      </c>
      <c r="O2143" s="49"/>
      <c r="P2143" s="213">
        <f>O2143*H2143</f>
        <v>0</v>
      </c>
      <c r="Q2143" s="213">
        <v>0.00014190000000000001</v>
      </c>
      <c r="R2143" s="213">
        <f>Q2143*H2143</f>
        <v>0.12158545410000002</v>
      </c>
      <c r="S2143" s="213">
        <v>0</v>
      </c>
      <c r="T2143" s="214">
        <f>S2143*H2143</f>
        <v>0</v>
      </c>
      <c r="AR2143" s="26" t="s">
        <v>354</v>
      </c>
      <c r="AT2143" s="26" t="s">
        <v>282</v>
      </c>
      <c r="AU2143" s="26" t="s">
        <v>87</v>
      </c>
      <c r="AY2143" s="26" t="s">
        <v>281</v>
      </c>
      <c r="BE2143" s="215">
        <f>IF(N2143="základní",J2143,0)</f>
        <v>0</v>
      </c>
      <c r="BF2143" s="215">
        <f>IF(N2143="snížená",J2143,0)</f>
        <v>0</v>
      </c>
      <c r="BG2143" s="215">
        <f>IF(N2143="zákl. přenesená",J2143,0)</f>
        <v>0</v>
      </c>
      <c r="BH2143" s="215">
        <f>IF(N2143="sníž. přenesená",J2143,0)</f>
        <v>0</v>
      </c>
      <c r="BI2143" s="215">
        <f>IF(N2143="nulová",J2143,0)</f>
        <v>0</v>
      </c>
      <c r="BJ2143" s="26" t="s">
        <v>24</v>
      </c>
      <c r="BK2143" s="215">
        <f>ROUND(I2143*H2143,2)</f>
        <v>0</v>
      </c>
      <c r="BL2143" s="26" t="s">
        <v>354</v>
      </c>
      <c r="BM2143" s="26" t="s">
        <v>2511</v>
      </c>
    </row>
    <row r="2144" s="1" customFormat="1">
      <c r="B2144" s="48"/>
      <c r="D2144" s="216" t="s">
        <v>288</v>
      </c>
      <c r="F2144" s="217" t="s">
        <v>2512</v>
      </c>
      <c r="I2144" s="218"/>
      <c r="L2144" s="48"/>
      <c r="M2144" s="219"/>
      <c r="N2144" s="49"/>
      <c r="O2144" s="49"/>
      <c r="P2144" s="49"/>
      <c r="Q2144" s="49"/>
      <c r="R2144" s="49"/>
      <c r="S2144" s="49"/>
      <c r="T2144" s="87"/>
      <c r="AT2144" s="26" t="s">
        <v>288</v>
      </c>
      <c r="AU2144" s="26" t="s">
        <v>87</v>
      </c>
    </row>
    <row r="2145" s="12" customFormat="1">
      <c r="B2145" s="232"/>
      <c r="D2145" s="216" t="s">
        <v>402</v>
      </c>
      <c r="E2145" s="233" t="s">
        <v>5</v>
      </c>
      <c r="F2145" s="234" t="s">
        <v>850</v>
      </c>
      <c r="H2145" s="233" t="s">
        <v>5</v>
      </c>
      <c r="I2145" s="235"/>
      <c r="L2145" s="232"/>
      <c r="M2145" s="236"/>
      <c r="N2145" s="237"/>
      <c r="O2145" s="237"/>
      <c r="P2145" s="237"/>
      <c r="Q2145" s="237"/>
      <c r="R2145" s="237"/>
      <c r="S2145" s="237"/>
      <c r="T2145" s="238"/>
      <c r="AT2145" s="233" t="s">
        <v>402</v>
      </c>
      <c r="AU2145" s="233" t="s">
        <v>87</v>
      </c>
      <c r="AV2145" s="12" t="s">
        <v>24</v>
      </c>
      <c r="AW2145" s="12" t="s">
        <v>43</v>
      </c>
      <c r="AX2145" s="12" t="s">
        <v>80</v>
      </c>
      <c r="AY2145" s="233" t="s">
        <v>281</v>
      </c>
    </row>
    <row r="2146" s="13" customFormat="1">
      <c r="B2146" s="239"/>
      <c r="D2146" s="216" t="s">
        <v>402</v>
      </c>
      <c r="E2146" s="240" t="s">
        <v>5</v>
      </c>
      <c r="F2146" s="241" t="s">
        <v>2419</v>
      </c>
      <c r="H2146" s="242">
        <v>580.34000000000003</v>
      </c>
      <c r="I2146" s="243"/>
      <c r="L2146" s="239"/>
      <c r="M2146" s="244"/>
      <c r="N2146" s="245"/>
      <c r="O2146" s="245"/>
      <c r="P2146" s="245"/>
      <c r="Q2146" s="245"/>
      <c r="R2146" s="245"/>
      <c r="S2146" s="245"/>
      <c r="T2146" s="246"/>
      <c r="AT2146" s="240" t="s">
        <v>402</v>
      </c>
      <c r="AU2146" s="240" t="s">
        <v>87</v>
      </c>
      <c r="AV2146" s="13" t="s">
        <v>87</v>
      </c>
      <c r="AW2146" s="13" t="s">
        <v>43</v>
      </c>
      <c r="AX2146" s="13" t="s">
        <v>80</v>
      </c>
      <c r="AY2146" s="240" t="s">
        <v>281</v>
      </c>
    </row>
    <row r="2147" s="13" customFormat="1">
      <c r="B2147" s="239"/>
      <c r="D2147" s="216" t="s">
        <v>402</v>
      </c>
      <c r="E2147" s="240" t="s">
        <v>5</v>
      </c>
      <c r="F2147" s="241" t="s">
        <v>2420</v>
      </c>
      <c r="H2147" s="242">
        <v>158.32300000000001</v>
      </c>
      <c r="I2147" s="243"/>
      <c r="L2147" s="239"/>
      <c r="M2147" s="244"/>
      <c r="N2147" s="245"/>
      <c r="O2147" s="245"/>
      <c r="P2147" s="245"/>
      <c r="Q2147" s="245"/>
      <c r="R2147" s="245"/>
      <c r="S2147" s="245"/>
      <c r="T2147" s="246"/>
      <c r="AT2147" s="240" t="s">
        <v>402</v>
      </c>
      <c r="AU2147" s="240" t="s">
        <v>87</v>
      </c>
      <c r="AV2147" s="13" t="s">
        <v>87</v>
      </c>
      <c r="AW2147" s="13" t="s">
        <v>43</v>
      </c>
      <c r="AX2147" s="13" t="s">
        <v>80</v>
      </c>
      <c r="AY2147" s="240" t="s">
        <v>281</v>
      </c>
    </row>
    <row r="2148" s="13" customFormat="1">
      <c r="B2148" s="239"/>
      <c r="D2148" s="216" t="s">
        <v>402</v>
      </c>
      <c r="E2148" s="240" t="s">
        <v>5</v>
      </c>
      <c r="F2148" s="241" t="s">
        <v>2421</v>
      </c>
      <c r="H2148" s="242">
        <v>8.6760000000000002</v>
      </c>
      <c r="I2148" s="243"/>
      <c r="L2148" s="239"/>
      <c r="M2148" s="244"/>
      <c r="N2148" s="245"/>
      <c r="O2148" s="245"/>
      <c r="P2148" s="245"/>
      <c r="Q2148" s="245"/>
      <c r="R2148" s="245"/>
      <c r="S2148" s="245"/>
      <c r="T2148" s="246"/>
      <c r="AT2148" s="240" t="s">
        <v>402</v>
      </c>
      <c r="AU2148" s="240" t="s">
        <v>87</v>
      </c>
      <c r="AV2148" s="13" t="s">
        <v>87</v>
      </c>
      <c r="AW2148" s="13" t="s">
        <v>43</v>
      </c>
      <c r="AX2148" s="13" t="s">
        <v>80</v>
      </c>
      <c r="AY2148" s="240" t="s">
        <v>281</v>
      </c>
    </row>
    <row r="2149" s="13" customFormat="1">
      <c r="B2149" s="239"/>
      <c r="D2149" s="216" t="s">
        <v>402</v>
      </c>
      <c r="E2149" s="240" t="s">
        <v>5</v>
      </c>
      <c r="F2149" s="241" t="s">
        <v>5</v>
      </c>
      <c r="H2149" s="242">
        <v>0</v>
      </c>
      <c r="I2149" s="243"/>
      <c r="L2149" s="239"/>
      <c r="M2149" s="244"/>
      <c r="N2149" s="245"/>
      <c r="O2149" s="245"/>
      <c r="P2149" s="245"/>
      <c r="Q2149" s="245"/>
      <c r="R2149" s="245"/>
      <c r="S2149" s="245"/>
      <c r="T2149" s="246"/>
      <c r="AT2149" s="240" t="s">
        <v>402</v>
      </c>
      <c r="AU2149" s="240" t="s">
        <v>87</v>
      </c>
      <c r="AV2149" s="13" t="s">
        <v>87</v>
      </c>
      <c r="AW2149" s="13" t="s">
        <v>43</v>
      </c>
      <c r="AX2149" s="13" t="s">
        <v>80</v>
      </c>
      <c r="AY2149" s="240" t="s">
        <v>281</v>
      </c>
    </row>
    <row r="2150" s="12" customFormat="1">
      <c r="B2150" s="232"/>
      <c r="D2150" s="216" t="s">
        <v>402</v>
      </c>
      <c r="E2150" s="233" t="s">
        <v>5</v>
      </c>
      <c r="F2150" s="234" t="s">
        <v>2434</v>
      </c>
      <c r="H2150" s="233" t="s">
        <v>5</v>
      </c>
      <c r="I2150" s="235"/>
      <c r="L2150" s="232"/>
      <c r="M2150" s="236"/>
      <c r="N2150" s="237"/>
      <c r="O2150" s="237"/>
      <c r="P2150" s="237"/>
      <c r="Q2150" s="237"/>
      <c r="R2150" s="237"/>
      <c r="S2150" s="237"/>
      <c r="T2150" s="238"/>
      <c r="AT2150" s="233" t="s">
        <v>402</v>
      </c>
      <c r="AU2150" s="233" t="s">
        <v>87</v>
      </c>
      <c r="AV2150" s="12" t="s">
        <v>24</v>
      </c>
      <c r="AW2150" s="12" t="s">
        <v>43</v>
      </c>
      <c r="AX2150" s="12" t="s">
        <v>80</v>
      </c>
      <c r="AY2150" s="233" t="s">
        <v>281</v>
      </c>
    </row>
    <row r="2151" s="13" customFormat="1">
      <c r="B2151" s="239"/>
      <c r="D2151" s="216" t="s">
        <v>402</v>
      </c>
      <c r="E2151" s="240" t="s">
        <v>5</v>
      </c>
      <c r="F2151" s="241" t="s">
        <v>2513</v>
      </c>
      <c r="H2151" s="242">
        <v>59.700000000000003</v>
      </c>
      <c r="I2151" s="243"/>
      <c r="L2151" s="239"/>
      <c r="M2151" s="244"/>
      <c r="N2151" s="245"/>
      <c r="O2151" s="245"/>
      <c r="P2151" s="245"/>
      <c r="Q2151" s="245"/>
      <c r="R2151" s="245"/>
      <c r="S2151" s="245"/>
      <c r="T2151" s="246"/>
      <c r="AT2151" s="240" t="s">
        <v>402</v>
      </c>
      <c r="AU2151" s="240" t="s">
        <v>87</v>
      </c>
      <c r="AV2151" s="13" t="s">
        <v>87</v>
      </c>
      <c r="AW2151" s="13" t="s">
        <v>43</v>
      </c>
      <c r="AX2151" s="13" t="s">
        <v>80</v>
      </c>
      <c r="AY2151" s="240" t="s">
        <v>281</v>
      </c>
    </row>
    <row r="2152" s="13" customFormat="1">
      <c r="B2152" s="239"/>
      <c r="D2152" s="216" t="s">
        <v>402</v>
      </c>
      <c r="E2152" s="240" t="s">
        <v>5</v>
      </c>
      <c r="F2152" s="241" t="s">
        <v>2514</v>
      </c>
      <c r="H2152" s="242">
        <v>24.800000000000001</v>
      </c>
      <c r="I2152" s="243"/>
      <c r="L2152" s="239"/>
      <c r="M2152" s="244"/>
      <c r="N2152" s="245"/>
      <c r="O2152" s="245"/>
      <c r="P2152" s="245"/>
      <c r="Q2152" s="245"/>
      <c r="R2152" s="245"/>
      <c r="S2152" s="245"/>
      <c r="T2152" s="246"/>
      <c r="AT2152" s="240" t="s">
        <v>402</v>
      </c>
      <c r="AU2152" s="240" t="s">
        <v>87</v>
      </c>
      <c r="AV2152" s="13" t="s">
        <v>87</v>
      </c>
      <c r="AW2152" s="13" t="s">
        <v>43</v>
      </c>
      <c r="AX2152" s="13" t="s">
        <v>80</v>
      </c>
      <c r="AY2152" s="240" t="s">
        <v>281</v>
      </c>
    </row>
    <row r="2153" s="13" customFormat="1">
      <c r="B2153" s="239"/>
      <c r="D2153" s="216" t="s">
        <v>402</v>
      </c>
      <c r="E2153" s="240" t="s">
        <v>5</v>
      </c>
      <c r="F2153" s="241" t="s">
        <v>2515</v>
      </c>
      <c r="H2153" s="242">
        <v>25</v>
      </c>
      <c r="I2153" s="243"/>
      <c r="L2153" s="239"/>
      <c r="M2153" s="244"/>
      <c r="N2153" s="245"/>
      <c r="O2153" s="245"/>
      <c r="P2153" s="245"/>
      <c r="Q2153" s="245"/>
      <c r="R2153" s="245"/>
      <c r="S2153" s="245"/>
      <c r="T2153" s="246"/>
      <c r="AT2153" s="240" t="s">
        <v>402</v>
      </c>
      <c r="AU2153" s="240" t="s">
        <v>87</v>
      </c>
      <c r="AV2153" s="13" t="s">
        <v>87</v>
      </c>
      <c r="AW2153" s="13" t="s">
        <v>43</v>
      </c>
      <c r="AX2153" s="13" t="s">
        <v>80</v>
      </c>
      <c r="AY2153" s="240" t="s">
        <v>281</v>
      </c>
    </row>
    <row r="2154" s="14" customFormat="1">
      <c r="B2154" s="247"/>
      <c r="D2154" s="216" t="s">
        <v>402</v>
      </c>
      <c r="E2154" s="248" t="s">
        <v>5</v>
      </c>
      <c r="F2154" s="249" t="s">
        <v>405</v>
      </c>
      <c r="H2154" s="250">
        <v>856.83900000000006</v>
      </c>
      <c r="I2154" s="251"/>
      <c r="L2154" s="247"/>
      <c r="M2154" s="252"/>
      <c r="N2154" s="253"/>
      <c r="O2154" s="253"/>
      <c r="P2154" s="253"/>
      <c r="Q2154" s="253"/>
      <c r="R2154" s="253"/>
      <c r="S2154" s="253"/>
      <c r="T2154" s="254"/>
      <c r="AT2154" s="248" t="s">
        <v>402</v>
      </c>
      <c r="AU2154" s="248" t="s">
        <v>87</v>
      </c>
      <c r="AV2154" s="14" t="s">
        <v>286</v>
      </c>
      <c r="AW2154" s="14" t="s">
        <v>43</v>
      </c>
      <c r="AX2154" s="14" t="s">
        <v>24</v>
      </c>
      <c r="AY2154" s="248" t="s">
        <v>281</v>
      </c>
    </row>
    <row r="2155" s="1" customFormat="1" ht="16.5" customHeight="1">
      <c r="B2155" s="203"/>
      <c r="C2155" s="255" t="s">
        <v>2516</v>
      </c>
      <c r="D2155" s="255" t="s">
        <v>512</v>
      </c>
      <c r="E2155" s="256" t="s">
        <v>2517</v>
      </c>
      <c r="F2155" s="257" t="s">
        <v>2518</v>
      </c>
      <c r="G2155" s="258" t="s">
        <v>388</v>
      </c>
      <c r="H2155" s="259">
        <v>990.84000000000003</v>
      </c>
      <c r="I2155" s="260"/>
      <c r="J2155" s="261">
        <f>ROUND(I2155*H2155,2)</f>
        <v>0</v>
      </c>
      <c r="K2155" s="257" t="s">
        <v>389</v>
      </c>
      <c r="L2155" s="262"/>
      <c r="M2155" s="263" t="s">
        <v>5</v>
      </c>
      <c r="N2155" s="264" t="s">
        <v>51</v>
      </c>
      <c r="O2155" s="49"/>
      <c r="P2155" s="213">
        <f>O2155*H2155</f>
        <v>0</v>
      </c>
      <c r="Q2155" s="213">
        <v>0.0019</v>
      </c>
      <c r="R2155" s="213">
        <f>Q2155*H2155</f>
        <v>1.8825960000000002</v>
      </c>
      <c r="S2155" s="213">
        <v>0</v>
      </c>
      <c r="T2155" s="214">
        <f>S2155*H2155</f>
        <v>0</v>
      </c>
      <c r="AR2155" s="26" t="s">
        <v>738</v>
      </c>
      <c r="AT2155" s="26" t="s">
        <v>512</v>
      </c>
      <c r="AU2155" s="26" t="s">
        <v>87</v>
      </c>
      <c r="AY2155" s="26" t="s">
        <v>281</v>
      </c>
      <c r="BE2155" s="215">
        <f>IF(N2155="základní",J2155,0)</f>
        <v>0</v>
      </c>
      <c r="BF2155" s="215">
        <f>IF(N2155="snížená",J2155,0)</f>
        <v>0</v>
      </c>
      <c r="BG2155" s="215">
        <f>IF(N2155="zákl. přenesená",J2155,0)</f>
        <v>0</v>
      </c>
      <c r="BH2155" s="215">
        <f>IF(N2155="sníž. přenesená",J2155,0)</f>
        <v>0</v>
      </c>
      <c r="BI2155" s="215">
        <f>IF(N2155="nulová",J2155,0)</f>
        <v>0</v>
      </c>
      <c r="BJ2155" s="26" t="s">
        <v>24</v>
      </c>
      <c r="BK2155" s="215">
        <f>ROUND(I2155*H2155,2)</f>
        <v>0</v>
      </c>
      <c r="BL2155" s="26" t="s">
        <v>354</v>
      </c>
      <c r="BM2155" s="26" t="s">
        <v>2519</v>
      </c>
    </row>
    <row r="2156" s="1" customFormat="1">
      <c r="B2156" s="48"/>
      <c r="D2156" s="216" t="s">
        <v>288</v>
      </c>
      <c r="F2156" s="217" t="s">
        <v>2520</v>
      </c>
      <c r="I2156" s="218"/>
      <c r="L2156" s="48"/>
      <c r="M2156" s="219"/>
      <c r="N2156" s="49"/>
      <c r="O2156" s="49"/>
      <c r="P2156" s="49"/>
      <c r="Q2156" s="49"/>
      <c r="R2156" s="49"/>
      <c r="S2156" s="49"/>
      <c r="T2156" s="87"/>
      <c r="AT2156" s="26" t="s">
        <v>288</v>
      </c>
      <c r="AU2156" s="26" t="s">
        <v>87</v>
      </c>
    </row>
    <row r="2157" s="12" customFormat="1">
      <c r="B2157" s="232"/>
      <c r="D2157" s="216" t="s">
        <v>402</v>
      </c>
      <c r="E2157" s="233" t="s">
        <v>5</v>
      </c>
      <c r="F2157" s="234" t="s">
        <v>850</v>
      </c>
      <c r="H2157" s="233" t="s">
        <v>5</v>
      </c>
      <c r="I2157" s="235"/>
      <c r="L2157" s="232"/>
      <c r="M2157" s="236"/>
      <c r="N2157" s="237"/>
      <c r="O2157" s="237"/>
      <c r="P2157" s="237"/>
      <c r="Q2157" s="237"/>
      <c r="R2157" s="237"/>
      <c r="S2157" s="237"/>
      <c r="T2157" s="238"/>
      <c r="AT2157" s="233" t="s">
        <v>402</v>
      </c>
      <c r="AU2157" s="233" t="s">
        <v>87</v>
      </c>
      <c r="AV2157" s="12" t="s">
        <v>24</v>
      </c>
      <c r="AW2157" s="12" t="s">
        <v>43</v>
      </c>
      <c r="AX2157" s="12" t="s">
        <v>80</v>
      </c>
      <c r="AY2157" s="233" t="s">
        <v>281</v>
      </c>
    </row>
    <row r="2158" s="13" customFormat="1">
      <c r="B2158" s="239"/>
      <c r="D2158" s="216" t="s">
        <v>402</v>
      </c>
      <c r="E2158" s="240" t="s">
        <v>5</v>
      </c>
      <c r="F2158" s="241" t="s">
        <v>2521</v>
      </c>
      <c r="H2158" s="242">
        <v>667.39099999999996</v>
      </c>
      <c r="I2158" s="243"/>
      <c r="L2158" s="239"/>
      <c r="M2158" s="244"/>
      <c r="N2158" s="245"/>
      <c r="O2158" s="245"/>
      <c r="P2158" s="245"/>
      <c r="Q2158" s="245"/>
      <c r="R2158" s="245"/>
      <c r="S2158" s="245"/>
      <c r="T2158" s="246"/>
      <c r="AT2158" s="240" t="s">
        <v>402</v>
      </c>
      <c r="AU2158" s="240" t="s">
        <v>87</v>
      </c>
      <c r="AV2158" s="13" t="s">
        <v>87</v>
      </c>
      <c r="AW2158" s="13" t="s">
        <v>43</v>
      </c>
      <c r="AX2158" s="13" t="s">
        <v>80</v>
      </c>
      <c r="AY2158" s="240" t="s">
        <v>281</v>
      </c>
    </row>
    <row r="2159" s="13" customFormat="1">
      <c r="B2159" s="239"/>
      <c r="D2159" s="216" t="s">
        <v>402</v>
      </c>
      <c r="E2159" s="240" t="s">
        <v>5</v>
      </c>
      <c r="F2159" s="241" t="s">
        <v>2522</v>
      </c>
      <c r="H2159" s="242">
        <v>182.072</v>
      </c>
      <c r="I2159" s="243"/>
      <c r="L2159" s="239"/>
      <c r="M2159" s="244"/>
      <c r="N2159" s="245"/>
      <c r="O2159" s="245"/>
      <c r="P2159" s="245"/>
      <c r="Q2159" s="245"/>
      <c r="R2159" s="245"/>
      <c r="S2159" s="245"/>
      <c r="T2159" s="246"/>
      <c r="AT2159" s="240" t="s">
        <v>402</v>
      </c>
      <c r="AU2159" s="240" t="s">
        <v>87</v>
      </c>
      <c r="AV2159" s="13" t="s">
        <v>87</v>
      </c>
      <c r="AW2159" s="13" t="s">
        <v>43</v>
      </c>
      <c r="AX2159" s="13" t="s">
        <v>80</v>
      </c>
      <c r="AY2159" s="240" t="s">
        <v>281</v>
      </c>
    </row>
    <row r="2160" s="13" customFormat="1">
      <c r="B2160" s="239"/>
      <c r="D2160" s="216" t="s">
        <v>402</v>
      </c>
      <c r="E2160" s="240" t="s">
        <v>5</v>
      </c>
      <c r="F2160" s="241" t="s">
        <v>2523</v>
      </c>
      <c r="H2160" s="242">
        <v>9.9770000000000003</v>
      </c>
      <c r="I2160" s="243"/>
      <c r="L2160" s="239"/>
      <c r="M2160" s="244"/>
      <c r="N2160" s="245"/>
      <c r="O2160" s="245"/>
      <c r="P2160" s="245"/>
      <c r="Q2160" s="245"/>
      <c r="R2160" s="245"/>
      <c r="S2160" s="245"/>
      <c r="T2160" s="246"/>
      <c r="AT2160" s="240" t="s">
        <v>402</v>
      </c>
      <c r="AU2160" s="240" t="s">
        <v>87</v>
      </c>
      <c r="AV2160" s="13" t="s">
        <v>87</v>
      </c>
      <c r="AW2160" s="13" t="s">
        <v>43</v>
      </c>
      <c r="AX2160" s="13" t="s">
        <v>80</v>
      </c>
      <c r="AY2160" s="240" t="s">
        <v>281</v>
      </c>
    </row>
    <row r="2161" s="13" customFormat="1">
      <c r="B2161" s="239"/>
      <c r="D2161" s="216" t="s">
        <v>402</v>
      </c>
      <c r="E2161" s="240" t="s">
        <v>5</v>
      </c>
      <c r="F2161" s="241" t="s">
        <v>5</v>
      </c>
      <c r="H2161" s="242">
        <v>0</v>
      </c>
      <c r="I2161" s="243"/>
      <c r="L2161" s="239"/>
      <c r="M2161" s="244"/>
      <c r="N2161" s="245"/>
      <c r="O2161" s="245"/>
      <c r="P2161" s="245"/>
      <c r="Q2161" s="245"/>
      <c r="R2161" s="245"/>
      <c r="S2161" s="245"/>
      <c r="T2161" s="246"/>
      <c r="AT2161" s="240" t="s">
        <v>402</v>
      </c>
      <c r="AU2161" s="240" t="s">
        <v>87</v>
      </c>
      <c r="AV2161" s="13" t="s">
        <v>87</v>
      </c>
      <c r="AW2161" s="13" t="s">
        <v>43</v>
      </c>
      <c r="AX2161" s="13" t="s">
        <v>80</v>
      </c>
      <c r="AY2161" s="240" t="s">
        <v>281</v>
      </c>
    </row>
    <row r="2162" s="12" customFormat="1">
      <c r="B2162" s="232"/>
      <c r="D2162" s="216" t="s">
        <v>402</v>
      </c>
      <c r="E2162" s="233" t="s">
        <v>5</v>
      </c>
      <c r="F2162" s="234" t="s">
        <v>2434</v>
      </c>
      <c r="H2162" s="233" t="s">
        <v>5</v>
      </c>
      <c r="I2162" s="235"/>
      <c r="L2162" s="232"/>
      <c r="M2162" s="236"/>
      <c r="N2162" s="237"/>
      <c r="O2162" s="237"/>
      <c r="P2162" s="237"/>
      <c r="Q2162" s="237"/>
      <c r="R2162" s="237"/>
      <c r="S2162" s="237"/>
      <c r="T2162" s="238"/>
      <c r="AT2162" s="233" t="s">
        <v>402</v>
      </c>
      <c r="AU2162" s="233" t="s">
        <v>87</v>
      </c>
      <c r="AV2162" s="12" t="s">
        <v>24</v>
      </c>
      <c r="AW2162" s="12" t="s">
        <v>43</v>
      </c>
      <c r="AX2162" s="12" t="s">
        <v>80</v>
      </c>
      <c r="AY2162" s="233" t="s">
        <v>281</v>
      </c>
    </row>
    <row r="2163" s="13" customFormat="1">
      <c r="B2163" s="239"/>
      <c r="D2163" s="216" t="s">
        <v>402</v>
      </c>
      <c r="E2163" s="240" t="s">
        <v>5</v>
      </c>
      <c r="F2163" s="241" t="s">
        <v>2524</v>
      </c>
      <c r="H2163" s="242">
        <v>71.640000000000001</v>
      </c>
      <c r="I2163" s="243"/>
      <c r="L2163" s="239"/>
      <c r="M2163" s="244"/>
      <c r="N2163" s="245"/>
      <c r="O2163" s="245"/>
      <c r="P2163" s="245"/>
      <c r="Q2163" s="245"/>
      <c r="R2163" s="245"/>
      <c r="S2163" s="245"/>
      <c r="T2163" s="246"/>
      <c r="AT2163" s="240" t="s">
        <v>402</v>
      </c>
      <c r="AU2163" s="240" t="s">
        <v>87</v>
      </c>
      <c r="AV2163" s="13" t="s">
        <v>87</v>
      </c>
      <c r="AW2163" s="13" t="s">
        <v>43</v>
      </c>
      <c r="AX2163" s="13" t="s">
        <v>80</v>
      </c>
      <c r="AY2163" s="240" t="s">
        <v>281</v>
      </c>
    </row>
    <row r="2164" s="13" customFormat="1">
      <c r="B2164" s="239"/>
      <c r="D2164" s="216" t="s">
        <v>402</v>
      </c>
      <c r="E2164" s="240" t="s">
        <v>5</v>
      </c>
      <c r="F2164" s="241" t="s">
        <v>2525</v>
      </c>
      <c r="H2164" s="242">
        <v>29.760000000000002</v>
      </c>
      <c r="I2164" s="243"/>
      <c r="L2164" s="239"/>
      <c r="M2164" s="244"/>
      <c r="N2164" s="245"/>
      <c r="O2164" s="245"/>
      <c r="P2164" s="245"/>
      <c r="Q2164" s="245"/>
      <c r="R2164" s="245"/>
      <c r="S2164" s="245"/>
      <c r="T2164" s="246"/>
      <c r="AT2164" s="240" t="s">
        <v>402</v>
      </c>
      <c r="AU2164" s="240" t="s">
        <v>87</v>
      </c>
      <c r="AV2164" s="13" t="s">
        <v>87</v>
      </c>
      <c r="AW2164" s="13" t="s">
        <v>43</v>
      </c>
      <c r="AX2164" s="13" t="s">
        <v>80</v>
      </c>
      <c r="AY2164" s="240" t="s">
        <v>281</v>
      </c>
    </row>
    <row r="2165" s="13" customFormat="1">
      <c r="B2165" s="239"/>
      <c r="D2165" s="216" t="s">
        <v>402</v>
      </c>
      <c r="E2165" s="240" t="s">
        <v>5</v>
      </c>
      <c r="F2165" s="241" t="s">
        <v>2526</v>
      </c>
      <c r="H2165" s="242">
        <v>30</v>
      </c>
      <c r="I2165" s="243"/>
      <c r="L2165" s="239"/>
      <c r="M2165" s="244"/>
      <c r="N2165" s="245"/>
      <c r="O2165" s="245"/>
      <c r="P2165" s="245"/>
      <c r="Q2165" s="245"/>
      <c r="R2165" s="245"/>
      <c r="S2165" s="245"/>
      <c r="T2165" s="246"/>
      <c r="AT2165" s="240" t="s">
        <v>402</v>
      </c>
      <c r="AU2165" s="240" t="s">
        <v>87</v>
      </c>
      <c r="AV2165" s="13" t="s">
        <v>87</v>
      </c>
      <c r="AW2165" s="13" t="s">
        <v>43</v>
      </c>
      <c r="AX2165" s="13" t="s">
        <v>80</v>
      </c>
      <c r="AY2165" s="240" t="s">
        <v>281</v>
      </c>
    </row>
    <row r="2166" s="14" customFormat="1">
      <c r="B2166" s="247"/>
      <c r="D2166" s="216" t="s">
        <v>402</v>
      </c>
      <c r="E2166" s="248" t="s">
        <v>5</v>
      </c>
      <c r="F2166" s="249" t="s">
        <v>405</v>
      </c>
      <c r="H2166" s="250">
        <v>990.84000000000003</v>
      </c>
      <c r="I2166" s="251"/>
      <c r="L2166" s="247"/>
      <c r="M2166" s="252"/>
      <c r="N2166" s="253"/>
      <c r="O2166" s="253"/>
      <c r="P2166" s="253"/>
      <c r="Q2166" s="253"/>
      <c r="R2166" s="253"/>
      <c r="S2166" s="253"/>
      <c r="T2166" s="254"/>
      <c r="AT2166" s="248" t="s">
        <v>402</v>
      </c>
      <c r="AU2166" s="248" t="s">
        <v>87</v>
      </c>
      <c r="AV2166" s="14" t="s">
        <v>286</v>
      </c>
      <c r="AW2166" s="14" t="s">
        <v>43</v>
      </c>
      <c r="AX2166" s="14" t="s">
        <v>24</v>
      </c>
      <c r="AY2166" s="248" t="s">
        <v>281</v>
      </c>
    </row>
    <row r="2167" s="1" customFormat="1" ht="16.5" customHeight="1">
      <c r="B2167" s="203"/>
      <c r="C2167" s="204" t="s">
        <v>2527</v>
      </c>
      <c r="D2167" s="204" t="s">
        <v>282</v>
      </c>
      <c r="E2167" s="205" t="s">
        <v>2528</v>
      </c>
      <c r="F2167" s="206" t="s">
        <v>2529</v>
      </c>
      <c r="G2167" s="207" t="s">
        <v>388</v>
      </c>
      <c r="H2167" s="208">
        <v>856.83900000000006</v>
      </c>
      <c r="I2167" s="209"/>
      <c r="J2167" s="210">
        <f>ROUND(I2167*H2167,2)</f>
        <v>0</v>
      </c>
      <c r="K2167" s="206" t="s">
        <v>389</v>
      </c>
      <c r="L2167" s="48"/>
      <c r="M2167" s="211" t="s">
        <v>5</v>
      </c>
      <c r="N2167" s="212" t="s">
        <v>51</v>
      </c>
      <c r="O2167" s="49"/>
      <c r="P2167" s="213">
        <f>O2167*H2167</f>
        <v>0</v>
      </c>
      <c r="Q2167" s="213">
        <v>0</v>
      </c>
      <c r="R2167" s="213">
        <f>Q2167*H2167</f>
        <v>0</v>
      </c>
      <c r="S2167" s="213">
        <v>0</v>
      </c>
      <c r="T2167" s="214">
        <f>S2167*H2167</f>
        <v>0</v>
      </c>
      <c r="AR2167" s="26" t="s">
        <v>354</v>
      </c>
      <c r="AT2167" s="26" t="s">
        <v>282</v>
      </c>
      <c r="AU2167" s="26" t="s">
        <v>87</v>
      </c>
      <c r="AY2167" s="26" t="s">
        <v>281</v>
      </c>
      <c r="BE2167" s="215">
        <f>IF(N2167="základní",J2167,0)</f>
        <v>0</v>
      </c>
      <c r="BF2167" s="215">
        <f>IF(N2167="snížená",J2167,0)</f>
        <v>0</v>
      </c>
      <c r="BG2167" s="215">
        <f>IF(N2167="zákl. přenesená",J2167,0)</f>
        <v>0</v>
      </c>
      <c r="BH2167" s="215">
        <f>IF(N2167="sníž. přenesená",J2167,0)</f>
        <v>0</v>
      </c>
      <c r="BI2167" s="215">
        <f>IF(N2167="nulová",J2167,0)</f>
        <v>0</v>
      </c>
      <c r="BJ2167" s="26" t="s">
        <v>24</v>
      </c>
      <c r="BK2167" s="215">
        <f>ROUND(I2167*H2167,2)</f>
        <v>0</v>
      </c>
      <c r="BL2167" s="26" t="s">
        <v>354</v>
      </c>
      <c r="BM2167" s="26" t="s">
        <v>2530</v>
      </c>
    </row>
    <row r="2168" s="1" customFormat="1">
      <c r="B2168" s="48"/>
      <c r="D2168" s="216" t="s">
        <v>288</v>
      </c>
      <c r="F2168" s="217" t="s">
        <v>2531</v>
      </c>
      <c r="I2168" s="218"/>
      <c r="L2168" s="48"/>
      <c r="M2168" s="219"/>
      <c r="N2168" s="49"/>
      <c r="O2168" s="49"/>
      <c r="P2168" s="49"/>
      <c r="Q2168" s="49"/>
      <c r="R2168" s="49"/>
      <c r="S2168" s="49"/>
      <c r="T2168" s="87"/>
      <c r="AT2168" s="26" t="s">
        <v>288</v>
      </c>
      <c r="AU2168" s="26" t="s">
        <v>87</v>
      </c>
    </row>
    <row r="2169" s="1" customFormat="1" ht="16.5" customHeight="1">
      <c r="B2169" s="203"/>
      <c r="C2169" s="255" t="s">
        <v>2532</v>
      </c>
      <c r="D2169" s="255" t="s">
        <v>512</v>
      </c>
      <c r="E2169" s="256" t="s">
        <v>2533</v>
      </c>
      <c r="F2169" s="257" t="s">
        <v>2534</v>
      </c>
      <c r="G2169" s="258" t="s">
        <v>388</v>
      </c>
      <c r="H2169" s="259">
        <v>942.52300000000002</v>
      </c>
      <c r="I2169" s="260"/>
      <c r="J2169" s="261">
        <f>ROUND(I2169*H2169,2)</f>
        <v>0</v>
      </c>
      <c r="K2169" s="257" t="s">
        <v>389</v>
      </c>
      <c r="L2169" s="262"/>
      <c r="M2169" s="263" t="s">
        <v>5</v>
      </c>
      <c r="N2169" s="264" t="s">
        <v>51</v>
      </c>
      <c r="O2169" s="49"/>
      <c r="P2169" s="213">
        <f>O2169*H2169</f>
        <v>0</v>
      </c>
      <c r="Q2169" s="213">
        <v>0.00029999999999999997</v>
      </c>
      <c r="R2169" s="213">
        <f>Q2169*H2169</f>
        <v>0.28275689999999998</v>
      </c>
      <c r="S2169" s="213">
        <v>0</v>
      </c>
      <c r="T2169" s="214">
        <f>S2169*H2169</f>
        <v>0</v>
      </c>
      <c r="AR2169" s="26" t="s">
        <v>738</v>
      </c>
      <c r="AT2169" s="26" t="s">
        <v>512</v>
      </c>
      <c r="AU2169" s="26" t="s">
        <v>87</v>
      </c>
      <c r="AY2169" s="26" t="s">
        <v>281</v>
      </c>
      <c r="BE2169" s="215">
        <f>IF(N2169="základní",J2169,0)</f>
        <v>0</v>
      </c>
      <c r="BF2169" s="215">
        <f>IF(N2169="snížená",J2169,0)</f>
        <v>0</v>
      </c>
      <c r="BG2169" s="215">
        <f>IF(N2169="zákl. přenesená",J2169,0)</f>
        <v>0</v>
      </c>
      <c r="BH2169" s="215">
        <f>IF(N2169="sníž. přenesená",J2169,0)</f>
        <v>0</v>
      </c>
      <c r="BI2169" s="215">
        <f>IF(N2169="nulová",J2169,0)</f>
        <v>0</v>
      </c>
      <c r="BJ2169" s="26" t="s">
        <v>24</v>
      </c>
      <c r="BK2169" s="215">
        <f>ROUND(I2169*H2169,2)</f>
        <v>0</v>
      </c>
      <c r="BL2169" s="26" t="s">
        <v>354</v>
      </c>
      <c r="BM2169" s="26" t="s">
        <v>2535</v>
      </c>
    </row>
    <row r="2170" s="1" customFormat="1">
      <c r="B2170" s="48"/>
      <c r="D2170" s="216" t="s">
        <v>288</v>
      </c>
      <c r="F2170" s="217" t="s">
        <v>2534</v>
      </c>
      <c r="I2170" s="218"/>
      <c r="L2170" s="48"/>
      <c r="M2170" s="219"/>
      <c r="N2170" s="49"/>
      <c r="O2170" s="49"/>
      <c r="P2170" s="49"/>
      <c r="Q2170" s="49"/>
      <c r="R2170" s="49"/>
      <c r="S2170" s="49"/>
      <c r="T2170" s="87"/>
      <c r="AT2170" s="26" t="s">
        <v>288</v>
      </c>
      <c r="AU2170" s="26" t="s">
        <v>87</v>
      </c>
    </row>
    <row r="2171" s="13" customFormat="1">
      <c r="B2171" s="239"/>
      <c r="D2171" s="216" t="s">
        <v>402</v>
      </c>
      <c r="E2171" s="240" t="s">
        <v>5</v>
      </c>
      <c r="F2171" s="241" t="s">
        <v>2536</v>
      </c>
      <c r="H2171" s="242">
        <v>942.52300000000002</v>
      </c>
      <c r="I2171" s="243"/>
      <c r="L2171" s="239"/>
      <c r="M2171" s="244"/>
      <c r="N2171" s="245"/>
      <c r="O2171" s="245"/>
      <c r="P2171" s="245"/>
      <c r="Q2171" s="245"/>
      <c r="R2171" s="245"/>
      <c r="S2171" s="245"/>
      <c r="T2171" s="246"/>
      <c r="AT2171" s="240" t="s">
        <v>402</v>
      </c>
      <c r="AU2171" s="240" t="s">
        <v>87</v>
      </c>
      <c r="AV2171" s="13" t="s">
        <v>87</v>
      </c>
      <c r="AW2171" s="13" t="s">
        <v>43</v>
      </c>
      <c r="AX2171" s="13" t="s">
        <v>80</v>
      </c>
      <c r="AY2171" s="240" t="s">
        <v>281</v>
      </c>
    </row>
    <row r="2172" s="14" customFormat="1">
      <c r="B2172" s="247"/>
      <c r="D2172" s="216" t="s">
        <v>402</v>
      </c>
      <c r="E2172" s="248" t="s">
        <v>5</v>
      </c>
      <c r="F2172" s="249" t="s">
        <v>405</v>
      </c>
      <c r="H2172" s="250">
        <v>942.52300000000002</v>
      </c>
      <c r="I2172" s="251"/>
      <c r="L2172" s="247"/>
      <c r="M2172" s="252"/>
      <c r="N2172" s="253"/>
      <c r="O2172" s="253"/>
      <c r="P2172" s="253"/>
      <c r="Q2172" s="253"/>
      <c r="R2172" s="253"/>
      <c r="S2172" s="253"/>
      <c r="T2172" s="254"/>
      <c r="AT2172" s="248" t="s">
        <v>402</v>
      </c>
      <c r="AU2172" s="248" t="s">
        <v>87</v>
      </c>
      <c r="AV2172" s="14" t="s">
        <v>286</v>
      </c>
      <c r="AW2172" s="14" t="s">
        <v>43</v>
      </c>
      <c r="AX2172" s="14" t="s">
        <v>24</v>
      </c>
      <c r="AY2172" s="248" t="s">
        <v>281</v>
      </c>
    </row>
    <row r="2173" s="1" customFormat="1" ht="16.5" customHeight="1">
      <c r="B2173" s="203"/>
      <c r="C2173" s="204" t="s">
        <v>2537</v>
      </c>
      <c r="D2173" s="204" t="s">
        <v>282</v>
      </c>
      <c r="E2173" s="205" t="s">
        <v>2538</v>
      </c>
      <c r="F2173" s="206" t="s">
        <v>2539</v>
      </c>
      <c r="G2173" s="207" t="s">
        <v>470</v>
      </c>
      <c r="H2173" s="208">
        <v>10.5</v>
      </c>
      <c r="I2173" s="209"/>
      <c r="J2173" s="210">
        <f>ROUND(I2173*H2173,2)</f>
        <v>0</v>
      </c>
      <c r="K2173" s="206" t="s">
        <v>389</v>
      </c>
      <c r="L2173" s="48"/>
      <c r="M2173" s="211" t="s">
        <v>5</v>
      </c>
      <c r="N2173" s="212" t="s">
        <v>51</v>
      </c>
      <c r="O2173" s="49"/>
      <c r="P2173" s="213">
        <f>O2173*H2173</f>
        <v>0</v>
      </c>
      <c r="Q2173" s="213">
        <v>0</v>
      </c>
      <c r="R2173" s="213">
        <f>Q2173*H2173</f>
        <v>0</v>
      </c>
      <c r="S2173" s="213">
        <v>0</v>
      </c>
      <c r="T2173" s="214">
        <f>S2173*H2173</f>
        <v>0</v>
      </c>
      <c r="AR2173" s="26" t="s">
        <v>354</v>
      </c>
      <c r="AT2173" s="26" t="s">
        <v>282</v>
      </c>
      <c r="AU2173" s="26" t="s">
        <v>87</v>
      </c>
      <c r="AY2173" s="26" t="s">
        <v>281</v>
      </c>
      <c r="BE2173" s="215">
        <f>IF(N2173="základní",J2173,0)</f>
        <v>0</v>
      </c>
      <c r="BF2173" s="215">
        <f>IF(N2173="snížená",J2173,0)</f>
        <v>0</v>
      </c>
      <c r="BG2173" s="215">
        <f>IF(N2173="zákl. přenesená",J2173,0)</f>
        <v>0</v>
      </c>
      <c r="BH2173" s="215">
        <f>IF(N2173="sníž. přenesená",J2173,0)</f>
        <v>0</v>
      </c>
      <c r="BI2173" s="215">
        <f>IF(N2173="nulová",J2173,0)</f>
        <v>0</v>
      </c>
      <c r="BJ2173" s="26" t="s">
        <v>24</v>
      </c>
      <c r="BK2173" s="215">
        <f>ROUND(I2173*H2173,2)</f>
        <v>0</v>
      </c>
      <c r="BL2173" s="26" t="s">
        <v>354</v>
      </c>
      <c r="BM2173" s="26" t="s">
        <v>2540</v>
      </c>
    </row>
    <row r="2174" s="1" customFormat="1">
      <c r="B2174" s="48"/>
      <c r="D2174" s="216" t="s">
        <v>288</v>
      </c>
      <c r="F2174" s="217" t="s">
        <v>2541</v>
      </c>
      <c r="I2174" s="218"/>
      <c r="L2174" s="48"/>
      <c r="M2174" s="219"/>
      <c r="N2174" s="49"/>
      <c r="O2174" s="49"/>
      <c r="P2174" s="49"/>
      <c r="Q2174" s="49"/>
      <c r="R2174" s="49"/>
      <c r="S2174" s="49"/>
      <c r="T2174" s="87"/>
      <c r="AT2174" s="26" t="s">
        <v>288</v>
      </c>
      <c r="AU2174" s="26" t="s">
        <v>87</v>
      </c>
    </row>
    <row r="2175" s="10" customFormat="1" ht="29.88" customHeight="1">
      <c r="B2175" s="192"/>
      <c r="D2175" s="193" t="s">
        <v>79</v>
      </c>
      <c r="E2175" s="230" t="s">
        <v>2542</v>
      </c>
      <c r="F2175" s="230" t="s">
        <v>2543</v>
      </c>
      <c r="I2175" s="195"/>
      <c r="J2175" s="231">
        <f>BK2175</f>
        <v>0</v>
      </c>
      <c r="L2175" s="192"/>
      <c r="M2175" s="197"/>
      <c r="N2175" s="198"/>
      <c r="O2175" s="198"/>
      <c r="P2175" s="199">
        <f>SUM(P2176:P2305)</f>
        <v>0</v>
      </c>
      <c r="Q2175" s="198"/>
      <c r="R2175" s="199">
        <f>SUM(R2176:R2305)</f>
        <v>12.130113690000002</v>
      </c>
      <c r="S2175" s="198"/>
      <c r="T2175" s="200">
        <f>SUM(T2176:T2305)</f>
        <v>0</v>
      </c>
      <c r="AR2175" s="193" t="s">
        <v>87</v>
      </c>
      <c r="AT2175" s="201" t="s">
        <v>79</v>
      </c>
      <c r="AU2175" s="201" t="s">
        <v>24</v>
      </c>
      <c r="AY2175" s="193" t="s">
        <v>281</v>
      </c>
      <c r="BK2175" s="202">
        <f>SUM(BK2176:BK2305)</f>
        <v>0</v>
      </c>
    </row>
    <row r="2176" s="1" customFormat="1" ht="25.5" customHeight="1">
      <c r="B2176" s="203"/>
      <c r="C2176" s="204" t="s">
        <v>2544</v>
      </c>
      <c r="D2176" s="204" t="s">
        <v>282</v>
      </c>
      <c r="E2176" s="205" t="s">
        <v>2545</v>
      </c>
      <c r="F2176" s="206" t="s">
        <v>2546</v>
      </c>
      <c r="G2176" s="207" t="s">
        <v>388</v>
      </c>
      <c r="H2176" s="208">
        <v>84.590000000000003</v>
      </c>
      <c r="I2176" s="209"/>
      <c r="J2176" s="210">
        <f>ROUND(I2176*H2176,2)</f>
        <v>0</v>
      </c>
      <c r="K2176" s="206" t="s">
        <v>389</v>
      </c>
      <c r="L2176" s="48"/>
      <c r="M2176" s="211" t="s">
        <v>5</v>
      </c>
      <c r="N2176" s="212" t="s">
        <v>51</v>
      </c>
      <c r="O2176" s="49"/>
      <c r="P2176" s="213">
        <f>O2176*H2176</f>
        <v>0</v>
      </c>
      <c r="Q2176" s="213">
        <v>0</v>
      </c>
      <c r="R2176" s="213">
        <f>Q2176*H2176</f>
        <v>0</v>
      </c>
      <c r="S2176" s="213">
        <v>0</v>
      </c>
      <c r="T2176" s="214">
        <f>S2176*H2176</f>
        <v>0</v>
      </c>
      <c r="AR2176" s="26" t="s">
        <v>354</v>
      </c>
      <c r="AT2176" s="26" t="s">
        <v>282</v>
      </c>
      <c r="AU2176" s="26" t="s">
        <v>87</v>
      </c>
      <c r="AY2176" s="26" t="s">
        <v>281</v>
      </c>
      <c r="BE2176" s="215">
        <f>IF(N2176="základní",J2176,0)</f>
        <v>0</v>
      </c>
      <c r="BF2176" s="215">
        <f>IF(N2176="snížená",J2176,0)</f>
        <v>0</v>
      </c>
      <c r="BG2176" s="215">
        <f>IF(N2176="zákl. přenesená",J2176,0)</f>
        <v>0</v>
      </c>
      <c r="BH2176" s="215">
        <f>IF(N2176="sníž. přenesená",J2176,0)</f>
        <v>0</v>
      </c>
      <c r="BI2176" s="215">
        <f>IF(N2176="nulová",J2176,0)</f>
        <v>0</v>
      </c>
      <c r="BJ2176" s="26" t="s">
        <v>24</v>
      </c>
      <c r="BK2176" s="215">
        <f>ROUND(I2176*H2176,2)</f>
        <v>0</v>
      </c>
      <c r="BL2176" s="26" t="s">
        <v>354</v>
      </c>
      <c r="BM2176" s="26" t="s">
        <v>2547</v>
      </c>
    </row>
    <row r="2177" s="1" customFormat="1">
      <c r="B2177" s="48"/>
      <c r="D2177" s="216" t="s">
        <v>288</v>
      </c>
      <c r="F2177" s="217" t="s">
        <v>2548</v>
      </c>
      <c r="I2177" s="218"/>
      <c r="L2177" s="48"/>
      <c r="M2177" s="219"/>
      <c r="N2177" s="49"/>
      <c r="O2177" s="49"/>
      <c r="P2177" s="49"/>
      <c r="Q2177" s="49"/>
      <c r="R2177" s="49"/>
      <c r="S2177" s="49"/>
      <c r="T2177" s="87"/>
      <c r="AT2177" s="26" t="s">
        <v>288</v>
      </c>
      <c r="AU2177" s="26" t="s">
        <v>87</v>
      </c>
    </row>
    <row r="2178" s="12" customFormat="1">
      <c r="B2178" s="232"/>
      <c r="D2178" s="216" t="s">
        <v>402</v>
      </c>
      <c r="E2178" s="233" t="s">
        <v>5</v>
      </c>
      <c r="F2178" s="234" t="s">
        <v>1931</v>
      </c>
      <c r="H2178" s="233" t="s">
        <v>5</v>
      </c>
      <c r="I2178" s="235"/>
      <c r="L2178" s="232"/>
      <c r="M2178" s="236"/>
      <c r="N2178" s="237"/>
      <c r="O2178" s="237"/>
      <c r="P2178" s="237"/>
      <c r="Q2178" s="237"/>
      <c r="R2178" s="237"/>
      <c r="S2178" s="237"/>
      <c r="T2178" s="238"/>
      <c r="AT2178" s="233" t="s">
        <v>402</v>
      </c>
      <c r="AU2178" s="233" t="s">
        <v>87</v>
      </c>
      <c r="AV2178" s="12" t="s">
        <v>24</v>
      </c>
      <c r="AW2178" s="12" t="s">
        <v>43</v>
      </c>
      <c r="AX2178" s="12" t="s">
        <v>80</v>
      </c>
      <c r="AY2178" s="233" t="s">
        <v>281</v>
      </c>
    </row>
    <row r="2179" s="13" customFormat="1">
      <c r="B2179" s="239"/>
      <c r="D2179" s="216" t="s">
        <v>402</v>
      </c>
      <c r="E2179" s="240" t="s">
        <v>5</v>
      </c>
      <c r="F2179" s="241" t="s">
        <v>1932</v>
      </c>
      <c r="H2179" s="242">
        <v>84.590000000000003</v>
      </c>
      <c r="I2179" s="243"/>
      <c r="L2179" s="239"/>
      <c r="M2179" s="244"/>
      <c r="N2179" s="245"/>
      <c r="O2179" s="245"/>
      <c r="P2179" s="245"/>
      <c r="Q2179" s="245"/>
      <c r="R2179" s="245"/>
      <c r="S2179" s="245"/>
      <c r="T2179" s="246"/>
      <c r="AT2179" s="240" t="s">
        <v>402</v>
      </c>
      <c r="AU2179" s="240" t="s">
        <v>87</v>
      </c>
      <c r="AV2179" s="13" t="s">
        <v>87</v>
      </c>
      <c r="AW2179" s="13" t="s">
        <v>43</v>
      </c>
      <c r="AX2179" s="13" t="s">
        <v>80</v>
      </c>
      <c r="AY2179" s="240" t="s">
        <v>281</v>
      </c>
    </row>
    <row r="2180" s="14" customFormat="1">
      <c r="B2180" s="247"/>
      <c r="D2180" s="216" t="s">
        <v>402</v>
      </c>
      <c r="E2180" s="248" t="s">
        <v>5</v>
      </c>
      <c r="F2180" s="249" t="s">
        <v>405</v>
      </c>
      <c r="H2180" s="250">
        <v>84.590000000000003</v>
      </c>
      <c r="I2180" s="251"/>
      <c r="L2180" s="247"/>
      <c r="M2180" s="252"/>
      <c r="N2180" s="253"/>
      <c r="O2180" s="253"/>
      <c r="P2180" s="253"/>
      <c r="Q2180" s="253"/>
      <c r="R2180" s="253"/>
      <c r="S2180" s="253"/>
      <c r="T2180" s="254"/>
      <c r="AT2180" s="248" t="s">
        <v>402</v>
      </c>
      <c r="AU2180" s="248" t="s">
        <v>87</v>
      </c>
      <c r="AV2180" s="14" t="s">
        <v>286</v>
      </c>
      <c r="AW2180" s="14" t="s">
        <v>43</v>
      </c>
      <c r="AX2180" s="14" t="s">
        <v>24</v>
      </c>
      <c r="AY2180" s="248" t="s">
        <v>281</v>
      </c>
    </row>
    <row r="2181" s="1" customFormat="1" ht="16.5" customHeight="1">
      <c r="B2181" s="203"/>
      <c r="C2181" s="255" t="s">
        <v>2549</v>
      </c>
      <c r="D2181" s="255" t="s">
        <v>512</v>
      </c>
      <c r="E2181" s="256" t="s">
        <v>2550</v>
      </c>
      <c r="F2181" s="257" t="s">
        <v>2551</v>
      </c>
      <c r="G2181" s="258" t="s">
        <v>388</v>
      </c>
      <c r="H2181" s="259">
        <v>86.281999999999996</v>
      </c>
      <c r="I2181" s="260"/>
      <c r="J2181" s="261">
        <f>ROUND(I2181*H2181,2)</f>
        <v>0</v>
      </c>
      <c r="K2181" s="257" t="s">
        <v>389</v>
      </c>
      <c r="L2181" s="262"/>
      <c r="M2181" s="263" t="s">
        <v>5</v>
      </c>
      <c r="N2181" s="264" t="s">
        <v>51</v>
      </c>
      <c r="O2181" s="49"/>
      <c r="P2181" s="213">
        <f>O2181*H2181</f>
        <v>0</v>
      </c>
      <c r="Q2181" s="213">
        <v>0.00096000000000000002</v>
      </c>
      <c r="R2181" s="213">
        <f>Q2181*H2181</f>
        <v>0.082830719999999997</v>
      </c>
      <c r="S2181" s="213">
        <v>0</v>
      </c>
      <c r="T2181" s="214">
        <f>S2181*H2181</f>
        <v>0</v>
      </c>
      <c r="AR2181" s="26" t="s">
        <v>738</v>
      </c>
      <c r="AT2181" s="26" t="s">
        <v>512</v>
      </c>
      <c r="AU2181" s="26" t="s">
        <v>87</v>
      </c>
      <c r="AY2181" s="26" t="s">
        <v>281</v>
      </c>
      <c r="BE2181" s="215">
        <f>IF(N2181="základní",J2181,0)</f>
        <v>0</v>
      </c>
      <c r="BF2181" s="215">
        <f>IF(N2181="snížená",J2181,0)</f>
        <v>0</v>
      </c>
      <c r="BG2181" s="215">
        <f>IF(N2181="zákl. přenesená",J2181,0)</f>
        <v>0</v>
      </c>
      <c r="BH2181" s="215">
        <f>IF(N2181="sníž. přenesená",J2181,0)</f>
        <v>0</v>
      </c>
      <c r="BI2181" s="215">
        <f>IF(N2181="nulová",J2181,0)</f>
        <v>0</v>
      </c>
      <c r="BJ2181" s="26" t="s">
        <v>24</v>
      </c>
      <c r="BK2181" s="215">
        <f>ROUND(I2181*H2181,2)</f>
        <v>0</v>
      </c>
      <c r="BL2181" s="26" t="s">
        <v>354</v>
      </c>
      <c r="BM2181" s="26" t="s">
        <v>2552</v>
      </c>
    </row>
    <row r="2182" s="1" customFormat="1">
      <c r="B2182" s="48"/>
      <c r="D2182" s="216" t="s">
        <v>288</v>
      </c>
      <c r="F2182" s="217" t="s">
        <v>2551</v>
      </c>
      <c r="I2182" s="218"/>
      <c r="L2182" s="48"/>
      <c r="M2182" s="219"/>
      <c r="N2182" s="49"/>
      <c r="O2182" s="49"/>
      <c r="P2182" s="49"/>
      <c r="Q2182" s="49"/>
      <c r="R2182" s="49"/>
      <c r="S2182" s="49"/>
      <c r="T2182" s="87"/>
      <c r="AT2182" s="26" t="s">
        <v>288</v>
      </c>
      <c r="AU2182" s="26" t="s">
        <v>87</v>
      </c>
    </row>
    <row r="2183" s="13" customFormat="1">
      <c r="B2183" s="239"/>
      <c r="D2183" s="216" t="s">
        <v>402</v>
      </c>
      <c r="E2183" s="240" t="s">
        <v>5</v>
      </c>
      <c r="F2183" s="241" t="s">
        <v>2553</v>
      </c>
      <c r="H2183" s="242">
        <v>86.281999999999996</v>
      </c>
      <c r="I2183" s="243"/>
      <c r="L2183" s="239"/>
      <c r="M2183" s="244"/>
      <c r="N2183" s="245"/>
      <c r="O2183" s="245"/>
      <c r="P2183" s="245"/>
      <c r="Q2183" s="245"/>
      <c r="R2183" s="245"/>
      <c r="S2183" s="245"/>
      <c r="T2183" s="246"/>
      <c r="AT2183" s="240" t="s">
        <v>402</v>
      </c>
      <c r="AU2183" s="240" t="s">
        <v>87</v>
      </c>
      <c r="AV2183" s="13" t="s">
        <v>87</v>
      </c>
      <c r="AW2183" s="13" t="s">
        <v>43</v>
      </c>
      <c r="AX2183" s="13" t="s">
        <v>80</v>
      </c>
      <c r="AY2183" s="240" t="s">
        <v>281</v>
      </c>
    </row>
    <row r="2184" s="14" customFormat="1">
      <c r="B2184" s="247"/>
      <c r="D2184" s="216" t="s">
        <v>402</v>
      </c>
      <c r="E2184" s="248" t="s">
        <v>5</v>
      </c>
      <c r="F2184" s="249" t="s">
        <v>405</v>
      </c>
      <c r="H2184" s="250">
        <v>86.281999999999996</v>
      </c>
      <c r="I2184" s="251"/>
      <c r="L2184" s="247"/>
      <c r="M2184" s="252"/>
      <c r="N2184" s="253"/>
      <c r="O2184" s="253"/>
      <c r="P2184" s="253"/>
      <c r="Q2184" s="253"/>
      <c r="R2184" s="253"/>
      <c r="S2184" s="253"/>
      <c r="T2184" s="254"/>
      <c r="AT2184" s="248" t="s">
        <v>402</v>
      </c>
      <c r="AU2184" s="248" t="s">
        <v>87</v>
      </c>
      <c r="AV2184" s="14" t="s">
        <v>286</v>
      </c>
      <c r="AW2184" s="14" t="s">
        <v>43</v>
      </c>
      <c r="AX2184" s="14" t="s">
        <v>24</v>
      </c>
      <c r="AY2184" s="248" t="s">
        <v>281</v>
      </c>
    </row>
    <row r="2185" s="1" customFormat="1" ht="25.5" customHeight="1">
      <c r="B2185" s="203"/>
      <c r="C2185" s="204" t="s">
        <v>2554</v>
      </c>
      <c r="D2185" s="204" t="s">
        <v>282</v>
      </c>
      <c r="E2185" s="205" t="s">
        <v>2555</v>
      </c>
      <c r="F2185" s="206" t="s">
        <v>2556</v>
      </c>
      <c r="G2185" s="207" t="s">
        <v>388</v>
      </c>
      <c r="H2185" s="208">
        <v>210.91999999999999</v>
      </c>
      <c r="I2185" s="209"/>
      <c r="J2185" s="210">
        <f>ROUND(I2185*H2185,2)</f>
        <v>0</v>
      </c>
      <c r="K2185" s="206" t="s">
        <v>389</v>
      </c>
      <c r="L2185" s="48"/>
      <c r="M2185" s="211" t="s">
        <v>5</v>
      </c>
      <c r="N2185" s="212" t="s">
        <v>51</v>
      </c>
      <c r="O2185" s="49"/>
      <c r="P2185" s="213">
        <f>O2185*H2185</f>
        <v>0</v>
      </c>
      <c r="Q2185" s="213">
        <v>0</v>
      </c>
      <c r="R2185" s="213">
        <f>Q2185*H2185</f>
        <v>0</v>
      </c>
      <c r="S2185" s="213">
        <v>0</v>
      </c>
      <c r="T2185" s="214">
        <f>S2185*H2185</f>
        <v>0</v>
      </c>
      <c r="AR2185" s="26" t="s">
        <v>354</v>
      </c>
      <c r="AT2185" s="26" t="s">
        <v>282</v>
      </c>
      <c r="AU2185" s="26" t="s">
        <v>87</v>
      </c>
      <c r="AY2185" s="26" t="s">
        <v>281</v>
      </c>
      <c r="BE2185" s="215">
        <f>IF(N2185="základní",J2185,0)</f>
        <v>0</v>
      </c>
      <c r="BF2185" s="215">
        <f>IF(N2185="snížená",J2185,0)</f>
        <v>0</v>
      </c>
      <c r="BG2185" s="215">
        <f>IF(N2185="zákl. přenesená",J2185,0)</f>
        <v>0</v>
      </c>
      <c r="BH2185" s="215">
        <f>IF(N2185="sníž. přenesená",J2185,0)</f>
        <v>0</v>
      </c>
      <c r="BI2185" s="215">
        <f>IF(N2185="nulová",J2185,0)</f>
        <v>0</v>
      </c>
      <c r="BJ2185" s="26" t="s">
        <v>24</v>
      </c>
      <c r="BK2185" s="215">
        <f>ROUND(I2185*H2185,2)</f>
        <v>0</v>
      </c>
      <c r="BL2185" s="26" t="s">
        <v>354</v>
      </c>
      <c r="BM2185" s="26" t="s">
        <v>2557</v>
      </c>
    </row>
    <row r="2186" s="1" customFormat="1">
      <c r="B2186" s="48"/>
      <c r="D2186" s="216" t="s">
        <v>288</v>
      </c>
      <c r="F2186" s="217" t="s">
        <v>2558</v>
      </c>
      <c r="I2186" s="218"/>
      <c r="L2186" s="48"/>
      <c r="M2186" s="219"/>
      <c r="N2186" s="49"/>
      <c r="O2186" s="49"/>
      <c r="P2186" s="49"/>
      <c r="Q2186" s="49"/>
      <c r="R2186" s="49"/>
      <c r="S2186" s="49"/>
      <c r="T2186" s="87"/>
      <c r="AT2186" s="26" t="s">
        <v>288</v>
      </c>
      <c r="AU2186" s="26" t="s">
        <v>87</v>
      </c>
    </row>
    <row r="2187" s="12" customFormat="1">
      <c r="B2187" s="232"/>
      <c r="D2187" s="216" t="s">
        <v>402</v>
      </c>
      <c r="E2187" s="233" t="s">
        <v>5</v>
      </c>
      <c r="F2187" s="234" t="s">
        <v>1947</v>
      </c>
      <c r="H2187" s="233" t="s">
        <v>5</v>
      </c>
      <c r="I2187" s="235"/>
      <c r="L2187" s="232"/>
      <c r="M2187" s="236"/>
      <c r="N2187" s="237"/>
      <c r="O2187" s="237"/>
      <c r="P2187" s="237"/>
      <c r="Q2187" s="237"/>
      <c r="R2187" s="237"/>
      <c r="S2187" s="237"/>
      <c r="T2187" s="238"/>
      <c r="AT2187" s="233" t="s">
        <v>402</v>
      </c>
      <c r="AU2187" s="233" t="s">
        <v>87</v>
      </c>
      <c r="AV2187" s="12" t="s">
        <v>24</v>
      </c>
      <c r="AW2187" s="12" t="s">
        <v>43</v>
      </c>
      <c r="AX2187" s="12" t="s">
        <v>80</v>
      </c>
      <c r="AY2187" s="233" t="s">
        <v>281</v>
      </c>
    </row>
    <row r="2188" s="13" customFormat="1">
      <c r="B2188" s="239"/>
      <c r="D2188" s="216" t="s">
        <v>402</v>
      </c>
      <c r="E2188" s="240" t="s">
        <v>5</v>
      </c>
      <c r="F2188" s="241" t="s">
        <v>1948</v>
      </c>
      <c r="H2188" s="242">
        <v>110.51000000000001</v>
      </c>
      <c r="I2188" s="243"/>
      <c r="L2188" s="239"/>
      <c r="M2188" s="244"/>
      <c r="N2188" s="245"/>
      <c r="O2188" s="245"/>
      <c r="P2188" s="245"/>
      <c r="Q2188" s="245"/>
      <c r="R2188" s="245"/>
      <c r="S2188" s="245"/>
      <c r="T2188" s="246"/>
      <c r="AT2188" s="240" t="s">
        <v>402</v>
      </c>
      <c r="AU2188" s="240" t="s">
        <v>87</v>
      </c>
      <c r="AV2188" s="13" t="s">
        <v>87</v>
      </c>
      <c r="AW2188" s="13" t="s">
        <v>43</v>
      </c>
      <c r="AX2188" s="13" t="s">
        <v>80</v>
      </c>
      <c r="AY2188" s="240" t="s">
        <v>281</v>
      </c>
    </row>
    <row r="2189" s="12" customFormat="1">
      <c r="B2189" s="232"/>
      <c r="D2189" s="216" t="s">
        <v>402</v>
      </c>
      <c r="E2189" s="233" t="s">
        <v>5</v>
      </c>
      <c r="F2189" s="234" t="s">
        <v>1949</v>
      </c>
      <c r="H2189" s="233" t="s">
        <v>5</v>
      </c>
      <c r="I2189" s="235"/>
      <c r="L2189" s="232"/>
      <c r="M2189" s="236"/>
      <c r="N2189" s="237"/>
      <c r="O2189" s="237"/>
      <c r="P2189" s="237"/>
      <c r="Q2189" s="237"/>
      <c r="R2189" s="237"/>
      <c r="S2189" s="237"/>
      <c r="T2189" s="238"/>
      <c r="AT2189" s="233" t="s">
        <v>402</v>
      </c>
      <c r="AU2189" s="233" t="s">
        <v>87</v>
      </c>
      <c r="AV2189" s="12" t="s">
        <v>24</v>
      </c>
      <c r="AW2189" s="12" t="s">
        <v>43</v>
      </c>
      <c r="AX2189" s="12" t="s">
        <v>80</v>
      </c>
      <c r="AY2189" s="233" t="s">
        <v>281</v>
      </c>
    </row>
    <row r="2190" s="13" customFormat="1">
      <c r="B2190" s="239"/>
      <c r="D2190" s="216" t="s">
        <v>402</v>
      </c>
      <c r="E2190" s="240" t="s">
        <v>5</v>
      </c>
      <c r="F2190" s="241" t="s">
        <v>1950</v>
      </c>
      <c r="H2190" s="242">
        <v>100.41</v>
      </c>
      <c r="I2190" s="243"/>
      <c r="L2190" s="239"/>
      <c r="M2190" s="244"/>
      <c r="N2190" s="245"/>
      <c r="O2190" s="245"/>
      <c r="P2190" s="245"/>
      <c r="Q2190" s="245"/>
      <c r="R2190" s="245"/>
      <c r="S2190" s="245"/>
      <c r="T2190" s="246"/>
      <c r="AT2190" s="240" t="s">
        <v>402</v>
      </c>
      <c r="AU2190" s="240" t="s">
        <v>87</v>
      </c>
      <c r="AV2190" s="13" t="s">
        <v>87</v>
      </c>
      <c r="AW2190" s="13" t="s">
        <v>43</v>
      </c>
      <c r="AX2190" s="13" t="s">
        <v>80</v>
      </c>
      <c r="AY2190" s="240" t="s">
        <v>281</v>
      </c>
    </row>
    <row r="2191" s="14" customFormat="1">
      <c r="B2191" s="247"/>
      <c r="D2191" s="216" t="s">
        <v>402</v>
      </c>
      <c r="E2191" s="248" t="s">
        <v>5</v>
      </c>
      <c r="F2191" s="249" t="s">
        <v>405</v>
      </c>
      <c r="H2191" s="250">
        <v>210.91999999999999</v>
      </c>
      <c r="I2191" s="251"/>
      <c r="L2191" s="247"/>
      <c r="M2191" s="252"/>
      <c r="N2191" s="253"/>
      <c r="O2191" s="253"/>
      <c r="P2191" s="253"/>
      <c r="Q2191" s="253"/>
      <c r="R2191" s="253"/>
      <c r="S2191" s="253"/>
      <c r="T2191" s="254"/>
      <c r="AT2191" s="248" t="s">
        <v>402</v>
      </c>
      <c r="AU2191" s="248" t="s">
        <v>87</v>
      </c>
      <c r="AV2191" s="14" t="s">
        <v>286</v>
      </c>
      <c r="AW2191" s="14" t="s">
        <v>43</v>
      </c>
      <c r="AX2191" s="14" t="s">
        <v>24</v>
      </c>
      <c r="AY2191" s="248" t="s">
        <v>281</v>
      </c>
    </row>
    <row r="2192" s="1" customFormat="1" ht="16.5" customHeight="1">
      <c r="B2192" s="203"/>
      <c r="C2192" s="255" t="s">
        <v>2559</v>
      </c>
      <c r="D2192" s="255" t="s">
        <v>512</v>
      </c>
      <c r="E2192" s="256" t="s">
        <v>2560</v>
      </c>
      <c r="F2192" s="257" t="s">
        <v>2561</v>
      </c>
      <c r="G2192" s="258" t="s">
        <v>388</v>
      </c>
      <c r="H2192" s="259">
        <v>430.27699999999999</v>
      </c>
      <c r="I2192" s="260"/>
      <c r="J2192" s="261">
        <f>ROUND(I2192*H2192,2)</f>
        <v>0</v>
      </c>
      <c r="K2192" s="257" t="s">
        <v>389</v>
      </c>
      <c r="L2192" s="262"/>
      <c r="M2192" s="263" t="s">
        <v>5</v>
      </c>
      <c r="N2192" s="264" t="s">
        <v>51</v>
      </c>
      <c r="O2192" s="49"/>
      <c r="P2192" s="213">
        <f>O2192*H2192</f>
        <v>0</v>
      </c>
      <c r="Q2192" s="213">
        <v>0.002</v>
      </c>
      <c r="R2192" s="213">
        <f>Q2192*H2192</f>
        <v>0.86055400000000004</v>
      </c>
      <c r="S2192" s="213">
        <v>0</v>
      </c>
      <c r="T2192" s="214">
        <f>S2192*H2192</f>
        <v>0</v>
      </c>
      <c r="AR2192" s="26" t="s">
        <v>738</v>
      </c>
      <c r="AT2192" s="26" t="s">
        <v>512</v>
      </c>
      <c r="AU2192" s="26" t="s">
        <v>87</v>
      </c>
      <c r="AY2192" s="26" t="s">
        <v>281</v>
      </c>
      <c r="BE2192" s="215">
        <f>IF(N2192="základní",J2192,0)</f>
        <v>0</v>
      </c>
      <c r="BF2192" s="215">
        <f>IF(N2192="snížená",J2192,0)</f>
        <v>0</v>
      </c>
      <c r="BG2192" s="215">
        <f>IF(N2192="zákl. přenesená",J2192,0)</f>
        <v>0</v>
      </c>
      <c r="BH2192" s="215">
        <f>IF(N2192="sníž. přenesená",J2192,0)</f>
        <v>0</v>
      </c>
      <c r="BI2192" s="215">
        <f>IF(N2192="nulová",J2192,0)</f>
        <v>0</v>
      </c>
      <c r="BJ2192" s="26" t="s">
        <v>24</v>
      </c>
      <c r="BK2192" s="215">
        <f>ROUND(I2192*H2192,2)</f>
        <v>0</v>
      </c>
      <c r="BL2192" s="26" t="s">
        <v>354</v>
      </c>
      <c r="BM2192" s="26" t="s">
        <v>2562</v>
      </c>
    </row>
    <row r="2193" s="1" customFormat="1">
      <c r="B2193" s="48"/>
      <c r="D2193" s="216" t="s">
        <v>288</v>
      </c>
      <c r="F2193" s="217" t="s">
        <v>2563</v>
      </c>
      <c r="I2193" s="218"/>
      <c r="L2193" s="48"/>
      <c r="M2193" s="219"/>
      <c r="N2193" s="49"/>
      <c r="O2193" s="49"/>
      <c r="P2193" s="49"/>
      <c r="Q2193" s="49"/>
      <c r="R2193" s="49"/>
      <c r="S2193" s="49"/>
      <c r="T2193" s="87"/>
      <c r="AT2193" s="26" t="s">
        <v>288</v>
      </c>
      <c r="AU2193" s="26" t="s">
        <v>87</v>
      </c>
    </row>
    <row r="2194" s="13" customFormat="1">
      <c r="B2194" s="239"/>
      <c r="D2194" s="216" t="s">
        <v>402</v>
      </c>
      <c r="E2194" s="240" t="s">
        <v>5</v>
      </c>
      <c r="F2194" s="241" t="s">
        <v>2564</v>
      </c>
      <c r="H2194" s="242">
        <v>430.27699999999999</v>
      </c>
      <c r="I2194" s="243"/>
      <c r="L2194" s="239"/>
      <c r="M2194" s="244"/>
      <c r="N2194" s="245"/>
      <c r="O2194" s="245"/>
      <c r="P2194" s="245"/>
      <c r="Q2194" s="245"/>
      <c r="R2194" s="245"/>
      <c r="S2194" s="245"/>
      <c r="T2194" s="246"/>
      <c r="AT2194" s="240" t="s">
        <v>402</v>
      </c>
      <c r="AU2194" s="240" t="s">
        <v>87</v>
      </c>
      <c r="AV2194" s="13" t="s">
        <v>87</v>
      </c>
      <c r="AW2194" s="13" t="s">
        <v>43</v>
      </c>
      <c r="AX2194" s="13" t="s">
        <v>80</v>
      </c>
      <c r="AY2194" s="240" t="s">
        <v>281</v>
      </c>
    </row>
    <row r="2195" s="14" customFormat="1">
      <c r="B2195" s="247"/>
      <c r="D2195" s="216" t="s">
        <v>402</v>
      </c>
      <c r="E2195" s="248" t="s">
        <v>5</v>
      </c>
      <c r="F2195" s="249" t="s">
        <v>405</v>
      </c>
      <c r="H2195" s="250">
        <v>430.27699999999999</v>
      </c>
      <c r="I2195" s="251"/>
      <c r="L2195" s="247"/>
      <c r="M2195" s="252"/>
      <c r="N2195" s="253"/>
      <c r="O2195" s="253"/>
      <c r="P2195" s="253"/>
      <c r="Q2195" s="253"/>
      <c r="R2195" s="253"/>
      <c r="S2195" s="253"/>
      <c r="T2195" s="254"/>
      <c r="AT2195" s="248" t="s">
        <v>402</v>
      </c>
      <c r="AU2195" s="248" t="s">
        <v>87</v>
      </c>
      <c r="AV2195" s="14" t="s">
        <v>286</v>
      </c>
      <c r="AW2195" s="14" t="s">
        <v>43</v>
      </c>
      <c r="AX2195" s="14" t="s">
        <v>24</v>
      </c>
      <c r="AY2195" s="248" t="s">
        <v>281</v>
      </c>
    </row>
    <row r="2196" s="1" customFormat="1" ht="25.5" customHeight="1">
      <c r="B2196" s="203"/>
      <c r="C2196" s="204" t="s">
        <v>2565</v>
      </c>
      <c r="D2196" s="204" t="s">
        <v>282</v>
      </c>
      <c r="E2196" s="205" t="s">
        <v>2555</v>
      </c>
      <c r="F2196" s="206" t="s">
        <v>2556</v>
      </c>
      <c r="G2196" s="207" t="s">
        <v>388</v>
      </c>
      <c r="H2196" s="208">
        <v>277.55000000000001</v>
      </c>
      <c r="I2196" s="209"/>
      <c r="J2196" s="210">
        <f>ROUND(I2196*H2196,2)</f>
        <v>0</v>
      </c>
      <c r="K2196" s="206" t="s">
        <v>389</v>
      </c>
      <c r="L2196" s="48"/>
      <c r="M2196" s="211" t="s">
        <v>5</v>
      </c>
      <c r="N2196" s="212" t="s">
        <v>51</v>
      </c>
      <c r="O2196" s="49"/>
      <c r="P2196" s="213">
        <f>O2196*H2196</f>
        <v>0</v>
      </c>
      <c r="Q2196" s="213">
        <v>0</v>
      </c>
      <c r="R2196" s="213">
        <f>Q2196*H2196</f>
        <v>0</v>
      </c>
      <c r="S2196" s="213">
        <v>0</v>
      </c>
      <c r="T2196" s="214">
        <f>S2196*H2196</f>
        <v>0</v>
      </c>
      <c r="AR2196" s="26" t="s">
        <v>354</v>
      </c>
      <c r="AT2196" s="26" t="s">
        <v>282</v>
      </c>
      <c r="AU2196" s="26" t="s">
        <v>87</v>
      </c>
      <c r="AY2196" s="26" t="s">
        <v>281</v>
      </c>
      <c r="BE2196" s="215">
        <f>IF(N2196="základní",J2196,0)</f>
        <v>0</v>
      </c>
      <c r="BF2196" s="215">
        <f>IF(N2196="snížená",J2196,0)</f>
        <v>0</v>
      </c>
      <c r="BG2196" s="215">
        <f>IF(N2196="zákl. přenesená",J2196,0)</f>
        <v>0</v>
      </c>
      <c r="BH2196" s="215">
        <f>IF(N2196="sníž. přenesená",J2196,0)</f>
        <v>0</v>
      </c>
      <c r="BI2196" s="215">
        <f>IF(N2196="nulová",J2196,0)</f>
        <v>0</v>
      </c>
      <c r="BJ2196" s="26" t="s">
        <v>24</v>
      </c>
      <c r="BK2196" s="215">
        <f>ROUND(I2196*H2196,2)</f>
        <v>0</v>
      </c>
      <c r="BL2196" s="26" t="s">
        <v>354</v>
      </c>
      <c r="BM2196" s="26" t="s">
        <v>2566</v>
      </c>
    </row>
    <row r="2197" s="1" customFormat="1">
      <c r="B2197" s="48"/>
      <c r="D2197" s="216" t="s">
        <v>288</v>
      </c>
      <c r="F2197" s="217" t="s">
        <v>2558</v>
      </c>
      <c r="I2197" s="218"/>
      <c r="L2197" s="48"/>
      <c r="M2197" s="219"/>
      <c r="N2197" s="49"/>
      <c r="O2197" s="49"/>
      <c r="P2197" s="49"/>
      <c r="Q2197" s="49"/>
      <c r="R2197" s="49"/>
      <c r="S2197" s="49"/>
      <c r="T2197" s="87"/>
      <c r="AT2197" s="26" t="s">
        <v>288</v>
      </c>
      <c r="AU2197" s="26" t="s">
        <v>87</v>
      </c>
    </row>
    <row r="2198" s="12" customFormat="1">
      <c r="B2198" s="232"/>
      <c r="D2198" s="216" t="s">
        <v>402</v>
      </c>
      <c r="E2198" s="233" t="s">
        <v>5</v>
      </c>
      <c r="F2198" s="234" t="s">
        <v>1921</v>
      </c>
      <c r="H2198" s="233" t="s">
        <v>5</v>
      </c>
      <c r="I2198" s="235"/>
      <c r="L2198" s="232"/>
      <c r="M2198" s="236"/>
      <c r="N2198" s="237"/>
      <c r="O2198" s="237"/>
      <c r="P2198" s="237"/>
      <c r="Q2198" s="237"/>
      <c r="R2198" s="237"/>
      <c r="S2198" s="237"/>
      <c r="T2198" s="238"/>
      <c r="AT2198" s="233" t="s">
        <v>402</v>
      </c>
      <c r="AU2198" s="233" t="s">
        <v>87</v>
      </c>
      <c r="AV2198" s="12" t="s">
        <v>24</v>
      </c>
      <c r="AW2198" s="12" t="s">
        <v>43</v>
      </c>
      <c r="AX2198" s="12" t="s">
        <v>80</v>
      </c>
      <c r="AY2198" s="233" t="s">
        <v>281</v>
      </c>
    </row>
    <row r="2199" s="13" customFormat="1">
      <c r="B2199" s="239"/>
      <c r="D2199" s="216" t="s">
        <v>402</v>
      </c>
      <c r="E2199" s="240" t="s">
        <v>5</v>
      </c>
      <c r="F2199" s="241" t="s">
        <v>1922</v>
      </c>
      <c r="H2199" s="242">
        <v>57.770000000000003</v>
      </c>
      <c r="I2199" s="243"/>
      <c r="L2199" s="239"/>
      <c r="M2199" s="244"/>
      <c r="N2199" s="245"/>
      <c r="O2199" s="245"/>
      <c r="P2199" s="245"/>
      <c r="Q2199" s="245"/>
      <c r="R2199" s="245"/>
      <c r="S2199" s="245"/>
      <c r="T2199" s="246"/>
      <c r="AT2199" s="240" t="s">
        <v>402</v>
      </c>
      <c r="AU2199" s="240" t="s">
        <v>87</v>
      </c>
      <c r="AV2199" s="13" t="s">
        <v>87</v>
      </c>
      <c r="AW2199" s="13" t="s">
        <v>43</v>
      </c>
      <c r="AX2199" s="13" t="s">
        <v>80</v>
      </c>
      <c r="AY2199" s="240" t="s">
        <v>281</v>
      </c>
    </row>
    <row r="2200" s="12" customFormat="1">
      <c r="B2200" s="232"/>
      <c r="D2200" s="216" t="s">
        <v>402</v>
      </c>
      <c r="E2200" s="233" t="s">
        <v>5</v>
      </c>
      <c r="F2200" s="234" t="s">
        <v>1923</v>
      </c>
      <c r="H2200" s="233" t="s">
        <v>5</v>
      </c>
      <c r="I2200" s="235"/>
      <c r="L2200" s="232"/>
      <c r="M2200" s="236"/>
      <c r="N2200" s="237"/>
      <c r="O2200" s="237"/>
      <c r="P2200" s="237"/>
      <c r="Q2200" s="237"/>
      <c r="R2200" s="237"/>
      <c r="S2200" s="237"/>
      <c r="T2200" s="238"/>
      <c r="AT2200" s="233" t="s">
        <v>402</v>
      </c>
      <c r="AU2200" s="233" t="s">
        <v>87</v>
      </c>
      <c r="AV2200" s="12" t="s">
        <v>24</v>
      </c>
      <c r="AW2200" s="12" t="s">
        <v>43</v>
      </c>
      <c r="AX2200" s="12" t="s">
        <v>80</v>
      </c>
      <c r="AY2200" s="233" t="s">
        <v>281</v>
      </c>
    </row>
    <row r="2201" s="13" customFormat="1">
      <c r="B2201" s="239"/>
      <c r="D2201" s="216" t="s">
        <v>402</v>
      </c>
      <c r="E2201" s="240" t="s">
        <v>5</v>
      </c>
      <c r="F2201" s="241" t="s">
        <v>1924</v>
      </c>
      <c r="H2201" s="242">
        <v>60.039999999999999</v>
      </c>
      <c r="I2201" s="243"/>
      <c r="L2201" s="239"/>
      <c r="M2201" s="244"/>
      <c r="N2201" s="245"/>
      <c r="O2201" s="245"/>
      <c r="P2201" s="245"/>
      <c r="Q2201" s="245"/>
      <c r="R2201" s="245"/>
      <c r="S2201" s="245"/>
      <c r="T2201" s="246"/>
      <c r="AT2201" s="240" t="s">
        <v>402</v>
      </c>
      <c r="AU2201" s="240" t="s">
        <v>87</v>
      </c>
      <c r="AV2201" s="13" t="s">
        <v>87</v>
      </c>
      <c r="AW2201" s="13" t="s">
        <v>43</v>
      </c>
      <c r="AX2201" s="13" t="s">
        <v>80</v>
      </c>
      <c r="AY2201" s="240" t="s">
        <v>281</v>
      </c>
    </row>
    <row r="2202" s="12" customFormat="1">
      <c r="B2202" s="232"/>
      <c r="D2202" s="216" t="s">
        <v>402</v>
      </c>
      <c r="E2202" s="233" t="s">
        <v>5</v>
      </c>
      <c r="F2202" s="234" t="s">
        <v>1925</v>
      </c>
      <c r="H2202" s="233" t="s">
        <v>5</v>
      </c>
      <c r="I2202" s="235"/>
      <c r="L2202" s="232"/>
      <c r="M2202" s="236"/>
      <c r="N2202" s="237"/>
      <c r="O2202" s="237"/>
      <c r="P2202" s="237"/>
      <c r="Q2202" s="237"/>
      <c r="R2202" s="237"/>
      <c r="S2202" s="237"/>
      <c r="T2202" s="238"/>
      <c r="AT2202" s="233" t="s">
        <v>402</v>
      </c>
      <c r="AU2202" s="233" t="s">
        <v>87</v>
      </c>
      <c r="AV2202" s="12" t="s">
        <v>24</v>
      </c>
      <c r="AW2202" s="12" t="s">
        <v>43</v>
      </c>
      <c r="AX2202" s="12" t="s">
        <v>80</v>
      </c>
      <c r="AY2202" s="233" t="s">
        <v>281</v>
      </c>
    </row>
    <row r="2203" s="13" customFormat="1">
      <c r="B2203" s="239"/>
      <c r="D2203" s="216" t="s">
        <v>402</v>
      </c>
      <c r="E2203" s="240" t="s">
        <v>5</v>
      </c>
      <c r="F2203" s="241" t="s">
        <v>2567</v>
      </c>
      <c r="H2203" s="242">
        <v>94.25</v>
      </c>
      <c r="I2203" s="243"/>
      <c r="L2203" s="239"/>
      <c r="M2203" s="244"/>
      <c r="N2203" s="245"/>
      <c r="O2203" s="245"/>
      <c r="P2203" s="245"/>
      <c r="Q2203" s="245"/>
      <c r="R2203" s="245"/>
      <c r="S2203" s="245"/>
      <c r="T2203" s="246"/>
      <c r="AT2203" s="240" t="s">
        <v>402</v>
      </c>
      <c r="AU2203" s="240" t="s">
        <v>87</v>
      </c>
      <c r="AV2203" s="13" t="s">
        <v>87</v>
      </c>
      <c r="AW2203" s="13" t="s">
        <v>43</v>
      </c>
      <c r="AX2203" s="13" t="s">
        <v>80</v>
      </c>
      <c r="AY2203" s="240" t="s">
        <v>281</v>
      </c>
    </row>
    <row r="2204" s="12" customFormat="1">
      <c r="B2204" s="232"/>
      <c r="D2204" s="216" t="s">
        <v>402</v>
      </c>
      <c r="E2204" s="233" t="s">
        <v>5</v>
      </c>
      <c r="F2204" s="234" t="s">
        <v>1927</v>
      </c>
      <c r="H2204" s="233" t="s">
        <v>5</v>
      </c>
      <c r="I2204" s="235"/>
      <c r="L2204" s="232"/>
      <c r="M2204" s="236"/>
      <c r="N2204" s="237"/>
      <c r="O2204" s="237"/>
      <c r="P2204" s="237"/>
      <c r="Q2204" s="237"/>
      <c r="R2204" s="237"/>
      <c r="S2204" s="237"/>
      <c r="T2204" s="238"/>
      <c r="AT2204" s="233" t="s">
        <v>402</v>
      </c>
      <c r="AU2204" s="233" t="s">
        <v>87</v>
      </c>
      <c r="AV2204" s="12" t="s">
        <v>24</v>
      </c>
      <c r="AW2204" s="12" t="s">
        <v>43</v>
      </c>
      <c r="AX2204" s="12" t="s">
        <v>80</v>
      </c>
      <c r="AY2204" s="233" t="s">
        <v>281</v>
      </c>
    </row>
    <row r="2205" s="13" customFormat="1">
      <c r="B2205" s="239"/>
      <c r="D2205" s="216" t="s">
        <v>402</v>
      </c>
      <c r="E2205" s="240" t="s">
        <v>5</v>
      </c>
      <c r="F2205" s="241" t="s">
        <v>1928</v>
      </c>
      <c r="H2205" s="242">
        <v>14.74</v>
      </c>
      <c r="I2205" s="243"/>
      <c r="L2205" s="239"/>
      <c r="M2205" s="244"/>
      <c r="N2205" s="245"/>
      <c r="O2205" s="245"/>
      <c r="P2205" s="245"/>
      <c r="Q2205" s="245"/>
      <c r="R2205" s="245"/>
      <c r="S2205" s="245"/>
      <c r="T2205" s="246"/>
      <c r="AT2205" s="240" t="s">
        <v>402</v>
      </c>
      <c r="AU2205" s="240" t="s">
        <v>87</v>
      </c>
      <c r="AV2205" s="13" t="s">
        <v>87</v>
      </c>
      <c r="AW2205" s="13" t="s">
        <v>43</v>
      </c>
      <c r="AX2205" s="13" t="s">
        <v>80</v>
      </c>
      <c r="AY2205" s="240" t="s">
        <v>281</v>
      </c>
    </row>
    <row r="2206" s="12" customFormat="1">
      <c r="B2206" s="232"/>
      <c r="D2206" s="216" t="s">
        <v>402</v>
      </c>
      <c r="E2206" s="233" t="s">
        <v>5</v>
      </c>
      <c r="F2206" s="234" t="s">
        <v>1929</v>
      </c>
      <c r="H2206" s="233" t="s">
        <v>5</v>
      </c>
      <c r="I2206" s="235"/>
      <c r="L2206" s="232"/>
      <c r="M2206" s="236"/>
      <c r="N2206" s="237"/>
      <c r="O2206" s="237"/>
      <c r="P2206" s="237"/>
      <c r="Q2206" s="237"/>
      <c r="R2206" s="237"/>
      <c r="S2206" s="237"/>
      <c r="T2206" s="238"/>
      <c r="AT2206" s="233" t="s">
        <v>402</v>
      </c>
      <c r="AU2206" s="233" t="s">
        <v>87</v>
      </c>
      <c r="AV2206" s="12" t="s">
        <v>24</v>
      </c>
      <c r="AW2206" s="12" t="s">
        <v>43</v>
      </c>
      <c r="AX2206" s="12" t="s">
        <v>80</v>
      </c>
      <c r="AY2206" s="233" t="s">
        <v>281</v>
      </c>
    </row>
    <row r="2207" s="13" customFormat="1">
      <c r="B2207" s="239"/>
      <c r="D2207" s="216" t="s">
        <v>402</v>
      </c>
      <c r="E2207" s="240" t="s">
        <v>5</v>
      </c>
      <c r="F2207" s="241" t="s">
        <v>1930</v>
      </c>
      <c r="H2207" s="242">
        <v>50.75</v>
      </c>
      <c r="I2207" s="243"/>
      <c r="L2207" s="239"/>
      <c r="M2207" s="244"/>
      <c r="N2207" s="245"/>
      <c r="O2207" s="245"/>
      <c r="P2207" s="245"/>
      <c r="Q2207" s="245"/>
      <c r="R2207" s="245"/>
      <c r="S2207" s="245"/>
      <c r="T2207" s="246"/>
      <c r="AT2207" s="240" t="s">
        <v>402</v>
      </c>
      <c r="AU2207" s="240" t="s">
        <v>87</v>
      </c>
      <c r="AV2207" s="13" t="s">
        <v>87</v>
      </c>
      <c r="AW2207" s="13" t="s">
        <v>43</v>
      </c>
      <c r="AX2207" s="13" t="s">
        <v>80</v>
      </c>
      <c r="AY2207" s="240" t="s">
        <v>281</v>
      </c>
    </row>
    <row r="2208" s="14" customFormat="1">
      <c r="B2208" s="247"/>
      <c r="D2208" s="216" t="s">
        <v>402</v>
      </c>
      <c r="E2208" s="248" t="s">
        <v>5</v>
      </c>
      <c r="F2208" s="249" t="s">
        <v>405</v>
      </c>
      <c r="H2208" s="250">
        <v>277.55000000000001</v>
      </c>
      <c r="I2208" s="251"/>
      <c r="L2208" s="247"/>
      <c r="M2208" s="252"/>
      <c r="N2208" s="253"/>
      <c r="O2208" s="253"/>
      <c r="P2208" s="253"/>
      <c r="Q2208" s="253"/>
      <c r="R2208" s="253"/>
      <c r="S2208" s="253"/>
      <c r="T2208" s="254"/>
      <c r="AT2208" s="248" t="s">
        <v>402</v>
      </c>
      <c r="AU2208" s="248" t="s">
        <v>87</v>
      </c>
      <c r="AV2208" s="14" t="s">
        <v>286</v>
      </c>
      <c r="AW2208" s="14" t="s">
        <v>43</v>
      </c>
      <c r="AX2208" s="14" t="s">
        <v>24</v>
      </c>
      <c r="AY2208" s="248" t="s">
        <v>281</v>
      </c>
    </row>
    <row r="2209" s="1" customFormat="1" ht="16.5" customHeight="1">
      <c r="B2209" s="203"/>
      <c r="C2209" s="255" t="s">
        <v>2568</v>
      </c>
      <c r="D2209" s="255" t="s">
        <v>512</v>
      </c>
      <c r="E2209" s="256" t="s">
        <v>2569</v>
      </c>
      <c r="F2209" s="257" t="s">
        <v>2570</v>
      </c>
      <c r="G2209" s="258" t="s">
        <v>388</v>
      </c>
      <c r="H2209" s="259">
        <v>566.202</v>
      </c>
      <c r="I2209" s="260"/>
      <c r="J2209" s="261">
        <f>ROUND(I2209*H2209,2)</f>
        <v>0</v>
      </c>
      <c r="K2209" s="257" t="s">
        <v>5</v>
      </c>
      <c r="L2209" s="262"/>
      <c r="M2209" s="263" t="s">
        <v>5</v>
      </c>
      <c r="N2209" s="264" t="s">
        <v>51</v>
      </c>
      <c r="O2209" s="49"/>
      <c r="P2209" s="213">
        <f>O2209*H2209</f>
        <v>0</v>
      </c>
      <c r="Q2209" s="213">
        <v>0.0027499999999999998</v>
      </c>
      <c r="R2209" s="213">
        <f>Q2209*H2209</f>
        <v>1.5570554999999999</v>
      </c>
      <c r="S2209" s="213">
        <v>0</v>
      </c>
      <c r="T2209" s="214">
        <f>S2209*H2209</f>
        <v>0</v>
      </c>
      <c r="AR2209" s="26" t="s">
        <v>738</v>
      </c>
      <c r="AT2209" s="26" t="s">
        <v>512</v>
      </c>
      <c r="AU2209" s="26" t="s">
        <v>87</v>
      </c>
      <c r="AY2209" s="26" t="s">
        <v>281</v>
      </c>
      <c r="BE2209" s="215">
        <f>IF(N2209="základní",J2209,0)</f>
        <v>0</v>
      </c>
      <c r="BF2209" s="215">
        <f>IF(N2209="snížená",J2209,0)</f>
        <v>0</v>
      </c>
      <c r="BG2209" s="215">
        <f>IF(N2209="zákl. přenesená",J2209,0)</f>
        <v>0</v>
      </c>
      <c r="BH2209" s="215">
        <f>IF(N2209="sníž. přenesená",J2209,0)</f>
        <v>0</v>
      </c>
      <c r="BI2209" s="215">
        <f>IF(N2209="nulová",J2209,0)</f>
        <v>0</v>
      </c>
      <c r="BJ2209" s="26" t="s">
        <v>24</v>
      </c>
      <c r="BK2209" s="215">
        <f>ROUND(I2209*H2209,2)</f>
        <v>0</v>
      </c>
      <c r="BL2209" s="26" t="s">
        <v>354</v>
      </c>
      <c r="BM2209" s="26" t="s">
        <v>2571</v>
      </c>
    </row>
    <row r="2210" s="1" customFormat="1">
      <c r="B2210" s="48"/>
      <c r="D2210" s="216" t="s">
        <v>288</v>
      </c>
      <c r="F2210" s="217" t="s">
        <v>2572</v>
      </c>
      <c r="I2210" s="218"/>
      <c r="L2210" s="48"/>
      <c r="M2210" s="219"/>
      <c r="N2210" s="49"/>
      <c r="O2210" s="49"/>
      <c r="P2210" s="49"/>
      <c r="Q2210" s="49"/>
      <c r="R2210" s="49"/>
      <c r="S2210" s="49"/>
      <c r="T2210" s="87"/>
      <c r="AT2210" s="26" t="s">
        <v>288</v>
      </c>
      <c r="AU2210" s="26" t="s">
        <v>87</v>
      </c>
    </row>
    <row r="2211" s="13" customFormat="1">
      <c r="B2211" s="239"/>
      <c r="D2211" s="216" t="s">
        <v>402</v>
      </c>
      <c r="E2211" s="240" t="s">
        <v>5</v>
      </c>
      <c r="F2211" s="241" t="s">
        <v>2573</v>
      </c>
      <c r="H2211" s="242">
        <v>566.202</v>
      </c>
      <c r="I2211" s="243"/>
      <c r="L2211" s="239"/>
      <c r="M2211" s="244"/>
      <c r="N2211" s="245"/>
      <c r="O2211" s="245"/>
      <c r="P2211" s="245"/>
      <c r="Q2211" s="245"/>
      <c r="R2211" s="245"/>
      <c r="S2211" s="245"/>
      <c r="T2211" s="246"/>
      <c r="AT2211" s="240" t="s">
        <v>402</v>
      </c>
      <c r="AU2211" s="240" t="s">
        <v>87</v>
      </c>
      <c r="AV2211" s="13" t="s">
        <v>87</v>
      </c>
      <c r="AW2211" s="13" t="s">
        <v>43</v>
      </c>
      <c r="AX2211" s="13" t="s">
        <v>80</v>
      </c>
      <c r="AY2211" s="240" t="s">
        <v>281</v>
      </c>
    </row>
    <row r="2212" s="14" customFormat="1">
      <c r="B2212" s="247"/>
      <c r="D2212" s="216" t="s">
        <v>402</v>
      </c>
      <c r="E2212" s="248" t="s">
        <v>5</v>
      </c>
      <c r="F2212" s="249" t="s">
        <v>405</v>
      </c>
      <c r="H2212" s="250">
        <v>566.202</v>
      </c>
      <c r="I2212" s="251"/>
      <c r="L2212" s="247"/>
      <c r="M2212" s="252"/>
      <c r="N2212" s="253"/>
      <c r="O2212" s="253"/>
      <c r="P2212" s="253"/>
      <c r="Q2212" s="253"/>
      <c r="R2212" s="253"/>
      <c r="S2212" s="253"/>
      <c r="T2212" s="254"/>
      <c r="AT2212" s="248" t="s">
        <v>402</v>
      </c>
      <c r="AU2212" s="248" t="s">
        <v>87</v>
      </c>
      <c r="AV2212" s="14" t="s">
        <v>286</v>
      </c>
      <c r="AW2212" s="14" t="s">
        <v>43</v>
      </c>
      <c r="AX2212" s="14" t="s">
        <v>24</v>
      </c>
      <c r="AY2212" s="248" t="s">
        <v>281</v>
      </c>
    </row>
    <row r="2213" s="1" customFormat="1" ht="25.5" customHeight="1">
      <c r="B2213" s="203"/>
      <c r="C2213" s="204" t="s">
        <v>2574</v>
      </c>
      <c r="D2213" s="204" t="s">
        <v>282</v>
      </c>
      <c r="E2213" s="205" t="s">
        <v>2555</v>
      </c>
      <c r="F2213" s="206" t="s">
        <v>2556</v>
      </c>
      <c r="G2213" s="207" t="s">
        <v>388</v>
      </c>
      <c r="H2213" s="208">
        <v>183.03999999999999</v>
      </c>
      <c r="I2213" s="209"/>
      <c r="J2213" s="210">
        <f>ROUND(I2213*H2213,2)</f>
        <v>0</v>
      </c>
      <c r="K2213" s="206" t="s">
        <v>389</v>
      </c>
      <c r="L2213" s="48"/>
      <c r="M2213" s="211" t="s">
        <v>5</v>
      </c>
      <c r="N2213" s="212" t="s">
        <v>51</v>
      </c>
      <c r="O2213" s="49"/>
      <c r="P2213" s="213">
        <f>O2213*H2213</f>
        <v>0</v>
      </c>
      <c r="Q2213" s="213">
        <v>0</v>
      </c>
      <c r="R2213" s="213">
        <f>Q2213*H2213</f>
        <v>0</v>
      </c>
      <c r="S2213" s="213">
        <v>0</v>
      </c>
      <c r="T2213" s="214">
        <f>S2213*H2213</f>
        <v>0</v>
      </c>
      <c r="AR2213" s="26" t="s">
        <v>354</v>
      </c>
      <c r="AT2213" s="26" t="s">
        <v>282</v>
      </c>
      <c r="AU2213" s="26" t="s">
        <v>87</v>
      </c>
      <c r="AY2213" s="26" t="s">
        <v>281</v>
      </c>
      <c r="BE2213" s="215">
        <f>IF(N2213="základní",J2213,0)</f>
        <v>0</v>
      </c>
      <c r="BF2213" s="215">
        <f>IF(N2213="snížená",J2213,0)</f>
        <v>0</v>
      </c>
      <c r="BG2213" s="215">
        <f>IF(N2213="zákl. přenesená",J2213,0)</f>
        <v>0</v>
      </c>
      <c r="BH2213" s="215">
        <f>IF(N2213="sníž. přenesená",J2213,0)</f>
        <v>0</v>
      </c>
      <c r="BI2213" s="215">
        <f>IF(N2213="nulová",J2213,0)</f>
        <v>0</v>
      </c>
      <c r="BJ2213" s="26" t="s">
        <v>24</v>
      </c>
      <c r="BK2213" s="215">
        <f>ROUND(I2213*H2213,2)</f>
        <v>0</v>
      </c>
      <c r="BL2213" s="26" t="s">
        <v>354</v>
      </c>
      <c r="BM2213" s="26" t="s">
        <v>2575</v>
      </c>
    </row>
    <row r="2214" s="1" customFormat="1">
      <c r="B2214" s="48"/>
      <c r="D2214" s="216" t="s">
        <v>288</v>
      </c>
      <c r="F2214" s="217" t="s">
        <v>2558</v>
      </c>
      <c r="I2214" s="218"/>
      <c r="L2214" s="48"/>
      <c r="M2214" s="219"/>
      <c r="N2214" s="49"/>
      <c r="O2214" s="49"/>
      <c r="P2214" s="49"/>
      <c r="Q2214" s="49"/>
      <c r="R2214" s="49"/>
      <c r="S2214" s="49"/>
      <c r="T2214" s="87"/>
      <c r="AT2214" s="26" t="s">
        <v>288</v>
      </c>
      <c r="AU2214" s="26" t="s">
        <v>87</v>
      </c>
    </row>
    <row r="2215" s="12" customFormat="1">
      <c r="B2215" s="232"/>
      <c r="D2215" s="216" t="s">
        <v>402</v>
      </c>
      <c r="E2215" s="233" t="s">
        <v>5</v>
      </c>
      <c r="F2215" s="234" t="s">
        <v>1933</v>
      </c>
      <c r="H2215" s="233" t="s">
        <v>5</v>
      </c>
      <c r="I2215" s="235"/>
      <c r="L2215" s="232"/>
      <c r="M2215" s="236"/>
      <c r="N2215" s="237"/>
      <c r="O2215" s="237"/>
      <c r="P2215" s="237"/>
      <c r="Q2215" s="237"/>
      <c r="R2215" s="237"/>
      <c r="S2215" s="237"/>
      <c r="T2215" s="238"/>
      <c r="AT2215" s="233" t="s">
        <v>402</v>
      </c>
      <c r="AU2215" s="233" t="s">
        <v>87</v>
      </c>
      <c r="AV2215" s="12" t="s">
        <v>24</v>
      </c>
      <c r="AW2215" s="12" t="s">
        <v>43</v>
      </c>
      <c r="AX2215" s="12" t="s">
        <v>80</v>
      </c>
      <c r="AY2215" s="233" t="s">
        <v>281</v>
      </c>
    </row>
    <row r="2216" s="13" customFormat="1">
      <c r="B2216" s="239"/>
      <c r="D2216" s="216" t="s">
        <v>402</v>
      </c>
      <c r="E2216" s="240" t="s">
        <v>5</v>
      </c>
      <c r="F2216" s="241" t="s">
        <v>1934</v>
      </c>
      <c r="H2216" s="242">
        <v>84.579999999999998</v>
      </c>
      <c r="I2216" s="243"/>
      <c r="L2216" s="239"/>
      <c r="M2216" s="244"/>
      <c r="N2216" s="245"/>
      <c r="O2216" s="245"/>
      <c r="P2216" s="245"/>
      <c r="Q2216" s="245"/>
      <c r="R2216" s="245"/>
      <c r="S2216" s="245"/>
      <c r="T2216" s="246"/>
      <c r="AT2216" s="240" t="s">
        <v>402</v>
      </c>
      <c r="AU2216" s="240" t="s">
        <v>87</v>
      </c>
      <c r="AV2216" s="13" t="s">
        <v>87</v>
      </c>
      <c r="AW2216" s="13" t="s">
        <v>43</v>
      </c>
      <c r="AX2216" s="13" t="s">
        <v>80</v>
      </c>
      <c r="AY2216" s="240" t="s">
        <v>281</v>
      </c>
    </row>
    <row r="2217" s="12" customFormat="1">
      <c r="B2217" s="232"/>
      <c r="D2217" s="216" t="s">
        <v>402</v>
      </c>
      <c r="E2217" s="233" t="s">
        <v>5</v>
      </c>
      <c r="F2217" s="234" t="s">
        <v>1939</v>
      </c>
      <c r="H2217" s="233" t="s">
        <v>5</v>
      </c>
      <c r="I2217" s="235"/>
      <c r="L2217" s="232"/>
      <c r="M2217" s="236"/>
      <c r="N2217" s="237"/>
      <c r="O2217" s="237"/>
      <c r="P2217" s="237"/>
      <c r="Q2217" s="237"/>
      <c r="R2217" s="237"/>
      <c r="S2217" s="237"/>
      <c r="T2217" s="238"/>
      <c r="AT2217" s="233" t="s">
        <v>402</v>
      </c>
      <c r="AU2217" s="233" t="s">
        <v>87</v>
      </c>
      <c r="AV2217" s="12" t="s">
        <v>24</v>
      </c>
      <c r="AW2217" s="12" t="s">
        <v>43</v>
      </c>
      <c r="AX2217" s="12" t="s">
        <v>80</v>
      </c>
      <c r="AY2217" s="233" t="s">
        <v>281</v>
      </c>
    </row>
    <row r="2218" s="13" customFormat="1">
      <c r="B2218" s="239"/>
      <c r="D2218" s="216" t="s">
        <v>402</v>
      </c>
      <c r="E2218" s="240" t="s">
        <v>5</v>
      </c>
      <c r="F2218" s="241" t="s">
        <v>1940</v>
      </c>
      <c r="H2218" s="242">
        <v>8.5600000000000005</v>
      </c>
      <c r="I2218" s="243"/>
      <c r="L2218" s="239"/>
      <c r="M2218" s="244"/>
      <c r="N2218" s="245"/>
      <c r="O2218" s="245"/>
      <c r="P2218" s="245"/>
      <c r="Q2218" s="245"/>
      <c r="R2218" s="245"/>
      <c r="S2218" s="245"/>
      <c r="T2218" s="246"/>
      <c r="AT2218" s="240" t="s">
        <v>402</v>
      </c>
      <c r="AU2218" s="240" t="s">
        <v>87</v>
      </c>
      <c r="AV2218" s="13" t="s">
        <v>87</v>
      </c>
      <c r="AW2218" s="13" t="s">
        <v>43</v>
      </c>
      <c r="AX2218" s="13" t="s">
        <v>80</v>
      </c>
      <c r="AY2218" s="240" t="s">
        <v>281</v>
      </c>
    </row>
    <row r="2219" s="12" customFormat="1">
      <c r="B2219" s="232"/>
      <c r="D2219" s="216" t="s">
        <v>402</v>
      </c>
      <c r="E2219" s="233" t="s">
        <v>5</v>
      </c>
      <c r="F2219" s="234" t="s">
        <v>1941</v>
      </c>
      <c r="H2219" s="233" t="s">
        <v>5</v>
      </c>
      <c r="I2219" s="235"/>
      <c r="L2219" s="232"/>
      <c r="M2219" s="236"/>
      <c r="N2219" s="237"/>
      <c r="O2219" s="237"/>
      <c r="P2219" s="237"/>
      <c r="Q2219" s="237"/>
      <c r="R2219" s="237"/>
      <c r="S2219" s="237"/>
      <c r="T2219" s="238"/>
      <c r="AT2219" s="233" t="s">
        <v>402</v>
      </c>
      <c r="AU2219" s="233" t="s">
        <v>87</v>
      </c>
      <c r="AV2219" s="12" t="s">
        <v>24</v>
      </c>
      <c r="AW2219" s="12" t="s">
        <v>43</v>
      </c>
      <c r="AX2219" s="12" t="s">
        <v>80</v>
      </c>
      <c r="AY2219" s="233" t="s">
        <v>281</v>
      </c>
    </row>
    <row r="2220" s="13" customFormat="1">
      <c r="B2220" s="239"/>
      <c r="D2220" s="216" t="s">
        <v>402</v>
      </c>
      <c r="E2220" s="240" t="s">
        <v>5</v>
      </c>
      <c r="F2220" s="241" t="s">
        <v>1942</v>
      </c>
      <c r="H2220" s="242">
        <v>89.900000000000006</v>
      </c>
      <c r="I2220" s="243"/>
      <c r="L2220" s="239"/>
      <c r="M2220" s="244"/>
      <c r="N2220" s="245"/>
      <c r="O2220" s="245"/>
      <c r="P2220" s="245"/>
      <c r="Q2220" s="245"/>
      <c r="R2220" s="245"/>
      <c r="S2220" s="245"/>
      <c r="T2220" s="246"/>
      <c r="AT2220" s="240" t="s">
        <v>402</v>
      </c>
      <c r="AU2220" s="240" t="s">
        <v>87</v>
      </c>
      <c r="AV2220" s="13" t="s">
        <v>87</v>
      </c>
      <c r="AW2220" s="13" t="s">
        <v>43</v>
      </c>
      <c r="AX2220" s="13" t="s">
        <v>80</v>
      </c>
      <c r="AY2220" s="240" t="s">
        <v>281</v>
      </c>
    </row>
    <row r="2221" s="14" customFormat="1">
      <c r="B2221" s="247"/>
      <c r="D2221" s="216" t="s">
        <v>402</v>
      </c>
      <c r="E2221" s="248" t="s">
        <v>5</v>
      </c>
      <c r="F2221" s="249" t="s">
        <v>405</v>
      </c>
      <c r="H2221" s="250">
        <v>183.03999999999999</v>
      </c>
      <c r="I2221" s="251"/>
      <c r="L2221" s="247"/>
      <c r="M2221" s="252"/>
      <c r="N2221" s="253"/>
      <c r="O2221" s="253"/>
      <c r="P2221" s="253"/>
      <c r="Q2221" s="253"/>
      <c r="R2221" s="253"/>
      <c r="S2221" s="253"/>
      <c r="T2221" s="254"/>
      <c r="AT2221" s="248" t="s">
        <v>402</v>
      </c>
      <c r="AU2221" s="248" t="s">
        <v>87</v>
      </c>
      <c r="AV2221" s="14" t="s">
        <v>286</v>
      </c>
      <c r="AW2221" s="14" t="s">
        <v>43</v>
      </c>
      <c r="AX2221" s="14" t="s">
        <v>24</v>
      </c>
      <c r="AY2221" s="248" t="s">
        <v>281</v>
      </c>
    </row>
    <row r="2222" s="1" customFormat="1" ht="16.5" customHeight="1">
      <c r="B2222" s="203"/>
      <c r="C2222" s="255" t="s">
        <v>2576</v>
      </c>
      <c r="D2222" s="255" t="s">
        <v>512</v>
      </c>
      <c r="E2222" s="256" t="s">
        <v>2550</v>
      </c>
      <c r="F2222" s="257" t="s">
        <v>2551</v>
      </c>
      <c r="G2222" s="258" t="s">
        <v>388</v>
      </c>
      <c r="H2222" s="259">
        <v>186.70099999999999</v>
      </c>
      <c r="I2222" s="260"/>
      <c r="J2222" s="261">
        <f>ROUND(I2222*H2222,2)</f>
        <v>0</v>
      </c>
      <c r="K2222" s="257" t="s">
        <v>389</v>
      </c>
      <c r="L2222" s="262"/>
      <c r="M2222" s="263" t="s">
        <v>5</v>
      </c>
      <c r="N2222" s="264" t="s">
        <v>51</v>
      </c>
      <c r="O2222" s="49"/>
      <c r="P2222" s="213">
        <f>O2222*H2222</f>
        <v>0</v>
      </c>
      <c r="Q2222" s="213">
        <v>0.00096000000000000002</v>
      </c>
      <c r="R2222" s="213">
        <f>Q2222*H2222</f>
        <v>0.17923296</v>
      </c>
      <c r="S2222" s="213">
        <v>0</v>
      </c>
      <c r="T2222" s="214">
        <f>S2222*H2222</f>
        <v>0</v>
      </c>
      <c r="AR2222" s="26" t="s">
        <v>738</v>
      </c>
      <c r="AT2222" s="26" t="s">
        <v>512</v>
      </c>
      <c r="AU2222" s="26" t="s">
        <v>87</v>
      </c>
      <c r="AY2222" s="26" t="s">
        <v>281</v>
      </c>
      <c r="BE2222" s="215">
        <f>IF(N2222="základní",J2222,0)</f>
        <v>0</v>
      </c>
      <c r="BF2222" s="215">
        <f>IF(N2222="snížená",J2222,0)</f>
        <v>0</v>
      </c>
      <c r="BG2222" s="215">
        <f>IF(N2222="zákl. přenesená",J2222,0)</f>
        <v>0</v>
      </c>
      <c r="BH2222" s="215">
        <f>IF(N2222="sníž. přenesená",J2222,0)</f>
        <v>0</v>
      </c>
      <c r="BI2222" s="215">
        <f>IF(N2222="nulová",J2222,0)</f>
        <v>0</v>
      </c>
      <c r="BJ2222" s="26" t="s">
        <v>24</v>
      </c>
      <c r="BK2222" s="215">
        <f>ROUND(I2222*H2222,2)</f>
        <v>0</v>
      </c>
      <c r="BL2222" s="26" t="s">
        <v>354</v>
      </c>
      <c r="BM2222" s="26" t="s">
        <v>2577</v>
      </c>
    </row>
    <row r="2223" s="1" customFormat="1">
      <c r="B2223" s="48"/>
      <c r="D2223" s="216" t="s">
        <v>288</v>
      </c>
      <c r="F2223" s="217" t="s">
        <v>2551</v>
      </c>
      <c r="I2223" s="218"/>
      <c r="L2223" s="48"/>
      <c r="M2223" s="219"/>
      <c r="N2223" s="49"/>
      <c r="O2223" s="49"/>
      <c r="P2223" s="49"/>
      <c r="Q2223" s="49"/>
      <c r="R2223" s="49"/>
      <c r="S2223" s="49"/>
      <c r="T2223" s="87"/>
      <c r="AT2223" s="26" t="s">
        <v>288</v>
      </c>
      <c r="AU2223" s="26" t="s">
        <v>87</v>
      </c>
    </row>
    <row r="2224" s="13" customFormat="1">
      <c r="B2224" s="239"/>
      <c r="D2224" s="216" t="s">
        <v>402</v>
      </c>
      <c r="E2224" s="240" t="s">
        <v>5</v>
      </c>
      <c r="F2224" s="241" t="s">
        <v>2578</v>
      </c>
      <c r="H2224" s="242">
        <v>186.70099999999999</v>
      </c>
      <c r="I2224" s="243"/>
      <c r="L2224" s="239"/>
      <c r="M2224" s="244"/>
      <c r="N2224" s="245"/>
      <c r="O2224" s="245"/>
      <c r="P2224" s="245"/>
      <c r="Q2224" s="245"/>
      <c r="R2224" s="245"/>
      <c r="S2224" s="245"/>
      <c r="T2224" s="246"/>
      <c r="AT2224" s="240" t="s">
        <v>402</v>
      </c>
      <c r="AU2224" s="240" t="s">
        <v>87</v>
      </c>
      <c r="AV2224" s="13" t="s">
        <v>87</v>
      </c>
      <c r="AW2224" s="13" t="s">
        <v>43</v>
      </c>
      <c r="AX2224" s="13" t="s">
        <v>80</v>
      </c>
      <c r="AY2224" s="240" t="s">
        <v>281</v>
      </c>
    </row>
    <row r="2225" s="14" customFormat="1">
      <c r="B2225" s="247"/>
      <c r="D2225" s="216" t="s">
        <v>402</v>
      </c>
      <c r="E2225" s="248" t="s">
        <v>5</v>
      </c>
      <c r="F2225" s="249" t="s">
        <v>405</v>
      </c>
      <c r="H2225" s="250">
        <v>186.70099999999999</v>
      </c>
      <c r="I2225" s="251"/>
      <c r="L2225" s="247"/>
      <c r="M2225" s="252"/>
      <c r="N2225" s="253"/>
      <c r="O2225" s="253"/>
      <c r="P2225" s="253"/>
      <c r="Q2225" s="253"/>
      <c r="R2225" s="253"/>
      <c r="S2225" s="253"/>
      <c r="T2225" s="254"/>
      <c r="AT2225" s="248" t="s">
        <v>402</v>
      </c>
      <c r="AU2225" s="248" t="s">
        <v>87</v>
      </c>
      <c r="AV2225" s="14" t="s">
        <v>286</v>
      </c>
      <c r="AW2225" s="14" t="s">
        <v>43</v>
      </c>
      <c r="AX2225" s="14" t="s">
        <v>24</v>
      </c>
      <c r="AY2225" s="248" t="s">
        <v>281</v>
      </c>
    </row>
    <row r="2226" s="1" customFormat="1" ht="16.5" customHeight="1">
      <c r="B2226" s="203"/>
      <c r="C2226" s="255" t="s">
        <v>2579</v>
      </c>
      <c r="D2226" s="255" t="s">
        <v>512</v>
      </c>
      <c r="E2226" s="256" t="s">
        <v>2580</v>
      </c>
      <c r="F2226" s="257" t="s">
        <v>2581</v>
      </c>
      <c r="G2226" s="258" t="s">
        <v>388</v>
      </c>
      <c r="H2226" s="259">
        <v>186.70099999999999</v>
      </c>
      <c r="I2226" s="260"/>
      <c r="J2226" s="261">
        <f>ROUND(I2226*H2226,2)</f>
        <v>0</v>
      </c>
      <c r="K2226" s="257" t="s">
        <v>389</v>
      </c>
      <c r="L2226" s="262"/>
      <c r="M2226" s="263" t="s">
        <v>5</v>
      </c>
      <c r="N2226" s="264" t="s">
        <v>51</v>
      </c>
      <c r="O2226" s="49"/>
      <c r="P2226" s="213">
        <f>O2226*H2226</f>
        <v>0</v>
      </c>
      <c r="Q2226" s="213">
        <v>0.0014400000000000001</v>
      </c>
      <c r="R2226" s="213">
        <f>Q2226*H2226</f>
        <v>0.26884944</v>
      </c>
      <c r="S2226" s="213">
        <v>0</v>
      </c>
      <c r="T2226" s="214">
        <f>S2226*H2226</f>
        <v>0</v>
      </c>
      <c r="AR2226" s="26" t="s">
        <v>738</v>
      </c>
      <c r="AT2226" s="26" t="s">
        <v>512</v>
      </c>
      <c r="AU2226" s="26" t="s">
        <v>87</v>
      </c>
      <c r="AY2226" s="26" t="s">
        <v>281</v>
      </c>
      <c r="BE2226" s="215">
        <f>IF(N2226="základní",J2226,0)</f>
        <v>0</v>
      </c>
      <c r="BF2226" s="215">
        <f>IF(N2226="snížená",J2226,0)</f>
        <v>0</v>
      </c>
      <c r="BG2226" s="215">
        <f>IF(N2226="zákl. přenesená",J2226,0)</f>
        <v>0</v>
      </c>
      <c r="BH2226" s="215">
        <f>IF(N2226="sníž. přenesená",J2226,0)</f>
        <v>0</v>
      </c>
      <c r="BI2226" s="215">
        <f>IF(N2226="nulová",J2226,0)</f>
        <v>0</v>
      </c>
      <c r="BJ2226" s="26" t="s">
        <v>24</v>
      </c>
      <c r="BK2226" s="215">
        <f>ROUND(I2226*H2226,2)</f>
        <v>0</v>
      </c>
      <c r="BL2226" s="26" t="s">
        <v>354</v>
      </c>
      <c r="BM2226" s="26" t="s">
        <v>2582</v>
      </c>
    </row>
    <row r="2227" s="1" customFormat="1">
      <c r="B2227" s="48"/>
      <c r="D2227" s="216" t="s">
        <v>288</v>
      </c>
      <c r="F2227" s="217" t="s">
        <v>2581</v>
      </c>
      <c r="I2227" s="218"/>
      <c r="L2227" s="48"/>
      <c r="M2227" s="219"/>
      <c r="N2227" s="49"/>
      <c r="O2227" s="49"/>
      <c r="P2227" s="49"/>
      <c r="Q2227" s="49"/>
      <c r="R2227" s="49"/>
      <c r="S2227" s="49"/>
      <c r="T2227" s="87"/>
      <c r="AT2227" s="26" t="s">
        <v>288</v>
      </c>
      <c r="AU2227" s="26" t="s">
        <v>87</v>
      </c>
    </row>
    <row r="2228" s="1" customFormat="1" ht="25.5" customHeight="1">
      <c r="B2228" s="203"/>
      <c r="C2228" s="204" t="s">
        <v>2583</v>
      </c>
      <c r="D2228" s="204" t="s">
        <v>282</v>
      </c>
      <c r="E2228" s="205" t="s">
        <v>2555</v>
      </c>
      <c r="F2228" s="206" t="s">
        <v>2556</v>
      </c>
      <c r="G2228" s="207" t="s">
        <v>388</v>
      </c>
      <c r="H2228" s="208">
        <v>64.989999999999995</v>
      </c>
      <c r="I2228" s="209"/>
      <c r="J2228" s="210">
        <f>ROUND(I2228*H2228,2)</f>
        <v>0</v>
      </c>
      <c r="K2228" s="206" t="s">
        <v>389</v>
      </c>
      <c r="L2228" s="48"/>
      <c r="M2228" s="211" t="s">
        <v>5</v>
      </c>
      <c r="N2228" s="212" t="s">
        <v>51</v>
      </c>
      <c r="O2228" s="49"/>
      <c r="P2228" s="213">
        <f>O2228*H2228</f>
        <v>0</v>
      </c>
      <c r="Q2228" s="213">
        <v>0</v>
      </c>
      <c r="R2228" s="213">
        <f>Q2228*H2228</f>
        <v>0</v>
      </c>
      <c r="S2228" s="213">
        <v>0</v>
      </c>
      <c r="T2228" s="214">
        <f>S2228*H2228</f>
        <v>0</v>
      </c>
      <c r="AR2228" s="26" t="s">
        <v>354</v>
      </c>
      <c r="AT2228" s="26" t="s">
        <v>282</v>
      </c>
      <c r="AU2228" s="26" t="s">
        <v>87</v>
      </c>
      <c r="AY2228" s="26" t="s">
        <v>281</v>
      </c>
      <c r="BE2228" s="215">
        <f>IF(N2228="základní",J2228,0)</f>
        <v>0</v>
      </c>
      <c r="BF2228" s="215">
        <f>IF(N2228="snížená",J2228,0)</f>
        <v>0</v>
      </c>
      <c r="BG2228" s="215">
        <f>IF(N2228="zákl. přenesená",J2228,0)</f>
        <v>0</v>
      </c>
      <c r="BH2228" s="215">
        <f>IF(N2228="sníž. přenesená",J2228,0)</f>
        <v>0</v>
      </c>
      <c r="BI2228" s="215">
        <f>IF(N2228="nulová",J2228,0)</f>
        <v>0</v>
      </c>
      <c r="BJ2228" s="26" t="s">
        <v>24</v>
      </c>
      <c r="BK2228" s="215">
        <f>ROUND(I2228*H2228,2)</f>
        <v>0</v>
      </c>
      <c r="BL2228" s="26" t="s">
        <v>354</v>
      </c>
      <c r="BM2228" s="26" t="s">
        <v>2584</v>
      </c>
    </row>
    <row r="2229" s="1" customFormat="1">
      <c r="B2229" s="48"/>
      <c r="D2229" s="216" t="s">
        <v>288</v>
      </c>
      <c r="F2229" s="217" t="s">
        <v>2558</v>
      </c>
      <c r="I2229" s="218"/>
      <c r="L2229" s="48"/>
      <c r="M2229" s="219"/>
      <c r="N2229" s="49"/>
      <c r="O2229" s="49"/>
      <c r="P2229" s="49"/>
      <c r="Q2229" s="49"/>
      <c r="R2229" s="49"/>
      <c r="S2229" s="49"/>
      <c r="T2229" s="87"/>
      <c r="AT2229" s="26" t="s">
        <v>288</v>
      </c>
      <c r="AU2229" s="26" t="s">
        <v>87</v>
      </c>
    </row>
    <row r="2230" s="12" customFormat="1">
      <c r="B2230" s="232"/>
      <c r="D2230" s="216" t="s">
        <v>402</v>
      </c>
      <c r="E2230" s="233" t="s">
        <v>5</v>
      </c>
      <c r="F2230" s="234" t="s">
        <v>1935</v>
      </c>
      <c r="H2230" s="233" t="s">
        <v>5</v>
      </c>
      <c r="I2230" s="235"/>
      <c r="L2230" s="232"/>
      <c r="M2230" s="236"/>
      <c r="N2230" s="237"/>
      <c r="O2230" s="237"/>
      <c r="P2230" s="237"/>
      <c r="Q2230" s="237"/>
      <c r="R2230" s="237"/>
      <c r="S2230" s="237"/>
      <c r="T2230" s="238"/>
      <c r="AT2230" s="233" t="s">
        <v>402</v>
      </c>
      <c r="AU2230" s="233" t="s">
        <v>87</v>
      </c>
      <c r="AV2230" s="12" t="s">
        <v>24</v>
      </c>
      <c r="AW2230" s="12" t="s">
        <v>43</v>
      </c>
      <c r="AX2230" s="12" t="s">
        <v>80</v>
      </c>
      <c r="AY2230" s="233" t="s">
        <v>281</v>
      </c>
    </row>
    <row r="2231" s="13" customFormat="1">
      <c r="B2231" s="239"/>
      <c r="D2231" s="216" t="s">
        <v>402</v>
      </c>
      <c r="E2231" s="240" t="s">
        <v>5</v>
      </c>
      <c r="F2231" s="241" t="s">
        <v>1936</v>
      </c>
      <c r="H2231" s="242">
        <v>46.390000000000001</v>
      </c>
      <c r="I2231" s="243"/>
      <c r="L2231" s="239"/>
      <c r="M2231" s="244"/>
      <c r="N2231" s="245"/>
      <c r="O2231" s="245"/>
      <c r="P2231" s="245"/>
      <c r="Q2231" s="245"/>
      <c r="R2231" s="245"/>
      <c r="S2231" s="245"/>
      <c r="T2231" s="246"/>
      <c r="AT2231" s="240" t="s">
        <v>402</v>
      </c>
      <c r="AU2231" s="240" t="s">
        <v>87</v>
      </c>
      <c r="AV2231" s="13" t="s">
        <v>87</v>
      </c>
      <c r="AW2231" s="13" t="s">
        <v>43</v>
      </c>
      <c r="AX2231" s="13" t="s">
        <v>80</v>
      </c>
      <c r="AY2231" s="240" t="s">
        <v>281</v>
      </c>
    </row>
    <row r="2232" s="12" customFormat="1">
      <c r="B2232" s="232"/>
      <c r="D2232" s="216" t="s">
        <v>402</v>
      </c>
      <c r="E2232" s="233" t="s">
        <v>5</v>
      </c>
      <c r="F2232" s="234" t="s">
        <v>1937</v>
      </c>
      <c r="H2232" s="233" t="s">
        <v>5</v>
      </c>
      <c r="I2232" s="235"/>
      <c r="L2232" s="232"/>
      <c r="M2232" s="236"/>
      <c r="N2232" s="237"/>
      <c r="O2232" s="237"/>
      <c r="P2232" s="237"/>
      <c r="Q2232" s="237"/>
      <c r="R2232" s="237"/>
      <c r="S2232" s="237"/>
      <c r="T2232" s="238"/>
      <c r="AT2232" s="233" t="s">
        <v>402</v>
      </c>
      <c r="AU2232" s="233" t="s">
        <v>87</v>
      </c>
      <c r="AV2232" s="12" t="s">
        <v>24</v>
      </c>
      <c r="AW2232" s="12" t="s">
        <v>43</v>
      </c>
      <c r="AX2232" s="12" t="s">
        <v>80</v>
      </c>
      <c r="AY2232" s="233" t="s">
        <v>281</v>
      </c>
    </row>
    <row r="2233" s="13" customFormat="1">
      <c r="B2233" s="239"/>
      <c r="D2233" s="216" t="s">
        <v>402</v>
      </c>
      <c r="E2233" s="240" t="s">
        <v>5</v>
      </c>
      <c r="F2233" s="241" t="s">
        <v>1938</v>
      </c>
      <c r="H2233" s="242">
        <v>18.600000000000001</v>
      </c>
      <c r="I2233" s="243"/>
      <c r="L2233" s="239"/>
      <c r="M2233" s="244"/>
      <c r="N2233" s="245"/>
      <c r="O2233" s="245"/>
      <c r="P2233" s="245"/>
      <c r="Q2233" s="245"/>
      <c r="R2233" s="245"/>
      <c r="S2233" s="245"/>
      <c r="T2233" s="246"/>
      <c r="AT2233" s="240" t="s">
        <v>402</v>
      </c>
      <c r="AU2233" s="240" t="s">
        <v>87</v>
      </c>
      <c r="AV2233" s="13" t="s">
        <v>87</v>
      </c>
      <c r="AW2233" s="13" t="s">
        <v>43</v>
      </c>
      <c r="AX2233" s="13" t="s">
        <v>80</v>
      </c>
      <c r="AY2233" s="240" t="s">
        <v>281</v>
      </c>
    </row>
    <row r="2234" s="14" customFormat="1">
      <c r="B2234" s="247"/>
      <c r="D2234" s="216" t="s">
        <v>402</v>
      </c>
      <c r="E2234" s="248" t="s">
        <v>5</v>
      </c>
      <c r="F2234" s="249" t="s">
        <v>405</v>
      </c>
      <c r="H2234" s="250">
        <v>64.989999999999995</v>
      </c>
      <c r="I2234" s="251"/>
      <c r="L2234" s="247"/>
      <c r="M2234" s="252"/>
      <c r="N2234" s="253"/>
      <c r="O2234" s="253"/>
      <c r="P2234" s="253"/>
      <c r="Q2234" s="253"/>
      <c r="R2234" s="253"/>
      <c r="S2234" s="253"/>
      <c r="T2234" s="254"/>
      <c r="AT2234" s="248" t="s">
        <v>402</v>
      </c>
      <c r="AU2234" s="248" t="s">
        <v>87</v>
      </c>
      <c r="AV2234" s="14" t="s">
        <v>286</v>
      </c>
      <c r="AW2234" s="14" t="s">
        <v>43</v>
      </c>
      <c r="AX2234" s="14" t="s">
        <v>24</v>
      </c>
      <c r="AY2234" s="248" t="s">
        <v>281</v>
      </c>
    </row>
    <row r="2235" s="1" customFormat="1" ht="16.5" customHeight="1">
      <c r="B2235" s="203"/>
      <c r="C2235" s="255" t="s">
        <v>2585</v>
      </c>
      <c r="D2235" s="255" t="s">
        <v>512</v>
      </c>
      <c r="E2235" s="256" t="s">
        <v>2550</v>
      </c>
      <c r="F2235" s="257" t="s">
        <v>2551</v>
      </c>
      <c r="G2235" s="258" t="s">
        <v>388</v>
      </c>
      <c r="H2235" s="259">
        <v>132.58000000000001</v>
      </c>
      <c r="I2235" s="260"/>
      <c r="J2235" s="261">
        <f>ROUND(I2235*H2235,2)</f>
        <v>0</v>
      </c>
      <c r="K2235" s="257" t="s">
        <v>389</v>
      </c>
      <c r="L2235" s="262"/>
      <c r="M2235" s="263" t="s">
        <v>5</v>
      </c>
      <c r="N2235" s="264" t="s">
        <v>51</v>
      </c>
      <c r="O2235" s="49"/>
      <c r="P2235" s="213">
        <f>O2235*H2235</f>
        <v>0</v>
      </c>
      <c r="Q2235" s="213">
        <v>0.00096000000000000002</v>
      </c>
      <c r="R2235" s="213">
        <f>Q2235*H2235</f>
        <v>0.12727680000000002</v>
      </c>
      <c r="S2235" s="213">
        <v>0</v>
      </c>
      <c r="T2235" s="214">
        <f>S2235*H2235</f>
        <v>0</v>
      </c>
      <c r="AR2235" s="26" t="s">
        <v>738</v>
      </c>
      <c r="AT2235" s="26" t="s">
        <v>512</v>
      </c>
      <c r="AU2235" s="26" t="s">
        <v>87</v>
      </c>
      <c r="AY2235" s="26" t="s">
        <v>281</v>
      </c>
      <c r="BE2235" s="215">
        <f>IF(N2235="základní",J2235,0)</f>
        <v>0</v>
      </c>
      <c r="BF2235" s="215">
        <f>IF(N2235="snížená",J2235,0)</f>
        <v>0</v>
      </c>
      <c r="BG2235" s="215">
        <f>IF(N2235="zákl. přenesená",J2235,0)</f>
        <v>0</v>
      </c>
      <c r="BH2235" s="215">
        <f>IF(N2235="sníž. přenesená",J2235,0)</f>
        <v>0</v>
      </c>
      <c r="BI2235" s="215">
        <f>IF(N2235="nulová",J2235,0)</f>
        <v>0</v>
      </c>
      <c r="BJ2235" s="26" t="s">
        <v>24</v>
      </c>
      <c r="BK2235" s="215">
        <f>ROUND(I2235*H2235,2)</f>
        <v>0</v>
      </c>
      <c r="BL2235" s="26" t="s">
        <v>354</v>
      </c>
      <c r="BM2235" s="26" t="s">
        <v>2586</v>
      </c>
    </row>
    <row r="2236" s="1" customFormat="1">
      <c r="B2236" s="48"/>
      <c r="D2236" s="216" t="s">
        <v>288</v>
      </c>
      <c r="F2236" s="217" t="s">
        <v>2551</v>
      </c>
      <c r="I2236" s="218"/>
      <c r="L2236" s="48"/>
      <c r="M2236" s="219"/>
      <c r="N2236" s="49"/>
      <c r="O2236" s="49"/>
      <c r="P2236" s="49"/>
      <c r="Q2236" s="49"/>
      <c r="R2236" s="49"/>
      <c r="S2236" s="49"/>
      <c r="T2236" s="87"/>
      <c r="AT2236" s="26" t="s">
        <v>288</v>
      </c>
      <c r="AU2236" s="26" t="s">
        <v>87</v>
      </c>
    </row>
    <row r="2237" s="13" customFormat="1">
      <c r="B2237" s="239"/>
      <c r="D2237" s="216" t="s">
        <v>402</v>
      </c>
      <c r="E2237" s="240" t="s">
        <v>5</v>
      </c>
      <c r="F2237" s="241" t="s">
        <v>2587</v>
      </c>
      <c r="H2237" s="242">
        <v>132.58000000000001</v>
      </c>
      <c r="I2237" s="243"/>
      <c r="L2237" s="239"/>
      <c r="M2237" s="244"/>
      <c r="N2237" s="245"/>
      <c r="O2237" s="245"/>
      <c r="P2237" s="245"/>
      <c r="Q2237" s="245"/>
      <c r="R2237" s="245"/>
      <c r="S2237" s="245"/>
      <c r="T2237" s="246"/>
      <c r="AT2237" s="240" t="s">
        <v>402</v>
      </c>
      <c r="AU2237" s="240" t="s">
        <v>87</v>
      </c>
      <c r="AV2237" s="13" t="s">
        <v>87</v>
      </c>
      <c r="AW2237" s="13" t="s">
        <v>43</v>
      </c>
      <c r="AX2237" s="13" t="s">
        <v>80</v>
      </c>
      <c r="AY2237" s="240" t="s">
        <v>281</v>
      </c>
    </row>
    <row r="2238" s="14" customFormat="1">
      <c r="B2238" s="247"/>
      <c r="D2238" s="216" t="s">
        <v>402</v>
      </c>
      <c r="E2238" s="248" t="s">
        <v>5</v>
      </c>
      <c r="F2238" s="249" t="s">
        <v>405</v>
      </c>
      <c r="H2238" s="250">
        <v>132.58000000000001</v>
      </c>
      <c r="I2238" s="251"/>
      <c r="L2238" s="247"/>
      <c r="M2238" s="252"/>
      <c r="N2238" s="253"/>
      <c r="O2238" s="253"/>
      <c r="P2238" s="253"/>
      <c r="Q2238" s="253"/>
      <c r="R2238" s="253"/>
      <c r="S2238" s="253"/>
      <c r="T2238" s="254"/>
      <c r="AT2238" s="248" t="s">
        <v>402</v>
      </c>
      <c r="AU2238" s="248" t="s">
        <v>87</v>
      </c>
      <c r="AV2238" s="14" t="s">
        <v>286</v>
      </c>
      <c r="AW2238" s="14" t="s">
        <v>43</v>
      </c>
      <c r="AX2238" s="14" t="s">
        <v>24</v>
      </c>
      <c r="AY2238" s="248" t="s">
        <v>281</v>
      </c>
    </row>
    <row r="2239" s="1" customFormat="1" ht="25.5" customHeight="1">
      <c r="B2239" s="203"/>
      <c r="C2239" s="204" t="s">
        <v>2588</v>
      </c>
      <c r="D2239" s="204" t="s">
        <v>282</v>
      </c>
      <c r="E2239" s="205" t="s">
        <v>2555</v>
      </c>
      <c r="F2239" s="206" t="s">
        <v>2556</v>
      </c>
      <c r="G2239" s="207" t="s">
        <v>388</v>
      </c>
      <c r="H2239" s="208">
        <v>307.42000000000002</v>
      </c>
      <c r="I2239" s="209"/>
      <c r="J2239" s="210">
        <f>ROUND(I2239*H2239,2)</f>
        <v>0</v>
      </c>
      <c r="K2239" s="206" t="s">
        <v>389</v>
      </c>
      <c r="L2239" s="48"/>
      <c r="M2239" s="211" t="s">
        <v>5</v>
      </c>
      <c r="N2239" s="212" t="s">
        <v>51</v>
      </c>
      <c r="O2239" s="49"/>
      <c r="P2239" s="213">
        <f>O2239*H2239</f>
        <v>0</v>
      </c>
      <c r="Q2239" s="213">
        <v>0</v>
      </c>
      <c r="R2239" s="213">
        <f>Q2239*H2239</f>
        <v>0</v>
      </c>
      <c r="S2239" s="213">
        <v>0</v>
      </c>
      <c r="T2239" s="214">
        <f>S2239*H2239</f>
        <v>0</v>
      </c>
      <c r="AR2239" s="26" t="s">
        <v>354</v>
      </c>
      <c r="AT2239" s="26" t="s">
        <v>282</v>
      </c>
      <c r="AU2239" s="26" t="s">
        <v>87</v>
      </c>
      <c r="AY2239" s="26" t="s">
        <v>281</v>
      </c>
      <c r="BE2239" s="215">
        <f>IF(N2239="základní",J2239,0)</f>
        <v>0</v>
      </c>
      <c r="BF2239" s="215">
        <f>IF(N2239="snížená",J2239,0)</f>
        <v>0</v>
      </c>
      <c r="BG2239" s="215">
        <f>IF(N2239="zákl. přenesená",J2239,0)</f>
        <v>0</v>
      </c>
      <c r="BH2239" s="215">
        <f>IF(N2239="sníž. přenesená",J2239,0)</f>
        <v>0</v>
      </c>
      <c r="BI2239" s="215">
        <f>IF(N2239="nulová",J2239,0)</f>
        <v>0</v>
      </c>
      <c r="BJ2239" s="26" t="s">
        <v>24</v>
      </c>
      <c r="BK2239" s="215">
        <f>ROUND(I2239*H2239,2)</f>
        <v>0</v>
      </c>
      <c r="BL2239" s="26" t="s">
        <v>354</v>
      </c>
      <c r="BM2239" s="26" t="s">
        <v>2589</v>
      </c>
    </row>
    <row r="2240" s="1" customFormat="1">
      <c r="B2240" s="48"/>
      <c r="D2240" s="216" t="s">
        <v>288</v>
      </c>
      <c r="F2240" s="217" t="s">
        <v>2558</v>
      </c>
      <c r="I2240" s="218"/>
      <c r="L2240" s="48"/>
      <c r="M2240" s="219"/>
      <c r="N2240" s="49"/>
      <c r="O2240" s="49"/>
      <c r="P2240" s="49"/>
      <c r="Q2240" s="49"/>
      <c r="R2240" s="49"/>
      <c r="S2240" s="49"/>
      <c r="T2240" s="87"/>
      <c r="AT2240" s="26" t="s">
        <v>288</v>
      </c>
      <c r="AU2240" s="26" t="s">
        <v>87</v>
      </c>
    </row>
    <row r="2241" s="12" customFormat="1">
      <c r="B2241" s="232"/>
      <c r="D2241" s="216" t="s">
        <v>402</v>
      </c>
      <c r="E2241" s="233" t="s">
        <v>5</v>
      </c>
      <c r="F2241" s="234" t="s">
        <v>1859</v>
      </c>
      <c r="H2241" s="233" t="s">
        <v>5</v>
      </c>
      <c r="I2241" s="235"/>
      <c r="L2241" s="232"/>
      <c r="M2241" s="236"/>
      <c r="N2241" s="237"/>
      <c r="O2241" s="237"/>
      <c r="P2241" s="237"/>
      <c r="Q2241" s="237"/>
      <c r="R2241" s="237"/>
      <c r="S2241" s="237"/>
      <c r="T2241" s="238"/>
      <c r="AT2241" s="233" t="s">
        <v>402</v>
      </c>
      <c r="AU2241" s="233" t="s">
        <v>87</v>
      </c>
      <c r="AV2241" s="12" t="s">
        <v>24</v>
      </c>
      <c r="AW2241" s="12" t="s">
        <v>43</v>
      </c>
      <c r="AX2241" s="12" t="s">
        <v>80</v>
      </c>
      <c r="AY2241" s="233" t="s">
        <v>281</v>
      </c>
    </row>
    <row r="2242" s="13" customFormat="1">
      <c r="B2242" s="239"/>
      <c r="D2242" s="216" t="s">
        <v>402</v>
      </c>
      <c r="E2242" s="240" t="s">
        <v>5</v>
      </c>
      <c r="F2242" s="241" t="s">
        <v>1461</v>
      </c>
      <c r="H2242" s="242">
        <v>141.25</v>
      </c>
      <c r="I2242" s="243"/>
      <c r="L2242" s="239"/>
      <c r="M2242" s="244"/>
      <c r="N2242" s="245"/>
      <c r="O2242" s="245"/>
      <c r="P2242" s="245"/>
      <c r="Q2242" s="245"/>
      <c r="R2242" s="245"/>
      <c r="S2242" s="245"/>
      <c r="T2242" s="246"/>
      <c r="AT2242" s="240" t="s">
        <v>402</v>
      </c>
      <c r="AU2242" s="240" t="s">
        <v>87</v>
      </c>
      <c r="AV2242" s="13" t="s">
        <v>87</v>
      </c>
      <c r="AW2242" s="13" t="s">
        <v>43</v>
      </c>
      <c r="AX2242" s="13" t="s">
        <v>80</v>
      </c>
      <c r="AY2242" s="240" t="s">
        <v>281</v>
      </c>
    </row>
    <row r="2243" s="12" customFormat="1">
      <c r="B2243" s="232"/>
      <c r="D2243" s="216" t="s">
        <v>402</v>
      </c>
      <c r="E2243" s="233" t="s">
        <v>5</v>
      </c>
      <c r="F2243" s="234" t="s">
        <v>1860</v>
      </c>
      <c r="H2243" s="233" t="s">
        <v>5</v>
      </c>
      <c r="I2243" s="235"/>
      <c r="L2243" s="232"/>
      <c r="M2243" s="236"/>
      <c r="N2243" s="237"/>
      <c r="O2243" s="237"/>
      <c r="P2243" s="237"/>
      <c r="Q2243" s="237"/>
      <c r="R2243" s="237"/>
      <c r="S2243" s="237"/>
      <c r="T2243" s="238"/>
      <c r="AT2243" s="233" t="s">
        <v>402</v>
      </c>
      <c r="AU2243" s="233" t="s">
        <v>87</v>
      </c>
      <c r="AV2243" s="12" t="s">
        <v>24</v>
      </c>
      <c r="AW2243" s="12" t="s">
        <v>43</v>
      </c>
      <c r="AX2243" s="12" t="s">
        <v>80</v>
      </c>
      <c r="AY2243" s="233" t="s">
        <v>281</v>
      </c>
    </row>
    <row r="2244" s="13" customFormat="1">
      <c r="B2244" s="239"/>
      <c r="D2244" s="216" t="s">
        <v>402</v>
      </c>
      <c r="E2244" s="240" t="s">
        <v>5</v>
      </c>
      <c r="F2244" s="241" t="s">
        <v>1861</v>
      </c>
      <c r="H2244" s="242">
        <v>166.16999999999999</v>
      </c>
      <c r="I2244" s="243"/>
      <c r="L2244" s="239"/>
      <c r="M2244" s="244"/>
      <c r="N2244" s="245"/>
      <c r="O2244" s="245"/>
      <c r="P2244" s="245"/>
      <c r="Q2244" s="245"/>
      <c r="R2244" s="245"/>
      <c r="S2244" s="245"/>
      <c r="T2244" s="246"/>
      <c r="AT2244" s="240" t="s">
        <v>402</v>
      </c>
      <c r="AU2244" s="240" t="s">
        <v>87</v>
      </c>
      <c r="AV2244" s="13" t="s">
        <v>87</v>
      </c>
      <c r="AW2244" s="13" t="s">
        <v>43</v>
      </c>
      <c r="AX2244" s="13" t="s">
        <v>80</v>
      </c>
      <c r="AY2244" s="240" t="s">
        <v>281</v>
      </c>
    </row>
    <row r="2245" s="14" customFormat="1">
      <c r="B2245" s="247"/>
      <c r="D2245" s="216" t="s">
        <v>402</v>
      </c>
      <c r="E2245" s="248" t="s">
        <v>5</v>
      </c>
      <c r="F2245" s="249" t="s">
        <v>405</v>
      </c>
      <c r="H2245" s="250">
        <v>307.42000000000002</v>
      </c>
      <c r="I2245" s="251"/>
      <c r="L2245" s="247"/>
      <c r="M2245" s="252"/>
      <c r="N2245" s="253"/>
      <c r="O2245" s="253"/>
      <c r="P2245" s="253"/>
      <c r="Q2245" s="253"/>
      <c r="R2245" s="253"/>
      <c r="S2245" s="253"/>
      <c r="T2245" s="254"/>
      <c r="AT2245" s="248" t="s">
        <v>402</v>
      </c>
      <c r="AU2245" s="248" t="s">
        <v>87</v>
      </c>
      <c r="AV2245" s="14" t="s">
        <v>286</v>
      </c>
      <c r="AW2245" s="14" t="s">
        <v>43</v>
      </c>
      <c r="AX2245" s="14" t="s">
        <v>24</v>
      </c>
      <c r="AY2245" s="248" t="s">
        <v>281</v>
      </c>
    </row>
    <row r="2246" s="1" customFormat="1" ht="16.5" customHeight="1">
      <c r="B2246" s="203"/>
      <c r="C2246" s="255" t="s">
        <v>2590</v>
      </c>
      <c r="D2246" s="255" t="s">
        <v>512</v>
      </c>
      <c r="E2246" s="256" t="s">
        <v>2591</v>
      </c>
      <c r="F2246" s="257" t="s">
        <v>2592</v>
      </c>
      <c r="G2246" s="258" t="s">
        <v>388</v>
      </c>
      <c r="H2246" s="259">
        <v>627.13699999999994</v>
      </c>
      <c r="I2246" s="260"/>
      <c r="J2246" s="261">
        <f>ROUND(I2246*H2246,2)</f>
        <v>0</v>
      </c>
      <c r="K2246" s="257" t="s">
        <v>5</v>
      </c>
      <c r="L2246" s="262"/>
      <c r="M2246" s="263" t="s">
        <v>5</v>
      </c>
      <c r="N2246" s="264" t="s">
        <v>51</v>
      </c>
      <c r="O2246" s="49"/>
      <c r="P2246" s="213">
        <f>O2246*H2246</f>
        <v>0</v>
      </c>
      <c r="Q2246" s="213">
        <v>0.00089999999999999998</v>
      </c>
      <c r="R2246" s="213">
        <f>Q2246*H2246</f>
        <v>0.56442329999999996</v>
      </c>
      <c r="S2246" s="213">
        <v>0</v>
      </c>
      <c r="T2246" s="214">
        <f>S2246*H2246</f>
        <v>0</v>
      </c>
      <c r="AR2246" s="26" t="s">
        <v>738</v>
      </c>
      <c r="AT2246" s="26" t="s">
        <v>512</v>
      </c>
      <c r="AU2246" s="26" t="s">
        <v>87</v>
      </c>
      <c r="AY2246" s="26" t="s">
        <v>281</v>
      </c>
      <c r="BE2246" s="215">
        <f>IF(N2246="základní",J2246,0)</f>
        <v>0</v>
      </c>
      <c r="BF2246" s="215">
        <f>IF(N2246="snížená",J2246,0)</f>
        <v>0</v>
      </c>
      <c r="BG2246" s="215">
        <f>IF(N2246="zákl. přenesená",J2246,0)</f>
        <v>0</v>
      </c>
      <c r="BH2246" s="215">
        <f>IF(N2246="sníž. přenesená",J2246,0)</f>
        <v>0</v>
      </c>
      <c r="BI2246" s="215">
        <f>IF(N2246="nulová",J2246,0)</f>
        <v>0</v>
      </c>
      <c r="BJ2246" s="26" t="s">
        <v>24</v>
      </c>
      <c r="BK2246" s="215">
        <f>ROUND(I2246*H2246,2)</f>
        <v>0</v>
      </c>
      <c r="BL2246" s="26" t="s">
        <v>354</v>
      </c>
      <c r="BM2246" s="26" t="s">
        <v>2593</v>
      </c>
    </row>
    <row r="2247" s="1" customFormat="1">
      <c r="B2247" s="48"/>
      <c r="D2247" s="216" t="s">
        <v>288</v>
      </c>
      <c r="F2247" s="217" t="s">
        <v>2592</v>
      </c>
      <c r="I2247" s="218"/>
      <c r="L2247" s="48"/>
      <c r="M2247" s="219"/>
      <c r="N2247" s="49"/>
      <c r="O2247" s="49"/>
      <c r="P2247" s="49"/>
      <c r="Q2247" s="49"/>
      <c r="R2247" s="49"/>
      <c r="S2247" s="49"/>
      <c r="T2247" s="87"/>
      <c r="AT2247" s="26" t="s">
        <v>288</v>
      </c>
      <c r="AU2247" s="26" t="s">
        <v>87</v>
      </c>
    </row>
    <row r="2248" s="13" customFormat="1">
      <c r="B2248" s="239"/>
      <c r="D2248" s="216" t="s">
        <v>402</v>
      </c>
      <c r="E2248" s="240" t="s">
        <v>5</v>
      </c>
      <c r="F2248" s="241" t="s">
        <v>2594</v>
      </c>
      <c r="H2248" s="242">
        <v>627.13699999999994</v>
      </c>
      <c r="I2248" s="243"/>
      <c r="L2248" s="239"/>
      <c r="M2248" s="244"/>
      <c r="N2248" s="245"/>
      <c r="O2248" s="245"/>
      <c r="P2248" s="245"/>
      <c r="Q2248" s="245"/>
      <c r="R2248" s="245"/>
      <c r="S2248" s="245"/>
      <c r="T2248" s="246"/>
      <c r="AT2248" s="240" t="s">
        <v>402</v>
      </c>
      <c r="AU2248" s="240" t="s">
        <v>87</v>
      </c>
      <c r="AV2248" s="13" t="s">
        <v>87</v>
      </c>
      <c r="AW2248" s="13" t="s">
        <v>43</v>
      </c>
      <c r="AX2248" s="13" t="s">
        <v>80</v>
      </c>
      <c r="AY2248" s="240" t="s">
        <v>281</v>
      </c>
    </row>
    <row r="2249" s="14" customFormat="1">
      <c r="B2249" s="247"/>
      <c r="D2249" s="216" t="s">
        <v>402</v>
      </c>
      <c r="E2249" s="248" t="s">
        <v>5</v>
      </c>
      <c r="F2249" s="249" t="s">
        <v>405</v>
      </c>
      <c r="H2249" s="250">
        <v>627.13699999999994</v>
      </c>
      <c r="I2249" s="251"/>
      <c r="L2249" s="247"/>
      <c r="M2249" s="252"/>
      <c r="N2249" s="253"/>
      <c r="O2249" s="253"/>
      <c r="P2249" s="253"/>
      <c r="Q2249" s="253"/>
      <c r="R2249" s="253"/>
      <c r="S2249" s="253"/>
      <c r="T2249" s="254"/>
      <c r="AT2249" s="248" t="s">
        <v>402</v>
      </c>
      <c r="AU2249" s="248" t="s">
        <v>87</v>
      </c>
      <c r="AV2249" s="14" t="s">
        <v>286</v>
      </c>
      <c r="AW2249" s="14" t="s">
        <v>43</v>
      </c>
      <c r="AX2249" s="14" t="s">
        <v>24</v>
      </c>
      <c r="AY2249" s="248" t="s">
        <v>281</v>
      </c>
    </row>
    <row r="2250" s="1" customFormat="1" ht="25.5" customHeight="1">
      <c r="B2250" s="203"/>
      <c r="C2250" s="204" t="s">
        <v>2595</v>
      </c>
      <c r="D2250" s="204" t="s">
        <v>282</v>
      </c>
      <c r="E2250" s="205" t="s">
        <v>2596</v>
      </c>
      <c r="F2250" s="206" t="s">
        <v>2597</v>
      </c>
      <c r="G2250" s="207" t="s">
        <v>388</v>
      </c>
      <c r="H2250" s="208">
        <v>234.22</v>
      </c>
      <c r="I2250" s="209"/>
      <c r="J2250" s="210">
        <f>ROUND(I2250*H2250,2)</f>
        <v>0</v>
      </c>
      <c r="K2250" s="206" t="s">
        <v>389</v>
      </c>
      <c r="L2250" s="48"/>
      <c r="M2250" s="211" t="s">
        <v>5</v>
      </c>
      <c r="N2250" s="212" t="s">
        <v>51</v>
      </c>
      <c r="O2250" s="49"/>
      <c r="P2250" s="213">
        <f>O2250*H2250</f>
        <v>0</v>
      </c>
      <c r="Q2250" s="213">
        <v>0.0060000000000000001</v>
      </c>
      <c r="R2250" s="213">
        <f>Q2250*H2250</f>
        <v>1.4053200000000001</v>
      </c>
      <c r="S2250" s="213">
        <v>0</v>
      </c>
      <c r="T2250" s="214">
        <f>S2250*H2250</f>
        <v>0</v>
      </c>
      <c r="AR2250" s="26" t="s">
        <v>354</v>
      </c>
      <c r="AT2250" s="26" t="s">
        <v>282</v>
      </c>
      <c r="AU2250" s="26" t="s">
        <v>87</v>
      </c>
      <c r="AY2250" s="26" t="s">
        <v>281</v>
      </c>
      <c r="BE2250" s="215">
        <f>IF(N2250="základní",J2250,0)</f>
        <v>0</v>
      </c>
      <c r="BF2250" s="215">
        <f>IF(N2250="snížená",J2250,0)</f>
        <v>0</v>
      </c>
      <c r="BG2250" s="215">
        <f>IF(N2250="zákl. přenesená",J2250,0)</f>
        <v>0</v>
      </c>
      <c r="BH2250" s="215">
        <f>IF(N2250="sníž. přenesená",J2250,0)</f>
        <v>0</v>
      </c>
      <c r="BI2250" s="215">
        <f>IF(N2250="nulová",J2250,0)</f>
        <v>0</v>
      </c>
      <c r="BJ2250" s="26" t="s">
        <v>24</v>
      </c>
      <c r="BK2250" s="215">
        <f>ROUND(I2250*H2250,2)</f>
        <v>0</v>
      </c>
      <c r="BL2250" s="26" t="s">
        <v>354</v>
      </c>
      <c r="BM2250" s="26" t="s">
        <v>2598</v>
      </c>
    </row>
    <row r="2251" s="1" customFormat="1">
      <c r="B2251" s="48"/>
      <c r="D2251" s="216" t="s">
        <v>288</v>
      </c>
      <c r="F2251" s="217" t="s">
        <v>2599</v>
      </c>
      <c r="I2251" s="218"/>
      <c r="L2251" s="48"/>
      <c r="M2251" s="219"/>
      <c r="N2251" s="49"/>
      <c r="O2251" s="49"/>
      <c r="P2251" s="49"/>
      <c r="Q2251" s="49"/>
      <c r="R2251" s="49"/>
      <c r="S2251" s="49"/>
      <c r="T2251" s="87"/>
      <c r="AT2251" s="26" t="s">
        <v>288</v>
      </c>
      <c r="AU2251" s="26" t="s">
        <v>87</v>
      </c>
    </row>
    <row r="2252" s="12" customFormat="1">
      <c r="B2252" s="232"/>
      <c r="D2252" s="216" t="s">
        <v>402</v>
      </c>
      <c r="E2252" s="233" t="s">
        <v>5</v>
      </c>
      <c r="F2252" s="234" t="s">
        <v>850</v>
      </c>
      <c r="H2252" s="233" t="s">
        <v>5</v>
      </c>
      <c r="I2252" s="235"/>
      <c r="L2252" s="232"/>
      <c r="M2252" s="236"/>
      <c r="N2252" s="237"/>
      <c r="O2252" s="237"/>
      <c r="P2252" s="237"/>
      <c r="Q2252" s="237"/>
      <c r="R2252" s="237"/>
      <c r="S2252" s="237"/>
      <c r="T2252" s="238"/>
      <c r="AT2252" s="233" t="s">
        <v>402</v>
      </c>
      <c r="AU2252" s="233" t="s">
        <v>87</v>
      </c>
      <c r="AV2252" s="12" t="s">
        <v>24</v>
      </c>
      <c r="AW2252" s="12" t="s">
        <v>43</v>
      </c>
      <c r="AX2252" s="12" t="s">
        <v>80</v>
      </c>
      <c r="AY2252" s="233" t="s">
        <v>281</v>
      </c>
    </row>
    <row r="2253" s="12" customFormat="1">
      <c r="B2253" s="232"/>
      <c r="D2253" s="216" t="s">
        <v>402</v>
      </c>
      <c r="E2253" s="233" t="s">
        <v>5</v>
      </c>
      <c r="F2253" s="234" t="s">
        <v>2434</v>
      </c>
      <c r="H2253" s="233" t="s">
        <v>5</v>
      </c>
      <c r="I2253" s="235"/>
      <c r="L2253" s="232"/>
      <c r="M2253" s="236"/>
      <c r="N2253" s="237"/>
      <c r="O2253" s="237"/>
      <c r="P2253" s="237"/>
      <c r="Q2253" s="237"/>
      <c r="R2253" s="237"/>
      <c r="S2253" s="237"/>
      <c r="T2253" s="238"/>
      <c r="AT2253" s="233" t="s">
        <v>402</v>
      </c>
      <c r="AU2253" s="233" t="s">
        <v>87</v>
      </c>
      <c r="AV2253" s="12" t="s">
        <v>24</v>
      </c>
      <c r="AW2253" s="12" t="s">
        <v>43</v>
      </c>
      <c r="AX2253" s="12" t="s">
        <v>80</v>
      </c>
      <c r="AY2253" s="233" t="s">
        <v>281</v>
      </c>
    </row>
    <row r="2254" s="13" customFormat="1">
      <c r="B2254" s="239"/>
      <c r="D2254" s="216" t="s">
        <v>402</v>
      </c>
      <c r="E2254" s="240" t="s">
        <v>5</v>
      </c>
      <c r="F2254" s="241" t="s">
        <v>2435</v>
      </c>
      <c r="H2254" s="242">
        <v>95.519999999999996</v>
      </c>
      <c r="I2254" s="243"/>
      <c r="L2254" s="239"/>
      <c r="M2254" s="244"/>
      <c r="N2254" s="245"/>
      <c r="O2254" s="245"/>
      <c r="P2254" s="245"/>
      <c r="Q2254" s="245"/>
      <c r="R2254" s="245"/>
      <c r="S2254" s="245"/>
      <c r="T2254" s="246"/>
      <c r="AT2254" s="240" t="s">
        <v>402</v>
      </c>
      <c r="AU2254" s="240" t="s">
        <v>87</v>
      </c>
      <c r="AV2254" s="13" t="s">
        <v>87</v>
      </c>
      <c r="AW2254" s="13" t="s">
        <v>43</v>
      </c>
      <c r="AX2254" s="13" t="s">
        <v>80</v>
      </c>
      <c r="AY2254" s="240" t="s">
        <v>281</v>
      </c>
    </row>
    <row r="2255" s="13" customFormat="1">
      <c r="B2255" s="239"/>
      <c r="D2255" s="216" t="s">
        <v>402</v>
      </c>
      <c r="E2255" s="240" t="s">
        <v>5</v>
      </c>
      <c r="F2255" s="241" t="s">
        <v>2436</v>
      </c>
      <c r="H2255" s="242">
        <v>37.200000000000003</v>
      </c>
      <c r="I2255" s="243"/>
      <c r="L2255" s="239"/>
      <c r="M2255" s="244"/>
      <c r="N2255" s="245"/>
      <c r="O2255" s="245"/>
      <c r="P2255" s="245"/>
      <c r="Q2255" s="245"/>
      <c r="R2255" s="245"/>
      <c r="S2255" s="245"/>
      <c r="T2255" s="246"/>
      <c r="AT2255" s="240" t="s">
        <v>402</v>
      </c>
      <c r="AU2255" s="240" t="s">
        <v>87</v>
      </c>
      <c r="AV2255" s="13" t="s">
        <v>87</v>
      </c>
      <c r="AW2255" s="13" t="s">
        <v>43</v>
      </c>
      <c r="AX2255" s="13" t="s">
        <v>80</v>
      </c>
      <c r="AY2255" s="240" t="s">
        <v>281</v>
      </c>
    </row>
    <row r="2256" s="13" customFormat="1">
      <c r="B2256" s="239"/>
      <c r="D2256" s="216" t="s">
        <v>402</v>
      </c>
      <c r="E2256" s="240" t="s">
        <v>5</v>
      </c>
      <c r="F2256" s="241" t="s">
        <v>2437</v>
      </c>
      <c r="H2256" s="242">
        <v>40</v>
      </c>
      <c r="I2256" s="243"/>
      <c r="L2256" s="239"/>
      <c r="M2256" s="244"/>
      <c r="N2256" s="245"/>
      <c r="O2256" s="245"/>
      <c r="P2256" s="245"/>
      <c r="Q2256" s="245"/>
      <c r="R2256" s="245"/>
      <c r="S2256" s="245"/>
      <c r="T2256" s="246"/>
      <c r="AT2256" s="240" t="s">
        <v>402</v>
      </c>
      <c r="AU2256" s="240" t="s">
        <v>87</v>
      </c>
      <c r="AV2256" s="13" t="s">
        <v>87</v>
      </c>
      <c r="AW2256" s="13" t="s">
        <v>43</v>
      </c>
      <c r="AX2256" s="13" t="s">
        <v>80</v>
      </c>
      <c r="AY2256" s="240" t="s">
        <v>281</v>
      </c>
    </row>
    <row r="2257" s="12" customFormat="1">
      <c r="B2257" s="232"/>
      <c r="D2257" s="216" t="s">
        <v>402</v>
      </c>
      <c r="E2257" s="233" t="s">
        <v>5</v>
      </c>
      <c r="F2257" s="234" t="s">
        <v>2600</v>
      </c>
      <c r="H2257" s="233" t="s">
        <v>5</v>
      </c>
      <c r="I2257" s="235"/>
      <c r="L2257" s="232"/>
      <c r="M2257" s="236"/>
      <c r="N2257" s="237"/>
      <c r="O2257" s="237"/>
      <c r="P2257" s="237"/>
      <c r="Q2257" s="237"/>
      <c r="R2257" s="237"/>
      <c r="S2257" s="237"/>
      <c r="T2257" s="238"/>
      <c r="AT2257" s="233" t="s">
        <v>402</v>
      </c>
      <c r="AU2257" s="233" t="s">
        <v>87</v>
      </c>
      <c r="AV2257" s="12" t="s">
        <v>24</v>
      </c>
      <c r="AW2257" s="12" t="s">
        <v>43</v>
      </c>
      <c r="AX2257" s="12" t="s">
        <v>80</v>
      </c>
      <c r="AY2257" s="233" t="s">
        <v>281</v>
      </c>
    </row>
    <row r="2258" s="13" customFormat="1">
      <c r="B2258" s="239"/>
      <c r="D2258" s="216" t="s">
        <v>402</v>
      </c>
      <c r="E2258" s="240" t="s">
        <v>5</v>
      </c>
      <c r="F2258" s="241" t="s">
        <v>2601</v>
      </c>
      <c r="H2258" s="242">
        <v>61.5</v>
      </c>
      <c r="I2258" s="243"/>
      <c r="L2258" s="239"/>
      <c r="M2258" s="244"/>
      <c r="N2258" s="245"/>
      <c r="O2258" s="245"/>
      <c r="P2258" s="245"/>
      <c r="Q2258" s="245"/>
      <c r="R2258" s="245"/>
      <c r="S2258" s="245"/>
      <c r="T2258" s="246"/>
      <c r="AT2258" s="240" t="s">
        <v>402</v>
      </c>
      <c r="AU2258" s="240" t="s">
        <v>87</v>
      </c>
      <c r="AV2258" s="13" t="s">
        <v>87</v>
      </c>
      <c r="AW2258" s="13" t="s">
        <v>43</v>
      </c>
      <c r="AX2258" s="13" t="s">
        <v>80</v>
      </c>
      <c r="AY2258" s="240" t="s">
        <v>281</v>
      </c>
    </row>
    <row r="2259" s="14" customFormat="1">
      <c r="B2259" s="247"/>
      <c r="D2259" s="216" t="s">
        <v>402</v>
      </c>
      <c r="E2259" s="248" t="s">
        <v>5</v>
      </c>
      <c r="F2259" s="249" t="s">
        <v>405</v>
      </c>
      <c r="H2259" s="250">
        <v>234.22</v>
      </c>
      <c r="I2259" s="251"/>
      <c r="L2259" s="247"/>
      <c r="M2259" s="252"/>
      <c r="N2259" s="253"/>
      <c r="O2259" s="253"/>
      <c r="P2259" s="253"/>
      <c r="Q2259" s="253"/>
      <c r="R2259" s="253"/>
      <c r="S2259" s="253"/>
      <c r="T2259" s="254"/>
      <c r="AT2259" s="248" t="s">
        <v>402</v>
      </c>
      <c r="AU2259" s="248" t="s">
        <v>87</v>
      </c>
      <c r="AV2259" s="14" t="s">
        <v>286</v>
      </c>
      <c r="AW2259" s="14" t="s">
        <v>43</v>
      </c>
      <c r="AX2259" s="14" t="s">
        <v>24</v>
      </c>
      <c r="AY2259" s="248" t="s">
        <v>281</v>
      </c>
    </row>
    <row r="2260" s="1" customFormat="1" ht="16.5" customHeight="1">
      <c r="B2260" s="203"/>
      <c r="C2260" s="255" t="s">
        <v>2602</v>
      </c>
      <c r="D2260" s="255" t="s">
        <v>512</v>
      </c>
      <c r="E2260" s="256" t="s">
        <v>2603</v>
      </c>
      <c r="F2260" s="257" t="s">
        <v>2604</v>
      </c>
      <c r="G2260" s="258" t="s">
        <v>388</v>
      </c>
      <c r="H2260" s="259">
        <v>179.697</v>
      </c>
      <c r="I2260" s="260"/>
      <c r="J2260" s="261">
        <f>ROUND(I2260*H2260,2)</f>
        <v>0</v>
      </c>
      <c r="K2260" s="257" t="s">
        <v>389</v>
      </c>
      <c r="L2260" s="262"/>
      <c r="M2260" s="263" t="s">
        <v>5</v>
      </c>
      <c r="N2260" s="264" t="s">
        <v>51</v>
      </c>
      <c r="O2260" s="49"/>
      <c r="P2260" s="213">
        <f>O2260*H2260</f>
        <v>0</v>
      </c>
      <c r="Q2260" s="213">
        <v>0.0025000000000000001</v>
      </c>
      <c r="R2260" s="213">
        <f>Q2260*H2260</f>
        <v>0.44924249999999999</v>
      </c>
      <c r="S2260" s="213">
        <v>0</v>
      </c>
      <c r="T2260" s="214">
        <f>S2260*H2260</f>
        <v>0</v>
      </c>
      <c r="AR2260" s="26" t="s">
        <v>738</v>
      </c>
      <c r="AT2260" s="26" t="s">
        <v>512</v>
      </c>
      <c r="AU2260" s="26" t="s">
        <v>87</v>
      </c>
      <c r="AY2260" s="26" t="s">
        <v>281</v>
      </c>
      <c r="BE2260" s="215">
        <f>IF(N2260="základní",J2260,0)</f>
        <v>0</v>
      </c>
      <c r="BF2260" s="215">
        <f>IF(N2260="snížená",J2260,0)</f>
        <v>0</v>
      </c>
      <c r="BG2260" s="215">
        <f>IF(N2260="zákl. přenesená",J2260,0)</f>
        <v>0</v>
      </c>
      <c r="BH2260" s="215">
        <f>IF(N2260="sníž. přenesená",J2260,0)</f>
        <v>0</v>
      </c>
      <c r="BI2260" s="215">
        <f>IF(N2260="nulová",J2260,0)</f>
        <v>0</v>
      </c>
      <c r="BJ2260" s="26" t="s">
        <v>24</v>
      </c>
      <c r="BK2260" s="215">
        <f>ROUND(I2260*H2260,2)</f>
        <v>0</v>
      </c>
      <c r="BL2260" s="26" t="s">
        <v>354</v>
      </c>
      <c r="BM2260" s="26" t="s">
        <v>2605</v>
      </c>
    </row>
    <row r="2261" s="1" customFormat="1">
      <c r="B2261" s="48"/>
      <c r="D2261" s="216" t="s">
        <v>288</v>
      </c>
      <c r="F2261" s="217" t="s">
        <v>2606</v>
      </c>
      <c r="I2261" s="218"/>
      <c r="L2261" s="48"/>
      <c r="M2261" s="219"/>
      <c r="N2261" s="49"/>
      <c r="O2261" s="49"/>
      <c r="P2261" s="49"/>
      <c r="Q2261" s="49"/>
      <c r="R2261" s="49"/>
      <c r="S2261" s="49"/>
      <c r="T2261" s="87"/>
      <c r="AT2261" s="26" t="s">
        <v>288</v>
      </c>
      <c r="AU2261" s="26" t="s">
        <v>87</v>
      </c>
    </row>
    <row r="2262" s="12" customFormat="1">
      <c r="B2262" s="232"/>
      <c r="D2262" s="216" t="s">
        <v>402</v>
      </c>
      <c r="E2262" s="233" t="s">
        <v>5</v>
      </c>
      <c r="F2262" s="234" t="s">
        <v>850</v>
      </c>
      <c r="H2262" s="233" t="s">
        <v>5</v>
      </c>
      <c r="I2262" s="235"/>
      <c r="L2262" s="232"/>
      <c r="M2262" s="236"/>
      <c r="N2262" s="237"/>
      <c r="O2262" s="237"/>
      <c r="P2262" s="237"/>
      <c r="Q2262" s="237"/>
      <c r="R2262" s="237"/>
      <c r="S2262" s="237"/>
      <c r="T2262" s="238"/>
      <c r="AT2262" s="233" t="s">
        <v>402</v>
      </c>
      <c r="AU2262" s="233" t="s">
        <v>87</v>
      </c>
      <c r="AV2262" s="12" t="s">
        <v>24</v>
      </c>
      <c r="AW2262" s="12" t="s">
        <v>43</v>
      </c>
      <c r="AX2262" s="12" t="s">
        <v>80</v>
      </c>
      <c r="AY2262" s="233" t="s">
        <v>281</v>
      </c>
    </row>
    <row r="2263" s="12" customFormat="1">
      <c r="B2263" s="232"/>
      <c r="D2263" s="216" t="s">
        <v>402</v>
      </c>
      <c r="E2263" s="233" t="s">
        <v>5</v>
      </c>
      <c r="F2263" s="234" t="s">
        <v>2434</v>
      </c>
      <c r="H2263" s="233" t="s">
        <v>5</v>
      </c>
      <c r="I2263" s="235"/>
      <c r="L2263" s="232"/>
      <c r="M2263" s="236"/>
      <c r="N2263" s="237"/>
      <c r="O2263" s="237"/>
      <c r="P2263" s="237"/>
      <c r="Q2263" s="237"/>
      <c r="R2263" s="237"/>
      <c r="S2263" s="237"/>
      <c r="T2263" s="238"/>
      <c r="AT2263" s="233" t="s">
        <v>402</v>
      </c>
      <c r="AU2263" s="233" t="s">
        <v>87</v>
      </c>
      <c r="AV2263" s="12" t="s">
        <v>24</v>
      </c>
      <c r="AW2263" s="12" t="s">
        <v>43</v>
      </c>
      <c r="AX2263" s="12" t="s">
        <v>80</v>
      </c>
      <c r="AY2263" s="233" t="s">
        <v>281</v>
      </c>
    </row>
    <row r="2264" s="13" customFormat="1">
      <c r="B2264" s="239"/>
      <c r="D2264" s="216" t="s">
        <v>402</v>
      </c>
      <c r="E2264" s="240" t="s">
        <v>5</v>
      </c>
      <c r="F2264" s="241" t="s">
        <v>2435</v>
      </c>
      <c r="H2264" s="242">
        <v>95.519999999999996</v>
      </c>
      <c r="I2264" s="243"/>
      <c r="L2264" s="239"/>
      <c r="M2264" s="244"/>
      <c r="N2264" s="245"/>
      <c r="O2264" s="245"/>
      <c r="P2264" s="245"/>
      <c r="Q2264" s="245"/>
      <c r="R2264" s="245"/>
      <c r="S2264" s="245"/>
      <c r="T2264" s="246"/>
      <c r="AT2264" s="240" t="s">
        <v>402</v>
      </c>
      <c r="AU2264" s="240" t="s">
        <v>87</v>
      </c>
      <c r="AV2264" s="13" t="s">
        <v>87</v>
      </c>
      <c r="AW2264" s="13" t="s">
        <v>43</v>
      </c>
      <c r="AX2264" s="13" t="s">
        <v>80</v>
      </c>
      <c r="AY2264" s="240" t="s">
        <v>281</v>
      </c>
    </row>
    <row r="2265" s="13" customFormat="1">
      <c r="B2265" s="239"/>
      <c r="D2265" s="216" t="s">
        <v>402</v>
      </c>
      <c r="E2265" s="240" t="s">
        <v>5</v>
      </c>
      <c r="F2265" s="241" t="s">
        <v>2436</v>
      </c>
      <c r="H2265" s="242">
        <v>37.200000000000003</v>
      </c>
      <c r="I2265" s="243"/>
      <c r="L2265" s="239"/>
      <c r="M2265" s="244"/>
      <c r="N2265" s="245"/>
      <c r="O2265" s="245"/>
      <c r="P2265" s="245"/>
      <c r="Q2265" s="245"/>
      <c r="R2265" s="245"/>
      <c r="S2265" s="245"/>
      <c r="T2265" s="246"/>
      <c r="AT2265" s="240" t="s">
        <v>402</v>
      </c>
      <c r="AU2265" s="240" t="s">
        <v>87</v>
      </c>
      <c r="AV2265" s="13" t="s">
        <v>87</v>
      </c>
      <c r="AW2265" s="13" t="s">
        <v>43</v>
      </c>
      <c r="AX2265" s="13" t="s">
        <v>80</v>
      </c>
      <c r="AY2265" s="240" t="s">
        <v>281</v>
      </c>
    </row>
    <row r="2266" s="13" customFormat="1">
      <c r="B2266" s="239"/>
      <c r="D2266" s="216" t="s">
        <v>402</v>
      </c>
      <c r="E2266" s="240" t="s">
        <v>5</v>
      </c>
      <c r="F2266" s="241" t="s">
        <v>2437</v>
      </c>
      <c r="H2266" s="242">
        <v>40</v>
      </c>
      <c r="I2266" s="243"/>
      <c r="L2266" s="239"/>
      <c r="M2266" s="244"/>
      <c r="N2266" s="245"/>
      <c r="O2266" s="245"/>
      <c r="P2266" s="245"/>
      <c r="Q2266" s="245"/>
      <c r="R2266" s="245"/>
      <c r="S2266" s="245"/>
      <c r="T2266" s="246"/>
      <c r="AT2266" s="240" t="s">
        <v>402</v>
      </c>
      <c r="AU2266" s="240" t="s">
        <v>87</v>
      </c>
      <c r="AV2266" s="13" t="s">
        <v>87</v>
      </c>
      <c r="AW2266" s="13" t="s">
        <v>43</v>
      </c>
      <c r="AX2266" s="13" t="s">
        <v>80</v>
      </c>
      <c r="AY2266" s="240" t="s">
        <v>281</v>
      </c>
    </row>
    <row r="2267" s="15" customFormat="1">
      <c r="B2267" s="265"/>
      <c r="D2267" s="216" t="s">
        <v>402</v>
      </c>
      <c r="E2267" s="266" t="s">
        <v>5</v>
      </c>
      <c r="F2267" s="267" t="s">
        <v>715</v>
      </c>
      <c r="H2267" s="268">
        <v>172.72</v>
      </c>
      <c r="I2267" s="269"/>
      <c r="L2267" s="265"/>
      <c r="M2267" s="270"/>
      <c r="N2267" s="271"/>
      <c r="O2267" s="271"/>
      <c r="P2267" s="271"/>
      <c r="Q2267" s="271"/>
      <c r="R2267" s="271"/>
      <c r="S2267" s="271"/>
      <c r="T2267" s="272"/>
      <c r="AT2267" s="266" t="s">
        <v>402</v>
      </c>
      <c r="AU2267" s="266" t="s">
        <v>87</v>
      </c>
      <c r="AV2267" s="15" t="s">
        <v>294</v>
      </c>
      <c r="AW2267" s="15" t="s">
        <v>43</v>
      </c>
      <c r="AX2267" s="15" t="s">
        <v>80</v>
      </c>
      <c r="AY2267" s="266" t="s">
        <v>281</v>
      </c>
    </row>
    <row r="2268" s="13" customFormat="1">
      <c r="B2268" s="239"/>
      <c r="D2268" s="216" t="s">
        <v>402</v>
      </c>
      <c r="E2268" s="240" t="s">
        <v>5</v>
      </c>
      <c r="F2268" s="241" t="s">
        <v>2607</v>
      </c>
      <c r="H2268" s="242">
        <v>3.4540000000000002</v>
      </c>
      <c r="I2268" s="243"/>
      <c r="L2268" s="239"/>
      <c r="M2268" s="244"/>
      <c r="N2268" s="245"/>
      <c r="O2268" s="245"/>
      <c r="P2268" s="245"/>
      <c r="Q2268" s="245"/>
      <c r="R2268" s="245"/>
      <c r="S2268" s="245"/>
      <c r="T2268" s="246"/>
      <c r="AT2268" s="240" t="s">
        <v>402</v>
      </c>
      <c r="AU2268" s="240" t="s">
        <v>87</v>
      </c>
      <c r="AV2268" s="13" t="s">
        <v>87</v>
      </c>
      <c r="AW2268" s="13" t="s">
        <v>43</v>
      </c>
      <c r="AX2268" s="13" t="s">
        <v>80</v>
      </c>
      <c r="AY2268" s="240" t="s">
        <v>281</v>
      </c>
    </row>
    <row r="2269" s="14" customFormat="1">
      <c r="B2269" s="247"/>
      <c r="D2269" s="216" t="s">
        <v>402</v>
      </c>
      <c r="E2269" s="248" t="s">
        <v>5</v>
      </c>
      <c r="F2269" s="249" t="s">
        <v>405</v>
      </c>
      <c r="H2269" s="250">
        <v>176.17400000000001</v>
      </c>
      <c r="I2269" s="251"/>
      <c r="L2269" s="247"/>
      <c r="M2269" s="252"/>
      <c r="N2269" s="253"/>
      <c r="O2269" s="253"/>
      <c r="P2269" s="253"/>
      <c r="Q2269" s="253"/>
      <c r="R2269" s="253"/>
      <c r="S2269" s="253"/>
      <c r="T2269" s="254"/>
      <c r="AT2269" s="248" t="s">
        <v>402</v>
      </c>
      <c r="AU2269" s="248" t="s">
        <v>87</v>
      </c>
      <c r="AV2269" s="14" t="s">
        <v>286</v>
      </c>
      <c r="AW2269" s="14" t="s">
        <v>43</v>
      </c>
      <c r="AX2269" s="14" t="s">
        <v>24</v>
      </c>
      <c r="AY2269" s="248" t="s">
        <v>281</v>
      </c>
    </row>
    <row r="2270" s="13" customFormat="1">
      <c r="B2270" s="239"/>
      <c r="D2270" s="216" t="s">
        <v>402</v>
      </c>
      <c r="F2270" s="241" t="s">
        <v>2608</v>
      </c>
      <c r="H2270" s="242">
        <v>179.697</v>
      </c>
      <c r="I2270" s="243"/>
      <c r="L2270" s="239"/>
      <c r="M2270" s="244"/>
      <c r="N2270" s="245"/>
      <c r="O2270" s="245"/>
      <c r="P2270" s="245"/>
      <c r="Q2270" s="245"/>
      <c r="R2270" s="245"/>
      <c r="S2270" s="245"/>
      <c r="T2270" s="246"/>
      <c r="AT2270" s="240" t="s">
        <v>402</v>
      </c>
      <c r="AU2270" s="240" t="s">
        <v>87</v>
      </c>
      <c r="AV2270" s="13" t="s">
        <v>87</v>
      </c>
      <c r="AW2270" s="13" t="s">
        <v>6</v>
      </c>
      <c r="AX2270" s="13" t="s">
        <v>24</v>
      </c>
      <c r="AY2270" s="240" t="s">
        <v>281</v>
      </c>
    </row>
    <row r="2271" s="1" customFormat="1" ht="16.5" customHeight="1">
      <c r="B2271" s="203"/>
      <c r="C2271" s="255" t="s">
        <v>2609</v>
      </c>
      <c r="D2271" s="255" t="s">
        <v>512</v>
      </c>
      <c r="E2271" s="256" t="s">
        <v>2610</v>
      </c>
      <c r="F2271" s="257" t="s">
        <v>2611</v>
      </c>
      <c r="G2271" s="258" t="s">
        <v>408</v>
      </c>
      <c r="H2271" s="259">
        <v>8.5310000000000006</v>
      </c>
      <c r="I2271" s="260"/>
      <c r="J2271" s="261">
        <f>ROUND(I2271*H2271,2)</f>
        <v>0</v>
      </c>
      <c r="K2271" s="257" t="s">
        <v>5</v>
      </c>
      <c r="L2271" s="262"/>
      <c r="M2271" s="263" t="s">
        <v>5</v>
      </c>
      <c r="N2271" s="264" t="s">
        <v>51</v>
      </c>
      <c r="O2271" s="49"/>
      <c r="P2271" s="213">
        <f>O2271*H2271</f>
        <v>0</v>
      </c>
      <c r="Q2271" s="213">
        <v>0.025000000000000001</v>
      </c>
      <c r="R2271" s="213">
        <f>Q2271*H2271</f>
        <v>0.21327500000000002</v>
      </c>
      <c r="S2271" s="213">
        <v>0</v>
      </c>
      <c r="T2271" s="214">
        <f>S2271*H2271</f>
        <v>0</v>
      </c>
      <c r="AR2271" s="26" t="s">
        <v>738</v>
      </c>
      <c r="AT2271" s="26" t="s">
        <v>512</v>
      </c>
      <c r="AU2271" s="26" t="s">
        <v>87</v>
      </c>
      <c r="AY2271" s="26" t="s">
        <v>281</v>
      </c>
      <c r="BE2271" s="215">
        <f>IF(N2271="základní",J2271,0)</f>
        <v>0</v>
      </c>
      <c r="BF2271" s="215">
        <f>IF(N2271="snížená",J2271,0)</f>
        <v>0</v>
      </c>
      <c r="BG2271" s="215">
        <f>IF(N2271="zákl. přenesená",J2271,0)</f>
        <v>0</v>
      </c>
      <c r="BH2271" s="215">
        <f>IF(N2271="sníž. přenesená",J2271,0)</f>
        <v>0</v>
      </c>
      <c r="BI2271" s="215">
        <f>IF(N2271="nulová",J2271,0)</f>
        <v>0</v>
      </c>
      <c r="BJ2271" s="26" t="s">
        <v>24</v>
      </c>
      <c r="BK2271" s="215">
        <f>ROUND(I2271*H2271,2)</f>
        <v>0</v>
      </c>
      <c r="BL2271" s="26" t="s">
        <v>354</v>
      </c>
      <c r="BM2271" s="26" t="s">
        <v>2612</v>
      </c>
    </row>
    <row r="2272" s="1" customFormat="1">
      <c r="B2272" s="48"/>
      <c r="D2272" s="216" t="s">
        <v>288</v>
      </c>
      <c r="F2272" s="217" t="s">
        <v>2613</v>
      </c>
      <c r="I2272" s="218"/>
      <c r="L2272" s="48"/>
      <c r="M2272" s="219"/>
      <c r="N2272" s="49"/>
      <c r="O2272" s="49"/>
      <c r="P2272" s="49"/>
      <c r="Q2272" s="49"/>
      <c r="R2272" s="49"/>
      <c r="S2272" s="49"/>
      <c r="T2272" s="87"/>
      <c r="AT2272" s="26" t="s">
        <v>288</v>
      </c>
      <c r="AU2272" s="26" t="s">
        <v>87</v>
      </c>
    </row>
    <row r="2273" s="12" customFormat="1">
      <c r="B2273" s="232"/>
      <c r="D2273" s="216" t="s">
        <v>402</v>
      </c>
      <c r="E2273" s="233" t="s">
        <v>5</v>
      </c>
      <c r="F2273" s="234" t="s">
        <v>850</v>
      </c>
      <c r="H2273" s="233" t="s">
        <v>5</v>
      </c>
      <c r="I2273" s="235"/>
      <c r="L2273" s="232"/>
      <c r="M2273" s="236"/>
      <c r="N2273" s="237"/>
      <c r="O2273" s="237"/>
      <c r="P2273" s="237"/>
      <c r="Q2273" s="237"/>
      <c r="R2273" s="237"/>
      <c r="S2273" s="237"/>
      <c r="T2273" s="238"/>
      <c r="AT2273" s="233" t="s">
        <v>402</v>
      </c>
      <c r="AU2273" s="233" t="s">
        <v>87</v>
      </c>
      <c r="AV2273" s="12" t="s">
        <v>24</v>
      </c>
      <c r="AW2273" s="12" t="s">
        <v>43</v>
      </c>
      <c r="AX2273" s="12" t="s">
        <v>80</v>
      </c>
      <c r="AY2273" s="233" t="s">
        <v>281</v>
      </c>
    </row>
    <row r="2274" s="12" customFormat="1">
      <c r="B2274" s="232"/>
      <c r="D2274" s="216" t="s">
        <v>402</v>
      </c>
      <c r="E2274" s="233" t="s">
        <v>5</v>
      </c>
      <c r="F2274" s="234" t="s">
        <v>2600</v>
      </c>
      <c r="H2274" s="233" t="s">
        <v>5</v>
      </c>
      <c r="I2274" s="235"/>
      <c r="L2274" s="232"/>
      <c r="M2274" s="236"/>
      <c r="N2274" s="237"/>
      <c r="O2274" s="237"/>
      <c r="P2274" s="237"/>
      <c r="Q2274" s="237"/>
      <c r="R2274" s="237"/>
      <c r="S2274" s="237"/>
      <c r="T2274" s="238"/>
      <c r="AT2274" s="233" t="s">
        <v>402</v>
      </c>
      <c r="AU2274" s="233" t="s">
        <v>87</v>
      </c>
      <c r="AV2274" s="12" t="s">
        <v>24</v>
      </c>
      <c r="AW2274" s="12" t="s">
        <v>43</v>
      </c>
      <c r="AX2274" s="12" t="s">
        <v>80</v>
      </c>
      <c r="AY2274" s="233" t="s">
        <v>281</v>
      </c>
    </row>
    <row r="2275" s="13" customFormat="1">
      <c r="B2275" s="239"/>
      <c r="D2275" s="216" t="s">
        <v>402</v>
      </c>
      <c r="E2275" s="240" t="s">
        <v>5</v>
      </c>
      <c r="F2275" s="241" t="s">
        <v>2614</v>
      </c>
      <c r="H2275" s="242">
        <v>8.1999999999999993</v>
      </c>
      <c r="I2275" s="243"/>
      <c r="L2275" s="239"/>
      <c r="M2275" s="244"/>
      <c r="N2275" s="245"/>
      <c r="O2275" s="245"/>
      <c r="P2275" s="245"/>
      <c r="Q2275" s="245"/>
      <c r="R2275" s="245"/>
      <c r="S2275" s="245"/>
      <c r="T2275" s="246"/>
      <c r="AT2275" s="240" t="s">
        <v>402</v>
      </c>
      <c r="AU2275" s="240" t="s">
        <v>87</v>
      </c>
      <c r="AV2275" s="13" t="s">
        <v>87</v>
      </c>
      <c r="AW2275" s="13" t="s">
        <v>43</v>
      </c>
      <c r="AX2275" s="13" t="s">
        <v>80</v>
      </c>
      <c r="AY2275" s="240" t="s">
        <v>281</v>
      </c>
    </row>
    <row r="2276" s="13" customFormat="1">
      <c r="B2276" s="239"/>
      <c r="D2276" s="216" t="s">
        <v>402</v>
      </c>
      <c r="E2276" s="240" t="s">
        <v>5</v>
      </c>
      <c r="F2276" s="241" t="s">
        <v>2615</v>
      </c>
      <c r="H2276" s="242">
        <v>0.16400000000000001</v>
      </c>
      <c r="I2276" s="243"/>
      <c r="L2276" s="239"/>
      <c r="M2276" s="244"/>
      <c r="N2276" s="245"/>
      <c r="O2276" s="245"/>
      <c r="P2276" s="245"/>
      <c r="Q2276" s="245"/>
      <c r="R2276" s="245"/>
      <c r="S2276" s="245"/>
      <c r="T2276" s="246"/>
      <c r="AT2276" s="240" t="s">
        <v>402</v>
      </c>
      <c r="AU2276" s="240" t="s">
        <v>87</v>
      </c>
      <c r="AV2276" s="13" t="s">
        <v>87</v>
      </c>
      <c r="AW2276" s="13" t="s">
        <v>43</v>
      </c>
      <c r="AX2276" s="13" t="s">
        <v>80</v>
      </c>
      <c r="AY2276" s="240" t="s">
        <v>281</v>
      </c>
    </row>
    <row r="2277" s="14" customFormat="1">
      <c r="B2277" s="247"/>
      <c r="D2277" s="216" t="s">
        <v>402</v>
      </c>
      <c r="E2277" s="248" t="s">
        <v>5</v>
      </c>
      <c r="F2277" s="249" t="s">
        <v>405</v>
      </c>
      <c r="H2277" s="250">
        <v>8.3640000000000008</v>
      </c>
      <c r="I2277" s="251"/>
      <c r="L2277" s="247"/>
      <c r="M2277" s="252"/>
      <c r="N2277" s="253"/>
      <c r="O2277" s="253"/>
      <c r="P2277" s="253"/>
      <c r="Q2277" s="253"/>
      <c r="R2277" s="253"/>
      <c r="S2277" s="253"/>
      <c r="T2277" s="254"/>
      <c r="AT2277" s="248" t="s">
        <v>402</v>
      </c>
      <c r="AU2277" s="248" t="s">
        <v>87</v>
      </c>
      <c r="AV2277" s="14" t="s">
        <v>286</v>
      </c>
      <c r="AW2277" s="14" t="s">
        <v>43</v>
      </c>
      <c r="AX2277" s="14" t="s">
        <v>24</v>
      </c>
      <c r="AY2277" s="248" t="s">
        <v>281</v>
      </c>
    </row>
    <row r="2278" s="13" customFormat="1">
      <c r="B2278" s="239"/>
      <c r="D2278" s="216" t="s">
        <v>402</v>
      </c>
      <c r="F2278" s="241" t="s">
        <v>2616</v>
      </c>
      <c r="H2278" s="242">
        <v>8.5310000000000006</v>
      </c>
      <c r="I2278" s="243"/>
      <c r="L2278" s="239"/>
      <c r="M2278" s="244"/>
      <c r="N2278" s="245"/>
      <c r="O2278" s="245"/>
      <c r="P2278" s="245"/>
      <c r="Q2278" s="245"/>
      <c r="R2278" s="245"/>
      <c r="S2278" s="245"/>
      <c r="T2278" s="246"/>
      <c r="AT2278" s="240" t="s">
        <v>402</v>
      </c>
      <c r="AU2278" s="240" t="s">
        <v>87</v>
      </c>
      <c r="AV2278" s="13" t="s">
        <v>87</v>
      </c>
      <c r="AW2278" s="13" t="s">
        <v>6</v>
      </c>
      <c r="AX2278" s="13" t="s">
        <v>24</v>
      </c>
      <c r="AY2278" s="240" t="s">
        <v>281</v>
      </c>
    </row>
    <row r="2279" s="1" customFormat="1" ht="25.5" customHeight="1">
      <c r="B2279" s="203"/>
      <c r="C2279" s="204" t="s">
        <v>2617</v>
      </c>
      <c r="D2279" s="204" t="s">
        <v>282</v>
      </c>
      <c r="E2279" s="205" t="s">
        <v>2618</v>
      </c>
      <c r="F2279" s="206" t="s">
        <v>2619</v>
      </c>
      <c r="G2279" s="207" t="s">
        <v>388</v>
      </c>
      <c r="H2279" s="208">
        <v>1329.1400000000001</v>
      </c>
      <c r="I2279" s="209"/>
      <c r="J2279" s="210">
        <f>ROUND(I2279*H2279,2)</f>
        <v>0</v>
      </c>
      <c r="K2279" s="206" t="s">
        <v>389</v>
      </c>
      <c r="L2279" s="48"/>
      <c r="M2279" s="211" t="s">
        <v>5</v>
      </c>
      <c r="N2279" s="212" t="s">
        <v>51</v>
      </c>
      <c r="O2279" s="49"/>
      <c r="P2279" s="213">
        <f>O2279*H2279</f>
        <v>0</v>
      </c>
      <c r="Q2279" s="213">
        <v>0.0011590000000000001</v>
      </c>
      <c r="R2279" s="213">
        <f>Q2279*H2279</f>
        <v>1.5404732600000002</v>
      </c>
      <c r="S2279" s="213">
        <v>0</v>
      </c>
      <c r="T2279" s="214">
        <f>S2279*H2279</f>
        <v>0</v>
      </c>
      <c r="AR2279" s="26" t="s">
        <v>354</v>
      </c>
      <c r="AT2279" s="26" t="s">
        <v>282</v>
      </c>
      <c r="AU2279" s="26" t="s">
        <v>87</v>
      </c>
      <c r="AY2279" s="26" t="s">
        <v>281</v>
      </c>
      <c r="BE2279" s="215">
        <f>IF(N2279="základní",J2279,0)</f>
        <v>0</v>
      </c>
      <c r="BF2279" s="215">
        <f>IF(N2279="snížená",J2279,0)</f>
        <v>0</v>
      </c>
      <c r="BG2279" s="215">
        <f>IF(N2279="zákl. přenesená",J2279,0)</f>
        <v>0</v>
      </c>
      <c r="BH2279" s="215">
        <f>IF(N2279="sníž. přenesená",J2279,0)</f>
        <v>0</v>
      </c>
      <c r="BI2279" s="215">
        <f>IF(N2279="nulová",J2279,0)</f>
        <v>0</v>
      </c>
      <c r="BJ2279" s="26" t="s">
        <v>24</v>
      </c>
      <c r="BK2279" s="215">
        <f>ROUND(I2279*H2279,2)</f>
        <v>0</v>
      </c>
      <c r="BL2279" s="26" t="s">
        <v>354</v>
      </c>
      <c r="BM2279" s="26" t="s">
        <v>2620</v>
      </c>
    </row>
    <row r="2280" s="1" customFormat="1">
      <c r="B2280" s="48"/>
      <c r="D2280" s="216" t="s">
        <v>288</v>
      </c>
      <c r="F2280" s="217" t="s">
        <v>2621</v>
      </c>
      <c r="I2280" s="218"/>
      <c r="L2280" s="48"/>
      <c r="M2280" s="219"/>
      <c r="N2280" s="49"/>
      <c r="O2280" s="49"/>
      <c r="P2280" s="49"/>
      <c r="Q2280" s="49"/>
      <c r="R2280" s="49"/>
      <c r="S2280" s="49"/>
      <c r="T2280" s="87"/>
      <c r="AT2280" s="26" t="s">
        <v>288</v>
      </c>
      <c r="AU2280" s="26" t="s">
        <v>87</v>
      </c>
    </row>
    <row r="2281" s="12" customFormat="1">
      <c r="B2281" s="232"/>
      <c r="D2281" s="216" t="s">
        <v>402</v>
      </c>
      <c r="E2281" s="233" t="s">
        <v>5</v>
      </c>
      <c r="F2281" s="234" t="s">
        <v>850</v>
      </c>
      <c r="H2281" s="233" t="s">
        <v>5</v>
      </c>
      <c r="I2281" s="235"/>
      <c r="L2281" s="232"/>
      <c r="M2281" s="236"/>
      <c r="N2281" s="237"/>
      <c r="O2281" s="237"/>
      <c r="P2281" s="237"/>
      <c r="Q2281" s="237"/>
      <c r="R2281" s="237"/>
      <c r="S2281" s="237"/>
      <c r="T2281" s="238"/>
      <c r="AT2281" s="233" t="s">
        <v>402</v>
      </c>
      <c r="AU2281" s="233" t="s">
        <v>87</v>
      </c>
      <c r="AV2281" s="12" t="s">
        <v>24</v>
      </c>
      <c r="AW2281" s="12" t="s">
        <v>43</v>
      </c>
      <c r="AX2281" s="12" t="s">
        <v>80</v>
      </c>
      <c r="AY2281" s="233" t="s">
        <v>281</v>
      </c>
    </row>
    <row r="2282" s="13" customFormat="1">
      <c r="B2282" s="239"/>
      <c r="D2282" s="216" t="s">
        <v>402</v>
      </c>
      <c r="E2282" s="240" t="s">
        <v>5</v>
      </c>
      <c r="F2282" s="241" t="s">
        <v>2622</v>
      </c>
      <c r="H2282" s="242">
        <v>531.36000000000001</v>
      </c>
      <c r="I2282" s="243"/>
      <c r="L2282" s="239"/>
      <c r="M2282" s="244"/>
      <c r="N2282" s="245"/>
      <c r="O2282" s="245"/>
      <c r="P2282" s="245"/>
      <c r="Q2282" s="245"/>
      <c r="R2282" s="245"/>
      <c r="S2282" s="245"/>
      <c r="T2282" s="246"/>
      <c r="AT2282" s="240" t="s">
        <v>402</v>
      </c>
      <c r="AU2282" s="240" t="s">
        <v>87</v>
      </c>
      <c r="AV2282" s="13" t="s">
        <v>87</v>
      </c>
      <c r="AW2282" s="13" t="s">
        <v>43</v>
      </c>
      <c r="AX2282" s="13" t="s">
        <v>80</v>
      </c>
      <c r="AY2282" s="240" t="s">
        <v>281</v>
      </c>
    </row>
    <row r="2283" s="13" customFormat="1">
      <c r="B2283" s="239"/>
      <c r="D2283" s="216" t="s">
        <v>402</v>
      </c>
      <c r="E2283" s="240" t="s">
        <v>5</v>
      </c>
      <c r="F2283" s="241" t="s">
        <v>2623</v>
      </c>
      <c r="H2283" s="242">
        <v>133.21000000000001</v>
      </c>
      <c r="I2283" s="243"/>
      <c r="L2283" s="239"/>
      <c r="M2283" s="244"/>
      <c r="N2283" s="245"/>
      <c r="O2283" s="245"/>
      <c r="P2283" s="245"/>
      <c r="Q2283" s="245"/>
      <c r="R2283" s="245"/>
      <c r="S2283" s="245"/>
      <c r="T2283" s="246"/>
      <c r="AT2283" s="240" t="s">
        <v>402</v>
      </c>
      <c r="AU2283" s="240" t="s">
        <v>87</v>
      </c>
      <c r="AV2283" s="13" t="s">
        <v>87</v>
      </c>
      <c r="AW2283" s="13" t="s">
        <v>43</v>
      </c>
      <c r="AX2283" s="13" t="s">
        <v>80</v>
      </c>
      <c r="AY2283" s="240" t="s">
        <v>281</v>
      </c>
    </row>
    <row r="2284" s="15" customFormat="1">
      <c r="B2284" s="265"/>
      <c r="D2284" s="216" t="s">
        <v>402</v>
      </c>
      <c r="E2284" s="266" t="s">
        <v>5</v>
      </c>
      <c r="F2284" s="267" t="s">
        <v>715</v>
      </c>
      <c r="H2284" s="268">
        <v>664.57000000000005</v>
      </c>
      <c r="I2284" s="269"/>
      <c r="L2284" s="265"/>
      <c r="M2284" s="270"/>
      <c r="N2284" s="271"/>
      <c r="O2284" s="271"/>
      <c r="P2284" s="271"/>
      <c r="Q2284" s="271"/>
      <c r="R2284" s="271"/>
      <c r="S2284" s="271"/>
      <c r="T2284" s="272"/>
      <c r="AT2284" s="266" t="s">
        <v>402</v>
      </c>
      <c r="AU2284" s="266" t="s">
        <v>87</v>
      </c>
      <c r="AV2284" s="15" t="s">
        <v>294</v>
      </c>
      <c r="AW2284" s="15" t="s">
        <v>43</v>
      </c>
      <c r="AX2284" s="15" t="s">
        <v>80</v>
      </c>
      <c r="AY2284" s="266" t="s">
        <v>281</v>
      </c>
    </row>
    <row r="2285" s="13" customFormat="1">
      <c r="B2285" s="239"/>
      <c r="D2285" s="216" t="s">
        <v>402</v>
      </c>
      <c r="E2285" s="240" t="s">
        <v>5</v>
      </c>
      <c r="F2285" s="241" t="s">
        <v>2624</v>
      </c>
      <c r="H2285" s="242">
        <v>664.57000000000005</v>
      </c>
      <c r="I2285" s="243"/>
      <c r="L2285" s="239"/>
      <c r="M2285" s="244"/>
      <c r="N2285" s="245"/>
      <c r="O2285" s="245"/>
      <c r="P2285" s="245"/>
      <c r="Q2285" s="245"/>
      <c r="R2285" s="245"/>
      <c r="S2285" s="245"/>
      <c r="T2285" s="246"/>
      <c r="AT2285" s="240" t="s">
        <v>402</v>
      </c>
      <c r="AU2285" s="240" t="s">
        <v>87</v>
      </c>
      <c r="AV2285" s="13" t="s">
        <v>87</v>
      </c>
      <c r="AW2285" s="13" t="s">
        <v>43</v>
      </c>
      <c r="AX2285" s="13" t="s">
        <v>80</v>
      </c>
      <c r="AY2285" s="240" t="s">
        <v>281</v>
      </c>
    </row>
    <row r="2286" s="14" customFormat="1">
      <c r="B2286" s="247"/>
      <c r="D2286" s="216" t="s">
        <v>402</v>
      </c>
      <c r="E2286" s="248" t="s">
        <v>5</v>
      </c>
      <c r="F2286" s="249" t="s">
        <v>405</v>
      </c>
      <c r="H2286" s="250">
        <v>1329.1400000000001</v>
      </c>
      <c r="I2286" s="251"/>
      <c r="L2286" s="247"/>
      <c r="M2286" s="252"/>
      <c r="N2286" s="253"/>
      <c r="O2286" s="253"/>
      <c r="P2286" s="253"/>
      <c r="Q2286" s="253"/>
      <c r="R2286" s="253"/>
      <c r="S2286" s="253"/>
      <c r="T2286" s="254"/>
      <c r="AT2286" s="248" t="s">
        <v>402</v>
      </c>
      <c r="AU2286" s="248" t="s">
        <v>87</v>
      </c>
      <c r="AV2286" s="14" t="s">
        <v>286</v>
      </c>
      <c r="AW2286" s="14" t="s">
        <v>43</v>
      </c>
      <c r="AX2286" s="14" t="s">
        <v>24</v>
      </c>
      <c r="AY2286" s="248" t="s">
        <v>281</v>
      </c>
    </row>
    <row r="2287" s="1" customFormat="1" ht="16.5" customHeight="1">
      <c r="B2287" s="203"/>
      <c r="C2287" s="255" t="s">
        <v>2625</v>
      </c>
      <c r="D2287" s="255" t="s">
        <v>512</v>
      </c>
      <c r="E2287" s="256" t="s">
        <v>2626</v>
      </c>
      <c r="F2287" s="257" t="s">
        <v>2627</v>
      </c>
      <c r="G2287" s="258" t="s">
        <v>388</v>
      </c>
      <c r="H2287" s="259">
        <v>1355.723</v>
      </c>
      <c r="I2287" s="260"/>
      <c r="J2287" s="261">
        <f>ROUND(I2287*H2287,2)</f>
        <v>0</v>
      </c>
      <c r="K2287" s="257" t="s">
        <v>5</v>
      </c>
      <c r="L2287" s="262"/>
      <c r="M2287" s="263" t="s">
        <v>5</v>
      </c>
      <c r="N2287" s="264" t="s">
        <v>51</v>
      </c>
      <c r="O2287" s="49"/>
      <c r="P2287" s="213">
        <f>O2287*H2287</f>
        <v>0</v>
      </c>
      <c r="Q2287" s="213">
        <v>0.0035000000000000001</v>
      </c>
      <c r="R2287" s="213">
        <f>Q2287*H2287</f>
        <v>4.7450305000000004</v>
      </c>
      <c r="S2287" s="213">
        <v>0</v>
      </c>
      <c r="T2287" s="214">
        <f>S2287*H2287</f>
        <v>0</v>
      </c>
      <c r="AR2287" s="26" t="s">
        <v>738</v>
      </c>
      <c r="AT2287" s="26" t="s">
        <v>512</v>
      </c>
      <c r="AU2287" s="26" t="s">
        <v>87</v>
      </c>
      <c r="AY2287" s="26" t="s">
        <v>281</v>
      </c>
      <c r="BE2287" s="215">
        <f>IF(N2287="základní",J2287,0)</f>
        <v>0</v>
      </c>
      <c r="BF2287" s="215">
        <f>IF(N2287="snížená",J2287,0)</f>
        <v>0</v>
      </c>
      <c r="BG2287" s="215">
        <f>IF(N2287="zákl. přenesená",J2287,0)</f>
        <v>0</v>
      </c>
      <c r="BH2287" s="215">
        <f>IF(N2287="sníž. přenesená",J2287,0)</f>
        <v>0</v>
      </c>
      <c r="BI2287" s="215">
        <f>IF(N2287="nulová",J2287,0)</f>
        <v>0</v>
      </c>
      <c r="BJ2287" s="26" t="s">
        <v>24</v>
      </c>
      <c r="BK2287" s="215">
        <f>ROUND(I2287*H2287,2)</f>
        <v>0</v>
      </c>
      <c r="BL2287" s="26" t="s">
        <v>354</v>
      </c>
      <c r="BM2287" s="26" t="s">
        <v>2628</v>
      </c>
    </row>
    <row r="2288" s="1" customFormat="1">
      <c r="B2288" s="48"/>
      <c r="D2288" s="216" t="s">
        <v>288</v>
      </c>
      <c r="F2288" s="217" t="s">
        <v>2629</v>
      </c>
      <c r="I2288" s="218"/>
      <c r="L2288" s="48"/>
      <c r="M2288" s="219"/>
      <c r="N2288" s="49"/>
      <c r="O2288" s="49"/>
      <c r="P2288" s="49"/>
      <c r="Q2288" s="49"/>
      <c r="R2288" s="49"/>
      <c r="S2288" s="49"/>
      <c r="T2288" s="87"/>
      <c r="AT2288" s="26" t="s">
        <v>288</v>
      </c>
      <c r="AU2288" s="26" t="s">
        <v>87</v>
      </c>
    </row>
    <row r="2289" s="13" customFormat="1">
      <c r="B2289" s="239"/>
      <c r="D2289" s="216" t="s">
        <v>402</v>
      </c>
      <c r="E2289" s="240" t="s">
        <v>5</v>
      </c>
      <c r="F2289" s="241" t="s">
        <v>2630</v>
      </c>
      <c r="H2289" s="242">
        <v>1355.723</v>
      </c>
      <c r="I2289" s="243"/>
      <c r="L2289" s="239"/>
      <c r="M2289" s="244"/>
      <c r="N2289" s="245"/>
      <c r="O2289" s="245"/>
      <c r="P2289" s="245"/>
      <c r="Q2289" s="245"/>
      <c r="R2289" s="245"/>
      <c r="S2289" s="245"/>
      <c r="T2289" s="246"/>
      <c r="AT2289" s="240" t="s">
        <v>402</v>
      </c>
      <c r="AU2289" s="240" t="s">
        <v>87</v>
      </c>
      <c r="AV2289" s="13" t="s">
        <v>87</v>
      </c>
      <c r="AW2289" s="13" t="s">
        <v>43</v>
      </c>
      <c r="AX2289" s="13" t="s">
        <v>80</v>
      </c>
      <c r="AY2289" s="240" t="s">
        <v>281</v>
      </c>
    </row>
    <row r="2290" s="14" customFormat="1">
      <c r="B2290" s="247"/>
      <c r="D2290" s="216" t="s">
        <v>402</v>
      </c>
      <c r="E2290" s="248" t="s">
        <v>5</v>
      </c>
      <c r="F2290" s="249" t="s">
        <v>405</v>
      </c>
      <c r="H2290" s="250">
        <v>1355.723</v>
      </c>
      <c r="I2290" s="251"/>
      <c r="L2290" s="247"/>
      <c r="M2290" s="252"/>
      <c r="N2290" s="253"/>
      <c r="O2290" s="253"/>
      <c r="P2290" s="253"/>
      <c r="Q2290" s="253"/>
      <c r="R2290" s="253"/>
      <c r="S2290" s="253"/>
      <c r="T2290" s="254"/>
      <c r="AT2290" s="248" t="s">
        <v>402</v>
      </c>
      <c r="AU2290" s="248" t="s">
        <v>87</v>
      </c>
      <c r="AV2290" s="14" t="s">
        <v>286</v>
      </c>
      <c r="AW2290" s="14" t="s">
        <v>43</v>
      </c>
      <c r="AX2290" s="14" t="s">
        <v>24</v>
      </c>
      <c r="AY2290" s="248" t="s">
        <v>281</v>
      </c>
    </row>
    <row r="2291" s="1" customFormat="1" ht="25.5" customHeight="1">
      <c r="B2291" s="203"/>
      <c r="C2291" s="204" t="s">
        <v>2631</v>
      </c>
      <c r="D2291" s="204" t="s">
        <v>282</v>
      </c>
      <c r="E2291" s="205" t="s">
        <v>2632</v>
      </c>
      <c r="F2291" s="206" t="s">
        <v>2633</v>
      </c>
      <c r="G2291" s="207" t="s">
        <v>388</v>
      </c>
      <c r="H2291" s="208">
        <v>1128.51</v>
      </c>
      <c r="I2291" s="209"/>
      <c r="J2291" s="210">
        <f>ROUND(I2291*H2291,2)</f>
        <v>0</v>
      </c>
      <c r="K2291" s="206" t="s">
        <v>389</v>
      </c>
      <c r="L2291" s="48"/>
      <c r="M2291" s="211" t="s">
        <v>5</v>
      </c>
      <c r="N2291" s="212" t="s">
        <v>51</v>
      </c>
      <c r="O2291" s="49"/>
      <c r="P2291" s="213">
        <f>O2291*H2291</f>
        <v>0</v>
      </c>
      <c r="Q2291" s="213">
        <v>0</v>
      </c>
      <c r="R2291" s="213">
        <f>Q2291*H2291</f>
        <v>0</v>
      </c>
      <c r="S2291" s="213">
        <v>0</v>
      </c>
      <c r="T2291" s="214">
        <f>S2291*H2291</f>
        <v>0</v>
      </c>
      <c r="AR2291" s="26" t="s">
        <v>354</v>
      </c>
      <c r="AT2291" s="26" t="s">
        <v>282</v>
      </c>
      <c r="AU2291" s="26" t="s">
        <v>87</v>
      </c>
      <c r="AY2291" s="26" t="s">
        <v>281</v>
      </c>
      <c r="BE2291" s="215">
        <f>IF(N2291="základní",J2291,0)</f>
        <v>0</v>
      </c>
      <c r="BF2291" s="215">
        <f>IF(N2291="snížená",J2291,0)</f>
        <v>0</v>
      </c>
      <c r="BG2291" s="215">
        <f>IF(N2291="zákl. přenesená",J2291,0)</f>
        <v>0</v>
      </c>
      <c r="BH2291" s="215">
        <f>IF(N2291="sníž. přenesená",J2291,0)</f>
        <v>0</v>
      </c>
      <c r="BI2291" s="215">
        <f>IF(N2291="nulová",J2291,0)</f>
        <v>0</v>
      </c>
      <c r="BJ2291" s="26" t="s">
        <v>24</v>
      </c>
      <c r="BK2291" s="215">
        <f>ROUND(I2291*H2291,2)</f>
        <v>0</v>
      </c>
      <c r="BL2291" s="26" t="s">
        <v>354</v>
      </c>
      <c r="BM2291" s="26" t="s">
        <v>2634</v>
      </c>
    </row>
    <row r="2292" s="1" customFormat="1">
      <c r="B2292" s="48"/>
      <c r="D2292" s="216" t="s">
        <v>288</v>
      </c>
      <c r="F2292" s="217" t="s">
        <v>2635</v>
      </c>
      <c r="I2292" s="218"/>
      <c r="L2292" s="48"/>
      <c r="M2292" s="219"/>
      <c r="N2292" s="49"/>
      <c r="O2292" s="49"/>
      <c r="P2292" s="49"/>
      <c r="Q2292" s="49"/>
      <c r="R2292" s="49"/>
      <c r="S2292" s="49"/>
      <c r="T2292" s="87"/>
      <c r="AT2292" s="26" t="s">
        <v>288</v>
      </c>
      <c r="AU2292" s="26" t="s">
        <v>87</v>
      </c>
    </row>
    <row r="2293" s="13" customFormat="1">
      <c r="B2293" s="239"/>
      <c r="D2293" s="216" t="s">
        <v>402</v>
      </c>
      <c r="E2293" s="240" t="s">
        <v>5</v>
      </c>
      <c r="F2293" s="241" t="s">
        <v>1932</v>
      </c>
      <c r="H2293" s="242">
        <v>84.590000000000003</v>
      </c>
      <c r="I2293" s="243"/>
      <c r="L2293" s="239"/>
      <c r="M2293" s="244"/>
      <c r="N2293" s="245"/>
      <c r="O2293" s="245"/>
      <c r="P2293" s="245"/>
      <c r="Q2293" s="245"/>
      <c r="R2293" s="245"/>
      <c r="S2293" s="245"/>
      <c r="T2293" s="246"/>
      <c r="AT2293" s="240" t="s">
        <v>402</v>
      </c>
      <c r="AU2293" s="240" t="s">
        <v>87</v>
      </c>
      <c r="AV2293" s="13" t="s">
        <v>87</v>
      </c>
      <c r="AW2293" s="13" t="s">
        <v>43</v>
      </c>
      <c r="AX2293" s="13" t="s">
        <v>80</v>
      </c>
      <c r="AY2293" s="240" t="s">
        <v>281</v>
      </c>
    </row>
    <row r="2294" s="13" customFormat="1">
      <c r="B2294" s="239"/>
      <c r="D2294" s="216" t="s">
        <v>402</v>
      </c>
      <c r="E2294" s="240" t="s">
        <v>5</v>
      </c>
      <c r="F2294" s="241" t="s">
        <v>1964</v>
      </c>
      <c r="H2294" s="242">
        <v>210.91999999999999</v>
      </c>
      <c r="I2294" s="243"/>
      <c r="L2294" s="239"/>
      <c r="M2294" s="244"/>
      <c r="N2294" s="245"/>
      <c r="O2294" s="245"/>
      <c r="P2294" s="245"/>
      <c r="Q2294" s="245"/>
      <c r="R2294" s="245"/>
      <c r="S2294" s="245"/>
      <c r="T2294" s="246"/>
      <c r="AT2294" s="240" t="s">
        <v>402</v>
      </c>
      <c r="AU2294" s="240" t="s">
        <v>87</v>
      </c>
      <c r="AV2294" s="13" t="s">
        <v>87</v>
      </c>
      <c r="AW2294" s="13" t="s">
        <v>43</v>
      </c>
      <c r="AX2294" s="13" t="s">
        <v>80</v>
      </c>
      <c r="AY2294" s="240" t="s">
        <v>281</v>
      </c>
    </row>
    <row r="2295" s="13" customFormat="1">
      <c r="B2295" s="239"/>
      <c r="D2295" s="216" t="s">
        <v>402</v>
      </c>
      <c r="E2295" s="240" t="s">
        <v>5</v>
      </c>
      <c r="F2295" s="241" t="s">
        <v>2636</v>
      </c>
      <c r="H2295" s="242">
        <v>277.55000000000001</v>
      </c>
      <c r="I2295" s="243"/>
      <c r="L2295" s="239"/>
      <c r="M2295" s="244"/>
      <c r="N2295" s="245"/>
      <c r="O2295" s="245"/>
      <c r="P2295" s="245"/>
      <c r="Q2295" s="245"/>
      <c r="R2295" s="245"/>
      <c r="S2295" s="245"/>
      <c r="T2295" s="246"/>
      <c r="AT2295" s="240" t="s">
        <v>402</v>
      </c>
      <c r="AU2295" s="240" t="s">
        <v>87</v>
      </c>
      <c r="AV2295" s="13" t="s">
        <v>87</v>
      </c>
      <c r="AW2295" s="13" t="s">
        <v>43</v>
      </c>
      <c r="AX2295" s="13" t="s">
        <v>80</v>
      </c>
      <c r="AY2295" s="240" t="s">
        <v>281</v>
      </c>
    </row>
    <row r="2296" s="13" customFormat="1">
      <c r="B2296" s="239"/>
      <c r="D2296" s="216" t="s">
        <v>402</v>
      </c>
      <c r="E2296" s="240" t="s">
        <v>5</v>
      </c>
      <c r="F2296" s="241" t="s">
        <v>2637</v>
      </c>
      <c r="H2296" s="242">
        <v>183.03999999999999</v>
      </c>
      <c r="I2296" s="243"/>
      <c r="L2296" s="239"/>
      <c r="M2296" s="244"/>
      <c r="N2296" s="245"/>
      <c r="O2296" s="245"/>
      <c r="P2296" s="245"/>
      <c r="Q2296" s="245"/>
      <c r="R2296" s="245"/>
      <c r="S2296" s="245"/>
      <c r="T2296" s="246"/>
      <c r="AT2296" s="240" t="s">
        <v>402</v>
      </c>
      <c r="AU2296" s="240" t="s">
        <v>87</v>
      </c>
      <c r="AV2296" s="13" t="s">
        <v>87</v>
      </c>
      <c r="AW2296" s="13" t="s">
        <v>43</v>
      </c>
      <c r="AX2296" s="13" t="s">
        <v>80</v>
      </c>
      <c r="AY2296" s="240" t="s">
        <v>281</v>
      </c>
    </row>
    <row r="2297" s="13" customFormat="1">
      <c r="B2297" s="239"/>
      <c r="D2297" s="216" t="s">
        <v>402</v>
      </c>
      <c r="E2297" s="240" t="s">
        <v>5</v>
      </c>
      <c r="F2297" s="241" t="s">
        <v>2638</v>
      </c>
      <c r="H2297" s="242">
        <v>64.989999999999995</v>
      </c>
      <c r="I2297" s="243"/>
      <c r="L2297" s="239"/>
      <c r="M2297" s="244"/>
      <c r="N2297" s="245"/>
      <c r="O2297" s="245"/>
      <c r="P2297" s="245"/>
      <c r="Q2297" s="245"/>
      <c r="R2297" s="245"/>
      <c r="S2297" s="245"/>
      <c r="T2297" s="246"/>
      <c r="AT2297" s="240" t="s">
        <v>402</v>
      </c>
      <c r="AU2297" s="240" t="s">
        <v>87</v>
      </c>
      <c r="AV2297" s="13" t="s">
        <v>87</v>
      </c>
      <c r="AW2297" s="13" t="s">
        <v>43</v>
      </c>
      <c r="AX2297" s="13" t="s">
        <v>80</v>
      </c>
      <c r="AY2297" s="240" t="s">
        <v>281</v>
      </c>
    </row>
    <row r="2298" s="13" customFormat="1">
      <c r="B2298" s="239"/>
      <c r="D2298" s="216" t="s">
        <v>402</v>
      </c>
      <c r="E2298" s="240" t="s">
        <v>5</v>
      </c>
      <c r="F2298" s="241" t="s">
        <v>2639</v>
      </c>
      <c r="H2298" s="242">
        <v>307.42000000000002</v>
      </c>
      <c r="I2298" s="243"/>
      <c r="L2298" s="239"/>
      <c r="M2298" s="244"/>
      <c r="N2298" s="245"/>
      <c r="O2298" s="245"/>
      <c r="P2298" s="245"/>
      <c r="Q2298" s="245"/>
      <c r="R2298" s="245"/>
      <c r="S2298" s="245"/>
      <c r="T2298" s="246"/>
      <c r="AT2298" s="240" t="s">
        <v>402</v>
      </c>
      <c r="AU2298" s="240" t="s">
        <v>87</v>
      </c>
      <c r="AV2298" s="13" t="s">
        <v>87</v>
      </c>
      <c r="AW2298" s="13" t="s">
        <v>43</v>
      </c>
      <c r="AX2298" s="13" t="s">
        <v>80</v>
      </c>
      <c r="AY2298" s="240" t="s">
        <v>281</v>
      </c>
    </row>
    <row r="2299" s="14" customFormat="1">
      <c r="B2299" s="247"/>
      <c r="D2299" s="216" t="s">
        <v>402</v>
      </c>
      <c r="E2299" s="248" t="s">
        <v>5</v>
      </c>
      <c r="F2299" s="249" t="s">
        <v>405</v>
      </c>
      <c r="H2299" s="250">
        <v>1128.51</v>
      </c>
      <c r="I2299" s="251"/>
      <c r="L2299" s="247"/>
      <c r="M2299" s="252"/>
      <c r="N2299" s="253"/>
      <c r="O2299" s="253"/>
      <c r="P2299" s="253"/>
      <c r="Q2299" s="253"/>
      <c r="R2299" s="253"/>
      <c r="S2299" s="253"/>
      <c r="T2299" s="254"/>
      <c r="AT2299" s="248" t="s">
        <v>402</v>
      </c>
      <c r="AU2299" s="248" t="s">
        <v>87</v>
      </c>
      <c r="AV2299" s="14" t="s">
        <v>286</v>
      </c>
      <c r="AW2299" s="14" t="s">
        <v>43</v>
      </c>
      <c r="AX2299" s="14" t="s">
        <v>24</v>
      </c>
      <c r="AY2299" s="248" t="s">
        <v>281</v>
      </c>
    </row>
    <row r="2300" s="1" customFormat="1" ht="16.5" customHeight="1">
      <c r="B2300" s="203"/>
      <c r="C2300" s="255" t="s">
        <v>2640</v>
      </c>
      <c r="D2300" s="255" t="s">
        <v>512</v>
      </c>
      <c r="E2300" s="256" t="s">
        <v>2641</v>
      </c>
      <c r="F2300" s="257" t="s">
        <v>2642</v>
      </c>
      <c r="G2300" s="258" t="s">
        <v>388</v>
      </c>
      <c r="H2300" s="259">
        <v>1241.3610000000001</v>
      </c>
      <c r="I2300" s="260"/>
      <c r="J2300" s="261">
        <f>ROUND(I2300*H2300,2)</f>
        <v>0</v>
      </c>
      <c r="K2300" s="257" t="s">
        <v>389</v>
      </c>
      <c r="L2300" s="262"/>
      <c r="M2300" s="263" t="s">
        <v>5</v>
      </c>
      <c r="N2300" s="264" t="s">
        <v>51</v>
      </c>
      <c r="O2300" s="49"/>
      <c r="P2300" s="213">
        <f>O2300*H2300</f>
        <v>0</v>
      </c>
      <c r="Q2300" s="213">
        <v>0.00011</v>
      </c>
      <c r="R2300" s="213">
        <f>Q2300*H2300</f>
        <v>0.13654971000000002</v>
      </c>
      <c r="S2300" s="213">
        <v>0</v>
      </c>
      <c r="T2300" s="214">
        <f>S2300*H2300</f>
        <v>0</v>
      </c>
      <c r="AR2300" s="26" t="s">
        <v>738</v>
      </c>
      <c r="AT2300" s="26" t="s">
        <v>512</v>
      </c>
      <c r="AU2300" s="26" t="s">
        <v>87</v>
      </c>
      <c r="AY2300" s="26" t="s">
        <v>281</v>
      </c>
      <c r="BE2300" s="215">
        <f>IF(N2300="základní",J2300,0)</f>
        <v>0</v>
      </c>
      <c r="BF2300" s="215">
        <f>IF(N2300="snížená",J2300,0)</f>
        <v>0</v>
      </c>
      <c r="BG2300" s="215">
        <f>IF(N2300="zákl. přenesená",J2300,0)</f>
        <v>0</v>
      </c>
      <c r="BH2300" s="215">
        <f>IF(N2300="sníž. přenesená",J2300,0)</f>
        <v>0</v>
      </c>
      <c r="BI2300" s="215">
        <f>IF(N2300="nulová",J2300,0)</f>
        <v>0</v>
      </c>
      <c r="BJ2300" s="26" t="s">
        <v>24</v>
      </c>
      <c r="BK2300" s="215">
        <f>ROUND(I2300*H2300,2)</f>
        <v>0</v>
      </c>
      <c r="BL2300" s="26" t="s">
        <v>354</v>
      </c>
      <c r="BM2300" s="26" t="s">
        <v>2643</v>
      </c>
    </row>
    <row r="2301" s="1" customFormat="1">
      <c r="B2301" s="48"/>
      <c r="D2301" s="216" t="s">
        <v>288</v>
      </c>
      <c r="F2301" s="217" t="s">
        <v>2644</v>
      </c>
      <c r="I2301" s="218"/>
      <c r="L2301" s="48"/>
      <c r="M2301" s="219"/>
      <c r="N2301" s="49"/>
      <c r="O2301" s="49"/>
      <c r="P2301" s="49"/>
      <c r="Q2301" s="49"/>
      <c r="R2301" s="49"/>
      <c r="S2301" s="49"/>
      <c r="T2301" s="87"/>
      <c r="AT2301" s="26" t="s">
        <v>288</v>
      </c>
      <c r="AU2301" s="26" t="s">
        <v>87</v>
      </c>
    </row>
    <row r="2302" s="13" customFormat="1">
      <c r="B2302" s="239"/>
      <c r="D2302" s="216" t="s">
        <v>402</v>
      </c>
      <c r="E2302" s="240" t="s">
        <v>5</v>
      </c>
      <c r="F2302" s="241" t="s">
        <v>2645</v>
      </c>
      <c r="H2302" s="242">
        <v>1241.3610000000001</v>
      </c>
      <c r="I2302" s="243"/>
      <c r="L2302" s="239"/>
      <c r="M2302" s="244"/>
      <c r="N2302" s="245"/>
      <c r="O2302" s="245"/>
      <c r="P2302" s="245"/>
      <c r="Q2302" s="245"/>
      <c r="R2302" s="245"/>
      <c r="S2302" s="245"/>
      <c r="T2302" s="246"/>
      <c r="AT2302" s="240" t="s">
        <v>402</v>
      </c>
      <c r="AU2302" s="240" t="s">
        <v>87</v>
      </c>
      <c r="AV2302" s="13" t="s">
        <v>87</v>
      </c>
      <c r="AW2302" s="13" t="s">
        <v>43</v>
      </c>
      <c r="AX2302" s="13" t="s">
        <v>80</v>
      </c>
      <c r="AY2302" s="240" t="s">
        <v>281</v>
      </c>
    </row>
    <row r="2303" s="14" customFormat="1">
      <c r="B2303" s="247"/>
      <c r="D2303" s="216" t="s">
        <v>402</v>
      </c>
      <c r="E2303" s="248" t="s">
        <v>5</v>
      </c>
      <c r="F2303" s="249" t="s">
        <v>405</v>
      </c>
      <c r="H2303" s="250">
        <v>1241.3610000000001</v>
      </c>
      <c r="I2303" s="251"/>
      <c r="L2303" s="247"/>
      <c r="M2303" s="252"/>
      <c r="N2303" s="253"/>
      <c r="O2303" s="253"/>
      <c r="P2303" s="253"/>
      <c r="Q2303" s="253"/>
      <c r="R2303" s="253"/>
      <c r="S2303" s="253"/>
      <c r="T2303" s="254"/>
      <c r="AT2303" s="248" t="s">
        <v>402</v>
      </c>
      <c r="AU2303" s="248" t="s">
        <v>87</v>
      </c>
      <c r="AV2303" s="14" t="s">
        <v>286</v>
      </c>
      <c r="AW2303" s="14" t="s">
        <v>43</v>
      </c>
      <c r="AX2303" s="14" t="s">
        <v>24</v>
      </c>
      <c r="AY2303" s="248" t="s">
        <v>281</v>
      </c>
    </row>
    <row r="2304" s="1" customFormat="1" ht="16.5" customHeight="1">
      <c r="B2304" s="203"/>
      <c r="C2304" s="204" t="s">
        <v>2646</v>
      </c>
      <c r="D2304" s="204" t="s">
        <v>282</v>
      </c>
      <c r="E2304" s="205" t="s">
        <v>2647</v>
      </c>
      <c r="F2304" s="206" t="s">
        <v>2648</v>
      </c>
      <c r="G2304" s="207" t="s">
        <v>470</v>
      </c>
      <c r="H2304" s="208">
        <v>12.130000000000001</v>
      </c>
      <c r="I2304" s="209"/>
      <c r="J2304" s="210">
        <f>ROUND(I2304*H2304,2)</f>
        <v>0</v>
      </c>
      <c r="K2304" s="206" t="s">
        <v>389</v>
      </c>
      <c r="L2304" s="48"/>
      <c r="M2304" s="211" t="s">
        <v>5</v>
      </c>
      <c r="N2304" s="212" t="s">
        <v>51</v>
      </c>
      <c r="O2304" s="49"/>
      <c r="P2304" s="213">
        <f>O2304*H2304</f>
        <v>0</v>
      </c>
      <c r="Q2304" s="213">
        <v>0</v>
      </c>
      <c r="R2304" s="213">
        <f>Q2304*H2304</f>
        <v>0</v>
      </c>
      <c r="S2304" s="213">
        <v>0</v>
      </c>
      <c r="T2304" s="214">
        <f>S2304*H2304</f>
        <v>0</v>
      </c>
      <c r="AR2304" s="26" t="s">
        <v>354</v>
      </c>
      <c r="AT2304" s="26" t="s">
        <v>282</v>
      </c>
      <c r="AU2304" s="26" t="s">
        <v>87</v>
      </c>
      <c r="AY2304" s="26" t="s">
        <v>281</v>
      </c>
      <c r="BE2304" s="215">
        <f>IF(N2304="základní",J2304,0)</f>
        <v>0</v>
      </c>
      <c r="BF2304" s="215">
        <f>IF(N2304="snížená",J2304,0)</f>
        <v>0</v>
      </c>
      <c r="BG2304" s="215">
        <f>IF(N2304="zákl. přenesená",J2304,0)</f>
        <v>0</v>
      </c>
      <c r="BH2304" s="215">
        <f>IF(N2304="sníž. přenesená",J2304,0)</f>
        <v>0</v>
      </c>
      <c r="BI2304" s="215">
        <f>IF(N2304="nulová",J2304,0)</f>
        <v>0</v>
      </c>
      <c r="BJ2304" s="26" t="s">
        <v>24</v>
      </c>
      <c r="BK2304" s="215">
        <f>ROUND(I2304*H2304,2)</f>
        <v>0</v>
      </c>
      <c r="BL2304" s="26" t="s">
        <v>354</v>
      </c>
      <c r="BM2304" s="26" t="s">
        <v>2649</v>
      </c>
    </row>
    <row r="2305" s="1" customFormat="1">
      <c r="B2305" s="48"/>
      <c r="D2305" s="216" t="s">
        <v>288</v>
      </c>
      <c r="F2305" s="217" t="s">
        <v>2650</v>
      </c>
      <c r="I2305" s="218"/>
      <c r="L2305" s="48"/>
      <c r="M2305" s="219"/>
      <c r="N2305" s="49"/>
      <c r="O2305" s="49"/>
      <c r="P2305" s="49"/>
      <c r="Q2305" s="49"/>
      <c r="R2305" s="49"/>
      <c r="S2305" s="49"/>
      <c r="T2305" s="87"/>
      <c r="AT2305" s="26" t="s">
        <v>288</v>
      </c>
      <c r="AU2305" s="26" t="s">
        <v>87</v>
      </c>
    </row>
    <row r="2306" s="10" customFormat="1" ht="29.88" customHeight="1">
      <c r="B2306" s="192"/>
      <c r="D2306" s="193" t="s">
        <v>79</v>
      </c>
      <c r="E2306" s="230" t="s">
        <v>2651</v>
      </c>
      <c r="F2306" s="230" t="s">
        <v>2652</v>
      </c>
      <c r="I2306" s="195"/>
      <c r="J2306" s="231">
        <f>BK2306</f>
        <v>0</v>
      </c>
      <c r="L2306" s="192"/>
      <c r="M2306" s="197"/>
      <c r="N2306" s="198"/>
      <c r="O2306" s="198"/>
      <c r="P2306" s="199">
        <f>SUM(P2307:P2365)</f>
        <v>0</v>
      </c>
      <c r="Q2306" s="198"/>
      <c r="R2306" s="199">
        <f>SUM(R2307:R2365)</f>
        <v>19.469844090000002</v>
      </c>
      <c r="S2306" s="198"/>
      <c r="T2306" s="200">
        <f>SUM(T2307:T2365)</f>
        <v>0</v>
      </c>
      <c r="AR2306" s="193" t="s">
        <v>87</v>
      </c>
      <c r="AT2306" s="201" t="s">
        <v>79</v>
      </c>
      <c r="AU2306" s="201" t="s">
        <v>24</v>
      </c>
      <c r="AY2306" s="193" t="s">
        <v>281</v>
      </c>
      <c r="BK2306" s="202">
        <f>SUM(BK2307:BK2365)</f>
        <v>0</v>
      </c>
    </row>
    <row r="2307" s="1" customFormat="1" ht="25.5" customHeight="1">
      <c r="B2307" s="203"/>
      <c r="C2307" s="204" t="s">
        <v>2653</v>
      </c>
      <c r="D2307" s="204" t="s">
        <v>282</v>
      </c>
      <c r="E2307" s="205" t="s">
        <v>2654</v>
      </c>
      <c r="F2307" s="206" t="s">
        <v>2655</v>
      </c>
      <c r="G2307" s="207" t="s">
        <v>388</v>
      </c>
      <c r="H2307" s="208">
        <v>697.16999999999996</v>
      </c>
      <c r="I2307" s="209"/>
      <c r="J2307" s="210">
        <f>ROUND(I2307*H2307,2)</f>
        <v>0</v>
      </c>
      <c r="K2307" s="206" t="s">
        <v>389</v>
      </c>
      <c r="L2307" s="48"/>
      <c r="M2307" s="211" t="s">
        <v>5</v>
      </c>
      <c r="N2307" s="212" t="s">
        <v>51</v>
      </c>
      <c r="O2307" s="49"/>
      <c r="P2307" s="213">
        <f>O2307*H2307</f>
        <v>0</v>
      </c>
      <c r="Q2307" s="213">
        <v>0.0011770000000000001</v>
      </c>
      <c r="R2307" s="213">
        <f>Q2307*H2307</f>
        <v>0.82056909</v>
      </c>
      <c r="S2307" s="213">
        <v>0</v>
      </c>
      <c r="T2307" s="214">
        <f>S2307*H2307</f>
        <v>0</v>
      </c>
      <c r="AR2307" s="26" t="s">
        <v>354</v>
      </c>
      <c r="AT2307" s="26" t="s">
        <v>282</v>
      </c>
      <c r="AU2307" s="26" t="s">
        <v>87</v>
      </c>
      <c r="AY2307" s="26" t="s">
        <v>281</v>
      </c>
      <c r="BE2307" s="215">
        <f>IF(N2307="základní",J2307,0)</f>
        <v>0</v>
      </c>
      <c r="BF2307" s="215">
        <f>IF(N2307="snížená",J2307,0)</f>
        <v>0</v>
      </c>
      <c r="BG2307" s="215">
        <f>IF(N2307="zákl. přenesená",J2307,0)</f>
        <v>0</v>
      </c>
      <c r="BH2307" s="215">
        <f>IF(N2307="sníž. přenesená",J2307,0)</f>
        <v>0</v>
      </c>
      <c r="BI2307" s="215">
        <f>IF(N2307="nulová",J2307,0)</f>
        <v>0</v>
      </c>
      <c r="BJ2307" s="26" t="s">
        <v>24</v>
      </c>
      <c r="BK2307" s="215">
        <f>ROUND(I2307*H2307,2)</f>
        <v>0</v>
      </c>
      <c r="BL2307" s="26" t="s">
        <v>354</v>
      </c>
      <c r="BM2307" s="26" t="s">
        <v>2656</v>
      </c>
    </row>
    <row r="2308" s="1" customFormat="1">
      <c r="B2308" s="48"/>
      <c r="D2308" s="216" t="s">
        <v>288</v>
      </c>
      <c r="F2308" s="217" t="s">
        <v>2657</v>
      </c>
      <c r="I2308" s="218"/>
      <c r="L2308" s="48"/>
      <c r="M2308" s="219"/>
      <c r="N2308" s="49"/>
      <c r="O2308" s="49"/>
      <c r="P2308" s="49"/>
      <c r="Q2308" s="49"/>
      <c r="R2308" s="49"/>
      <c r="S2308" s="49"/>
      <c r="T2308" s="87"/>
      <c r="AT2308" s="26" t="s">
        <v>288</v>
      </c>
      <c r="AU2308" s="26" t="s">
        <v>87</v>
      </c>
    </row>
    <row r="2309" s="12" customFormat="1">
      <c r="B2309" s="232"/>
      <c r="D2309" s="216" t="s">
        <v>402</v>
      </c>
      <c r="E2309" s="233" t="s">
        <v>5</v>
      </c>
      <c r="F2309" s="234" t="s">
        <v>2658</v>
      </c>
      <c r="H2309" s="233" t="s">
        <v>5</v>
      </c>
      <c r="I2309" s="235"/>
      <c r="L2309" s="232"/>
      <c r="M2309" s="236"/>
      <c r="N2309" s="237"/>
      <c r="O2309" s="237"/>
      <c r="P2309" s="237"/>
      <c r="Q2309" s="237"/>
      <c r="R2309" s="237"/>
      <c r="S2309" s="237"/>
      <c r="T2309" s="238"/>
      <c r="AT2309" s="233" t="s">
        <v>402</v>
      </c>
      <c r="AU2309" s="233" t="s">
        <v>87</v>
      </c>
      <c r="AV2309" s="12" t="s">
        <v>24</v>
      </c>
      <c r="AW2309" s="12" t="s">
        <v>43</v>
      </c>
      <c r="AX2309" s="12" t="s">
        <v>80</v>
      </c>
      <c r="AY2309" s="233" t="s">
        <v>281</v>
      </c>
    </row>
    <row r="2310" s="13" customFormat="1">
      <c r="B2310" s="239"/>
      <c r="D2310" s="216" t="s">
        <v>402</v>
      </c>
      <c r="E2310" s="240" t="s">
        <v>5</v>
      </c>
      <c r="F2310" s="241" t="s">
        <v>2659</v>
      </c>
      <c r="H2310" s="242">
        <v>92.400000000000006</v>
      </c>
      <c r="I2310" s="243"/>
      <c r="L2310" s="239"/>
      <c r="M2310" s="244"/>
      <c r="N2310" s="245"/>
      <c r="O2310" s="245"/>
      <c r="P2310" s="245"/>
      <c r="Q2310" s="245"/>
      <c r="R2310" s="245"/>
      <c r="S2310" s="245"/>
      <c r="T2310" s="246"/>
      <c r="AT2310" s="240" t="s">
        <v>402</v>
      </c>
      <c r="AU2310" s="240" t="s">
        <v>87</v>
      </c>
      <c r="AV2310" s="13" t="s">
        <v>87</v>
      </c>
      <c r="AW2310" s="13" t="s">
        <v>43</v>
      </c>
      <c r="AX2310" s="13" t="s">
        <v>80</v>
      </c>
      <c r="AY2310" s="240" t="s">
        <v>281</v>
      </c>
    </row>
    <row r="2311" s="12" customFormat="1">
      <c r="B2311" s="232"/>
      <c r="D2311" s="216" t="s">
        <v>402</v>
      </c>
      <c r="E2311" s="233" t="s">
        <v>5</v>
      </c>
      <c r="F2311" s="234" t="s">
        <v>2660</v>
      </c>
      <c r="H2311" s="233" t="s">
        <v>5</v>
      </c>
      <c r="I2311" s="235"/>
      <c r="L2311" s="232"/>
      <c r="M2311" s="236"/>
      <c r="N2311" s="237"/>
      <c r="O2311" s="237"/>
      <c r="P2311" s="237"/>
      <c r="Q2311" s="237"/>
      <c r="R2311" s="237"/>
      <c r="S2311" s="237"/>
      <c r="T2311" s="238"/>
      <c r="AT2311" s="233" t="s">
        <v>402</v>
      </c>
      <c r="AU2311" s="233" t="s">
        <v>87</v>
      </c>
      <c r="AV2311" s="12" t="s">
        <v>24</v>
      </c>
      <c r="AW2311" s="12" t="s">
        <v>43</v>
      </c>
      <c r="AX2311" s="12" t="s">
        <v>80</v>
      </c>
      <c r="AY2311" s="233" t="s">
        <v>281</v>
      </c>
    </row>
    <row r="2312" s="13" customFormat="1">
      <c r="B2312" s="239"/>
      <c r="D2312" s="216" t="s">
        <v>402</v>
      </c>
      <c r="E2312" s="240" t="s">
        <v>5</v>
      </c>
      <c r="F2312" s="241" t="s">
        <v>2661</v>
      </c>
      <c r="H2312" s="242">
        <v>126.31999999999999</v>
      </c>
      <c r="I2312" s="243"/>
      <c r="L2312" s="239"/>
      <c r="M2312" s="244"/>
      <c r="N2312" s="245"/>
      <c r="O2312" s="245"/>
      <c r="P2312" s="245"/>
      <c r="Q2312" s="245"/>
      <c r="R2312" s="245"/>
      <c r="S2312" s="245"/>
      <c r="T2312" s="246"/>
      <c r="AT2312" s="240" t="s">
        <v>402</v>
      </c>
      <c r="AU2312" s="240" t="s">
        <v>87</v>
      </c>
      <c r="AV2312" s="13" t="s">
        <v>87</v>
      </c>
      <c r="AW2312" s="13" t="s">
        <v>43</v>
      </c>
      <c r="AX2312" s="13" t="s">
        <v>80</v>
      </c>
      <c r="AY2312" s="240" t="s">
        <v>281</v>
      </c>
    </row>
    <row r="2313" s="12" customFormat="1">
      <c r="B2313" s="232"/>
      <c r="D2313" s="216" t="s">
        <v>402</v>
      </c>
      <c r="E2313" s="233" t="s">
        <v>5</v>
      </c>
      <c r="F2313" s="234" t="s">
        <v>2662</v>
      </c>
      <c r="H2313" s="233" t="s">
        <v>5</v>
      </c>
      <c r="I2313" s="235"/>
      <c r="L2313" s="232"/>
      <c r="M2313" s="236"/>
      <c r="N2313" s="237"/>
      <c r="O2313" s="237"/>
      <c r="P2313" s="237"/>
      <c r="Q2313" s="237"/>
      <c r="R2313" s="237"/>
      <c r="S2313" s="237"/>
      <c r="T2313" s="238"/>
      <c r="AT2313" s="233" t="s">
        <v>402</v>
      </c>
      <c r="AU2313" s="233" t="s">
        <v>87</v>
      </c>
      <c r="AV2313" s="12" t="s">
        <v>24</v>
      </c>
      <c r="AW2313" s="12" t="s">
        <v>43</v>
      </c>
      <c r="AX2313" s="12" t="s">
        <v>80</v>
      </c>
      <c r="AY2313" s="233" t="s">
        <v>281</v>
      </c>
    </row>
    <row r="2314" s="13" customFormat="1">
      <c r="B2314" s="239"/>
      <c r="D2314" s="216" t="s">
        <v>402</v>
      </c>
      <c r="E2314" s="240" t="s">
        <v>5</v>
      </c>
      <c r="F2314" s="241" t="s">
        <v>2663</v>
      </c>
      <c r="H2314" s="242">
        <v>25.699999999999999</v>
      </c>
      <c r="I2314" s="243"/>
      <c r="L2314" s="239"/>
      <c r="M2314" s="244"/>
      <c r="N2314" s="245"/>
      <c r="O2314" s="245"/>
      <c r="P2314" s="245"/>
      <c r="Q2314" s="245"/>
      <c r="R2314" s="245"/>
      <c r="S2314" s="245"/>
      <c r="T2314" s="246"/>
      <c r="AT2314" s="240" t="s">
        <v>402</v>
      </c>
      <c r="AU2314" s="240" t="s">
        <v>87</v>
      </c>
      <c r="AV2314" s="13" t="s">
        <v>87</v>
      </c>
      <c r="AW2314" s="13" t="s">
        <v>43</v>
      </c>
      <c r="AX2314" s="13" t="s">
        <v>80</v>
      </c>
      <c r="AY2314" s="240" t="s">
        <v>281</v>
      </c>
    </row>
    <row r="2315" s="12" customFormat="1">
      <c r="B2315" s="232"/>
      <c r="D2315" s="216" t="s">
        <v>402</v>
      </c>
      <c r="E2315" s="233" t="s">
        <v>5</v>
      </c>
      <c r="F2315" s="234" t="s">
        <v>2664</v>
      </c>
      <c r="H2315" s="233" t="s">
        <v>5</v>
      </c>
      <c r="I2315" s="235"/>
      <c r="L2315" s="232"/>
      <c r="M2315" s="236"/>
      <c r="N2315" s="237"/>
      <c r="O2315" s="237"/>
      <c r="P2315" s="237"/>
      <c r="Q2315" s="237"/>
      <c r="R2315" s="237"/>
      <c r="S2315" s="237"/>
      <c r="T2315" s="238"/>
      <c r="AT2315" s="233" t="s">
        <v>402</v>
      </c>
      <c r="AU2315" s="233" t="s">
        <v>87</v>
      </c>
      <c r="AV2315" s="12" t="s">
        <v>24</v>
      </c>
      <c r="AW2315" s="12" t="s">
        <v>43</v>
      </c>
      <c r="AX2315" s="12" t="s">
        <v>80</v>
      </c>
      <c r="AY2315" s="233" t="s">
        <v>281</v>
      </c>
    </row>
    <row r="2316" s="13" customFormat="1">
      <c r="B2316" s="239"/>
      <c r="D2316" s="216" t="s">
        <v>402</v>
      </c>
      <c r="E2316" s="240" t="s">
        <v>5</v>
      </c>
      <c r="F2316" s="241" t="s">
        <v>2665</v>
      </c>
      <c r="H2316" s="242">
        <v>77.329999999999998</v>
      </c>
      <c r="I2316" s="243"/>
      <c r="L2316" s="239"/>
      <c r="M2316" s="244"/>
      <c r="N2316" s="245"/>
      <c r="O2316" s="245"/>
      <c r="P2316" s="245"/>
      <c r="Q2316" s="245"/>
      <c r="R2316" s="245"/>
      <c r="S2316" s="245"/>
      <c r="T2316" s="246"/>
      <c r="AT2316" s="240" t="s">
        <v>402</v>
      </c>
      <c r="AU2316" s="240" t="s">
        <v>87</v>
      </c>
      <c r="AV2316" s="13" t="s">
        <v>87</v>
      </c>
      <c r="AW2316" s="13" t="s">
        <v>43</v>
      </c>
      <c r="AX2316" s="13" t="s">
        <v>80</v>
      </c>
      <c r="AY2316" s="240" t="s">
        <v>281</v>
      </c>
    </row>
    <row r="2317" s="12" customFormat="1">
      <c r="B2317" s="232"/>
      <c r="D2317" s="216" t="s">
        <v>402</v>
      </c>
      <c r="E2317" s="233" t="s">
        <v>5</v>
      </c>
      <c r="F2317" s="234" t="s">
        <v>2666</v>
      </c>
      <c r="H2317" s="233" t="s">
        <v>5</v>
      </c>
      <c r="I2317" s="235"/>
      <c r="L2317" s="232"/>
      <c r="M2317" s="236"/>
      <c r="N2317" s="237"/>
      <c r="O2317" s="237"/>
      <c r="P2317" s="237"/>
      <c r="Q2317" s="237"/>
      <c r="R2317" s="237"/>
      <c r="S2317" s="237"/>
      <c r="T2317" s="238"/>
      <c r="AT2317" s="233" t="s">
        <v>402</v>
      </c>
      <c r="AU2317" s="233" t="s">
        <v>87</v>
      </c>
      <c r="AV2317" s="12" t="s">
        <v>24</v>
      </c>
      <c r="AW2317" s="12" t="s">
        <v>43</v>
      </c>
      <c r="AX2317" s="12" t="s">
        <v>80</v>
      </c>
      <c r="AY2317" s="233" t="s">
        <v>281</v>
      </c>
    </row>
    <row r="2318" s="13" customFormat="1">
      <c r="B2318" s="239"/>
      <c r="D2318" s="216" t="s">
        <v>402</v>
      </c>
      <c r="E2318" s="240" t="s">
        <v>5</v>
      </c>
      <c r="F2318" s="241" t="s">
        <v>2667</v>
      </c>
      <c r="H2318" s="242">
        <v>42.799999999999997</v>
      </c>
      <c r="I2318" s="243"/>
      <c r="L2318" s="239"/>
      <c r="M2318" s="244"/>
      <c r="N2318" s="245"/>
      <c r="O2318" s="245"/>
      <c r="P2318" s="245"/>
      <c r="Q2318" s="245"/>
      <c r="R2318" s="245"/>
      <c r="S2318" s="245"/>
      <c r="T2318" s="246"/>
      <c r="AT2318" s="240" t="s">
        <v>402</v>
      </c>
      <c r="AU2318" s="240" t="s">
        <v>87</v>
      </c>
      <c r="AV2318" s="13" t="s">
        <v>87</v>
      </c>
      <c r="AW2318" s="13" t="s">
        <v>43</v>
      </c>
      <c r="AX2318" s="13" t="s">
        <v>80</v>
      </c>
      <c r="AY2318" s="240" t="s">
        <v>281</v>
      </c>
    </row>
    <row r="2319" s="12" customFormat="1">
      <c r="B2319" s="232"/>
      <c r="D2319" s="216" t="s">
        <v>402</v>
      </c>
      <c r="E2319" s="233" t="s">
        <v>5</v>
      </c>
      <c r="F2319" s="234" t="s">
        <v>2668</v>
      </c>
      <c r="H2319" s="233" t="s">
        <v>5</v>
      </c>
      <c r="I2319" s="235"/>
      <c r="L2319" s="232"/>
      <c r="M2319" s="236"/>
      <c r="N2319" s="237"/>
      <c r="O2319" s="237"/>
      <c r="P2319" s="237"/>
      <c r="Q2319" s="237"/>
      <c r="R2319" s="237"/>
      <c r="S2319" s="237"/>
      <c r="T2319" s="238"/>
      <c r="AT2319" s="233" t="s">
        <v>402</v>
      </c>
      <c r="AU2319" s="233" t="s">
        <v>87</v>
      </c>
      <c r="AV2319" s="12" t="s">
        <v>24</v>
      </c>
      <c r="AW2319" s="12" t="s">
        <v>43</v>
      </c>
      <c r="AX2319" s="12" t="s">
        <v>80</v>
      </c>
      <c r="AY2319" s="233" t="s">
        <v>281</v>
      </c>
    </row>
    <row r="2320" s="13" customFormat="1">
      <c r="B2320" s="239"/>
      <c r="D2320" s="216" t="s">
        <v>402</v>
      </c>
      <c r="E2320" s="240" t="s">
        <v>5</v>
      </c>
      <c r="F2320" s="241" t="s">
        <v>2669</v>
      </c>
      <c r="H2320" s="242">
        <v>126.92</v>
      </c>
      <c r="I2320" s="243"/>
      <c r="L2320" s="239"/>
      <c r="M2320" s="244"/>
      <c r="N2320" s="245"/>
      <c r="O2320" s="245"/>
      <c r="P2320" s="245"/>
      <c r="Q2320" s="245"/>
      <c r="R2320" s="245"/>
      <c r="S2320" s="245"/>
      <c r="T2320" s="246"/>
      <c r="AT2320" s="240" t="s">
        <v>402</v>
      </c>
      <c r="AU2320" s="240" t="s">
        <v>87</v>
      </c>
      <c r="AV2320" s="13" t="s">
        <v>87</v>
      </c>
      <c r="AW2320" s="13" t="s">
        <v>43</v>
      </c>
      <c r="AX2320" s="13" t="s">
        <v>80</v>
      </c>
      <c r="AY2320" s="240" t="s">
        <v>281</v>
      </c>
    </row>
    <row r="2321" s="12" customFormat="1">
      <c r="B2321" s="232"/>
      <c r="D2321" s="216" t="s">
        <v>402</v>
      </c>
      <c r="E2321" s="233" t="s">
        <v>5</v>
      </c>
      <c r="F2321" s="234" t="s">
        <v>2670</v>
      </c>
      <c r="H2321" s="233" t="s">
        <v>5</v>
      </c>
      <c r="I2321" s="235"/>
      <c r="L2321" s="232"/>
      <c r="M2321" s="236"/>
      <c r="N2321" s="237"/>
      <c r="O2321" s="237"/>
      <c r="P2321" s="237"/>
      <c r="Q2321" s="237"/>
      <c r="R2321" s="237"/>
      <c r="S2321" s="237"/>
      <c r="T2321" s="238"/>
      <c r="AT2321" s="233" t="s">
        <v>402</v>
      </c>
      <c r="AU2321" s="233" t="s">
        <v>87</v>
      </c>
      <c r="AV2321" s="12" t="s">
        <v>24</v>
      </c>
      <c r="AW2321" s="12" t="s">
        <v>43</v>
      </c>
      <c r="AX2321" s="12" t="s">
        <v>80</v>
      </c>
      <c r="AY2321" s="233" t="s">
        <v>281</v>
      </c>
    </row>
    <row r="2322" s="13" customFormat="1">
      <c r="B2322" s="239"/>
      <c r="D2322" s="216" t="s">
        <v>402</v>
      </c>
      <c r="E2322" s="240" t="s">
        <v>5</v>
      </c>
      <c r="F2322" s="241" t="s">
        <v>1934</v>
      </c>
      <c r="H2322" s="242">
        <v>84.579999999999998</v>
      </c>
      <c r="I2322" s="243"/>
      <c r="L2322" s="239"/>
      <c r="M2322" s="244"/>
      <c r="N2322" s="245"/>
      <c r="O2322" s="245"/>
      <c r="P2322" s="245"/>
      <c r="Q2322" s="245"/>
      <c r="R2322" s="245"/>
      <c r="S2322" s="245"/>
      <c r="T2322" s="246"/>
      <c r="AT2322" s="240" t="s">
        <v>402</v>
      </c>
      <c r="AU2322" s="240" t="s">
        <v>87</v>
      </c>
      <c r="AV2322" s="13" t="s">
        <v>87</v>
      </c>
      <c r="AW2322" s="13" t="s">
        <v>43</v>
      </c>
      <c r="AX2322" s="13" t="s">
        <v>80</v>
      </c>
      <c r="AY2322" s="240" t="s">
        <v>281</v>
      </c>
    </row>
    <row r="2323" s="12" customFormat="1">
      <c r="B2323" s="232"/>
      <c r="D2323" s="216" t="s">
        <v>402</v>
      </c>
      <c r="E2323" s="233" t="s">
        <v>5</v>
      </c>
      <c r="F2323" s="234" t="s">
        <v>2671</v>
      </c>
      <c r="H2323" s="233" t="s">
        <v>5</v>
      </c>
      <c r="I2323" s="235"/>
      <c r="L2323" s="232"/>
      <c r="M2323" s="236"/>
      <c r="N2323" s="237"/>
      <c r="O2323" s="237"/>
      <c r="P2323" s="237"/>
      <c r="Q2323" s="237"/>
      <c r="R2323" s="237"/>
      <c r="S2323" s="237"/>
      <c r="T2323" s="238"/>
      <c r="AT2323" s="233" t="s">
        <v>402</v>
      </c>
      <c r="AU2323" s="233" t="s">
        <v>87</v>
      </c>
      <c r="AV2323" s="12" t="s">
        <v>24</v>
      </c>
      <c r="AW2323" s="12" t="s">
        <v>43</v>
      </c>
      <c r="AX2323" s="12" t="s">
        <v>80</v>
      </c>
      <c r="AY2323" s="233" t="s">
        <v>281</v>
      </c>
    </row>
    <row r="2324" s="13" customFormat="1">
      <c r="B2324" s="239"/>
      <c r="D2324" s="216" t="s">
        <v>402</v>
      </c>
      <c r="E2324" s="240" t="s">
        <v>5</v>
      </c>
      <c r="F2324" s="241" t="s">
        <v>2672</v>
      </c>
      <c r="H2324" s="242">
        <v>31.219999999999999</v>
      </c>
      <c r="I2324" s="243"/>
      <c r="L2324" s="239"/>
      <c r="M2324" s="244"/>
      <c r="N2324" s="245"/>
      <c r="O2324" s="245"/>
      <c r="P2324" s="245"/>
      <c r="Q2324" s="245"/>
      <c r="R2324" s="245"/>
      <c r="S2324" s="245"/>
      <c r="T2324" s="246"/>
      <c r="AT2324" s="240" t="s">
        <v>402</v>
      </c>
      <c r="AU2324" s="240" t="s">
        <v>87</v>
      </c>
      <c r="AV2324" s="13" t="s">
        <v>87</v>
      </c>
      <c r="AW2324" s="13" t="s">
        <v>43</v>
      </c>
      <c r="AX2324" s="13" t="s">
        <v>80</v>
      </c>
      <c r="AY2324" s="240" t="s">
        <v>281</v>
      </c>
    </row>
    <row r="2325" s="12" customFormat="1">
      <c r="B2325" s="232"/>
      <c r="D2325" s="216" t="s">
        <v>402</v>
      </c>
      <c r="E2325" s="233" t="s">
        <v>5</v>
      </c>
      <c r="F2325" s="234" t="s">
        <v>2673</v>
      </c>
      <c r="H2325" s="233" t="s">
        <v>5</v>
      </c>
      <c r="I2325" s="235"/>
      <c r="L2325" s="232"/>
      <c r="M2325" s="236"/>
      <c r="N2325" s="237"/>
      <c r="O2325" s="237"/>
      <c r="P2325" s="237"/>
      <c r="Q2325" s="237"/>
      <c r="R2325" s="237"/>
      <c r="S2325" s="237"/>
      <c r="T2325" s="238"/>
      <c r="AT2325" s="233" t="s">
        <v>402</v>
      </c>
      <c r="AU2325" s="233" t="s">
        <v>87</v>
      </c>
      <c r="AV2325" s="12" t="s">
        <v>24</v>
      </c>
      <c r="AW2325" s="12" t="s">
        <v>43</v>
      </c>
      <c r="AX2325" s="12" t="s">
        <v>80</v>
      </c>
      <c r="AY2325" s="233" t="s">
        <v>281</v>
      </c>
    </row>
    <row r="2326" s="13" customFormat="1">
      <c r="B2326" s="239"/>
      <c r="D2326" s="216" t="s">
        <v>402</v>
      </c>
      <c r="E2326" s="240" t="s">
        <v>5</v>
      </c>
      <c r="F2326" s="241" t="s">
        <v>2674</v>
      </c>
      <c r="H2326" s="242">
        <v>89.900000000000006</v>
      </c>
      <c r="I2326" s="243"/>
      <c r="L2326" s="239"/>
      <c r="M2326" s="244"/>
      <c r="N2326" s="245"/>
      <c r="O2326" s="245"/>
      <c r="P2326" s="245"/>
      <c r="Q2326" s="245"/>
      <c r="R2326" s="245"/>
      <c r="S2326" s="245"/>
      <c r="T2326" s="246"/>
      <c r="AT2326" s="240" t="s">
        <v>402</v>
      </c>
      <c r="AU2326" s="240" t="s">
        <v>87</v>
      </c>
      <c r="AV2326" s="13" t="s">
        <v>87</v>
      </c>
      <c r="AW2326" s="13" t="s">
        <v>43</v>
      </c>
      <c r="AX2326" s="13" t="s">
        <v>80</v>
      </c>
      <c r="AY2326" s="240" t="s">
        <v>281</v>
      </c>
    </row>
    <row r="2327" s="14" customFormat="1">
      <c r="B2327" s="247"/>
      <c r="D2327" s="216" t="s">
        <v>402</v>
      </c>
      <c r="E2327" s="248" t="s">
        <v>5</v>
      </c>
      <c r="F2327" s="249" t="s">
        <v>405</v>
      </c>
      <c r="H2327" s="250">
        <v>697.16999999999996</v>
      </c>
      <c r="I2327" s="251"/>
      <c r="L2327" s="247"/>
      <c r="M2327" s="252"/>
      <c r="N2327" s="253"/>
      <c r="O2327" s="253"/>
      <c r="P2327" s="253"/>
      <c r="Q2327" s="253"/>
      <c r="R2327" s="253"/>
      <c r="S2327" s="253"/>
      <c r="T2327" s="254"/>
      <c r="AT2327" s="248" t="s">
        <v>402</v>
      </c>
      <c r="AU2327" s="248" t="s">
        <v>87</v>
      </c>
      <c r="AV2327" s="14" t="s">
        <v>286</v>
      </c>
      <c r="AW2327" s="14" t="s">
        <v>43</v>
      </c>
      <c r="AX2327" s="14" t="s">
        <v>24</v>
      </c>
      <c r="AY2327" s="248" t="s">
        <v>281</v>
      </c>
    </row>
    <row r="2328" s="1" customFormat="1" ht="25.5" customHeight="1">
      <c r="B2328" s="203"/>
      <c r="C2328" s="255" t="s">
        <v>2675</v>
      </c>
      <c r="D2328" s="255" t="s">
        <v>512</v>
      </c>
      <c r="E2328" s="256" t="s">
        <v>2676</v>
      </c>
      <c r="F2328" s="257" t="s">
        <v>2677</v>
      </c>
      <c r="G2328" s="258" t="s">
        <v>388</v>
      </c>
      <c r="H2328" s="259">
        <v>98.867999999999995</v>
      </c>
      <c r="I2328" s="260"/>
      <c r="J2328" s="261">
        <f>ROUND(I2328*H2328,2)</f>
        <v>0</v>
      </c>
      <c r="K2328" s="257" t="s">
        <v>5</v>
      </c>
      <c r="L2328" s="262"/>
      <c r="M2328" s="263" t="s">
        <v>5</v>
      </c>
      <c r="N2328" s="264" t="s">
        <v>51</v>
      </c>
      <c r="O2328" s="49"/>
      <c r="P2328" s="213">
        <f>O2328*H2328</f>
        <v>0</v>
      </c>
      <c r="Q2328" s="213">
        <v>0.025000000000000001</v>
      </c>
      <c r="R2328" s="213">
        <f>Q2328*H2328</f>
        <v>2.4717000000000002</v>
      </c>
      <c r="S2328" s="213">
        <v>0</v>
      </c>
      <c r="T2328" s="214">
        <f>S2328*H2328</f>
        <v>0</v>
      </c>
      <c r="AR2328" s="26" t="s">
        <v>738</v>
      </c>
      <c r="AT2328" s="26" t="s">
        <v>512</v>
      </c>
      <c r="AU2328" s="26" t="s">
        <v>87</v>
      </c>
      <c r="AY2328" s="26" t="s">
        <v>281</v>
      </c>
      <c r="BE2328" s="215">
        <f>IF(N2328="základní",J2328,0)</f>
        <v>0</v>
      </c>
      <c r="BF2328" s="215">
        <f>IF(N2328="snížená",J2328,0)</f>
        <v>0</v>
      </c>
      <c r="BG2328" s="215">
        <f>IF(N2328="zákl. přenesená",J2328,0)</f>
        <v>0</v>
      </c>
      <c r="BH2328" s="215">
        <f>IF(N2328="sníž. přenesená",J2328,0)</f>
        <v>0</v>
      </c>
      <c r="BI2328" s="215">
        <f>IF(N2328="nulová",J2328,0)</f>
        <v>0</v>
      </c>
      <c r="BJ2328" s="26" t="s">
        <v>24</v>
      </c>
      <c r="BK2328" s="215">
        <f>ROUND(I2328*H2328,2)</f>
        <v>0</v>
      </c>
      <c r="BL2328" s="26" t="s">
        <v>354</v>
      </c>
      <c r="BM2328" s="26" t="s">
        <v>2678</v>
      </c>
    </row>
    <row r="2329" s="1" customFormat="1">
      <c r="B2329" s="48"/>
      <c r="D2329" s="216" t="s">
        <v>288</v>
      </c>
      <c r="F2329" s="217" t="s">
        <v>2658</v>
      </c>
      <c r="I2329" s="218"/>
      <c r="L2329" s="48"/>
      <c r="M2329" s="219"/>
      <c r="N2329" s="49"/>
      <c r="O2329" s="49"/>
      <c r="P2329" s="49"/>
      <c r="Q2329" s="49"/>
      <c r="R2329" s="49"/>
      <c r="S2329" s="49"/>
      <c r="T2329" s="87"/>
      <c r="AT2329" s="26" t="s">
        <v>288</v>
      </c>
      <c r="AU2329" s="26" t="s">
        <v>87</v>
      </c>
    </row>
    <row r="2330" s="13" customFormat="1">
      <c r="B2330" s="239"/>
      <c r="D2330" s="216" t="s">
        <v>402</v>
      </c>
      <c r="E2330" s="240" t="s">
        <v>5</v>
      </c>
      <c r="F2330" s="241" t="s">
        <v>2679</v>
      </c>
      <c r="H2330" s="242">
        <v>98.867999999999995</v>
      </c>
      <c r="I2330" s="243"/>
      <c r="L2330" s="239"/>
      <c r="M2330" s="244"/>
      <c r="N2330" s="245"/>
      <c r="O2330" s="245"/>
      <c r="P2330" s="245"/>
      <c r="Q2330" s="245"/>
      <c r="R2330" s="245"/>
      <c r="S2330" s="245"/>
      <c r="T2330" s="246"/>
      <c r="AT2330" s="240" t="s">
        <v>402</v>
      </c>
      <c r="AU2330" s="240" t="s">
        <v>87</v>
      </c>
      <c r="AV2330" s="13" t="s">
        <v>87</v>
      </c>
      <c r="AW2330" s="13" t="s">
        <v>43</v>
      </c>
      <c r="AX2330" s="13" t="s">
        <v>80</v>
      </c>
      <c r="AY2330" s="240" t="s">
        <v>281</v>
      </c>
    </row>
    <row r="2331" s="14" customFormat="1">
      <c r="B2331" s="247"/>
      <c r="D2331" s="216" t="s">
        <v>402</v>
      </c>
      <c r="E2331" s="248" t="s">
        <v>5</v>
      </c>
      <c r="F2331" s="249" t="s">
        <v>405</v>
      </c>
      <c r="H2331" s="250">
        <v>98.867999999999995</v>
      </c>
      <c r="I2331" s="251"/>
      <c r="L2331" s="247"/>
      <c r="M2331" s="252"/>
      <c r="N2331" s="253"/>
      <c r="O2331" s="253"/>
      <c r="P2331" s="253"/>
      <c r="Q2331" s="253"/>
      <c r="R2331" s="253"/>
      <c r="S2331" s="253"/>
      <c r="T2331" s="254"/>
      <c r="AT2331" s="248" t="s">
        <v>402</v>
      </c>
      <c r="AU2331" s="248" t="s">
        <v>87</v>
      </c>
      <c r="AV2331" s="14" t="s">
        <v>286</v>
      </c>
      <c r="AW2331" s="14" t="s">
        <v>43</v>
      </c>
      <c r="AX2331" s="14" t="s">
        <v>24</v>
      </c>
      <c r="AY2331" s="248" t="s">
        <v>281</v>
      </c>
    </row>
    <row r="2332" s="1" customFormat="1" ht="25.5" customHeight="1">
      <c r="B2332" s="203"/>
      <c r="C2332" s="255" t="s">
        <v>2680</v>
      </c>
      <c r="D2332" s="255" t="s">
        <v>512</v>
      </c>
      <c r="E2332" s="256" t="s">
        <v>2681</v>
      </c>
      <c r="F2332" s="257" t="s">
        <v>2682</v>
      </c>
      <c r="G2332" s="258" t="s">
        <v>388</v>
      </c>
      <c r="H2332" s="259">
        <v>135.16200000000001</v>
      </c>
      <c r="I2332" s="260"/>
      <c r="J2332" s="261">
        <f>ROUND(I2332*H2332,2)</f>
        <v>0</v>
      </c>
      <c r="K2332" s="257" t="s">
        <v>5</v>
      </c>
      <c r="L2332" s="262"/>
      <c r="M2332" s="263" t="s">
        <v>5</v>
      </c>
      <c r="N2332" s="264" t="s">
        <v>51</v>
      </c>
      <c r="O2332" s="49"/>
      <c r="P2332" s="213">
        <f>O2332*H2332</f>
        <v>0</v>
      </c>
      <c r="Q2332" s="213">
        <v>0.025000000000000001</v>
      </c>
      <c r="R2332" s="213">
        <f>Q2332*H2332</f>
        <v>3.3790500000000003</v>
      </c>
      <c r="S2332" s="213">
        <v>0</v>
      </c>
      <c r="T2332" s="214">
        <f>S2332*H2332</f>
        <v>0</v>
      </c>
      <c r="AR2332" s="26" t="s">
        <v>738</v>
      </c>
      <c r="AT2332" s="26" t="s">
        <v>512</v>
      </c>
      <c r="AU2332" s="26" t="s">
        <v>87</v>
      </c>
      <c r="AY2332" s="26" t="s">
        <v>281</v>
      </c>
      <c r="BE2332" s="215">
        <f>IF(N2332="základní",J2332,0)</f>
        <v>0</v>
      </c>
      <c r="BF2332" s="215">
        <f>IF(N2332="snížená",J2332,0)</f>
        <v>0</v>
      </c>
      <c r="BG2332" s="215">
        <f>IF(N2332="zákl. přenesená",J2332,0)</f>
        <v>0</v>
      </c>
      <c r="BH2332" s="215">
        <f>IF(N2332="sníž. přenesená",J2332,0)</f>
        <v>0</v>
      </c>
      <c r="BI2332" s="215">
        <f>IF(N2332="nulová",J2332,0)</f>
        <v>0</v>
      </c>
      <c r="BJ2332" s="26" t="s">
        <v>24</v>
      </c>
      <c r="BK2332" s="215">
        <f>ROUND(I2332*H2332,2)</f>
        <v>0</v>
      </c>
      <c r="BL2332" s="26" t="s">
        <v>354</v>
      </c>
      <c r="BM2332" s="26" t="s">
        <v>2683</v>
      </c>
    </row>
    <row r="2333" s="1" customFormat="1">
      <c r="B2333" s="48"/>
      <c r="D2333" s="216" t="s">
        <v>288</v>
      </c>
      <c r="F2333" s="217" t="s">
        <v>2660</v>
      </c>
      <c r="I2333" s="218"/>
      <c r="L2333" s="48"/>
      <c r="M2333" s="219"/>
      <c r="N2333" s="49"/>
      <c r="O2333" s="49"/>
      <c r="P2333" s="49"/>
      <c r="Q2333" s="49"/>
      <c r="R2333" s="49"/>
      <c r="S2333" s="49"/>
      <c r="T2333" s="87"/>
      <c r="AT2333" s="26" t="s">
        <v>288</v>
      </c>
      <c r="AU2333" s="26" t="s">
        <v>87</v>
      </c>
    </row>
    <row r="2334" s="13" customFormat="1">
      <c r="B2334" s="239"/>
      <c r="D2334" s="216" t="s">
        <v>402</v>
      </c>
      <c r="E2334" s="240" t="s">
        <v>5</v>
      </c>
      <c r="F2334" s="241" t="s">
        <v>2684</v>
      </c>
      <c r="H2334" s="242">
        <v>135.16200000000001</v>
      </c>
      <c r="I2334" s="243"/>
      <c r="L2334" s="239"/>
      <c r="M2334" s="244"/>
      <c r="N2334" s="245"/>
      <c r="O2334" s="245"/>
      <c r="P2334" s="245"/>
      <c r="Q2334" s="245"/>
      <c r="R2334" s="245"/>
      <c r="S2334" s="245"/>
      <c r="T2334" s="246"/>
      <c r="AT2334" s="240" t="s">
        <v>402</v>
      </c>
      <c r="AU2334" s="240" t="s">
        <v>87</v>
      </c>
      <c r="AV2334" s="13" t="s">
        <v>87</v>
      </c>
      <c r="AW2334" s="13" t="s">
        <v>43</v>
      </c>
      <c r="AX2334" s="13" t="s">
        <v>80</v>
      </c>
      <c r="AY2334" s="240" t="s">
        <v>281</v>
      </c>
    </row>
    <row r="2335" s="14" customFormat="1">
      <c r="B2335" s="247"/>
      <c r="D2335" s="216" t="s">
        <v>402</v>
      </c>
      <c r="E2335" s="248" t="s">
        <v>5</v>
      </c>
      <c r="F2335" s="249" t="s">
        <v>405</v>
      </c>
      <c r="H2335" s="250">
        <v>135.16200000000001</v>
      </c>
      <c r="I2335" s="251"/>
      <c r="L2335" s="247"/>
      <c r="M2335" s="252"/>
      <c r="N2335" s="253"/>
      <c r="O2335" s="253"/>
      <c r="P2335" s="253"/>
      <c r="Q2335" s="253"/>
      <c r="R2335" s="253"/>
      <c r="S2335" s="253"/>
      <c r="T2335" s="254"/>
      <c r="AT2335" s="248" t="s">
        <v>402</v>
      </c>
      <c r="AU2335" s="248" t="s">
        <v>87</v>
      </c>
      <c r="AV2335" s="14" t="s">
        <v>286</v>
      </c>
      <c r="AW2335" s="14" t="s">
        <v>43</v>
      </c>
      <c r="AX2335" s="14" t="s">
        <v>24</v>
      </c>
      <c r="AY2335" s="248" t="s">
        <v>281</v>
      </c>
    </row>
    <row r="2336" s="1" customFormat="1" ht="25.5" customHeight="1">
      <c r="B2336" s="203"/>
      <c r="C2336" s="255" t="s">
        <v>2685</v>
      </c>
      <c r="D2336" s="255" t="s">
        <v>512</v>
      </c>
      <c r="E2336" s="256" t="s">
        <v>2686</v>
      </c>
      <c r="F2336" s="257" t="s">
        <v>2687</v>
      </c>
      <c r="G2336" s="258" t="s">
        <v>388</v>
      </c>
      <c r="H2336" s="259">
        <v>27.498999999999999</v>
      </c>
      <c r="I2336" s="260"/>
      <c r="J2336" s="261">
        <f>ROUND(I2336*H2336,2)</f>
        <v>0</v>
      </c>
      <c r="K2336" s="257" t="s">
        <v>5</v>
      </c>
      <c r="L2336" s="262"/>
      <c r="M2336" s="263" t="s">
        <v>5</v>
      </c>
      <c r="N2336" s="264" t="s">
        <v>51</v>
      </c>
      <c r="O2336" s="49"/>
      <c r="P2336" s="213">
        <f>O2336*H2336</f>
        <v>0</v>
      </c>
      <c r="Q2336" s="213">
        <v>0.025000000000000001</v>
      </c>
      <c r="R2336" s="213">
        <f>Q2336*H2336</f>
        <v>0.68747500000000006</v>
      </c>
      <c r="S2336" s="213">
        <v>0</v>
      </c>
      <c r="T2336" s="214">
        <f>S2336*H2336</f>
        <v>0</v>
      </c>
      <c r="AR2336" s="26" t="s">
        <v>738</v>
      </c>
      <c r="AT2336" s="26" t="s">
        <v>512</v>
      </c>
      <c r="AU2336" s="26" t="s">
        <v>87</v>
      </c>
      <c r="AY2336" s="26" t="s">
        <v>281</v>
      </c>
      <c r="BE2336" s="215">
        <f>IF(N2336="základní",J2336,0)</f>
        <v>0</v>
      </c>
      <c r="BF2336" s="215">
        <f>IF(N2336="snížená",J2336,0)</f>
        <v>0</v>
      </c>
      <c r="BG2336" s="215">
        <f>IF(N2336="zákl. přenesená",J2336,0)</f>
        <v>0</v>
      </c>
      <c r="BH2336" s="215">
        <f>IF(N2336="sníž. přenesená",J2336,0)</f>
        <v>0</v>
      </c>
      <c r="BI2336" s="215">
        <f>IF(N2336="nulová",J2336,0)</f>
        <v>0</v>
      </c>
      <c r="BJ2336" s="26" t="s">
        <v>24</v>
      </c>
      <c r="BK2336" s="215">
        <f>ROUND(I2336*H2336,2)</f>
        <v>0</v>
      </c>
      <c r="BL2336" s="26" t="s">
        <v>354</v>
      </c>
      <c r="BM2336" s="26" t="s">
        <v>2688</v>
      </c>
    </row>
    <row r="2337" s="1" customFormat="1">
      <c r="B2337" s="48"/>
      <c r="D2337" s="216" t="s">
        <v>288</v>
      </c>
      <c r="F2337" s="217" t="s">
        <v>2662</v>
      </c>
      <c r="I2337" s="218"/>
      <c r="L2337" s="48"/>
      <c r="M2337" s="219"/>
      <c r="N2337" s="49"/>
      <c r="O2337" s="49"/>
      <c r="P2337" s="49"/>
      <c r="Q2337" s="49"/>
      <c r="R2337" s="49"/>
      <c r="S2337" s="49"/>
      <c r="T2337" s="87"/>
      <c r="AT2337" s="26" t="s">
        <v>288</v>
      </c>
      <c r="AU2337" s="26" t="s">
        <v>87</v>
      </c>
    </row>
    <row r="2338" s="13" customFormat="1">
      <c r="B2338" s="239"/>
      <c r="D2338" s="216" t="s">
        <v>402</v>
      </c>
      <c r="E2338" s="240" t="s">
        <v>5</v>
      </c>
      <c r="F2338" s="241" t="s">
        <v>2689</v>
      </c>
      <c r="H2338" s="242">
        <v>27.498999999999999</v>
      </c>
      <c r="I2338" s="243"/>
      <c r="L2338" s="239"/>
      <c r="M2338" s="244"/>
      <c r="N2338" s="245"/>
      <c r="O2338" s="245"/>
      <c r="P2338" s="245"/>
      <c r="Q2338" s="245"/>
      <c r="R2338" s="245"/>
      <c r="S2338" s="245"/>
      <c r="T2338" s="246"/>
      <c r="AT2338" s="240" t="s">
        <v>402</v>
      </c>
      <c r="AU2338" s="240" t="s">
        <v>87</v>
      </c>
      <c r="AV2338" s="13" t="s">
        <v>87</v>
      </c>
      <c r="AW2338" s="13" t="s">
        <v>43</v>
      </c>
      <c r="AX2338" s="13" t="s">
        <v>80</v>
      </c>
      <c r="AY2338" s="240" t="s">
        <v>281</v>
      </c>
    </row>
    <row r="2339" s="14" customFormat="1">
      <c r="B2339" s="247"/>
      <c r="D2339" s="216" t="s">
        <v>402</v>
      </c>
      <c r="E2339" s="248" t="s">
        <v>5</v>
      </c>
      <c r="F2339" s="249" t="s">
        <v>405</v>
      </c>
      <c r="H2339" s="250">
        <v>27.498999999999999</v>
      </c>
      <c r="I2339" s="251"/>
      <c r="L2339" s="247"/>
      <c r="M2339" s="252"/>
      <c r="N2339" s="253"/>
      <c r="O2339" s="253"/>
      <c r="P2339" s="253"/>
      <c r="Q2339" s="253"/>
      <c r="R2339" s="253"/>
      <c r="S2339" s="253"/>
      <c r="T2339" s="254"/>
      <c r="AT2339" s="248" t="s">
        <v>402</v>
      </c>
      <c r="AU2339" s="248" t="s">
        <v>87</v>
      </c>
      <c r="AV2339" s="14" t="s">
        <v>286</v>
      </c>
      <c r="AW2339" s="14" t="s">
        <v>43</v>
      </c>
      <c r="AX2339" s="14" t="s">
        <v>24</v>
      </c>
      <c r="AY2339" s="248" t="s">
        <v>281</v>
      </c>
    </row>
    <row r="2340" s="1" customFormat="1" ht="25.5" customHeight="1">
      <c r="B2340" s="203"/>
      <c r="C2340" s="255" t="s">
        <v>2690</v>
      </c>
      <c r="D2340" s="255" t="s">
        <v>512</v>
      </c>
      <c r="E2340" s="256" t="s">
        <v>2691</v>
      </c>
      <c r="F2340" s="257" t="s">
        <v>2692</v>
      </c>
      <c r="G2340" s="258" t="s">
        <v>388</v>
      </c>
      <c r="H2340" s="259">
        <v>82.742999999999995</v>
      </c>
      <c r="I2340" s="260"/>
      <c r="J2340" s="261">
        <f>ROUND(I2340*H2340,2)</f>
        <v>0</v>
      </c>
      <c r="K2340" s="257" t="s">
        <v>5</v>
      </c>
      <c r="L2340" s="262"/>
      <c r="M2340" s="263" t="s">
        <v>5</v>
      </c>
      <c r="N2340" s="264" t="s">
        <v>51</v>
      </c>
      <c r="O2340" s="49"/>
      <c r="P2340" s="213">
        <f>O2340*H2340</f>
        <v>0</v>
      </c>
      <c r="Q2340" s="213">
        <v>0.025000000000000001</v>
      </c>
      <c r="R2340" s="213">
        <f>Q2340*H2340</f>
        <v>2.0685750000000001</v>
      </c>
      <c r="S2340" s="213">
        <v>0</v>
      </c>
      <c r="T2340" s="214">
        <f>S2340*H2340</f>
        <v>0</v>
      </c>
      <c r="AR2340" s="26" t="s">
        <v>738</v>
      </c>
      <c r="AT2340" s="26" t="s">
        <v>512</v>
      </c>
      <c r="AU2340" s="26" t="s">
        <v>87</v>
      </c>
      <c r="AY2340" s="26" t="s">
        <v>281</v>
      </c>
      <c r="BE2340" s="215">
        <f>IF(N2340="základní",J2340,0)</f>
        <v>0</v>
      </c>
      <c r="BF2340" s="215">
        <f>IF(N2340="snížená",J2340,0)</f>
        <v>0</v>
      </c>
      <c r="BG2340" s="215">
        <f>IF(N2340="zákl. přenesená",J2340,0)</f>
        <v>0</v>
      </c>
      <c r="BH2340" s="215">
        <f>IF(N2340="sníž. přenesená",J2340,0)</f>
        <v>0</v>
      </c>
      <c r="BI2340" s="215">
        <f>IF(N2340="nulová",J2340,0)</f>
        <v>0</v>
      </c>
      <c r="BJ2340" s="26" t="s">
        <v>24</v>
      </c>
      <c r="BK2340" s="215">
        <f>ROUND(I2340*H2340,2)</f>
        <v>0</v>
      </c>
      <c r="BL2340" s="26" t="s">
        <v>354</v>
      </c>
      <c r="BM2340" s="26" t="s">
        <v>2693</v>
      </c>
    </row>
    <row r="2341" s="1" customFormat="1">
      <c r="B2341" s="48"/>
      <c r="D2341" s="216" t="s">
        <v>288</v>
      </c>
      <c r="F2341" s="217" t="s">
        <v>2664</v>
      </c>
      <c r="I2341" s="218"/>
      <c r="L2341" s="48"/>
      <c r="M2341" s="219"/>
      <c r="N2341" s="49"/>
      <c r="O2341" s="49"/>
      <c r="P2341" s="49"/>
      <c r="Q2341" s="49"/>
      <c r="R2341" s="49"/>
      <c r="S2341" s="49"/>
      <c r="T2341" s="87"/>
      <c r="AT2341" s="26" t="s">
        <v>288</v>
      </c>
      <c r="AU2341" s="26" t="s">
        <v>87</v>
      </c>
    </row>
    <row r="2342" s="13" customFormat="1">
      <c r="B2342" s="239"/>
      <c r="D2342" s="216" t="s">
        <v>402</v>
      </c>
      <c r="E2342" s="240" t="s">
        <v>5</v>
      </c>
      <c r="F2342" s="241" t="s">
        <v>2694</v>
      </c>
      <c r="H2342" s="242">
        <v>82.742999999999995</v>
      </c>
      <c r="I2342" s="243"/>
      <c r="L2342" s="239"/>
      <c r="M2342" s="244"/>
      <c r="N2342" s="245"/>
      <c r="O2342" s="245"/>
      <c r="P2342" s="245"/>
      <c r="Q2342" s="245"/>
      <c r="R2342" s="245"/>
      <c r="S2342" s="245"/>
      <c r="T2342" s="246"/>
      <c r="AT2342" s="240" t="s">
        <v>402</v>
      </c>
      <c r="AU2342" s="240" t="s">
        <v>87</v>
      </c>
      <c r="AV2342" s="13" t="s">
        <v>87</v>
      </c>
      <c r="AW2342" s="13" t="s">
        <v>43</v>
      </c>
      <c r="AX2342" s="13" t="s">
        <v>80</v>
      </c>
      <c r="AY2342" s="240" t="s">
        <v>281</v>
      </c>
    </row>
    <row r="2343" s="14" customFormat="1">
      <c r="B2343" s="247"/>
      <c r="D2343" s="216" t="s">
        <v>402</v>
      </c>
      <c r="E2343" s="248" t="s">
        <v>5</v>
      </c>
      <c r="F2343" s="249" t="s">
        <v>405</v>
      </c>
      <c r="H2343" s="250">
        <v>82.742999999999995</v>
      </c>
      <c r="I2343" s="251"/>
      <c r="L2343" s="247"/>
      <c r="M2343" s="252"/>
      <c r="N2343" s="253"/>
      <c r="O2343" s="253"/>
      <c r="P2343" s="253"/>
      <c r="Q2343" s="253"/>
      <c r="R2343" s="253"/>
      <c r="S2343" s="253"/>
      <c r="T2343" s="254"/>
      <c r="AT2343" s="248" t="s">
        <v>402</v>
      </c>
      <c r="AU2343" s="248" t="s">
        <v>87</v>
      </c>
      <c r="AV2343" s="14" t="s">
        <v>286</v>
      </c>
      <c r="AW2343" s="14" t="s">
        <v>43</v>
      </c>
      <c r="AX2343" s="14" t="s">
        <v>24</v>
      </c>
      <c r="AY2343" s="248" t="s">
        <v>281</v>
      </c>
    </row>
    <row r="2344" s="1" customFormat="1" ht="25.5" customHeight="1">
      <c r="B2344" s="203"/>
      <c r="C2344" s="255" t="s">
        <v>2695</v>
      </c>
      <c r="D2344" s="255" t="s">
        <v>512</v>
      </c>
      <c r="E2344" s="256" t="s">
        <v>2696</v>
      </c>
      <c r="F2344" s="257" t="s">
        <v>2697</v>
      </c>
      <c r="G2344" s="258" t="s">
        <v>388</v>
      </c>
      <c r="H2344" s="259">
        <v>45.795999999999999</v>
      </c>
      <c r="I2344" s="260"/>
      <c r="J2344" s="261">
        <f>ROUND(I2344*H2344,2)</f>
        <v>0</v>
      </c>
      <c r="K2344" s="257" t="s">
        <v>5</v>
      </c>
      <c r="L2344" s="262"/>
      <c r="M2344" s="263" t="s">
        <v>5</v>
      </c>
      <c r="N2344" s="264" t="s">
        <v>51</v>
      </c>
      <c r="O2344" s="49"/>
      <c r="P2344" s="213">
        <f>O2344*H2344</f>
        <v>0</v>
      </c>
      <c r="Q2344" s="213">
        <v>0.025000000000000001</v>
      </c>
      <c r="R2344" s="213">
        <f>Q2344*H2344</f>
        <v>1.1449</v>
      </c>
      <c r="S2344" s="213">
        <v>0</v>
      </c>
      <c r="T2344" s="214">
        <f>S2344*H2344</f>
        <v>0</v>
      </c>
      <c r="AR2344" s="26" t="s">
        <v>738</v>
      </c>
      <c r="AT2344" s="26" t="s">
        <v>512</v>
      </c>
      <c r="AU2344" s="26" t="s">
        <v>87</v>
      </c>
      <c r="AY2344" s="26" t="s">
        <v>281</v>
      </c>
      <c r="BE2344" s="215">
        <f>IF(N2344="základní",J2344,0)</f>
        <v>0</v>
      </c>
      <c r="BF2344" s="215">
        <f>IF(N2344="snížená",J2344,0)</f>
        <v>0</v>
      </c>
      <c r="BG2344" s="215">
        <f>IF(N2344="zákl. přenesená",J2344,0)</f>
        <v>0</v>
      </c>
      <c r="BH2344" s="215">
        <f>IF(N2344="sníž. přenesená",J2344,0)</f>
        <v>0</v>
      </c>
      <c r="BI2344" s="215">
        <f>IF(N2344="nulová",J2344,0)</f>
        <v>0</v>
      </c>
      <c r="BJ2344" s="26" t="s">
        <v>24</v>
      </c>
      <c r="BK2344" s="215">
        <f>ROUND(I2344*H2344,2)</f>
        <v>0</v>
      </c>
      <c r="BL2344" s="26" t="s">
        <v>354</v>
      </c>
      <c r="BM2344" s="26" t="s">
        <v>2698</v>
      </c>
    </row>
    <row r="2345" s="1" customFormat="1">
      <c r="B2345" s="48"/>
      <c r="D2345" s="216" t="s">
        <v>288</v>
      </c>
      <c r="F2345" s="217" t="s">
        <v>2666</v>
      </c>
      <c r="I2345" s="218"/>
      <c r="L2345" s="48"/>
      <c r="M2345" s="219"/>
      <c r="N2345" s="49"/>
      <c r="O2345" s="49"/>
      <c r="P2345" s="49"/>
      <c r="Q2345" s="49"/>
      <c r="R2345" s="49"/>
      <c r="S2345" s="49"/>
      <c r="T2345" s="87"/>
      <c r="AT2345" s="26" t="s">
        <v>288</v>
      </c>
      <c r="AU2345" s="26" t="s">
        <v>87</v>
      </c>
    </row>
    <row r="2346" s="13" customFormat="1">
      <c r="B2346" s="239"/>
      <c r="D2346" s="216" t="s">
        <v>402</v>
      </c>
      <c r="E2346" s="240" t="s">
        <v>5</v>
      </c>
      <c r="F2346" s="241" t="s">
        <v>2699</v>
      </c>
      <c r="H2346" s="242">
        <v>45.795999999999999</v>
      </c>
      <c r="I2346" s="243"/>
      <c r="L2346" s="239"/>
      <c r="M2346" s="244"/>
      <c r="N2346" s="245"/>
      <c r="O2346" s="245"/>
      <c r="P2346" s="245"/>
      <c r="Q2346" s="245"/>
      <c r="R2346" s="245"/>
      <c r="S2346" s="245"/>
      <c r="T2346" s="246"/>
      <c r="AT2346" s="240" t="s">
        <v>402</v>
      </c>
      <c r="AU2346" s="240" t="s">
        <v>87</v>
      </c>
      <c r="AV2346" s="13" t="s">
        <v>87</v>
      </c>
      <c r="AW2346" s="13" t="s">
        <v>43</v>
      </c>
      <c r="AX2346" s="13" t="s">
        <v>80</v>
      </c>
      <c r="AY2346" s="240" t="s">
        <v>281</v>
      </c>
    </row>
    <row r="2347" s="14" customFormat="1">
      <c r="B2347" s="247"/>
      <c r="D2347" s="216" t="s">
        <v>402</v>
      </c>
      <c r="E2347" s="248" t="s">
        <v>5</v>
      </c>
      <c r="F2347" s="249" t="s">
        <v>405</v>
      </c>
      <c r="H2347" s="250">
        <v>45.795999999999999</v>
      </c>
      <c r="I2347" s="251"/>
      <c r="L2347" s="247"/>
      <c r="M2347" s="252"/>
      <c r="N2347" s="253"/>
      <c r="O2347" s="253"/>
      <c r="P2347" s="253"/>
      <c r="Q2347" s="253"/>
      <c r="R2347" s="253"/>
      <c r="S2347" s="253"/>
      <c r="T2347" s="254"/>
      <c r="AT2347" s="248" t="s">
        <v>402</v>
      </c>
      <c r="AU2347" s="248" t="s">
        <v>87</v>
      </c>
      <c r="AV2347" s="14" t="s">
        <v>286</v>
      </c>
      <c r="AW2347" s="14" t="s">
        <v>43</v>
      </c>
      <c r="AX2347" s="14" t="s">
        <v>24</v>
      </c>
      <c r="AY2347" s="248" t="s">
        <v>281</v>
      </c>
    </row>
    <row r="2348" s="1" customFormat="1" ht="25.5" customHeight="1">
      <c r="B2348" s="203"/>
      <c r="C2348" s="255" t="s">
        <v>2700</v>
      </c>
      <c r="D2348" s="255" t="s">
        <v>512</v>
      </c>
      <c r="E2348" s="256" t="s">
        <v>2701</v>
      </c>
      <c r="F2348" s="257" t="s">
        <v>2702</v>
      </c>
      <c r="G2348" s="258" t="s">
        <v>388</v>
      </c>
      <c r="H2348" s="259">
        <v>135.804</v>
      </c>
      <c r="I2348" s="260"/>
      <c r="J2348" s="261">
        <f>ROUND(I2348*H2348,2)</f>
        <v>0</v>
      </c>
      <c r="K2348" s="257" t="s">
        <v>5</v>
      </c>
      <c r="L2348" s="262"/>
      <c r="M2348" s="263" t="s">
        <v>5</v>
      </c>
      <c r="N2348" s="264" t="s">
        <v>51</v>
      </c>
      <c r="O2348" s="49"/>
      <c r="P2348" s="213">
        <f>O2348*H2348</f>
        <v>0</v>
      </c>
      <c r="Q2348" s="213">
        <v>0.025000000000000001</v>
      </c>
      <c r="R2348" s="213">
        <f>Q2348*H2348</f>
        <v>3.3951000000000002</v>
      </c>
      <c r="S2348" s="213">
        <v>0</v>
      </c>
      <c r="T2348" s="214">
        <f>S2348*H2348</f>
        <v>0</v>
      </c>
      <c r="AR2348" s="26" t="s">
        <v>738</v>
      </c>
      <c r="AT2348" s="26" t="s">
        <v>512</v>
      </c>
      <c r="AU2348" s="26" t="s">
        <v>87</v>
      </c>
      <c r="AY2348" s="26" t="s">
        <v>281</v>
      </c>
      <c r="BE2348" s="215">
        <f>IF(N2348="základní",J2348,0)</f>
        <v>0</v>
      </c>
      <c r="BF2348" s="215">
        <f>IF(N2348="snížená",J2348,0)</f>
        <v>0</v>
      </c>
      <c r="BG2348" s="215">
        <f>IF(N2348="zákl. přenesená",J2348,0)</f>
        <v>0</v>
      </c>
      <c r="BH2348" s="215">
        <f>IF(N2348="sníž. přenesená",J2348,0)</f>
        <v>0</v>
      </c>
      <c r="BI2348" s="215">
        <f>IF(N2348="nulová",J2348,0)</f>
        <v>0</v>
      </c>
      <c r="BJ2348" s="26" t="s">
        <v>24</v>
      </c>
      <c r="BK2348" s="215">
        <f>ROUND(I2348*H2348,2)</f>
        <v>0</v>
      </c>
      <c r="BL2348" s="26" t="s">
        <v>354</v>
      </c>
      <c r="BM2348" s="26" t="s">
        <v>2703</v>
      </c>
    </row>
    <row r="2349" s="1" customFormat="1">
      <c r="B2349" s="48"/>
      <c r="D2349" s="216" t="s">
        <v>288</v>
      </c>
      <c r="F2349" s="217" t="s">
        <v>2668</v>
      </c>
      <c r="I2349" s="218"/>
      <c r="L2349" s="48"/>
      <c r="M2349" s="219"/>
      <c r="N2349" s="49"/>
      <c r="O2349" s="49"/>
      <c r="P2349" s="49"/>
      <c r="Q2349" s="49"/>
      <c r="R2349" s="49"/>
      <c r="S2349" s="49"/>
      <c r="T2349" s="87"/>
      <c r="AT2349" s="26" t="s">
        <v>288</v>
      </c>
      <c r="AU2349" s="26" t="s">
        <v>87</v>
      </c>
    </row>
    <row r="2350" s="13" customFormat="1">
      <c r="B2350" s="239"/>
      <c r="D2350" s="216" t="s">
        <v>402</v>
      </c>
      <c r="E2350" s="240" t="s">
        <v>5</v>
      </c>
      <c r="F2350" s="241" t="s">
        <v>2704</v>
      </c>
      <c r="H2350" s="242">
        <v>135.804</v>
      </c>
      <c r="I2350" s="243"/>
      <c r="L2350" s="239"/>
      <c r="M2350" s="244"/>
      <c r="N2350" s="245"/>
      <c r="O2350" s="245"/>
      <c r="P2350" s="245"/>
      <c r="Q2350" s="245"/>
      <c r="R2350" s="245"/>
      <c r="S2350" s="245"/>
      <c r="T2350" s="246"/>
      <c r="AT2350" s="240" t="s">
        <v>402</v>
      </c>
      <c r="AU2350" s="240" t="s">
        <v>87</v>
      </c>
      <c r="AV2350" s="13" t="s">
        <v>87</v>
      </c>
      <c r="AW2350" s="13" t="s">
        <v>43</v>
      </c>
      <c r="AX2350" s="13" t="s">
        <v>80</v>
      </c>
      <c r="AY2350" s="240" t="s">
        <v>281</v>
      </c>
    </row>
    <row r="2351" s="14" customFormat="1">
      <c r="B2351" s="247"/>
      <c r="D2351" s="216" t="s">
        <v>402</v>
      </c>
      <c r="E2351" s="248" t="s">
        <v>5</v>
      </c>
      <c r="F2351" s="249" t="s">
        <v>405</v>
      </c>
      <c r="H2351" s="250">
        <v>135.804</v>
      </c>
      <c r="I2351" s="251"/>
      <c r="L2351" s="247"/>
      <c r="M2351" s="252"/>
      <c r="N2351" s="253"/>
      <c r="O2351" s="253"/>
      <c r="P2351" s="253"/>
      <c r="Q2351" s="253"/>
      <c r="R2351" s="253"/>
      <c r="S2351" s="253"/>
      <c r="T2351" s="254"/>
      <c r="AT2351" s="248" t="s">
        <v>402</v>
      </c>
      <c r="AU2351" s="248" t="s">
        <v>87</v>
      </c>
      <c r="AV2351" s="14" t="s">
        <v>286</v>
      </c>
      <c r="AW2351" s="14" t="s">
        <v>43</v>
      </c>
      <c r="AX2351" s="14" t="s">
        <v>24</v>
      </c>
      <c r="AY2351" s="248" t="s">
        <v>281</v>
      </c>
    </row>
    <row r="2352" s="1" customFormat="1" ht="25.5" customHeight="1">
      <c r="B2352" s="203"/>
      <c r="C2352" s="255" t="s">
        <v>2705</v>
      </c>
      <c r="D2352" s="255" t="s">
        <v>512</v>
      </c>
      <c r="E2352" s="256" t="s">
        <v>2706</v>
      </c>
      <c r="F2352" s="257" t="s">
        <v>2707</v>
      </c>
      <c r="G2352" s="258" t="s">
        <v>388</v>
      </c>
      <c r="H2352" s="259">
        <v>90.501000000000005</v>
      </c>
      <c r="I2352" s="260"/>
      <c r="J2352" s="261">
        <f>ROUND(I2352*H2352,2)</f>
        <v>0</v>
      </c>
      <c r="K2352" s="257" t="s">
        <v>5</v>
      </c>
      <c r="L2352" s="262"/>
      <c r="M2352" s="263" t="s">
        <v>5</v>
      </c>
      <c r="N2352" s="264" t="s">
        <v>51</v>
      </c>
      <c r="O2352" s="49"/>
      <c r="P2352" s="213">
        <f>O2352*H2352</f>
        <v>0</v>
      </c>
      <c r="Q2352" s="213">
        <v>0.025000000000000001</v>
      </c>
      <c r="R2352" s="213">
        <f>Q2352*H2352</f>
        <v>2.2625250000000001</v>
      </c>
      <c r="S2352" s="213">
        <v>0</v>
      </c>
      <c r="T2352" s="214">
        <f>S2352*H2352</f>
        <v>0</v>
      </c>
      <c r="AR2352" s="26" t="s">
        <v>738</v>
      </c>
      <c r="AT2352" s="26" t="s">
        <v>512</v>
      </c>
      <c r="AU2352" s="26" t="s">
        <v>87</v>
      </c>
      <c r="AY2352" s="26" t="s">
        <v>281</v>
      </c>
      <c r="BE2352" s="215">
        <f>IF(N2352="základní",J2352,0)</f>
        <v>0</v>
      </c>
      <c r="BF2352" s="215">
        <f>IF(N2352="snížená",J2352,0)</f>
        <v>0</v>
      </c>
      <c r="BG2352" s="215">
        <f>IF(N2352="zákl. přenesená",J2352,0)</f>
        <v>0</v>
      </c>
      <c r="BH2352" s="215">
        <f>IF(N2352="sníž. přenesená",J2352,0)</f>
        <v>0</v>
      </c>
      <c r="BI2352" s="215">
        <f>IF(N2352="nulová",J2352,0)</f>
        <v>0</v>
      </c>
      <c r="BJ2352" s="26" t="s">
        <v>24</v>
      </c>
      <c r="BK2352" s="215">
        <f>ROUND(I2352*H2352,2)</f>
        <v>0</v>
      </c>
      <c r="BL2352" s="26" t="s">
        <v>354</v>
      </c>
      <c r="BM2352" s="26" t="s">
        <v>2708</v>
      </c>
    </row>
    <row r="2353" s="1" customFormat="1">
      <c r="B2353" s="48"/>
      <c r="D2353" s="216" t="s">
        <v>288</v>
      </c>
      <c r="F2353" s="217" t="s">
        <v>2670</v>
      </c>
      <c r="I2353" s="218"/>
      <c r="L2353" s="48"/>
      <c r="M2353" s="219"/>
      <c r="N2353" s="49"/>
      <c r="O2353" s="49"/>
      <c r="P2353" s="49"/>
      <c r="Q2353" s="49"/>
      <c r="R2353" s="49"/>
      <c r="S2353" s="49"/>
      <c r="T2353" s="87"/>
      <c r="AT2353" s="26" t="s">
        <v>288</v>
      </c>
      <c r="AU2353" s="26" t="s">
        <v>87</v>
      </c>
    </row>
    <row r="2354" s="13" customFormat="1">
      <c r="B2354" s="239"/>
      <c r="D2354" s="216" t="s">
        <v>402</v>
      </c>
      <c r="E2354" s="240" t="s">
        <v>5</v>
      </c>
      <c r="F2354" s="241" t="s">
        <v>2709</v>
      </c>
      <c r="H2354" s="242">
        <v>90.501000000000005</v>
      </c>
      <c r="I2354" s="243"/>
      <c r="L2354" s="239"/>
      <c r="M2354" s="244"/>
      <c r="N2354" s="245"/>
      <c r="O2354" s="245"/>
      <c r="P2354" s="245"/>
      <c r="Q2354" s="245"/>
      <c r="R2354" s="245"/>
      <c r="S2354" s="245"/>
      <c r="T2354" s="246"/>
      <c r="AT2354" s="240" t="s">
        <v>402</v>
      </c>
      <c r="AU2354" s="240" t="s">
        <v>87</v>
      </c>
      <c r="AV2354" s="13" t="s">
        <v>87</v>
      </c>
      <c r="AW2354" s="13" t="s">
        <v>43</v>
      </c>
      <c r="AX2354" s="13" t="s">
        <v>80</v>
      </c>
      <c r="AY2354" s="240" t="s">
        <v>281</v>
      </c>
    </row>
    <row r="2355" s="14" customFormat="1">
      <c r="B2355" s="247"/>
      <c r="D2355" s="216" t="s">
        <v>402</v>
      </c>
      <c r="E2355" s="248" t="s">
        <v>5</v>
      </c>
      <c r="F2355" s="249" t="s">
        <v>405</v>
      </c>
      <c r="H2355" s="250">
        <v>90.501000000000005</v>
      </c>
      <c r="I2355" s="251"/>
      <c r="L2355" s="247"/>
      <c r="M2355" s="252"/>
      <c r="N2355" s="253"/>
      <c r="O2355" s="253"/>
      <c r="P2355" s="253"/>
      <c r="Q2355" s="253"/>
      <c r="R2355" s="253"/>
      <c r="S2355" s="253"/>
      <c r="T2355" s="254"/>
      <c r="AT2355" s="248" t="s">
        <v>402</v>
      </c>
      <c r="AU2355" s="248" t="s">
        <v>87</v>
      </c>
      <c r="AV2355" s="14" t="s">
        <v>286</v>
      </c>
      <c r="AW2355" s="14" t="s">
        <v>43</v>
      </c>
      <c r="AX2355" s="14" t="s">
        <v>24</v>
      </c>
      <c r="AY2355" s="248" t="s">
        <v>281</v>
      </c>
    </row>
    <row r="2356" s="1" customFormat="1" ht="25.5" customHeight="1">
      <c r="B2356" s="203"/>
      <c r="C2356" s="255" t="s">
        <v>2710</v>
      </c>
      <c r="D2356" s="255" t="s">
        <v>512</v>
      </c>
      <c r="E2356" s="256" t="s">
        <v>2711</v>
      </c>
      <c r="F2356" s="257" t="s">
        <v>2712</v>
      </c>
      <c r="G2356" s="258" t="s">
        <v>388</v>
      </c>
      <c r="H2356" s="259">
        <v>33.405000000000001</v>
      </c>
      <c r="I2356" s="260"/>
      <c r="J2356" s="261">
        <f>ROUND(I2356*H2356,2)</f>
        <v>0</v>
      </c>
      <c r="K2356" s="257" t="s">
        <v>5</v>
      </c>
      <c r="L2356" s="262"/>
      <c r="M2356" s="263" t="s">
        <v>5</v>
      </c>
      <c r="N2356" s="264" t="s">
        <v>51</v>
      </c>
      <c r="O2356" s="49"/>
      <c r="P2356" s="213">
        <f>O2356*H2356</f>
        <v>0</v>
      </c>
      <c r="Q2356" s="213">
        <v>0.025000000000000001</v>
      </c>
      <c r="R2356" s="213">
        <f>Q2356*H2356</f>
        <v>0.83512500000000012</v>
      </c>
      <c r="S2356" s="213">
        <v>0</v>
      </c>
      <c r="T2356" s="214">
        <f>S2356*H2356</f>
        <v>0</v>
      </c>
      <c r="AR2356" s="26" t="s">
        <v>738</v>
      </c>
      <c r="AT2356" s="26" t="s">
        <v>512</v>
      </c>
      <c r="AU2356" s="26" t="s">
        <v>87</v>
      </c>
      <c r="AY2356" s="26" t="s">
        <v>281</v>
      </c>
      <c r="BE2356" s="215">
        <f>IF(N2356="základní",J2356,0)</f>
        <v>0</v>
      </c>
      <c r="BF2356" s="215">
        <f>IF(N2356="snížená",J2356,0)</f>
        <v>0</v>
      </c>
      <c r="BG2356" s="215">
        <f>IF(N2356="zákl. přenesená",J2356,0)</f>
        <v>0</v>
      </c>
      <c r="BH2356" s="215">
        <f>IF(N2356="sníž. přenesená",J2356,0)</f>
        <v>0</v>
      </c>
      <c r="BI2356" s="215">
        <f>IF(N2356="nulová",J2356,0)</f>
        <v>0</v>
      </c>
      <c r="BJ2356" s="26" t="s">
        <v>24</v>
      </c>
      <c r="BK2356" s="215">
        <f>ROUND(I2356*H2356,2)</f>
        <v>0</v>
      </c>
      <c r="BL2356" s="26" t="s">
        <v>354</v>
      </c>
      <c r="BM2356" s="26" t="s">
        <v>2713</v>
      </c>
    </row>
    <row r="2357" s="1" customFormat="1">
      <c r="B2357" s="48"/>
      <c r="D2357" s="216" t="s">
        <v>288</v>
      </c>
      <c r="F2357" s="217" t="s">
        <v>2671</v>
      </c>
      <c r="I2357" s="218"/>
      <c r="L2357" s="48"/>
      <c r="M2357" s="219"/>
      <c r="N2357" s="49"/>
      <c r="O2357" s="49"/>
      <c r="P2357" s="49"/>
      <c r="Q2357" s="49"/>
      <c r="R2357" s="49"/>
      <c r="S2357" s="49"/>
      <c r="T2357" s="87"/>
      <c r="AT2357" s="26" t="s">
        <v>288</v>
      </c>
      <c r="AU2357" s="26" t="s">
        <v>87</v>
      </c>
    </row>
    <row r="2358" s="13" customFormat="1">
      <c r="B2358" s="239"/>
      <c r="D2358" s="216" t="s">
        <v>402</v>
      </c>
      <c r="E2358" s="240" t="s">
        <v>5</v>
      </c>
      <c r="F2358" s="241" t="s">
        <v>2714</v>
      </c>
      <c r="H2358" s="242">
        <v>33.405000000000001</v>
      </c>
      <c r="I2358" s="243"/>
      <c r="L2358" s="239"/>
      <c r="M2358" s="244"/>
      <c r="N2358" s="245"/>
      <c r="O2358" s="245"/>
      <c r="P2358" s="245"/>
      <c r="Q2358" s="245"/>
      <c r="R2358" s="245"/>
      <c r="S2358" s="245"/>
      <c r="T2358" s="246"/>
      <c r="AT2358" s="240" t="s">
        <v>402</v>
      </c>
      <c r="AU2358" s="240" t="s">
        <v>87</v>
      </c>
      <c r="AV2358" s="13" t="s">
        <v>87</v>
      </c>
      <c r="AW2358" s="13" t="s">
        <v>43</v>
      </c>
      <c r="AX2358" s="13" t="s">
        <v>80</v>
      </c>
      <c r="AY2358" s="240" t="s">
        <v>281</v>
      </c>
    </row>
    <row r="2359" s="14" customFormat="1">
      <c r="B2359" s="247"/>
      <c r="D2359" s="216" t="s">
        <v>402</v>
      </c>
      <c r="E2359" s="248" t="s">
        <v>5</v>
      </c>
      <c r="F2359" s="249" t="s">
        <v>405</v>
      </c>
      <c r="H2359" s="250">
        <v>33.405000000000001</v>
      </c>
      <c r="I2359" s="251"/>
      <c r="L2359" s="247"/>
      <c r="M2359" s="252"/>
      <c r="N2359" s="253"/>
      <c r="O2359" s="253"/>
      <c r="P2359" s="253"/>
      <c r="Q2359" s="253"/>
      <c r="R2359" s="253"/>
      <c r="S2359" s="253"/>
      <c r="T2359" s="254"/>
      <c r="AT2359" s="248" t="s">
        <v>402</v>
      </c>
      <c r="AU2359" s="248" t="s">
        <v>87</v>
      </c>
      <c r="AV2359" s="14" t="s">
        <v>286</v>
      </c>
      <c r="AW2359" s="14" t="s">
        <v>43</v>
      </c>
      <c r="AX2359" s="14" t="s">
        <v>24</v>
      </c>
      <c r="AY2359" s="248" t="s">
        <v>281</v>
      </c>
    </row>
    <row r="2360" s="1" customFormat="1" ht="25.5" customHeight="1">
      <c r="B2360" s="203"/>
      <c r="C2360" s="255" t="s">
        <v>2715</v>
      </c>
      <c r="D2360" s="255" t="s">
        <v>512</v>
      </c>
      <c r="E2360" s="256" t="s">
        <v>2716</v>
      </c>
      <c r="F2360" s="257" t="s">
        <v>2717</v>
      </c>
      <c r="G2360" s="258" t="s">
        <v>388</v>
      </c>
      <c r="H2360" s="259">
        <v>96.192999999999998</v>
      </c>
      <c r="I2360" s="260"/>
      <c r="J2360" s="261">
        <f>ROUND(I2360*H2360,2)</f>
        <v>0</v>
      </c>
      <c r="K2360" s="257" t="s">
        <v>5</v>
      </c>
      <c r="L2360" s="262"/>
      <c r="M2360" s="263" t="s">
        <v>5</v>
      </c>
      <c r="N2360" s="264" t="s">
        <v>51</v>
      </c>
      <c r="O2360" s="49"/>
      <c r="P2360" s="213">
        <f>O2360*H2360</f>
        <v>0</v>
      </c>
      <c r="Q2360" s="213">
        <v>0.025000000000000001</v>
      </c>
      <c r="R2360" s="213">
        <f>Q2360*H2360</f>
        <v>2.4048250000000002</v>
      </c>
      <c r="S2360" s="213">
        <v>0</v>
      </c>
      <c r="T2360" s="214">
        <f>S2360*H2360</f>
        <v>0</v>
      </c>
      <c r="AR2360" s="26" t="s">
        <v>738</v>
      </c>
      <c r="AT2360" s="26" t="s">
        <v>512</v>
      </c>
      <c r="AU2360" s="26" t="s">
        <v>87</v>
      </c>
      <c r="AY2360" s="26" t="s">
        <v>281</v>
      </c>
      <c r="BE2360" s="215">
        <f>IF(N2360="základní",J2360,0)</f>
        <v>0</v>
      </c>
      <c r="BF2360" s="215">
        <f>IF(N2360="snížená",J2360,0)</f>
        <v>0</v>
      </c>
      <c r="BG2360" s="215">
        <f>IF(N2360="zákl. přenesená",J2360,0)</f>
        <v>0</v>
      </c>
      <c r="BH2360" s="215">
        <f>IF(N2360="sníž. přenesená",J2360,0)</f>
        <v>0</v>
      </c>
      <c r="BI2360" s="215">
        <f>IF(N2360="nulová",J2360,0)</f>
        <v>0</v>
      </c>
      <c r="BJ2360" s="26" t="s">
        <v>24</v>
      </c>
      <c r="BK2360" s="215">
        <f>ROUND(I2360*H2360,2)</f>
        <v>0</v>
      </c>
      <c r="BL2360" s="26" t="s">
        <v>354</v>
      </c>
      <c r="BM2360" s="26" t="s">
        <v>2718</v>
      </c>
    </row>
    <row r="2361" s="1" customFormat="1">
      <c r="B2361" s="48"/>
      <c r="D2361" s="216" t="s">
        <v>288</v>
      </c>
      <c r="F2361" s="217" t="s">
        <v>2673</v>
      </c>
      <c r="I2361" s="218"/>
      <c r="L2361" s="48"/>
      <c r="M2361" s="219"/>
      <c r="N2361" s="49"/>
      <c r="O2361" s="49"/>
      <c r="P2361" s="49"/>
      <c r="Q2361" s="49"/>
      <c r="R2361" s="49"/>
      <c r="S2361" s="49"/>
      <c r="T2361" s="87"/>
      <c r="AT2361" s="26" t="s">
        <v>288</v>
      </c>
      <c r="AU2361" s="26" t="s">
        <v>87</v>
      </c>
    </row>
    <row r="2362" s="13" customFormat="1">
      <c r="B2362" s="239"/>
      <c r="D2362" s="216" t="s">
        <v>402</v>
      </c>
      <c r="E2362" s="240" t="s">
        <v>5</v>
      </c>
      <c r="F2362" s="241" t="s">
        <v>2719</v>
      </c>
      <c r="H2362" s="242">
        <v>96.192999999999998</v>
      </c>
      <c r="I2362" s="243"/>
      <c r="L2362" s="239"/>
      <c r="M2362" s="244"/>
      <c r="N2362" s="245"/>
      <c r="O2362" s="245"/>
      <c r="P2362" s="245"/>
      <c r="Q2362" s="245"/>
      <c r="R2362" s="245"/>
      <c r="S2362" s="245"/>
      <c r="T2362" s="246"/>
      <c r="AT2362" s="240" t="s">
        <v>402</v>
      </c>
      <c r="AU2362" s="240" t="s">
        <v>87</v>
      </c>
      <c r="AV2362" s="13" t="s">
        <v>87</v>
      </c>
      <c r="AW2362" s="13" t="s">
        <v>43</v>
      </c>
      <c r="AX2362" s="13" t="s">
        <v>80</v>
      </c>
      <c r="AY2362" s="240" t="s">
        <v>281</v>
      </c>
    </row>
    <row r="2363" s="14" customFormat="1">
      <c r="B2363" s="247"/>
      <c r="D2363" s="216" t="s">
        <v>402</v>
      </c>
      <c r="E2363" s="248" t="s">
        <v>5</v>
      </c>
      <c r="F2363" s="249" t="s">
        <v>405</v>
      </c>
      <c r="H2363" s="250">
        <v>96.192999999999998</v>
      </c>
      <c r="I2363" s="251"/>
      <c r="L2363" s="247"/>
      <c r="M2363" s="252"/>
      <c r="N2363" s="253"/>
      <c r="O2363" s="253"/>
      <c r="P2363" s="253"/>
      <c r="Q2363" s="253"/>
      <c r="R2363" s="253"/>
      <c r="S2363" s="253"/>
      <c r="T2363" s="254"/>
      <c r="AT2363" s="248" t="s">
        <v>402</v>
      </c>
      <c r="AU2363" s="248" t="s">
        <v>87</v>
      </c>
      <c r="AV2363" s="14" t="s">
        <v>286</v>
      </c>
      <c r="AW2363" s="14" t="s">
        <v>43</v>
      </c>
      <c r="AX2363" s="14" t="s">
        <v>24</v>
      </c>
      <c r="AY2363" s="248" t="s">
        <v>281</v>
      </c>
    </row>
    <row r="2364" s="1" customFormat="1" ht="25.5" customHeight="1">
      <c r="B2364" s="203"/>
      <c r="C2364" s="204" t="s">
        <v>2720</v>
      </c>
      <c r="D2364" s="204" t="s">
        <v>282</v>
      </c>
      <c r="E2364" s="205" t="s">
        <v>2721</v>
      </c>
      <c r="F2364" s="206" t="s">
        <v>2722</v>
      </c>
      <c r="G2364" s="207" t="s">
        <v>470</v>
      </c>
      <c r="H2364" s="208">
        <v>19.469999999999999</v>
      </c>
      <c r="I2364" s="209"/>
      <c r="J2364" s="210">
        <f>ROUND(I2364*H2364,2)</f>
        <v>0</v>
      </c>
      <c r="K2364" s="206" t="s">
        <v>389</v>
      </c>
      <c r="L2364" s="48"/>
      <c r="M2364" s="211" t="s">
        <v>5</v>
      </c>
      <c r="N2364" s="212" t="s">
        <v>51</v>
      </c>
      <c r="O2364" s="49"/>
      <c r="P2364" s="213">
        <f>O2364*H2364</f>
        <v>0</v>
      </c>
      <c r="Q2364" s="213">
        <v>0</v>
      </c>
      <c r="R2364" s="213">
        <f>Q2364*H2364</f>
        <v>0</v>
      </c>
      <c r="S2364" s="213">
        <v>0</v>
      </c>
      <c r="T2364" s="214">
        <f>S2364*H2364</f>
        <v>0</v>
      </c>
      <c r="AR2364" s="26" t="s">
        <v>354</v>
      </c>
      <c r="AT2364" s="26" t="s">
        <v>282</v>
      </c>
      <c r="AU2364" s="26" t="s">
        <v>87</v>
      </c>
      <c r="AY2364" s="26" t="s">
        <v>281</v>
      </c>
      <c r="BE2364" s="215">
        <f>IF(N2364="základní",J2364,0)</f>
        <v>0</v>
      </c>
      <c r="BF2364" s="215">
        <f>IF(N2364="snížená",J2364,0)</f>
        <v>0</v>
      </c>
      <c r="BG2364" s="215">
        <f>IF(N2364="zákl. přenesená",J2364,0)</f>
        <v>0</v>
      </c>
      <c r="BH2364" s="215">
        <f>IF(N2364="sníž. přenesená",J2364,0)</f>
        <v>0</v>
      </c>
      <c r="BI2364" s="215">
        <f>IF(N2364="nulová",J2364,0)</f>
        <v>0</v>
      </c>
      <c r="BJ2364" s="26" t="s">
        <v>24</v>
      </c>
      <c r="BK2364" s="215">
        <f>ROUND(I2364*H2364,2)</f>
        <v>0</v>
      </c>
      <c r="BL2364" s="26" t="s">
        <v>354</v>
      </c>
      <c r="BM2364" s="26" t="s">
        <v>2723</v>
      </c>
    </row>
    <row r="2365" s="1" customFormat="1">
      <c r="B2365" s="48"/>
      <c r="D2365" s="216" t="s">
        <v>288</v>
      </c>
      <c r="F2365" s="217" t="s">
        <v>2724</v>
      </c>
      <c r="I2365" s="218"/>
      <c r="L2365" s="48"/>
      <c r="M2365" s="219"/>
      <c r="N2365" s="49"/>
      <c r="O2365" s="49"/>
      <c r="P2365" s="49"/>
      <c r="Q2365" s="49"/>
      <c r="R2365" s="49"/>
      <c r="S2365" s="49"/>
      <c r="T2365" s="87"/>
      <c r="AT2365" s="26" t="s">
        <v>288</v>
      </c>
      <c r="AU2365" s="26" t="s">
        <v>87</v>
      </c>
    </row>
    <row r="2366" s="10" customFormat="1" ht="29.88" customHeight="1">
      <c r="B2366" s="192"/>
      <c r="D2366" s="193" t="s">
        <v>79</v>
      </c>
      <c r="E2366" s="230" t="s">
        <v>2725</v>
      </c>
      <c r="F2366" s="230" t="s">
        <v>2726</v>
      </c>
      <c r="I2366" s="195"/>
      <c r="J2366" s="231">
        <f>BK2366</f>
        <v>0</v>
      </c>
      <c r="L2366" s="192"/>
      <c r="M2366" s="197"/>
      <c r="N2366" s="198"/>
      <c r="O2366" s="198"/>
      <c r="P2366" s="199">
        <f>SUM(P2367:P2368)</f>
        <v>0</v>
      </c>
      <c r="Q2366" s="198"/>
      <c r="R2366" s="199">
        <f>SUM(R2367:R2368)</f>
        <v>0</v>
      </c>
      <c r="S2366" s="198"/>
      <c r="T2366" s="200">
        <f>SUM(T2367:T2368)</f>
        <v>0</v>
      </c>
      <c r="AR2366" s="193" t="s">
        <v>87</v>
      </c>
      <c r="AT2366" s="201" t="s">
        <v>79</v>
      </c>
      <c r="AU2366" s="201" t="s">
        <v>24</v>
      </c>
      <c r="AY2366" s="193" t="s">
        <v>281</v>
      </c>
      <c r="BK2366" s="202">
        <f>SUM(BK2367:BK2368)</f>
        <v>0</v>
      </c>
    </row>
    <row r="2367" s="1" customFormat="1" ht="16.5" customHeight="1">
      <c r="B2367" s="203"/>
      <c r="C2367" s="204" t="s">
        <v>2727</v>
      </c>
      <c r="D2367" s="204" t="s">
        <v>282</v>
      </c>
      <c r="E2367" s="205" t="s">
        <v>2728</v>
      </c>
      <c r="F2367" s="206" t="s">
        <v>2729</v>
      </c>
      <c r="G2367" s="207" t="s">
        <v>515</v>
      </c>
      <c r="H2367" s="208">
        <v>4</v>
      </c>
      <c r="I2367" s="209"/>
      <c r="J2367" s="210">
        <f>ROUND(I2367*H2367,2)</f>
        <v>0</v>
      </c>
      <c r="K2367" s="206" t="s">
        <v>5</v>
      </c>
      <c r="L2367" s="48"/>
      <c r="M2367" s="211" t="s">
        <v>5</v>
      </c>
      <c r="N2367" s="212" t="s">
        <v>51</v>
      </c>
      <c r="O2367" s="49"/>
      <c r="P2367" s="213">
        <f>O2367*H2367</f>
        <v>0</v>
      </c>
      <c r="Q2367" s="213">
        <v>0</v>
      </c>
      <c r="R2367" s="213">
        <f>Q2367*H2367</f>
        <v>0</v>
      </c>
      <c r="S2367" s="213">
        <v>0</v>
      </c>
      <c r="T2367" s="214">
        <f>S2367*H2367</f>
        <v>0</v>
      </c>
      <c r="AR2367" s="26" t="s">
        <v>354</v>
      </c>
      <c r="AT2367" s="26" t="s">
        <v>282</v>
      </c>
      <c r="AU2367" s="26" t="s">
        <v>87</v>
      </c>
      <c r="AY2367" s="26" t="s">
        <v>281</v>
      </c>
      <c r="BE2367" s="215">
        <f>IF(N2367="základní",J2367,0)</f>
        <v>0</v>
      </c>
      <c r="BF2367" s="215">
        <f>IF(N2367="snížená",J2367,0)</f>
        <v>0</v>
      </c>
      <c r="BG2367" s="215">
        <f>IF(N2367="zákl. přenesená",J2367,0)</f>
        <v>0</v>
      </c>
      <c r="BH2367" s="215">
        <f>IF(N2367="sníž. přenesená",J2367,0)</f>
        <v>0</v>
      </c>
      <c r="BI2367" s="215">
        <f>IF(N2367="nulová",J2367,0)</f>
        <v>0</v>
      </c>
      <c r="BJ2367" s="26" t="s">
        <v>24</v>
      </c>
      <c r="BK2367" s="215">
        <f>ROUND(I2367*H2367,2)</f>
        <v>0</v>
      </c>
      <c r="BL2367" s="26" t="s">
        <v>354</v>
      </c>
      <c r="BM2367" s="26" t="s">
        <v>2730</v>
      </c>
    </row>
    <row r="2368" s="1" customFormat="1">
      <c r="B2368" s="48"/>
      <c r="D2368" s="216" t="s">
        <v>288</v>
      </c>
      <c r="F2368" s="217" t="s">
        <v>2729</v>
      </c>
      <c r="I2368" s="218"/>
      <c r="L2368" s="48"/>
      <c r="M2368" s="219"/>
      <c r="N2368" s="49"/>
      <c r="O2368" s="49"/>
      <c r="P2368" s="49"/>
      <c r="Q2368" s="49"/>
      <c r="R2368" s="49"/>
      <c r="S2368" s="49"/>
      <c r="T2368" s="87"/>
      <c r="AT2368" s="26" t="s">
        <v>288</v>
      </c>
      <c r="AU2368" s="26" t="s">
        <v>87</v>
      </c>
    </row>
    <row r="2369" s="10" customFormat="1" ht="29.88" customHeight="1">
      <c r="B2369" s="192"/>
      <c r="D2369" s="193" t="s">
        <v>79</v>
      </c>
      <c r="E2369" s="230" t="s">
        <v>2731</v>
      </c>
      <c r="F2369" s="230" t="s">
        <v>2732</v>
      </c>
      <c r="I2369" s="195"/>
      <c r="J2369" s="231">
        <f>BK2369</f>
        <v>0</v>
      </c>
      <c r="L2369" s="192"/>
      <c r="M2369" s="197"/>
      <c r="N2369" s="198"/>
      <c r="O2369" s="198"/>
      <c r="P2369" s="199">
        <f>SUM(P2370:P2399)</f>
        <v>0</v>
      </c>
      <c r="Q2369" s="198"/>
      <c r="R2369" s="199">
        <f>SUM(R2370:R2399)</f>
        <v>3.8048745199999998</v>
      </c>
      <c r="S2369" s="198"/>
      <c r="T2369" s="200">
        <f>SUM(T2370:T2399)</f>
        <v>4.4179200000000005</v>
      </c>
      <c r="AR2369" s="193" t="s">
        <v>87</v>
      </c>
      <c r="AT2369" s="201" t="s">
        <v>79</v>
      </c>
      <c r="AU2369" s="201" t="s">
        <v>24</v>
      </c>
      <c r="AY2369" s="193" t="s">
        <v>281</v>
      </c>
      <c r="BK2369" s="202">
        <f>SUM(BK2370:BK2399)</f>
        <v>0</v>
      </c>
    </row>
    <row r="2370" s="1" customFormat="1" ht="16.5" customHeight="1">
      <c r="B2370" s="203"/>
      <c r="C2370" s="204" t="s">
        <v>2733</v>
      </c>
      <c r="D2370" s="204" t="s">
        <v>282</v>
      </c>
      <c r="E2370" s="205" t="s">
        <v>2734</v>
      </c>
      <c r="F2370" s="206" t="s">
        <v>2735</v>
      </c>
      <c r="G2370" s="207" t="s">
        <v>388</v>
      </c>
      <c r="H2370" s="208">
        <v>147.26400000000001</v>
      </c>
      <c r="I2370" s="209"/>
      <c r="J2370" s="210">
        <f>ROUND(I2370*H2370,2)</f>
        <v>0</v>
      </c>
      <c r="K2370" s="206" t="s">
        <v>389</v>
      </c>
      <c r="L2370" s="48"/>
      <c r="M2370" s="211" t="s">
        <v>5</v>
      </c>
      <c r="N2370" s="212" t="s">
        <v>51</v>
      </c>
      <c r="O2370" s="49"/>
      <c r="P2370" s="213">
        <f>O2370*H2370</f>
        <v>0</v>
      </c>
      <c r="Q2370" s="213">
        <v>0.0078399999999999997</v>
      </c>
      <c r="R2370" s="213">
        <f>Q2370*H2370</f>
        <v>1.1545497600000001</v>
      </c>
      <c r="S2370" s="213">
        <v>0</v>
      </c>
      <c r="T2370" s="214">
        <f>S2370*H2370</f>
        <v>0</v>
      </c>
      <c r="AR2370" s="26" t="s">
        <v>354</v>
      </c>
      <c r="AT2370" s="26" t="s">
        <v>282</v>
      </c>
      <c r="AU2370" s="26" t="s">
        <v>87</v>
      </c>
      <c r="AY2370" s="26" t="s">
        <v>281</v>
      </c>
      <c r="BE2370" s="215">
        <f>IF(N2370="základní",J2370,0)</f>
        <v>0</v>
      </c>
      <c r="BF2370" s="215">
        <f>IF(N2370="snížená",J2370,0)</f>
        <v>0</v>
      </c>
      <c r="BG2370" s="215">
        <f>IF(N2370="zákl. přenesená",J2370,0)</f>
        <v>0</v>
      </c>
      <c r="BH2370" s="215">
        <f>IF(N2370="sníž. přenesená",J2370,0)</f>
        <v>0</v>
      </c>
      <c r="BI2370" s="215">
        <f>IF(N2370="nulová",J2370,0)</f>
        <v>0</v>
      </c>
      <c r="BJ2370" s="26" t="s">
        <v>24</v>
      </c>
      <c r="BK2370" s="215">
        <f>ROUND(I2370*H2370,2)</f>
        <v>0</v>
      </c>
      <c r="BL2370" s="26" t="s">
        <v>354</v>
      </c>
      <c r="BM2370" s="26" t="s">
        <v>2736</v>
      </c>
    </row>
    <row r="2371" s="1" customFormat="1">
      <c r="B2371" s="48"/>
      <c r="D2371" s="216" t="s">
        <v>288</v>
      </c>
      <c r="F2371" s="217" t="s">
        <v>2737</v>
      </c>
      <c r="I2371" s="218"/>
      <c r="L2371" s="48"/>
      <c r="M2371" s="219"/>
      <c r="N2371" s="49"/>
      <c r="O2371" s="49"/>
      <c r="P2371" s="49"/>
      <c r="Q2371" s="49"/>
      <c r="R2371" s="49"/>
      <c r="S2371" s="49"/>
      <c r="T2371" s="87"/>
      <c r="AT2371" s="26" t="s">
        <v>288</v>
      </c>
      <c r="AU2371" s="26" t="s">
        <v>87</v>
      </c>
    </row>
    <row r="2372" s="12" customFormat="1">
      <c r="B2372" s="232"/>
      <c r="D2372" s="216" t="s">
        <v>402</v>
      </c>
      <c r="E2372" s="233" t="s">
        <v>5</v>
      </c>
      <c r="F2372" s="234" t="s">
        <v>2738</v>
      </c>
      <c r="H2372" s="233" t="s">
        <v>5</v>
      </c>
      <c r="I2372" s="235"/>
      <c r="L2372" s="232"/>
      <c r="M2372" s="236"/>
      <c r="N2372" s="237"/>
      <c r="O2372" s="237"/>
      <c r="P2372" s="237"/>
      <c r="Q2372" s="237"/>
      <c r="R2372" s="237"/>
      <c r="S2372" s="237"/>
      <c r="T2372" s="238"/>
      <c r="AT2372" s="233" t="s">
        <v>402</v>
      </c>
      <c r="AU2372" s="233" t="s">
        <v>87</v>
      </c>
      <c r="AV2372" s="12" t="s">
        <v>24</v>
      </c>
      <c r="AW2372" s="12" t="s">
        <v>43</v>
      </c>
      <c r="AX2372" s="12" t="s">
        <v>80</v>
      </c>
      <c r="AY2372" s="233" t="s">
        <v>281</v>
      </c>
    </row>
    <row r="2373" s="13" customFormat="1">
      <c r="B2373" s="239"/>
      <c r="D2373" s="216" t="s">
        <v>402</v>
      </c>
      <c r="E2373" s="240" t="s">
        <v>5</v>
      </c>
      <c r="F2373" s="241" t="s">
        <v>2739</v>
      </c>
      <c r="H2373" s="242">
        <v>147.26400000000001</v>
      </c>
      <c r="I2373" s="243"/>
      <c r="L2373" s="239"/>
      <c r="M2373" s="244"/>
      <c r="N2373" s="245"/>
      <c r="O2373" s="245"/>
      <c r="P2373" s="245"/>
      <c r="Q2373" s="245"/>
      <c r="R2373" s="245"/>
      <c r="S2373" s="245"/>
      <c r="T2373" s="246"/>
      <c r="AT2373" s="240" t="s">
        <v>402</v>
      </c>
      <c r="AU2373" s="240" t="s">
        <v>87</v>
      </c>
      <c r="AV2373" s="13" t="s">
        <v>87</v>
      </c>
      <c r="AW2373" s="13" t="s">
        <v>43</v>
      </c>
      <c r="AX2373" s="13" t="s">
        <v>80</v>
      </c>
      <c r="AY2373" s="240" t="s">
        <v>281</v>
      </c>
    </row>
    <row r="2374" s="14" customFormat="1">
      <c r="B2374" s="247"/>
      <c r="D2374" s="216" t="s">
        <v>402</v>
      </c>
      <c r="E2374" s="248" t="s">
        <v>5</v>
      </c>
      <c r="F2374" s="249" t="s">
        <v>405</v>
      </c>
      <c r="H2374" s="250">
        <v>147.26400000000001</v>
      </c>
      <c r="I2374" s="251"/>
      <c r="L2374" s="247"/>
      <c r="M2374" s="252"/>
      <c r="N2374" s="253"/>
      <c r="O2374" s="253"/>
      <c r="P2374" s="253"/>
      <c r="Q2374" s="253"/>
      <c r="R2374" s="253"/>
      <c r="S2374" s="253"/>
      <c r="T2374" s="254"/>
      <c r="AT2374" s="248" t="s">
        <v>402</v>
      </c>
      <c r="AU2374" s="248" t="s">
        <v>87</v>
      </c>
      <c r="AV2374" s="14" t="s">
        <v>286</v>
      </c>
      <c r="AW2374" s="14" t="s">
        <v>43</v>
      </c>
      <c r="AX2374" s="14" t="s">
        <v>24</v>
      </c>
      <c r="AY2374" s="248" t="s">
        <v>281</v>
      </c>
    </row>
    <row r="2375" s="1" customFormat="1" ht="25.5" customHeight="1">
      <c r="B2375" s="203"/>
      <c r="C2375" s="204" t="s">
        <v>2740</v>
      </c>
      <c r="D2375" s="204" t="s">
        <v>282</v>
      </c>
      <c r="E2375" s="205" t="s">
        <v>2741</v>
      </c>
      <c r="F2375" s="206" t="s">
        <v>2742</v>
      </c>
      <c r="G2375" s="207" t="s">
        <v>388</v>
      </c>
      <c r="H2375" s="208">
        <v>123</v>
      </c>
      <c r="I2375" s="209"/>
      <c r="J2375" s="210">
        <f>ROUND(I2375*H2375,2)</f>
        <v>0</v>
      </c>
      <c r="K2375" s="206" t="s">
        <v>389</v>
      </c>
      <c r="L2375" s="48"/>
      <c r="M2375" s="211" t="s">
        <v>5</v>
      </c>
      <c r="N2375" s="212" t="s">
        <v>51</v>
      </c>
      <c r="O2375" s="49"/>
      <c r="P2375" s="213">
        <f>O2375*H2375</f>
        <v>0</v>
      </c>
      <c r="Q2375" s="213">
        <v>0.015737399999999999</v>
      </c>
      <c r="R2375" s="213">
        <f>Q2375*H2375</f>
        <v>1.9357001999999999</v>
      </c>
      <c r="S2375" s="213">
        <v>0</v>
      </c>
      <c r="T2375" s="214">
        <f>S2375*H2375</f>
        <v>0</v>
      </c>
      <c r="AR2375" s="26" t="s">
        <v>354</v>
      </c>
      <c r="AT2375" s="26" t="s">
        <v>282</v>
      </c>
      <c r="AU2375" s="26" t="s">
        <v>87</v>
      </c>
      <c r="AY2375" s="26" t="s">
        <v>281</v>
      </c>
      <c r="BE2375" s="215">
        <f>IF(N2375="základní",J2375,0)</f>
        <v>0</v>
      </c>
      <c r="BF2375" s="215">
        <f>IF(N2375="snížená",J2375,0)</f>
        <v>0</v>
      </c>
      <c r="BG2375" s="215">
        <f>IF(N2375="zákl. přenesená",J2375,0)</f>
        <v>0</v>
      </c>
      <c r="BH2375" s="215">
        <f>IF(N2375="sníž. přenesená",J2375,0)</f>
        <v>0</v>
      </c>
      <c r="BI2375" s="215">
        <f>IF(N2375="nulová",J2375,0)</f>
        <v>0</v>
      </c>
      <c r="BJ2375" s="26" t="s">
        <v>24</v>
      </c>
      <c r="BK2375" s="215">
        <f>ROUND(I2375*H2375,2)</f>
        <v>0</v>
      </c>
      <c r="BL2375" s="26" t="s">
        <v>354</v>
      </c>
      <c r="BM2375" s="26" t="s">
        <v>2743</v>
      </c>
    </row>
    <row r="2376" s="1" customFormat="1">
      <c r="B2376" s="48"/>
      <c r="D2376" s="216" t="s">
        <v>288</v>
      </c>
      <c r="F2376" s="217" t="s">
        <v>2744</v>
      </c>
      <c r="I2376" s="218"/>
      <c r="L2376" s="48"/>
      <c r="M2376" s="219"/>
      <c r="N2376" s="49"/>
      <c r="O2376" s="49"/>
      <c r="P2376" s="49"/>
      <c r="Q2376" s="49"/>
      <c r="R2376" s="49"/>
      <c r="S2376" s="49"/>
      <c r="T2376" s="87"/>
      <c r="AT2376" s="26" t="s">
        <v>288</v>
      </c>
      <c r="AU2376" s="26" t="s">
        <v>87</v>
      </c>
    </row>
    <row r="2377" s="12" customFormat="1">
      <c r="B2377" s="232"/>
      <c r="D2377" s="216" t="s">
        <v>402</v>
      </c>
      <c r="E2377" s="233" t="s">
        <v>5</v>
      </c>
      <c r="F2377" s="234" t="s">
        <v>2413</v>
      </c>
      <c r="H2377" s="233" t="s">
        <v>5</v>
      </c>
      <c r="I2377" s="235"/>
      <c r="L2377" s="232"/>
      <c r="M2377" s="236"/>
      <c r="N2377" s="237"/>
      <c r="O2377" s="237"/>
      <c r="P2377" s="237"/>
      <c r="Q2377" s="237"/>
      <c r="R2377" s="237"/>
      <c r="S2377" s="237"/>
      <c r="T2377" s="238"/>
      <c r="AT2377" s="233" t="s">
        <v>402</v>
      </c>
      <c r="AU2377" s="233" t="s">
        <v>87</v>
      </c>
      <c r="AV2377" s="12" t="s">
        <v>24</v>
      </c>
      <c r="AW2377" s="12" t="s">
        <v>43</v>
      </c>
      <c r="AX2377" s="12" t="s">
        <v>80</v>
      </c>
      <c r="AY2377" s="233" t="s">
        <v>281</v>
      </c>
    </row>
    <row r="2378" s="13" customFormat="1">
      <c r="B2378" s="239"/>
      <c r="D2378" s="216" t="s">
        <v>402</v>
      </c>
      <c r="E2378" s="240" t="s">
        <v>5</v>
      </c>
      <c r="F2378" s="241" t="s">
        <v>2745</v>
      </c>
      <c r="H2378" s="242">
        <v>123</v>
      </c>
      <c r="I2378" s="243"/>
      <c r="L2378" s="239"/>
      <c r="M2378" s="244"/>
      <c r="N2378" s="245"/>
      <c r="O2378" s="245"/>
      <c r="P2378" s="245"/>
      <c r="Q2378" s="245"/>
      <c r="R2378" s="245"/>
      <c r="S2378" s="245"/>
      <c r="T2378" s="246"/>
      <c r="AT2378" s="240" t="s">
        <v>402</v>
      </c>
      <c r="AU2378" s="240" t="s">
        <v>87</v>
      </c>
      <c r="AV2378" s="13" t="s">
        <v>87</v>
      </c>
      <c r="AW2378" s="13" t="s">
        <v>43</v>
      </c>
      <c r="AX2378" s="13" t="s">
        <v>80</v>
      </c>
      <c r="AY2378" s="240" t="s">
        <v>281</v>
      </c>
    </row>
    <row r="2379" s="14" customFormat="1">
      <c r="B2379" s="247"/>
      <c r="D2379" s="216" t="s">
        <v>402</v>
      </c>
      <c r="E2379" s="248" t="s">
        <v>5</v>
      </c>
      <c r="F2379" s="249" t="s">
        <v>405</v>
      </c>
      <c r="H2379" s="250">
        <v>123</v>
      </c>
      <c r="I2379" s="251"/>
      <c r="L2379" s="247"/>
      <c r="M2379" s="252"/>
      <c r="N2379" s="253"/>
      <c r="O2379" s="253"/>
      <c r="P2379" s="253"/>
      <c r="Q2379" s="253"/>
      <c r="R2379" s="253"/>
      <c r="S2379" s="253"/>
      <c r="T2379" s="254"/>
      <c r="AT2379" s="248" t="s">
        <v>402</v>
      </c>
      <c r="AU2379" s="248" t="s">
        <v>87</v>
      </c>
      <c r="AV2379" s="14" t="s">
        <v>286</v>
      </c>
      <c r="AW2379" s="14" t="s">
        <v>43</v>
      </c>
      <c r="AX2379" s="14" t="s">
        <v>24</v>
      </c>
      <c r="AY2379" s="248" t="s">
        <v>281</v>
      </c>
    </row>
    <row r="2380" s="1" customFormat="1" ht="16.5" customHeight="1">
      <c r="B2380" s="203"/>
      <c r="C2380" s="204" t="s">
        <v>2746</v>
      </c>
      <c r="D2380" s="204" t="s">
        <v>282</v>
      </c>
      <c r="E2380" s="205" t="s">
        <v>2747</v>
      </c>
      <c r="F2380" s="206" t="s">
        <v>2748</v>
      </c>
      <c r="G2380" s="207" t="s">
        <v>394</v>
      </c>
      <c r="H2380" s="208">
        <v>410</v>
      </c>
      <c r="I2380" s="209"/>
      <c r="J2380" s="210">
        <f>ROUND(I2380*H2380,2)</f>
        <v>0</v>
      </c>
      <c r="K2380" s="206" t="s">
        <v>389</v>
      </c>
      <c r="L2380" s="48"/>
      <c r="M2380" s="211" t="s">
        <v>5</v>
      </c>
      <c r="N2380" s="212" t="s">
        <v>51</v>
      </c>
      <c r="O2380" s="49"/>
      <c r="P2380" s="213">
        <f>O2380*H2380</f>
        <v>0</v>
      </c>
      <c r="Q2380" s="213">
        <v>0</v>
      </c>
      <c r="R2380" s="213">
        <f>Q2380*H2380</f>
        <v>0</v>
      </c>
      <c r="S2380" s="213">
        <v>0</v>
      </c>
      <c r="T2380" s="214">
        <f>S2380*H2380</f>
        <v>0</v>
      </c>
      <c r="AR2380" s="26" t="s">
        <v>354</v>
      </c>
      <c r="AT2380" s="26" t="s">
        <v>282</v>
      </c>
      <c r="AU2380" s="26" t="s">
        <v>87</v>
      </c>
      <c r="AY2380" s="26" t="s">
        <v>281</v>
      </c>
      <c r="BE2380" s="215">
        <f>IF(N2380="základní",J2380,0)</f>
        <v>0</v>
      </c>
      <c r="BF2380" s="215">
        <f>IF(N2380="snížená",J2380,0)</f>
        <v>0</v>
      </c>
      <c r="BG2380" s="215">
        <f>IF(N2380="zákl. přenesená",J2380,0)</f>
        <v>0</v>
      </c>
      <c r="BH2380" s="215">
        <f>IF(N2380="sníž. přenesená",J2380,0)</f>
        <v>0</v>
      </c>
      <c r="BI2380" s="215">
        <f>IF(N2380="nulová",J2380,0)</f>
        <v>0</v>
      </c>
      <c r="BJ2380" s="26" t="s">
        <v>24</v>
      </c>
      <c r="BK2380" s="215">
        <f>ROUND(I2380*H2380,2)</f>
        <v>0</v>
      </c>
      <c r="BL2380" s="26" t="s">
        <v>354</v>
      </c>
      <c r="BM2380" s="26" t="s">
        <v>2749</v>
      </c>
    </row>
    <row r="2381" s="1" customFormat="1">
      <c r="B2381" s="48"/>
      <c r="D2381" s="216" t="s">
        <v>288</v>
      </c>
      <c r="F2381" s="217" t="s">
        <v>2750</v>
      </c>
      <c r="I2381" s="218"/>
      <c r="L2381" s="48"/>
      <c r="M2381" s="219"/>
      <c r="N2381" s="49"/>
      <c r="O2381" s="49"/>
      <c r="P2381" s="49"/>
      <c r="Q2381" s="49"/>
      <c r="R2381" s="49"/>
      <c r="S2381" s="49"/>
      <c r="T2381" s="87"/>
      <c r="AT2381" s="26" t="s">
        <v>288</v>
      </c>
      <c r="AU2381" s="26" t="s">
        <v>87</v>
      </c>
    </row>
    <row r="2382" s="12" customFormat="1">
      <c r="B2382" s="232"/>
      <c r="D2382" s="216" t="s">
        <v>402</v>
      </c>
      <c r="E2382" s="233" t="s">
        <v>5</v>
      </c>
      <c r="F2382" s="234" t="s">
        <v>2413</v>
      </c>
      <c r="H2382" s="233" t="s">
        <v>5</v>
      </c>
      <c r="I2382" s="235"/>
      <c r="L2382" s="232"/>
      <c r="M2382" s="236"/>
      <c r="N2382" s="237"/>
      <c r="O2382" s="237"/>
      <c r="P2382" s="237"/>
      <c r="Q2382" s="237"/>
      <c r="R2382" s="237"/>
      <c r="S2382" s="237"/>
      <c r="T2382" s="238"/>
      <c r="AT2382" s="233" t="s">
        <v>402</v>
      </c>
      <c r="AU2382" s="233" t="s">
        <v>87</v>
      </c>
      <c r="AV2382" s="12" t="s">
        <v>24</v>
      </c>
      <c r="AW2382" s="12" t="s">
        <v>43</v>
      </c>
      <c r="AX2382" s="12" t="s">
        <v>80</v>
      </c>
      <c r="AY2382" s="233" t="s">
        <v>281</v>
      </c>
    </row>
    <row r="2383" s="13" customFormat="1">
      <c r="B2383" s="239"/>
      <c r="D2383" s="216" t="s">
        <v>402</v>
      </c>
      <c r="E2383" s="240" t="s">
        <v>5</v>
      </c>
      <c r="F2383" s="241" t="s">
        <v>2751</v>
      </c>
      <c r="H2383" s="242">
        <v>410</v>
      </c>
      <c r="I2383" s="243"/>
      <c r="L2383" s="239"/>
      <c r="M2383" s="244"/>
      <c r="N2383" s="245"/>
      <c r="O2383" s="245"/>
      <c r="P2383" s="245"/>
      <c r="Q2383" s="245"/>
      <c r="R2383" s="245"/>
      <c r="S2383" s="245"/>
      <c r="T2383" s="246"/>
      <c r="AT2383" s="240" t="s">
        <v>402</v>
      </c>
      <c r="AU2383" s="240" t="s">
        <v>87</v>
      </c>
      <c r="AV2383" s="13" t="s">
        <v>87</v>
      </c>
      <c r="AW2383" s="13" t="s">
        <v>43</v>
      </c>
      <c r="AX2383" s="13" t="s">
        <v>80</v>
      </c>
      <c r="AY2383" s="240" t="s">
        <v>281</v>
      </c>
    </row>
    <row r="2384" s="14" customFormat="1">
      <c r="B2384" s="247"/>
      <c r="D2384" s="216" t="s">
        <v>402</v>
      </c>
      <c r="E2384" s="248" t="s">
        <v>5</v>
      </c>
      <c r="F2384" s="249" t="s">
        <v>405</v>
      </c>
      <c r="H2384" s="250">
        <v>410</v>
      </c>
      <c r="I2384" s="251"/>
      <c r="L2384" s="247"/>
      <c r="M2384" s="252"/>
      <c r="N2384" s="253"/>
      <c r="O2384" s="253"/>
      <c r="P2384" s="253"/>
      <c r="Q2384" s="253"/>
      <c r="R2384" s="253"/>
      <c r="S2384" s="253"/>
      <c r="T2384" s="254"/>
      <c r="AT2384" s="248" t="s">
        <v>402</v>
      </c>
      <c r="AU2384" s="248" t="s">
        <v>87</v>
      </c>
      <c r="AV2384" s="14" t="s">
        <v>286</v>
      </c>
      <c r="AW2384" s="14" t="s">
        <v>43</v>
      </c>
      <c r="AX2384" s="14" t="s">
        <v>24</v>
      </c>
      <c r="AY2384" s="248" t="s">
        <v>281</v>
      </c>
    </row>
    <row r="2385" s="1" customFormat="1" ht="16.5" customHeight="1">
      <c r="B2385" s="203"/>
      <c r="C2385" s="255" t="s">
        <v>2752</v>
      </c>
      <c r="D2385" s="255" t="s">
        <v>512</v>
      </c>
      <c r="E2385" s="256" t="s">
        <v>2753</v>
      </c>
      <c r="F2385" s="257" t="s">
        <v>2754</v>
      </c>
      <c r="G2385" s="258" t="s">
        <v>408</v>
      </c>
      <c r="H2385" s="259">
        <v>1.169</v>
      </c>
      <c r="I2385" s="260"/>
      <c r="J2385" s="261">
        <f>ROUND(I2385*H2385,2)</f>
        <v>0</v>
      </c>
      <c r="K2385" s="257" t="s">
        <v>389</v>
      </c>
      <c r="L2385" s="262"/>
      <c r="M2385" s="263" t="s">
        <v>5</v>
      </c>
      <c r="N2385" s="264" t="s">
        <v>51</v>
      </c>
      <c r="O2385" s="49"/>
      <c r="P2385" s="213">
        <f>O2385*H2385</f>
        <v>0</v>
      </c>
      <c r="Q2385" s="213">
        <v>0.55000000000000004</v>
      </c>
      <c r="R2385" s="213">
        <f>Q2385*H2385</f>
        <v>0.64295000000000002</v>
      </c>
      <c r="S2385" s="213">
        <v>0</v>
      </c>
      <c r="T2385" s="214">
        <f>S2385*H2385</f>
        <v>0</v>
      </c>
      <c r="AR2385" s="26" t="s">
        <v>738</v>
      </c>
      <c r="AT2385" s="26" t="s">
        <v>512</v>
      </c>
      <c r="AU2385" s="26" t="s">
        <v>87</v>
      </c>
      <c r="AY2385" s="26" t="s">
        <v>281</v>
      </c>
      <c r="BE2385" s="215">
        <f>IF(N2385="základní",J2385,0)</f>
        <v>0</v>
      </c>
      <c r="BF2385" s="215">
        <f>IF(N2385="snížená",J2385,0)</f>
        <v>0</v>
      </c>
      <c r="BG2385" s="215">
        <f>IF(N2385="zákl. přenesená",J2385,0)</f>
        <v>0</v>
      </c>
      <c r="BH2385" s="215">
        <f>IF(N2385="sníž. přenesená",J2385,0)</f>
        <v>0</v>
      </c>
      <c r="BI2385" s="215">
        <f>IF(N2385="nulová",J2385,0)</f>
        <v>0</v>
      </c>
      <c r="BJ2385" s="26" t="s">
        <v>24</v>
      </c>
      <c r="BK2385" s="215">
        <f>ROUND(I2385*H2385,2)</f>
        <v>0</v>
      </c>
      <c r="BL2385" s="26" t="s">
        <v>354</v>
      </c>
      <c r="BM2385" s="26" t="s">
        <v>2755</v>
      </c>
    </row>
    <row r="2386" s="1" customFormat="1">
      <c r="B2386" s="48"/>
      <c r="D2386" s="216" t="s">
        <v>288</v>
      </c>
      <c r="F2386" s="217" t="s">
        <v>2754</v>
      </c>
      <c r="I2386" s="218"/>
      <c r="L2386" s="48"/>
      <c r="M2386" s="219"/>
      <c r="N2386" s="49"/>
      <c r="O2386" s="49"/>
      <c r="P2386" s="49"/>
      <c r="Q2386" s="49"/>
      <c r="R2386" s="49"/>
      <c r="S2386" s="49"/>
      <c r="T2386" s="87"/>
      <c r="AT2386" s="26" t="s">
        <v>288</v>
      </c>
      <c r="AU2386" s="26" t="s">
        <v>87</v>
      </c>
    </row>
    <row r="2387" s="13" customFormat="1">
      <c r="B2387" s="239"/>
      <c r="D2387" s="216" t="s">
        <v>402</v>
      </c>
      <c r="E2387" s="240" t="s">
        <v>5</v>
      </c>
      <c r="F2387" s="241" t="s">
        <v>2756</v>
      </c>
      <c r="H2387" s="242">
        <v>0.98399999999999999</v>
      </c>
      <c r="I2387" s="243"/>
      <c r="L2387" s="239"/>
      <c r="M2387" s="244"/>
      <c r="N2387" s="245"/>
      <c r="O2387" s="245"/>
      <c r="P2387" s="245"/>
      <c r="Q2387" s="245"/>
      <c r="R2387" s="245"/>
      <c r="S2387" s="245"/>
      <c r="T2387" s="246"/>
      <c r="AT2387" s="240" t="s">
        <v>402</v>
      </c>
      <c r="AU2387" s="240" t="s">
        <v>87</v>
      </c>
      <c r="AV2387" s="13" t="s">
        <v>87</v>
      </c>
      <c r="AW2387" s="13" t="s">
        <v>43</v>
      </c>
      <c r="AX2387" s="13" t="s">
        <v>80</v>
      </c>
      <c r="AY2387" s="240" t="s">
        <v>281</v>
      </c>
    </row>
    <row r="2388" s="13" customFormat="1">
      <c r="B2388" s="239"/>
      <c r="D2388" s="216" t="s">
        <v>402</v>
      </c>
      <c r="E2388" s="240" t="s">
        <v>5</v>
      </c>
      <c r="F2388" s="241" t="s">
        <v>2757</v>
      </c>
      <c r="H2388" s="242">
        <v>0.098000000000000004</v>
      </c>
      <c r="I2388" s="243"/>
      <c r="L2388" s="239"/>
      <c r="M2388" s="244"/>
      <c r="N2388" s="245"/>
      <c r="O2388" s="245"/>
      <c r="P2388" s="245"/>
      <c r="Q2388" s="245"/>
      <c r="R2388" s="245"/>
      <c r="S2388" s="245"/>
      <c r="T2388" s="246"/>
      <c r="AT2388" s="240" t="s">
        <v>402</v>
      </c>
      <c r="AU2388" s="240" t="s">
        <v>87</v>
      </c>
      <c r="AV2388" s="13" t="s">
        <v>87</v>
      </c>
      <c r="AW2388" s="13" t="s">
        <v>43</v>
      </c>
      <c r="AX2388" s="13" t="s">
        <v>80</v>
      </c>
      <c r="AY2388" s="240" t="s">
        <v>281</v>
      </c>
    </row>
    <row r="2389" s="14" customFormat="1">
      <c r="B2389" s="247"/>
      <c r="D2389" s="216" t="s">
        <v>402</v>
      </c>
      <c r="E2389" s="248" t="s">
        <v>5</v>
      </c>
      <c r="F2389" s="249" t="s">
        <v>405</v>
      </c>
      <c r="H2389" s="250">
        <v>1.0820000000000001</v>
      </c>
      <c r="I2389" s="251"/>
      <c r="L2389" s="247"/>
      <c r="M2389" s="252"/>
      <c r="N2389" s="253"/>
      <c r="O2389" s="253"/>
      <c r="P2389" s="253"/>
      <c r="Q2389" s="253"/>
      <c r="R2389" s="253"/>
      <c r="S2389" s="253"/>
      <c r="T2389" s="254"/>
      <c r="AT2389" s="248" t="s">
        <v>402</v>
      </c>
      <c r="AU2389" s="248" t="s">
        <v>87</v>
      </c>
      <c r="AV2389" s="14" t="s">
        <v>286</v>
      </c>
      <c r="AW2389" s="14" t="s">
        <v>43</v>
      </c>
      <c r="AX2389" s="14" t="s">
        <v>24</v>
      </c>
      <c r="AY2389" s="248" t="s">
        <v>281</v>
      </c>
    </row>
    <row r="2390" s="13" customFormat="1">
      <c r="B2390" s="239"/>
      <c r="D2390" s="216" t="s">
        <v>402</v>
      </c>
      <c r="F2390" s="241" t="s">
        <v>2758</v>
      </c>
      <c r="H2390" s="242">
        <v>1.169</v>
      </c>
      <c r="I2390" s="243"/>
      <c r="L2390" s="239"/>
      <c r="M2390" s="244"/>
      <c r="N2390" s="245"/>
      <c r="O2390" s="245"/>
      <c r="P2390" s="245"/>
      <c r="Q2390" s="245"/>
      <c r="R2390" s="245"/>
      <c r="S2390" s="245"/>
      <c r="T2390" s="246"/>
      <c r="AT2390" s="240" t="s">
        <v>402</v>
      </c>
      <c r="AU2390" s="240" t="s">
        <v>87</v>
      </c>
      <c r="AV2390" s="13" t="s">
        <v>87</v>
      </c>
      <c r="AW2390" s="13" t="s">
        <v>6</v>
      </c>
      <c r="AX2390" s="13" t="s">
        <v>24</v>
      </c>
      <c r="AY2390" s="240" t="s">
        <v>281</v>
      </c>
    </row>
    <row r="2391" s="1" customFormat="1" ht="16.5" customHeight="1">
      <c r="B2391" s="203"/>
      <c r="C2391" s="204" t="s">
        <v>2759</v>
      </c>
      <c r="D2391" s="204" t="s">
        <v>282</v>
      </c>
      <c r="E2391" s="205" t="s">
        <v>2760</v>
      </c>
      <c r="F2391" s="206" t="s">
        <v>2761</v>
      </c>
      <c r="G2391" s="207" t="s">
        <v>388</v>
      </c>
      <c r="H2391" s="208">
        <v>147.26400000000001</v>
      </c>
      <c r="I2391" s="209"/>
      <c r="J2391" s="210">
        <f>ROUND(I2391*H2391,2)</f>
        <v>0</v>
      </c>
      <c r="K2391" s="206" t="s">
        <v>389</v>
      </c>
      <c r="L2391" s="48"/>
      <c r="M2391" s="211" t="s">
        <v>5</v>
      </c>
      <c r="N2391" s="212" t="s">
        <v>51</v>
      </c>
      <c r="O2391" s="49"/>
      <c r="P2391" s="213">
        <f>O2391*H2391</f>
        <v>0</v>
      </c>
      <c r="Q2391" s="213">
        <v>0</v>
      </c>
      <c r="R2391" s="213">
        <f>Q2391*H2391</f>
        <v>0</v>
      </c>
      <c r="S2391" s="213">
        <v>0.029999999999999999</v>
      </c>
      <c r="T2391" s="214">
        <f>S2391*H2391</f>
        <v>4.4179200000000005</v>
      </c>
      <c r="AR2391" s="26" t="s">
        <v>354</v>
      </c>
      <c r="AT2391" s="26" t="s">
        <v>282</v>
      </c>
      <c r="AU2391" s="26" t="s">
        <v>87</v>
      </c>
      <c r="AY2391" s="26" t="s">
        <v>281</v>
      </c>
      <c r="BE2391" s="215">
        <f>IF(N2391="základní",J2391,0)</f>
        <v>0</v>
      </c>
      <c r="BF2391" s="215">
        <f>IF(N2391="snížená",J2391,0)</f>
        <v>0</v>
      </c>
      <c r="BG2391" s="215">
        <f>IF(N2391="zákl. přenesená",J2391,0)</f>
        <v>0</v>
      </c>
      <c r="BH2391" s="215">
        <f>IF(N2391="sníž. přenesená",J2391,0)</f>
        <v>0</v>
      </c>
      <c r="BI2391" s="215">
        <f>IF(N2391="nulová",J2391,0)</f>
        <v>0</v>
      </c>
      <c r="BJ2391" s="26" t="s">
        <v>24</v>
      </c>
      <c r="BK2391" s="215">
        <f>ROUND(I2391*H2391,2)</f>
        <v>0</v>
      </c>
      <c r="BL2391" s="26" t="s">
        <v>354</v>
      </c>
      <c r="BM2391" s="26" t="s">
        <v>2762</v>
      </c>
    </row>
    <row r="2392" s="1" customFormat="1">
      <c r="B2392" s="48"/>
      <c r="D2392" s="216" t="s">
        <v>288</v>
      </c>
      <c r="F2392" s="217" t="s">
        <v>2763</v>
      </c>
      <c r="I2392" s="218"/>
      <c r="L2392" s="48"/>
      <c r="M2392" s="219"/>
      <c r="N2392" s="49"/>
      <c r="O2392" s="49"/>
      <c r="P2392" s="49"/>
      <c r="Q2392" s="49"/>
      <c r="R2392" s="49"/>
      <c r="S2392" s="49"/>
      <c r="T2392" s="87"/>
      <c r="AT2392" s="26" t="s">
        <v>288</v>
      </c>
      <c r="AU2392" s="26" t="s">
        <v>87</v>
      </c>
    </row>
    <row r="2393" s="1" customFormat="1" ht="16.5" customHeight="1">
      <c r="B2393" s="203"/>
      <c r="C2393" s="204" t="s">
        <v>2764</v>
      </c>
      <c r="D2393" s="204" t="s">
        <v>282</v>
      </c>
      <c r="E2393" s="205" t="s">
        <v>2765</v>
      </c>
      <c r="F2393" s="206" t="s">
        <v>2766</v>
      </c>
      <c r="G2393" s="207" t="s">
        <v>388</v>
      </c>
      <c r="H2393" s="208">
        <v>369</v>
      </c>
      <c r="I2393" s="209"/>
      <c r="J2393" s="210">
        <f>ROUND(I2393*H2393,2)</f>
        <v>0</v>
      </c>
      <c r="K2393" s="206" t="s">
        <v>389</v>
      </c>
      <c r="L2393" s="48"/>
      <c r="M2393" s="211" t="s">
        <v>5</v>
      </c>
      <c r="N2393" s="212" t="s">
        <v>51</v>
      </c>
      <c r="O2393" s="49"/>
      <c r="P2393" s="213">
        <f>O2393*H2393</f>
        <v>0</v>
      </c>
      <c r="Q2393" s="213">
        <v>0.00019424000000000001</v>
      </c>
      <c r="R2393" s="213">
        <f>Q2393*H2393</f>
        <v>0.071674559999999998</v>
      </c>
      <c r="S2393" s="213">
        <v>0</v>
      </c>
      <c r="T2393" s="214">
        <f>S2393*H2393</f>
        <v>0</v>
      </c>
      <c r="AR2393" s="26" t="s">
        <v>354</v>
      </c>
      <c r="AT2393" s="26" t="s">
        <v>282</v>
      </c>
      <c r="AU2393" s="26" t="s">
        <v>87</v>
      </c>
      <c r="AY2393" s="26" t="s">
        <v>281</v>
      </c>
      <c r="BE2393" s="215">
        <f>IF(N2393="základní",J2393,0)</f>
        <v>0</v>
      </c>
      <c r="BF2393" s="215">
        <f>IF(N2393="snížená",J2393,0)</f>
        <v>0</v>
      </c>
      <c r="BG2393" s="215">
        <f>IF(N2393="zákl. přenesená",J2393,0)</f>
        <v>0</v>
      </c>
      <c r="BH2393" s="215">
        <f>IF(N2393="sníž. přenesená",J2393,0)</f>
        <v>0</v>
      </c>
      <c r="BI2393" s="215">
        <f>IF(N2393="nulová",J2393,0)</f>
        <v>0</v>
      </c>
      <c r="BJ2393" s="26" t="s">
        <v>24</v>
      </c>
      <c r="BK2393" s="215">
        <f>ROUND(I2393*H2393,2)</f>
        <v>0</v>
      </c>
      <c r="BL2393" s="26" t="s">
        <v>354</v>
      </c>
      <c r="BM2393" s="26" t="s">
        <v>2767</v>
      </c>
    </row>
    <row r="2394" s="1" customFormat="1">
      <c r="B2394" s="48"/>
      <c r="D2394" s="216" t="s">
        <v>288</v>
      </c>
      <c r="F2394" s="217" t="s">
        <v>2768</v>
      </c>
      <c r="I2394" s="218"/>
      <c r="L2394" s="48"/>
      <c r="M2394" s="219"/>
      <c r="N2394" s="49"/>
      <c r="O2394" s="49"/>
      <c r="P2394" s="49"/>
      <c r="Q2394" s="49"/>
      <c r="R2394" s="49"/>
      <c r="S2394" s="49"/>
      <c r="T2394" s="87"/>
      <c r="AT2394" s="26" t="s">
        <v>288</v>
      </c>
      <c r="AU2394" s="26" t="s">
        <v>87</v>
      </c>
    </row>
    <row r="2395" s="13" customFormat="1">
      <c r="B2395" s="239"/>
      <c r="D2395" s="216" t="s">
        <v>402</v>
      </c>
      <c r="E2395" s="240" t="s">
        <v>5</v>
      </c>
      <c r="F2395" s="241" t="s">
        <v>2769</v>
      </c>
      <c r="H2395" s="242">
        <v>246</v>
      </c>
      <c r="I2395" s="243"/>
      <c r="L2395" s="239"/>
      <c r="M2395" s="244"/>
      <c r="N2395" s="245"/>
      <c r="O2395" s="245"/>
      <c r="P2395" s="245"/>
      <c r="Q2395" s="245"/>
      <c r="R2395" s="245"/>
      <c r="S2395" s="245"/>
      <c r="T2395" s="246"/>
      <c r="AT2395" s="240" t="s">
        <v>402</v>
      </c>
      <c r="AU2395" s="240" t="s">
        <v>87</v>
      </c>
      <c r="AV2395" s="13" t="s">
        <v>87</v>
      </c>
      <c r="AW2395" s="13" t="s">
        <v>43</v>
      </c>
      <c r="AX2395" s="13" t="s">
        <v>80</v>
      </c>
      <c r="AY2395" s="240" t="s">
        <v>281</v>
      </c>
    </row>
    <row r="2396" s="13" customFormat="1">
      <c r="B2396" s="239"/>
      <c r="D2396" s="216" t="s">
        <v>402</v>
      </c>
      <c r="E2396" s="240" t="s">
        <v>5</v>
      </c>
      <c r="F2396" s="241" t="s">
        <v>1633</v>
      </c>
      <c r="H2396" s="242">
        <v>123</v>
      </c>
      <c r="I2396" s="243"/>
      <c r="L2396" s="239"/>
      <c r="M2396" s="244"/>
      <c r="N2396" s="245"/>
      <c r="O2396" s="245"/>
      <c r="P2396" s="245"/>
      <c r="Q2396" s="245"/>
      <c r="R2396" s="245"/>
      <c r="S2396" s="245"/>
      <c r="T2396" s="246"/>
      <c r="AT2396" s="240" t="s">
        <v>402</v>
      </c>
      <c r="AU2396" s="240" t="s">
        <v>87</v>
      </c>
      <c r="AV2396" s="13" t="s">
        <v>87</v>
      </c>
      <c r="AW2396" s="13" t="s">
        <v>43</v>
      </c>
      <c r="AX2396" s="13" t="s">
        <v>80</v>
      </c>
      <c r="AY2396" s="240" t="s">
        <v>281</v>
      </c>
    </row>
    <row r="2397" s="14" customFormat="1">
      <c r="B2397" s="247"/>
      <c r="D2397" s="216" t="s">
        <v>402</v>
      </c>
      <c r="E2397" s="248" t="s">
        <v>5</v>
      </c>
      <c r="F2397" s="249" t="s">
        <v>405</v>
      </c>
      <c r="H2397" s="250">
        <v>369</v>
      </c>
      <c r="I2397" s="251"/>
      <c r="L2397" s="247"/>
      <c r="M2397" s="252"/>
      <c r="N2397" s="253"/>
      <c r="O2397" s="253"/>
      <c r="P2397" s="253"/>
      <c r="Q2397" s="253"/>
      <c r="R2397" s="253"/>
      <c r="S2397" s="253"/>
      <c r="T2397" s="254"/>
      <c r="AT2397" s="248" t="s">
        <v>402</v>
      </c>
      <c r="AU2397" s="248" t="s">
        <v>87</v>
      </c>
      <c r="AV2397" s="14" t="s">
        <v>286</v>
      </c>
      <c r="AW2397" s="14" t="s">
        <v>43</v>
      </c>
      <c r="AX2397" s="14" t="s">
        <v>24</v>
      </c>
      <c r="AY2397" s="248" t="s">
        <v>281</v>
      </c>
    </row>
    <row r="2398" s="1" customFormat="1" ht="16.5" customHeight="1">
      <c r="B2398" s="203"/>
      <c r="C2398" s="204" t="s">
        <v>2770</v>
      </c>
      <c r="D2398" s="204" t="s">
        <v>282</v>
      </c>
      <c r="E2398" s="205" t="s">
        <v>2771</v>
      </c>
      <c r="F2398" s="206" t="s">
        <v>2772</v>
      </c>
      <c r="G2398" s="207" t="s">
        <v>470</v>
      </c>
      <c r="H2398" s="208">
        <v>3.8050000000000002</v>
      </c>
      <c r="I2398" s="209"/>
      <c r="J2398" s="210">
        <f>ROUND(I2398*H2398,2)</f>
        <v>0</v>
      </c>
      <c r="K2398" s="206" t="s">
        <v>389</v>
      </c>
      <c r="L2398" s="48"/>
      <c r="M2398" s="211" t="s">
        <v>5</v>
      </c>
      <c r="N2398" s="212" t="s">
        <v>51</v>
      </c>
      <c r="O2398" s="49"/>
      <c r="P2398" s="213">
        <f>O2398*H2398</f>
        <v>0</v>
      </c>
      <c r="Q2398" s="213">
        <v>0</v>
      </c>
      <c r="R2398" s="213">
        <f>Q2398*H2398</f>
        <v>0</v>
      </c>
      <c r="S2398" s="213">
        <v>0</v>
      </c>
      <c r="T2398" s="214">
        <f>S2398*H2398</f>
        <v>0</v>
      </c>
      <c r="AR2398" s="26" t="s">
        <v>354</v>
      </c>
      <c r="AT2398" s="26" t="s">
        <v>282</v>
      </c>
      <c r="AU2398" s="26" t="s">
        <v>87</v>
      </c>
      <c r="AY2398" s="26" t="s">
        <v>281</v>
      </c>
      <c r="BE2398" s="215">
        <f>IF(N2398="základní",J2398,0)</f>
        <v>0</v>
      </c>
      <c r="BF2398" s="215">
        <f>IF(N2398="snížená",J2398,0)</f>
        <v>0</v>
      </c>
      <c r="BG2398" s="215">
        <f>IF(N2398="zákl. přenesená",J2398,0)</f>
        <v>0</v>
      </c>
      <c r="BH2398" s="215">
        <f>IF(N2398="sníž. přenesená",J2398,0)</f>
        <v>0</v>
      </c>
      <c r="BI2398" s="215">
        <f>IF(N2398="nulová",J2398,0)</f>
        <v>0</v>
      </c>
      <c r="BJ2398" s="26" t="s">
        <v>24</v>
      </c>
      <c r="BK2398" s="215">
        <f>ROUND(I2398*H2398,2)</f>
        <v>0</v>
      </c>
      <c r="BL2398" s="26" t="s">
        <v>354</v>
      </c>
      <c r="BM2398" s="26" t="s">
        <v>2773</v>
      </c>
    </row>
    <row r="2399" s="1" customFormat="1">
      <c r="B2399" s="48"/>
      <c r="D2399" s="216" t="s">
        <v>288</v>
      </c>
      <c r="F2399" s="217" t="s">
        <v>2774</v>
      </c>
      <c r="I2399" s="218"/>
      <c r="L2399" s="48"/>
      <c r="M2399" s="219"/>
      <c r="N2399" s="49"/>
      <c r="O2399" s="49"/>
      <c r="P2399" s="49"/>
      <c r="Q2399" s="49"/>
      <c r="R2399" s="49"/>
      <c r="S2399" s="49"/>
      <c r="T2399" s="87"/>
      <c r="AT2399" s="26" t="s">
        <v>288</v>
      </c>
      <c r="AU2399" s="26" t="s">
        <v>87</v>
      </c>
    </row>
    <row r="2400" s="10" customFormat="1" ht="29.88" customHeight="1">
      <c r="B2400" s="192"/>
      <c r="D2400" s="193" t="s">
        <v>79</v>
      </c>
      <c r="E2400" s="230" t="s">
        <v>2775</v>
      </c>
      <c r="F2400" s="230" t="s">
        <v>2776</v>
      </c>
      <c r="I2400" s="195"/>
      <c r="J2400" s="231">
        <f>BK2400</f>
        <v>0</v>
      </c>
      <c r="L2400" s="192"/>
      <c r="M2400" s="197"/>
      <c r="N2400" s="198"/>
      <c r="O2400" s="198"/>
      <c r="P2400" s="199">
        <f>SUM(P2401:P2428)</f>
        <v>0</v>
      </c>
      <c r="Q2400" s="198"/>
      <c r="R2400" s="199">
        <f>SUM(R2401:R2428)</f>
        <v>0.603038089</v>
      </c>
      <c r="S2400" s="198"/>
      <c r="T2400" s="200">
        <f>SUM(T2401:T2428)</f>
        <v>0</v>
      </c>
      <c r="AR2400" s="193" t="s">
        <v>87</v>
      </c>
      <c r="AT2400" s="201" t="s">
        <v>79</v>
      </c>
      <c r="AU2400" s="201" t="s">
        <v>24</v>
      </c>
      <c r="AY2400" s="193" t="s">
        <v>281</v>
      </c>
      <c r="BK2400" s="202">
        <f>SUM(BK2401:BK2428)</f>
        <v>0</v>
      </c>
    </row>
    <row r="2401" s="1" customFormat="1" ht="25.5" customHeight="1">
      <c r="B2401" s="203"/>
      <c r="C2401" s="204" t="s">
        <v>2777</v>
      </c>
      <c r="D2401" s="204" t="s">
        <v>282</v>
      </c>
      <c r="E2401" s="205" t="s">
        <v>2778</v>
      </c>
      <c r="F2401" s="206" t="s">
        <v>2779</v>
      </c>
      <c r="G2401" s="207" t="s">
        <v>394</v>
      </c>
      <c r="H2401" s="208">
        <v>60</v>
      </c>
      <c r="I2401" s="209"/>
      <c r="J2401" s="210">
        <f>ROUND(I2401*H2401,2)</f>
        <v>0</v>
      </c>
      <c r="K2401" s="206" t="s">
        <v>389</v>
      </c>
      <c r="L2401" s="48"/>
      <c r="M2401" s="211" t="s">
        <v>5</v>
      </c>
      <c r="N2401" s="212" t="s">
        <v>51</v>
      </c>
      <c r="O2401" s="49"/>
      <c r="P2401" s="213">
        <f>O2401*H2401</f>
        <v>0</v>
      </c>
      <c r="Q2401" s="213">
        <v>0.0025899999999999999</v>
      </c>
      <c r="R2401" s="213">
        <f>Q2401*H2401</f>
        <v>0.15539999999999998</v>
      </c>
      <c r="S2401" s="213">
        <v>0</v>
      </c>
      <c r="T2401" s="214">
        <f>S2401*H2401</f>
        <v>0</v>
      </c>
      <c r="AR2401" s="26" t="s">
        <v>354</v>
      </c>
      <c r="AT2401" s="26" t="s">
        <v>282</v>
      </c>
      <c r="AU2401" s="26" t="s">
        <v>87</v>
      </c>
      <c r="AY2401" s="26" t="s">
        <v>281</v>
      </c>
      <c r="BE2401" s="215">
        <f>IF(N2401="základní",J2401,0)</f>
        <v>0</v>
      </c>
      <c r="BF2401" s="215">
        <f>IF(N2401="snížená",J2401,0)</f>
        <v>0</v>
      </c>
      <c r="BG2401" s="215">
        <f>IF(N2401="zákl. přenesená",J2401,0)</f>
        <v>0</v>
      </c>
      <c r="BH2401" s="215">
        <f>IF(N2401="sníž. přenesená",J2401,0)</f>
        <v>0</v>
      </c>
      <c r="BI2401" s="215">
        <f>IF(N2401="nulová",J2401,0)</f>
        <v>0</v>
      </c>
      <c r="BJ2401" s="26" t="s">
        <v>24</v>
      </c>
      <c r="BK2401" s="215">
        <f>ROUND(I2401*H2401,2)</f>
        <v>0</v>
      </c>
      <c r="BL2401" s="26" t="s">
        <v>354</v>
      </c>
      <c r="BM2401" s="26" t="s">
        <v>2780</v>
      </c>
    </row>
    <row r="2402" s="1" customFormat="1">
      <c r="B2402" s="48"/>
      <c r="D2402" s="216" t="s">
        <v>288</v>
      </c>
      <c r="F2402" s="217" t="s">
        <v>2781</v>
      </c>
      <c r="I2402" s="218"/>
      <c r="L2402" s="48"/>
      <c r="M2402" s="219"/>
      <c r="N2402" s="49"/>
      <c r="O2402" s="49"/>
      <c r="P2402" s="49"/>
      <c r="Q2402" s="49"/>
      <c r="R2402" s="49"/>
      <c r="S2402" s="49"/>
      <c r="T2402" s="87"/>
      <c r="AT2402" s="26" t="s">
        <v>288</v>
      </c>
      <c r="AU2402" s="26" t="s">
        <v>87</v>
      </c>
    </row>
    <row r="2403" s="12" customFormat="1">
      <c r="B2403" s="232"/>
      <c r="D2403" s="216" t="s">
        <v>402</v>
      </c>
      <c r="E2403" s="233" t="s">
        <v>5</v>
      </c>
      <c r="F2403" s="234" t="s">
        <v>2782</v>
      </c>
      <c r="H2403" s="233" t="s">
        <v>5</v>
      </c>
      <c r="I2403" s="235"/>
      <c r="L2403" s="232"/>
      <c r="M2403" s="236"/>
      <c r="N2403" s="237"/>
      <c r="O2403" s="237"/>
      <c r="P2403" s="237"/>
      <c r="Q2403" s="237"/>
      <c r="R2403" s="237"/>
      <c r="S2403" s="237"/>
      <c r="T2403" s="238"/>
      <c r="AT2403" s="233" t="s">
        <v>402</v>
      </c>
      <c r="AU2403" s="233" t="s">
        <v>87</v>
      </c>
      <c r="AV2403" s="12" t="s">
        <v>24</v>
      </c>
      <c r="AW2403" s="12" t="s">
        <v>43</v>
      </c>
      <c r="AX2403" s="12" t="s">
        <v>80</v>
      </c>
      <c r="AY2403" s="233" t="s">
        <v>281</v>
      </c>
    </row>
    <row r="2404" s="13" customFormat="1">
      <c r="B2404" s="239"/>
      <c r="D2404" s="216" t="s">
        <v>402</v>
      </c>
      <c r="E2404" s="240" t="s">
        <v>5</v>
      </c>
      <c r="F2404" s="241" t="s">
        <v>457</v>
      </c>
      <c r="H2404" s="242">
        <v>60</v>
      </c>
      <c r="I2404" s="243"/>
      <c r="L2404" s="239"/>
      <c r="M2404" s="244"/>
      <c r="N2404" s="245"/>
      <c r="O2404" s="245"/>
      <c r="P2404" s="245"/>
      <c r="Q2404" s="245"/>
      <c r="R2404" s="245"/>
      <c r="S2404" s="245"/>
      <c r="T2404" s="246"/>
      <c r="AT2404" s="240" t="s">
        <v>402</v>
      </c>
      <c r="AU2404" s="240" t="s">
        <v>87</v>
      </c>
      <c r="AV2404" s="13" t="s">
        <v>87</v>
      </c>
      <c r="AW2404" s="13" t="s">
        <v>43</v>
      </c>
      <c r="AX2404" s="13" t="s">
        <v>80</v>
      </c>
      <c r="AY2404" s="240" t="s">
        <v>281</v>
      </c>
    </row>
    <row r="2405" s="14" customFormat="1">
      <c r="B2405" s="247"/>
      <c r="D2405" s="216" t="s">
        <v>402</v>
      </c>
      <c r="E2405" s="248" t="s">
        <v>5</v>
      </c>
      <c r="F2405" s="249" t="s">
        <v>405</v>
      </c>
      <c r="H2405" s="250">
        <v>60</v>
      </c>
      <c r="I2405" s="251"/>
      <c r="L2405" s="247"/>
      <c r="M2405" s="252"/>
      <c r="N2405" s="253"/>
      <c r="O2405" s="253"/>
      <c r="P2405" s="253"/>
      <c r="Q2405" s="253"/>
      <c r="R2405" s="253"/>
      <c r="S2405" s="253"/>
      <c r="T2405" s="254"/>
      <c r="AT2405" s="248" t="s">
        <v>402</v>
      </c>
      <c r="AU2405" s="248" t="s">
        <v>87</v>
      </c>
      <c r="AV2405" s="14" t="s">
        <v>286</v>
      </c>
      <c r="AW2405" s="14" t="s">
        <v>43</v>
      </c>
      <c r="AX2405" s="14" t="s">
        <v>24</v>
      </c>
      <c r="AY2405" s="248" t="s">
        <v>281</v>
      </c>
    </row>
    <row r="2406" s="1" customFormat="1" ht="25.5" customHeight="1">
      <c r="B2406" s="203"/>
      <c r="C2406" s="204" t="s">
        <v>2783</v>
      </c>
      <c r="D2406" s="204" t="s">
        <v>282</v>
      </c>
      <c r="E2406" s="205" t="s">
        <v>2784</v>
      </c>
      <c r="F2406" s="206" t="s">
        <v>2785</v>
      </c>
      <c r="G2406" s="207" t="s">
        <v>394</v>
      </c>
      <c r="H2406" s="208">
        <v>60</v>
      </c>
      <c r="I2406" s="209"/>
      <c r="J2406" s="210">
        <f>ROUND(I2406*H2406,2)</f>
        <v>0</v>
      </c>
      <c r="K2406" s="206" t="s">
        <v>389</v>
      </c>
      <c r="L2406" s="48"/>
      <c r="M2406" s="211" t="s">
        <v>5</v>
      </c>
      <c r="N2406" s="212" t="s">
        <v>51</v>
      </c>
      <c r="O2406" s="49"/>
      <c r="P2406" s="213">
        <f>O2406*H2406</f>
        <v>0</v>
      </c>
      <c r="Q2406" s="213">
        <v>0.0029374499999999999</v>
      </c>
      <c r="R2406" s="213">
        <f>Q2406*H2406</f>
        <v>0.17624699999999999</v>
      </c>
      <c r="S2406" s="213">
        <v>0</v>
      </c>
      <c r="T2406" s="214">
        <f>S2406*H2406</f>
        <v>0</v>
      </c>
      <c r="AR2406" s="26" t="s">
        <v>354</v>
      </c>
      <c r="AT2406" s="26" t="s">
        <v>282</v>
      </c>
      <c r="AU2406" s="26" t="s">
        <v>87</v>
      </c>
      <c r="AY2406" s="26" t="s">
        <v>281</v>
      </c>
      <c r="BE2406" s="215">
        <f>IF(N2406="základní",J2406,0)</f>
        <v>0</v>
      </c>
      <c r="BF2406" s="215">
        <f>IF(N2406="snížená",J2406,0)</f>
        <v>0</v>
      </c>
      <c r="BG2406" s="215">
        <f>IF(N2406="zákl. přenesená",J2406,0)</f>
        <v>0</v>
      </c>
      <c r="BH2406" s="215">
        <f>IF(N2406="sníž. přenesená",J2406,0)</f>
        <v>0</v>
      </c>
      <c r="BI2406" s="215">
        <f>IF(N2406="nulová",J2406,0)</f>
        <v>0</v>
      </c>
      <c r="BJ2406" s="26" t="s">
        <v>24</v>
      </c>
      <c r="BK2406" s="215">
        <f>ROUND(I2406*H2406,2)</f>
        <v>0</v>
      </c>
      <c r="BL2406" s="26" t="s">
        <v>354</v>
      </c>
      <c r="BM2406" s="26" t="s">
        <v>2786</v>
      </c>
    </row>
    <row r="2407" s="1" customFormat="1">
      <c r="B2407" s="48"/>
      <c r="D2407" s="216" t="s">
        <v>288</v>
      </c>
      <c r="F2407" s="217" t="s">
        <v>2787</v>
      </c>
      <c r="I2407" s="218"/>
      <c r="L2407" s="48"/>
      <c r="M2407" s="219"/>
      <c r="N2407" s="49"/>
      <c r="O2407" s="49"/>
      <c r="P2407" s="49"/>
      <c r="Q2407" s="49"/>
      <c r="R2407" s="49"/>
      <c r="S2407" s="49"/>
      <c r="T2407" s="87"/>
      <c r="AT2407" s="26" t="s">
        <v>288</v>
      </c>
      <c r="AU2407" s="26" t="s">
        <v>87</v>
      </c>
    </row>
    <row r="2408" s="12" customFormat="1">
      <c r="B2408" s="232"/>
      <c r="D2408" s="216" t="s">
        <v>402</v>
      </c>
      <c r="E2408" s="233" t="s">
        <v>5</v>
      </c>
      <c r="F2408" s="234" t="s">
        <v>2788</v>
      </c>
      <c r="H2408" s="233" t="s">
        <v>5</v>
      </c>
      <c r="I2408" s="235"/>
      <c r="L2408" s="232"/>
      <c r="M2408" s="236"/>
      <c r="N2408" s="237"/>
      <c r="O2408" s="237"/>
      <c r="P2408" s="237"/>
      <c r="Q2408" s="237"/>
      <c r="R2408" s="237"/>
      <c r="S2408" s="237"/>
      <c r="T2408" s="238"/>
      <c r="AT2408" s="233" t="s">
        <v>402</v>
      </c>
      <c r="AU2408" s="233" t="s">
        <v>87</v>
      </c>
      <c r="AV2408" s="12" t="s">
        <v>24</v>
      </c>
      <c r="AW2408" s="12" t="s">
        <v>43</v>
      </c>
      <c r="AX2408" s="12" t="s">
        <v>80</v>
      </c>
      <c r="AY2408" s="233" t="s">
        <v>281</v>
      </c>
    </row>
    <row r="2409" s="13" customFormat="1">
      <c r="B2409" s="239"/>
      <c r="D2409" s="216" t="s">
        <v>402</v>
      </c>
      <c r="E2409" s="240" t="s">
        <v>5</v>
      </c>
      <c r="F2409" s="241" t="s">
        <v>457</v>
      </c>
      <c r="H2409" s="242">
        <v>60</v>
      </c>
      <c r="I2409" s="243"/>
      <c r="L2409" s="239"/>
      <c r="M2409" s="244"/>
      <c r="N2409" s="245"/>
      <c r="O2409" s="245"/>
      <c r="P2409" s="245"/>
      <c r="Q2409" s="245"/>
      <c r="R2409" s="245"/>
      <c r="S2409" s="245"/>
      <c r="T2409" s="246"/>
      <c r="AT2409" s="240" t="s">
        <v>402</v>
      </c>
      <c r="AU2409" s="240" t="s">
        <v>87</v>
      </c>
      <c r="AV2409" s="13" t="s">
        <v>87</v>
      </c>
      <c r="AW2409" s="13" t="s">
        <v>43</v>
      </c>
      <c r="AX2409" s="13" t="s">
        <v>80</v>
      </c>
      <c r="AY2409" s="240" t="s">
        <v>281</v>
      </c>
    </row>
    <row r="2410" s="14" customFormat="1">
      <c r="B2410" s="247"/>
      <c r="D2410" s="216" t="s">
        <v>402</v>
      </c>
      <c r="E2410" s="248" t="s">
        <v>5</v>
      </c>
      <c r="F2410" s="249" t="s">
        <v>405</v>
      </c>
      <c r="H2410" s="250">
        <v>60</v>
      </c>
      <c r="I2410" s="251"/>
      <c r="L2410" s="247"/>
      <c r="M2410" s="252"/>
      <c r="N2410" s="253"/>
      <c r="O2410" s="253"/>
      <c r="P2410" s="253"/>
      <c r="Q2410" s="253"/>
      <c r="R2410" s="253"/>
      <c r="S2410" s="253"/>
      <c r="T2410" s="254"/>
      <c r="AT2410" s="248" t="s">
        <v>402</v>
      </c>
      <c r="AU2410" s="248" t="s">
        <v>87</v>
      </c>
      <c r="AV2410" s="14" t="s">
        <v>286</v>
      </c>
      <c r="AW2410" s="14" t="s">
        <v>43</v>
      </c>
      <c r="AX2410" s="14" t="s">
        <v>24</v>
      </c>
      <c r="AY2410" s="248" t="s">
        <v>281</v>
      </c>
    </row>
    <row r="2411" s="1" customFormat="1" ht="25.5" customHeight="1">
      <c r="B2411" s="203"/>
      <c r="C2411" s="204" t="s">
        <v>2789</v>
      </c>
      <c r="D2411" s="204" t="s">
        <v>282</v>
      </c>
      <c r="E2411" s="205" t="s">
        <v>2790</v>
      </c>
      <c r="F2411" s="206" t="s">
        <v>2791</v>
      </c>
      <c r="G2411" s="207" t="s">
        <v>394</v>
      </c>
      <c r="H2411" s="208">
        <v>51.32</v>
      </c>
      <c r="I2411" s="209"/>
      <c r="J2411" s="210">
        <f>ROUND(I2411*H2411,2)</f>
        <v>0</v>
      </c>
      <c r="K2411" s="206" t="s">
        <v>389</v>
      </c>
      <c r="L2411" s="48"/>
      <c r="M2411" s="211" t="s">
        <v>5</v>
      </c>
      <c r="N2411" s="212" t="s">
        <v>51</v>
      </c>
      <c r="O2411" s="49"/>
      <c r="P2411" s="213">
        <f>O2411*H2411</f>
        <v>0</v>
      </c>
      <c r="Q2411" s="213">
        <v>0.0044177000000000001</v>
      </c>
      <c r="R2411" s="213">
        <f>Q2411*H2411</f>
        <v>0.226716364</v>
      </c>
      <c r="S2411" s="213">
        <v>0</v>
      </c>
      <c r="T2411" s="214">
        <f>S2411*H2411</f>
        <v>0</v>
      </c>
      <c r="AR2411" s="26" t="s">
        <v>354</v>
      </c>
      <c r="AT2411" s="26" t="s">
        <v>282</v>
      </c>
      <c r="AU2411" s="26" t="s">
        <v>87</v>
      </c>
      <c r="AY2411" s="26" t="s">
        <v>281</v>
      </c>
      <c r="BE2411" s="215">
        <f>IF(N2411="základní",J2411,0)</f>
        <v>0</v>
      </c>
      <c r="BF2411" s="215">
        <f>IF(N2411="snížená",J2411,0)</f>
        <v>0</v>
      </c>
      <c r="BG2411" s="215">
        <f>IF(N2411="zákl. přenesená",J2411,0)</f>
        <v>0</v>
      </c>
      <c r="BH2411" s="215">
        <f>IF(N2411="sníž. přenesená",J2411,0)</f>
        <v>0</v>
      </c>
      <c r="BI2411" s="215">
        <f>IF(N2411="nulová",J2411,0)</f>
        <v>0</v>
      </c>
      <c r="BJ2411" s="26" t="s">
        <v>24</v>
      </c>
      <c r="BK2411" s="215">
        <f>ROUND(I2411*H2411,2)</f>
        <v>0</v>
      </c>
      <c r="BL2411" s="26" t="s">
        <v>354</v>
      </c>
      <c r="BM2411" s="26" t="s">
        <v>2792</v>
      </c>
    </row>
    <row r="2412" s="1" customFormat="1">
      <c r="B2412" s="48"/>
      <c r="D2412" s="216" t="s">
        <v>288</v>
      </c>
      <c r="F2412" s="217" t="s">
        <v>2793</v>
      </c>
      <c r="I2412" s="218"/>
      <c r="L2412" s="48"/>
      <c r="M2412" s="219"/>
      <c r="N2412" s="49"/>
      <c r="O2412" s="49"/>
      <c r="P2412" s="49"/>
      <c r="Q2412" s="49"/>
      <c r="R2412" s="49"/>
      <c r="S2412" s="49"/>
      <c r="T2412" s="87"/>
      <c r="AT2412" s="26" t="s">
        <v>288</v>
      </c>
      <c r="AU2412" s="26" t="s">
        <v>87</v>
      </c>
    </row>
    <row r="2413" s="12" customFormat="1">
      <c r="B2413" s="232"/>
      <c r="D2413" s="216" t="s">
        <v>402</v>
      </c>
      <c r="E2413" s="233" t="s">
        <v>5</v>
      </c>
      <c r="F2413" s="234" t="s">
        <v>2794</v>
      </c>
      <c r="H2413" s="233" t="s">
        <v>5</v>
      </c>
      <c r="I2413" s="235"/>
      <c r="L2413" s="232"/>
      <c r="M2413" s="236"/>
      <c r="N2413" s="237"/>
      <c r="O2413" s="237"/>
      <c r="P2413" s="237"/>
      <c r="Q2413" s="237"/>
      <c r="R2413" s="237"/>
      <c r="S2413" s="237"/>
      <c r="T2413" s="238"/>
      <c r="AT2413" s="233" t="s">
        <v>402</v>
      </c>
      <c r="AU2413" s="233" t="s">
        <v>87</v>
      </c>
      <c r="AV2413" s="12" t="s">
        <v>24</v>
      </c>
      <c r="AW2413" s="12" t="s">
        <v>43</v>
      </c>
      <c r="AX2413" s="12" t="s">
        <v>80</v>
      </c>
      <c r="AY2413" s="233" t="s">
        <v>281</v>
      </c>
    </row>
    <row r="2414" s="13" customFormat="1">
      <c r="B2414" s="239"/>
      <c r="D2414" s="216" t="s">
        <v>402</v>
      </c>
      <c r="E2414" s="240" t="s">
        <v>5</v>
      </c>
      <c r="F2414" s="241" t="s">
        <v>2795</v>
      </c>
      <c r="H2414" s="242">
        <v>51.32</v>
      </c>
      <c r="I2414" s="243"/>
      <c r="L2414" s="239"/>
      <c r="M2414" s="244"/>
      <c r="N2414" s="245"/>
      <c r="O2414" s="245"/>
      <c r="P2414" s="245"/>
      <c r="Q2414" s="245"/>
      <c r="R2414" s="245"/>
      <c r="S2414" s="245"/>
      <c r="T2414" s="246"/>
      <c r="AT2414" s="240" t="s">
        <v>402</v>
      </c>
      <c r="AU2414" s="240" t="s">
        <v>87</v>
      </c>
      <c r="AV2414" s="13" t="s">
        <v>87</v>
      </c>
      <c r="AW2414" s="13" t="s">
        <v>43</v>
      </c>
      <c r="AX2414" s="13" t="s">
        <v>80</v>
      </c>
      <c r="AY2414" s="240" t="s">
        <v>281</v>
      </c>
    </row>
    <row r="2415" s="14" customFormat="1">
      <c r="B2415" s="247"/>
      <c r="D2415" s="216" t="s">
        <v>402</v>
      </c>
      <c r="E2415" s="248" t="s">
        <v>5</v>
      </c>
      <c r="F2415" s="249" t="s">
        <v>405</v>
      </c>
      <c r="H2415" s="250">
        <v>51.32</v>
      </c>
      <c r="I2415" s="251"/>
      <c r="L2415" s="247"/>
      <c r="M2415" s="252"/>
      <c r="N2415" s="253"/>
      <c r="O2415" s="253"/>
      <c r="P2415" s="253"/>
      <c r="Q2415" s="253"/>
      <c r="R2415" s="253"/>
      <c r="S2415" s="253"/>
      <c r="T2415" s="254"/>
      <c r="AT2415" s="248" t="s">
        <v>402</v>
      </c>
      <c r="AU2415" s="248" t="s">
        <v>87</v>
      </c>
      <c r="AV2415" s="14" t="s">
        <v>286</v>
      </c>
      <c r="AW2415" s="14" t="s">
        <v>43</v>
      </c>
      <c r="AX2415" s="14" t="s">
        <v>24</v>
      </c>
      <c r="AY2415" s="248" t="s">
        <v>281</v>
      </c>
    </row>
    <row r="2416" s="1" customFormat="1" ht="16.5" customHeight="1">
      <c r="B2416" s="203"/>
      <c r="C2416" s="204" t="s">
        <v>2796</v>
      </c>
      <c r="D2416" s="204" t="s">
        <v>282</v>
      </c>
      <c r="E2416" s="205" t="s">
        <v>2797</v>
      </c>
      <c r="F2416" s="206" t="s">
        <v>2798</v>
      </c>
      <c r="G2416" s="207" t="s">
        <v>394</v>
      </c>
      <c r="H2416" s="208">
        <v>56.82</v>
      </c>
      <c r="I2416" s="209"/>
      <c r="J2416" s="210">
        <f>ROUND(I2416*H2416,2)</f>
        <v>0</v>
      </c>
      <c r="K2416" s="206" t="s">
        <v>389</v>
      </c>
      <c r="L2416" s="48"/>
      <c r="M2416" s="211" t="s">
        <v>5</v>
      </c>
      <c r="N2416" s="212" t="s">
        <v>51</v>
      </c>
      <c r="O2416" s="49"/>
      <c r="P2416" s="213">
        <f>O2416*H2416</f>
        <v>0</v>
      </c>
      <c r="Q2416" s="213">
        <v>0.00078624999999999995</v>
      </c>
      <c r="R2416" s="213">
        <f>Q2416*H2416</f>
        <v>0.044674724999999998</v>
      </c>
      <c r="S2416" s="213">
        <v>0</v>
      </c>
      <c r="T2416" s="214">
        <f>S2416*H2416</f>
        <v>0</v>
      </c>
      <c r="AR2416" s="26" t="s">
        <v>354</v>
      </c>
      <c r="AT2416" s="26" t="s">
        <v>282</v>
      </c>
      <c r="AU2416" s="26" t="s">
        <v>87</v>
      </c>
      <c r="AY2416" s="26" t="s">
        <v>281</v>
      </c>
      <c r="BE2416" s="215">
        <f>IF(N2416="základní",J2416,0)</f>
        <v>0</v>
      </c>
      <c r="BF2416" s="215">
        <f>IF(N2416="snížená",J2416,0)</f>
        <v>0</v>
      </c>
      <c r="BG2416" s="215">
        <f>IF(N2416="zákl. přenesená",J2416,0)</f>
        <v>0</v>
      </c>
      <c r="BH2416" s="215">
        <f>IF(N2416="sníž. přenesená",J2416,0)</f>
        <v>0</v>
      </c>
      <c r="BI2416" s="215">
        <f>IF(N2416="nulová",J2416,0)</f>
        <v>0</v>
      </c>
      <c r="BJ2416" s="26" t="s">
        <v>24</v>
      </c>
      <c r="BK2416" s="215">
        <f>ROUND(I2416*H2416,2)</f>
        <v>0</v>
      </c>
      <c r="BL2416" s="26" t="s">
        <v>354</v>
      </c>
      <c r="BM2416" s="26" t="s">
        <v>2799</v>
      </c>
    </row>
    <row r="2417" s="1" customFormat="1">
      <c r="B2417" s="48"/>
      <c r="D2417" s="216" t="s">
        <v>288</v>
      </c>
      <c r="F2417" s="217" t="s">
        <v>2800</v>
      </c>
      <c r="I2417" s="218"/>
      <c r="L2417" s="48"/>
      <c r="M2417" s="219"/>
      <c r="N2417" s="49"/>
      <c r="O2417" s="49"/>
      <c r="P2417" s="49"/>
      <c r="Q2417" s="49"/>
      <c r="R2417" s="49"/>
      <c r="S2417" s="49"/>
      <c r="T2417" s="87"/>
      <c r="AT2417" s="26" t="s">
        <v>288</v>
      </c>
      <c r="AU2417" s="26" t="s">
        <v>87</v>
      </c>
    </row>
    <row r="2418" s="12" customFormat="1">
      <c r="B2418" s="232"/>
      <c r="D2418" s="216" t="s">
        <v>402</v>
      </c>
      <c r="E2418" s="233" t="s">
        <v>5</v>
      </c>
      <c r="F2418" s="234" t="s">
        <v>2801</v>
      </c>
      <c r="H2418" s="233" t="s">
        <v>5</v>
      </c>
      <c r="I2418" s="235"/>
      <c r="L2418" s="232"/>
      <c r="M2418" s="236"/>
      <c r="N2418" s="237"/>
      <c r="O2418" s="237"/>
      <c r="P2418" s="237"/>
      <c r="Q2418" s="237"/>
      <c r="R2418" s="237"/>
      <c r="S2418" s="237"/>
      <c r="T2418" s="238"/>
      <c r="AT2418" s="233" t="s">
        <v>402</v>
      </c>
      <c r="AU2418" s="233" t="s">
        <v>87</v>
      </c>
      <c r="AV2418" s="12" t="s">
        <v>24</v>
      </c>
      <c r="AW2418" s="12" t="s">
        <v>43</v>
      </c>
      <c r="AX2418" s="12" t="s">
        <v>80</v>
      </c>
      <c r="AY2418" s="233" t="s">
        <v>281</v>
      </c>
    </row>
    <row r="2419" s="13" customFormat="1">
      <c r="B2419" s="239"/>
      <c r="D2419" s="216" t="s">
        <v>402</v>
      </c>
      <c r="E2419" s="240" t="s">
        <v>5</v>
      </c>
      <c r="F2419" s="241" t="s">
        <v>2802</v>
      </c>
      <c r="H2419" s="242">
        <v>44.850000000000001</v>
      </c>
      <c r="I2419" s="243"/>
      <c r="L2419" s="239"/>
      <c r="M2419" s="244"/>
      <c r="N2419" s="245"/>
      <c r="O2419" s="245"/>
      <c r="P2419" s="245"/>
      <c r="Q2419" s="245"/>
      <c r="R2419" s="245"/>
      <c r="S2419" s="245"/>
      <c r="T2419" s="246"/>
      <c r="AT2419" s="240" t="s">
        <v>402</v>
      </c>
      <c r="AU2419" s="240" t="s">
        <v>87</v>
      </c>
      <c r="AV2419" s="13" t="s">
        <v>87</v>
      </c>
      <c r="AW2419" s="13" t="s">
        <v>43</v>
      </c>
      <c r="AX2419" s="13" t="s">
        <v>80</v>
      </c>
      <c r="AY2419" s="240" t="s">
        <v>281</v>
      </c>
    </row>
    <row r="2420" s="12" customFormat="1">
      <c r="B2420" s="232"/>
      <c r="D2420" s="216" t="s">
        <v>402</v>
      </c>
      <c r="E2420" s="233" t="s">
        <v>5</v>
      </c>
      <c r="F2420" s="234" t="s">
        <v>2803</v>
      </c>
      <c r="H2420" s="233" t="s">
        <v>5</v>
      </c>
      <c r="I2420" s="235"/>
      <c r="L2420" s="232"/>
      <c r="M2420" s="236"/>
      <c r="N2420" s="237"/>
      <c r="O2420" s="237"/>
      <c r="P2420" s="237"/>
      <c r="Q2420" s="237"/>
      <c r="R2420" s="237"/>
      <c r="S2420" s="237"/>
      <c r="T2420" s="238"/>
      <c r="AT2420" s="233" t="s">
        <v>402</v>
      </c>
      <c r="AU2420" s="233" t="s">
        <v>87</v>
      </c>
      <c r="AV2420" s="12" t="s">
        <v>24</v>
      </c>
      <c r="AW2420" s="12" t="s">
        <v>43</v>
      </c>
      <c r="AX2420" s="12" t="s">
        <v>80</v>
      </c>
      <c r="AY2420" s="233" t="s">
        <v>281</v>
      </c>
    </row>
    <row r="2421" s="13" customFormat="1">
      <c r="B2421" s="239"/>
      <c r="D2421" s="216" t="s">
        <v>402</v>
      </c>
      <c r="E2421" s="240" t="s">
        <v>5</v>
      </c>
      <c r="F2421" s="241" t="s">
        <v>2804</v>
      </c>
      <c r="H2421" s="242">
        <v>6.0499999999999998</v>
      </c>
      <c r="I2421" s="243"/>
      <c r="L2421" s="239"/>
      <c r="M2421" s="244"/>
      <c r="N2421" s="245"/>
      <c r="O2421" s="245"/>
      <c r="P2421" s="245"/>
      <c r="Q2421" s="245"/>
      <c r="R2421" s="245"/>
      <c r="S2421" s="245"/>
      <c r="T2421" s="246"/>
      <c r="AT2421" s="240" t="s">
        <v>402</v>
      </c>
      <c r="AU2421" s="240" t="s">
        <v>87</v>
      </c>
      <c r="AV2421" s="13" t="s">
        <v>87</v>
      </c>
      <c r="AW2421" s="13" t="s">
        <v>43</v>
      </c>
      <c r="AX2421" s="13" t="s">
        <v>80</v>
      </c>
      <c r="AY2421" s="240" t="s">
        <v>281</v>
      </c>
    </row>
    <row r="2422" s="12" customFormat="1">
      <c r="B2422" s="232"/>
      <c r="D2422" s="216" t="s">
        <v>402</v>
      </c>
      <c r="E2422" s="233" t="s">
        <v>5</v>
      </c>
      <c r="F2422" s="234" t="s">
        <v>2805</v>
      </c>
      <c r="H2422" s="233" t="s">
        <v>5</v>
      </c>
      <c r="I2422" s="235"/>
      <c r="L2422" s="232"/>
      <c r="M2422" s="236"/>
      <c r="N2422" s="237"/>
      <c r="O2422" s="237"/>
      <c r="P2422" s="237"/>
      <c r="Q2422" s="237"/>
      <c r="R2422" s="237"/>
      <c r="S2422" s="237"/>
      <c r="T2422" s="238"/>
      <c r="AT2422" s="233" t="s">
        <v>402</v>
      </c>
      <c r="AU2422" s="233" t="s">
        <v>87</v>
      </c>
      <c r="AV2422" s="12" t="s">
        <v>24</v>
      </c>
      <c r="AW2422" s="12" t="s">
        <v>43</v>
      </c>
      <c r="AX2422" s="12" t="s">
        <v>80</v>
      </c>
      <c r="AY2422" s="233" t="s">
        <v>281</v>
      </c>
    </row>
    <row r="2423" s="13" customFormat="1">
      <c r="B2423" s="239"/>
      <c r="D2423" s="216" t="s">
        <v>402</v>
      </c>
      <c r="E2423" s="240" t="s">
        <v>5</v>
      </c>
      <c r="F2423" s="241" t="s">
        <v>2806</v>
      </c>
      <c r="H2423" s="242">
        <v>3.1000000000000001</v>
      </c>
      <c r="I2423" s="243"/>
      <c r="L2423" s="239"/>
      <c r="M2423" s="244"/>
      <c r="N2423" s="245"/>
      <c r="O2423" s="245"/>
      <c r="P2423" s="245"/>
      <c r="Q2423" s="245"/>
      <c r="R2423" s="245"/>
      <c r="S2423" s="245"/>
      <c r="T2423" s="246"/>
      <c r="AT2423" s="240" t="s">
        <v>402</v>
      </c>
      <c r="AU2423" s="240" t="s">
        <v>87</v>
      </c>
      <c r="AV2423" s="13" t="s">
        <v>87</v>
      </c>
      <c r="AW2423" s="13" t="s">
        <v>43</v>
      </c>
      <c r="AX2423" s="13" t="s">
        <v>80</v>
      </c>
      <c r="AY2423" s="240" t="s">
        <v>281</v>
      </c>
    </row>
    <row r="2424" s="12" customFormat="1">
      <c r="B2424" s="232"/>
      <c r="D2424" s="216" t="s">
        <v>402</v>
      </c>
      <c r="E2424" s="233" t="s">
        <v>5</v>
      </c>
      <c r="F2424" s="234" t="s">
        <v>2807</v>
      </c>
      <c r="H2424" s="233" t="s">
        <v>5</v>
      </c>
      <c r="I2424" s="235"/>
      <c r="L2424" s="232"/>
      <c r="M2424" s="236"/>
      <c r="N2424" s="237"/>
      <c r="O2424" s="237"/>
      <c r="P2424" s="237"/>
      <c r="Q2424" s="237"/>
      <c r="R2424" s="237"/>
      <c r="S2424" s="237"/>
      <c r="T2424" s="238"/>
      <c r="AT2424" s="233" t="s">
        <v>402</v>
      </c>
      <c r="AU2424" s="233" t="s">
        <v>87</v>
      </c>
      <c r="AV2424" s="12" t="s">
        <v>24</v>
      </c>
      <c r="AW2424" s="12" t="s">
        <v>43</v>
      </c>
      <c r="AX2424" s="12" t="s">
        <v>80</v>
      </c>
      <c r="AY2424" s="233" t="s">
        <v>281</v>
      </c>
    </row>
    <row r="2425" s="13" customFormat="1">
      <c r="B2425" s="239"/>
      <c r="D2425" s="216" t="s">
        <v>402</v>
      </c>
      <c r="E2425" s="240" t="s">
        <v>5</v>
      </c>
      <c r="F2425" s="241" t="s">
        <v>2808</v>
      </c>
      <c r="H2425" s="242">
        <v>2.8199999999999998</v>
      </c>
      <c r="I2425" s="243"/>
      <c r="L2425" s="239"/>
      <c r="M2425" s="244"/>
      <c r="N2425" s="245"/>
      <c r="O2425" s="245"/>
      <c r="P2425" s="245"/>
      <c r="Q2425" s="245"/>
      <c r="R2425" s="245"/>
      <c r="S2425" s="245"/>
      <c r="T2425" s="246"/>
      <c r="AT2425" s="240" t="s">
        <v>402</v>
      </c>
      <c r="AU2425" s="240" t="s">
        <v>87</v>
      </c>
      <c r="AV2425" s="13" t="s">
        <v>87</v>
      </c>
      <c r="AW2425" s="13" t="s">
        <v>43</v>
      </c>
      <c r="AX2425" s="13" t="s">
        <v>80</v>
      </c>
      <c r="AY2425" s="240" t="s">
        <v>281</v>
      </c>
    </row>
    <row r="2426" s="14" customFormat="1">
      <c r="B2426" s="247"/>
      <c r="D2426" s="216" t="s">
        <v>402</v>
      </c>
      <c r="E2426" s="248" t="s">
        <v>5</v>
      </c>
      <c r="F2426" s="249" t="s">
        <v>405</v>
      </c>
      <c r="H2426" s="250">
        <v>56.82</v>
      </c>
      <c r="I2426" s="251"/>
      <c r="L2426" s="247"/>
      <c r="M2426" s="252"/>
      <c r="N2426" s="253"/>
      <c r="O2426" s="253"/>
      <c r="P2426" s="253"/>
      <c r="Q2426" s="253"/>
      <c r="R2426" s="253"/>
      <c r="S2426" s="253"/>
      <c r="T2426" s="254"/>
      <c r="AT2426" s="248" t="s">
        <v>402</v>
      </c>
      <c r="AU2426" s="248" t="s">
        <v>87</v>
      </c>
      <c r="AV2426" s="14" t="s">
        <v>286</v>
      </c>
      <c r="AW2426" s="14" t="s">
        <v>43</v>
      </c>
      <c r="AX2426" s="14" t="s">
        <v>24</v>
      </c>
      <c r="AY2426" s="248" t="s">
        <v>281</v>
      </c>
    </row>
    <row r="2427" s="1" customFormat="1" ht="16.5" customHeight="1">
      <c r="B2427" s="203"/>
      <c r="C2427" s="204" t="s">
        <v>2809</v>
      </c>
      <c r="D2427" s="204" t="s">
        <v>282</v>
      </c>
      <c r="E2427" s="205" t="s">
        <v>2810</v>
      </c>
      <c r="F2427" s="206" t="s">
        <v>2811</v>
      </c>
      <c r="G2427" s="207" t="s">
        <v>470</v>
      </c>
      <c r="H2427" s="208">
        <v>0.60299999999999998</v>
      </c>
      <c r="I2427" s="209"/>
      <c r="J2427" s="210">
        <f>ROUND(I2427*H2427,2)</f>
        <v>0</v>
      </c>
      <c r="K2427" s="206" t="s">
        <v>389</v>
      </c>
      <c r="L2427" s="48"/>
      <c r="M2427" s="211" t="s">
        <v>5</v>
      </c>
      <c r="N2427" s="212" t="s">
        <v>51</v>
      </c>
      <c r="O2427" s="49"/>
      <c r="P2427" s="213">
        <f>O2427*H2427</f>
        <v>0</v>
      </c>
      <c r="Q2427" s="213">
        <v>0</v>
      </c>
      <c r="R2427" s="213">
        <f>Q2427*H2427</f>
        <v>0</v>
      </c>
      <c r="S2427" s="213">
        <v>0</v>
      </c>
      <c r="T2427" s="214">
        <f>S2427*H2427</f>
        <v>0</v>
      </c>
      <c r="AR2427" s="26" t="s">
        <v>354</v>
      </c>
      <c r="AT2427" s="26" t="s">
        <v>282</v>
      </c>
      <c r="AU2427" s="26" t="s">
        <v>87</v>
      </c>
      <c r="AY2427" s="26" t="s">
        <v>281</v>
      </c>
      <c r="BE2427" s="215">
        <f>IF(N2427="základní",J2427,0)</f>
        <v>0</v>
      </c>
      <c r="BF2427" s="215">
        <f>IF(N2427="snížená",J2427,0)</f>
        <v>0</v>
      </c>
      <c r="BG2427" s="215">
        <f>IF(N2427="zákl. přenesená",J2427,0)</f>
        <v>0</v>
      </c>
      <c r="BH2427" s="215">
        <f>IF(N2427="sníž. přenesená",J2427,0)</f>
        <v>0</v>
      </c>
      <c r="BI2427" s="215">
        <f>IF(N2427="nulová",J2427,0)</f>
        <v>0</v>
      </c>
      <c r="BJ2427" s="26" t="s">
        <v>24</v>
      </c>
      <c r="BK2427" s="215">
        <f>ROUND(I2427*H2427,2)</f>
        <v>0</v>
      </c>
      <c r="BL2427" s="26" t="s">
        <v>354</v>
      </c>
      <c r="BM2427" s="26" t="s">
        <v>2812</v>
      </c>
    </row>
    <row r="2428" s="1" customFormat="1">
      <c r="B2428" s="48"/>
      <c r="D2428" s="216" t="s">
        <v>288</v>
      </c>
      <c r="F2428" s="217" t="s">
        <v>2813</v>
      </c>
      <c r="I2428" s="218"/>
      <c r="L2428" s="48"/>
      <c r="M2428" s="219"/>
      <c r="N2428" s="49"/>
      <c r="O2428" s="49"/>
      <c r="P2428" s="49"/>
      <c r="Q2428" s="49"/>
      <c r="R2428" s="49"/>
      <c r="S2428" s="49"/>
      <c r="T2428" s="87"/>
      <c r="AT2428" s="26" t="s">
        <v>288</v>
      </c>
      <c r="AU2428" s="26" t="s">
        <v>87</v>
      </c>
    </row>
    <row r="2429" s="10" customFormat="1" ht="29.88" customHeight="1">
      <c r="B2429" s="192"/>
      <c r="D2429" s="193" t="s">
        <v>79</v>
      </c>
      <c r="E2429" s="230" t="s">
        <v>2814</v>
      </c>
      <c r="F2429" s="230" t="s">
        <v>2815</v>
      </c>
      <c r="I2429" s="195"/>
      <c r="J2429" s="231">
        <f>BK2429</f>
        <v>0</v>
      </c>
      <c r="L2429" s="192"/>
      <c r="M2429" s="197"/>
      <c r="N2429" s="198"/>
      <c r="O2429" s="198"/>
      <c r="P2429" s="199">
        <f>SUM(P2430:P2580)</f>
        <v>0</v>
      </c>
      <c r="Q2429" s="198"/>
      <c r="R2429" s="199">
        <f>SUM(R2430:R2580)</f>
        <v>1.317094</v>
      </c>
      <c r="S2429" s="198"/>
      <c r="T2429" s="200">
        <f>SUM(T2430:T2580)</f>
        <v>0</v>
      </c>
      <c r="AR2429" s="193" t="s">
        <v>87</v>
      </c>
      <c r="AT2429" s="201" t="s">
        <v>79</v>
      </c>
      <c r="AU2429" s="201" t="s">
        <v>24</v>
      </c>
      <c r="AY2429" s="193" t="s">
        <v>281</v>
      </c>
      <c r="BK2429" s="202">
        <f>SUM(BK2430:BK2580)</f>
        <v>0</v>
      </c>
    </row>
    <row r="2430" s="1" customFormat="1" ht="25.5" customHeight="1">
      <c r="B2430" s="203"/>
      <c r="C2430" s="204" t="s">
        <v>2816</v>
      </c>
      <c r="D2430" s="204" t="s">
        <v>282</v>
      </c>
      <c r="E2430" s="205" t="s">
        <v>2817</v>
      </c>
      <c r="F2430" s="206" t="s">
        <v>2818</v>
      </c>
      <c r="G2430" s="207" t="s">
        <v>394</v>
      </c>
      <c r="H2430" s="208">
        <v>30</v>
      </c>
      <c r="I2430" s="209"/>
      <c r="J2430" s="210">
        <f>ROUND(I2430*H2430,2)</f>
        <v>0</v>
      </c>
      <c r="K2430" s="206" t="s">
        <v>5</v>
      </c>
      <c r="L2430" s="48"/>
      <c r="M2430" s="211" t="s">
        <v>5</v>
      </c>
      <c r="N2430" s="212" t="s">
        <v>51</v>
      </c>
      <c r="O2430" s="49"/>
      <c r="P2430" s="213">
        <f>O2430*H2430</f>
        <v>0</v>
      </c>
      <c r="Q2430" s="213">
        <v>0</v>
      </c>
      <c r="R2430" s="213">
        <f>Q2430*H2430</f>
        <v>0</v>
      </c>
      <c r="S2430" s="213">
        <v>0</v>
      </c>
      <c r="T2430" s="214">
        <f>S2430*H2430</f>
        <v>0</v>
      </c>
      <c r="AR2430" s="26" t="s">
        <v>354</v>
      </c>
      <c r="AT2430" s="26" t="s">
        <v>282</v>
      </c>
      <c r="AU2430" s="26" t="s">
        <v>87</v>
      </c>
      <c r="AY2430" s="26" t="s">
        <v>281</v>
      </c>
      <c r="BE2430" s="215">
        <f>IF(N2430="základní",J2430,0)</f>
        <v>0</v>
      </c>
      <c r="BF2430" s="215">
        <f>IF(N2430="snížená",J2430,0)</f>
        <v>0</v>
      </c>
      <c r="BG2430" s="215">
        <f>IF(N2430="zákl. přenesená",J2430,0)</f>
        <v>0</v>
      </c>
      <c r="BH2430" s="215">
        <f>IF(N2430="sníž. přenesená",J2430,0)</f>
        <v>0</v>
      </c>
      <c r="BI2430" s="215">
        <f>IF(N2430="nulová",J2430,0)</f>
        <v>0</v>
      </c>
      <c r="BJ2430" s="26" t="s">
        <v>24</v>
      </c>
      <c r="BK2430" s="215">
        <f>ROUND(I2430*H2430,2)</f>
        <v>0</v>
      </c>
      <c r="BL2430" s="26" t="s">
        <v>354</v>
      </c>
      <c r="BM2430" s="26" t="s">
        <v>2819</v>
      </c>
    </row>
    <row r="2431" s="1" customFormat="1">
      <c r="B2431" s="48"/>
      <c r="D2431" s="216" t="s">
        <v>288</v>
      </c>
      <c r="F2431" s="217" t="s">
        <v>2820</v>
      </c>
      <c r="I2431" s="218"/>
      <c r="L2431" s="48"/>
      <c r="M2431" s="219"/>
      <c r="N2431" s="49"/>
      <c r="O2431" s="49"/>
      <c r="P2431" s="49"/>
      <c r="Q2431" s="49"/>
      <c r="R2431" s="49"/>
      <c r="S2431" s="49"/>
      <c r="T2431" s="87"/>
      <c r="AT2431" s="26" t="s">
        <v>288</v>
      </c>
      <c r="AU2431" s="26" t="s">
        <v>87</v>
      </c>
    </row>
    <row r="2432" s="1" customFormat="1" ht="25.5" customHeight="1">
      <c r="B2432" s="203"/>
      <c r="C2432" s="204" t="s">
        <v>2821</v>
      </c>
      <c r="D2432" s="204" t="s">
        <v>282</v>
      </c>
      <c r="E2432" s="205" t="s">
        <v>2822</v>
      </c>
      <c r="F2432" s="206" t="s">
        <v>2823</v>
      </c>
      <c r="G2432" s="207" t="s">
        <v>515</v>
      </c>
      <c r="H2432" s="208">
        <v>1</v>
      </c>
      <c r="I2432" s="209"/>
      <c r="J2432" s="210">
        <f>ROUND(I2432*H2432,2)</f>
        <v>0</v>
      </c>
      <c r="K2432" s="206" t="s">
        <v>5</v>
      </c>
      <c r="L2432" s="48"/>
      <c r="M2432" s="211" t="s">
        <v>5</v>
      </c>
      <c r="N2432" s="212" t="s">
        <v>51</v>
      </c>
      <c r="O2432" s="49"/>
      <c r="P2432" s="213">
        <f>O2432*H2432</f>
        <v>0</v>
      </c>
      <c r="Q2432" s="213">
        <v>0</v>
      </c>
      <c r="R2432" s="213">
        <f>Q2432*H2432</f>
        <v>0</v>
      </c>
      <c r="S2432" s="213">
        <v>0</v>
      </c>
      <c r="T2432" s="214">
        <f>S2432*H2432</f>
        <v>0</v>
      </c>
      <c r="AR2432" s="26" t="s">
        <v>354</v>
      </c>
      <c r="AT2432" s="26" t="s">
        <v>282</v>
      </c>
      <c r="AU2432" s="26" t="s">
        <v>87</v>
      </c>
      <c r="AY2432" s="26" t="s">
        <v>281</v>
      </c>
      <c r="BE2432" s="215">
        <f>IF(N2432="základní",J2432,0)</f>
        <v>0</v>
      </c>
      <c r="BF2432" s="215">
        <f>IF(N2432="snížená",J2432,0)</f>
        <v>0</v>
      </c>
      <c r="BG2432" s="215">
        <f>IF(N2432="zákl. přenesená",J2432,0)</f>
        <v>0</v>
      </c>
      <c r="BH2432" s="215">
        <f>IF(N2432="sníž. přenesená",J2432,0)</f>
        <v>0</v>
      </c>
      <c r="BI2432" s="215">
        <f>IF(N2432="nulová",J2432,0)</f>
        <v>0</v>
      </c>
      <c r="BJ2432" s="26" t="s">
        <v>24</v>
      </c>
      <c r="BK2432" s="215">
        <f>ROUND(I2432*H2432,2)</f>
        <v>0</v>
      </c>
      <c r="BL2432" s="26" t="s">
        <v>354</v>
      </c>
      <c r="BM2432" s="26" t="s">
        <v>2824</v>
      </c>
    </row>
    <row r="2433" s="1" customFormat="1">
      <c r="B2433" s="48"/>
      <c r="D2433" s="216" t="s">
        <v>288</v>
      </c>
      <c r="F2433" s="217" t="s">
        <v>2658</v>
      </c>
      <c r="I2433" s="218"/>
      <c r="L2433" s="48"/>
      <c r="M2433" s="219"/>
      <c r="N2433" s="49"/>
      <c r="O2433" s="49"/>
      <c r="P2433" s="49"/>
      <c r="Q2433" s="49"/>
      <c r="R2433" s="49"/>
      <c r="S2433" s="49"/>
      <c r="T2433" s="87"/>
      <c r="AT2433" s="26" t="s">
        <v>288</v>
      </c>
      <c r="AU2433" s="26" t="s">
        <v>87</v>
      </c>
    </row>
    <row r="2434" s="1" customFormat="1" ht="25.5" customHeight="1">
      <c r="B2434" s="203"/>
      <c r="C2434" s="204" t="s">
        <v>2825</v>
      </c>
      <c r="D2434" s="204" t="s">
        <v>282</v>
      </c>
      <c r="E2434" s="205" t="s">
        <v>2826</v>
      </c>
      <c r="F2434" s="206" t="s">
        <v>2827</v>
      </c>
      <c r="G2434" s="207" t="s">
        <v>515</v>
      </c>
      <c r="H2434" s="208">
        <v>12</v>
      </c>
      <c r="I2434" s="209"/>
      <c r="J2434" s="210">
        <f>ROUND(I2434*H2434,2)</f>
        <v>0</v>
      </c>
      <c r="K2434" s="206" t="s">
        <v>5</v>
      </c>
      <c r="L2434" s="48"/>
      <c r="M2434" s="211" t="s">
        <v>5</v>
      </c>
      <c r="N2434" s="212" t="s">
        <v>51</v>
      </c>
      <c r="O2434" s="49"/>
      <c r="P2434" s="213">
        <f>O2434*H2434</f>
        <v>0</v>
      </c>
      <c r="Q2434" s="213">
        <v>0</v>
      </c>
      <c r="R2434" s="213">
        <f>Q2434*H2434</f>
        <v>0</v>
      </c>
      <c r="S2434" s="213">
        <v>0</v>
      </c>
      <c r="T2434" s="214">
        <f>S2434*H2434</f>
        <v>0</v>
      </c>
      <c r="AR2434" s="26" t="s">
        <v>354</v>
      </c>
      <c r="AT2434" s="26" t="s">
        <v>282</v>
      </c>
      <c r="AU2434" s="26" t="s">
        <v>87</v>
      </c>
      <c r="AY2434" s="26" t="s">
        <v>281</v>
      </c>
      <c r="BE2434" s="215">
        <f>IF(N2434="základní",J2434,0)</f>
        <v>0</v>
      </c>
      <c r="BF2434" s="215">
        <f>IF(N2434="snížená",J2434,0)</f>
        <v>0</v>
      </c>
      <c r="BG2434" s="215">
        <f>IF(N2434="zákl. přenesená",J2434,0)</f>
        <v>0</v>
      </c>
      <c r="BH2434" s="215">
        <f>IF(N2434="sníž. přenesená",J2434,0)</f>
        <v>0</v>
      </c>
      <c r="BI2434" s="215">
        <f>IF(N2434="nulová",J2434,0)</f>
        <v>0</v>
      </c>
      <c r="BJ2434" s="26" t="s">
        <v>24</v>
      </c>
      <c r="BK2434" s="215">
        <f>ROUND(I2434*H2434,2)</f>
        <v>0</v>
      </c>
      <c r="BL2434" s="26" t="s">
        <v>354</v>
      </c>
      <c r="BM2434" s="26" t="s">
        <v>2828</v>
      </c>
    </row>
    <row r="2435" s="1" customFormat="1">
      <c r="B2435" s="48"/>
      <c r="D2435" s="216" t="s">
        <v>288</v>
      </c>
      <c r="F2435" s="217" t="s">
        <v>2660</v>
      </c>
      <c r="I2435" s="218"/>
      <c r="L2435" s="48"/>
      <c r="M2435" s="219"/>
      <c r="N2435" s="49"/>
      <c r="O2435" s="49"/>
      <c r="P2435" s="49"/>
      <c r="Q2435" s="49"/>
      <c r="R2435" s="49"/>
      <c r="S2435" s="49"/>
      <c r="T2435" s="87"/>
      <c r="AT2435" s="26" t="s">
        <v>288</v>
      </c>
      <c r="AU2435" s="26" t="s">
        <v>87</v>
      </c>
    </row>
    <row r="2436" s="1" customFormat="1" ht="25.5" customHeight="1">
      <c r="B2436" s="203"/>
      <c r="C2436" s="204" t="s">
        <v>2829</v>
      </c>
      <c r="D2436" s="204" t="s">
        <v>282</v>
      </c>
      <c r="E2436" s="205" t="s">
        <v>2830</v>
      </c>
      <c r="F2436" s="206" t="s">
        <v>2831</v>
      </c>
      <c r="G2436" s="207" t="s">
        <v>515</v>
      </c>
      <c r="H2436" s="208">
        <v>1</v>
      </c>
      <c r="I2436" s="209"/>
      <c r="J2436" s="210">
        <f>ROUND(I2436*H2436,2)</f>
        <v>0</v>
      </c>
      <c r="K2436" s="206" t="s">
        <v>5</v>
      </c>
      <c r="L2436" s="48"/>
      <c r="M2436" s="211" t="s">
        <v>5</v>
      </c>
      <c r="N2436" s="212" t="s">
        <v>51</v>
      </c>
      <c r="O2436" s="49"/>
      <c r="P2436" s="213">
        <f>O2436*H2436</f>
        <v>0</v>
      </c>
      <c r="Q2436" s="213">
        <v>0</v>
      </c>
      <c r="R2436" s="213">
        <f>Q2436*H2436</f>
        <v>0</v>
      </c>
      <c r="S2436" s="213">
        <v>0</v>
      </c>
      <c r="T2436" s="214">
        <f>S2436*H2436</f>
        <v>0</v>
      </c>
      <c r="AR2436" s="26" t="s">
        <v>354</v>
      </c>
      <c r="AT2436" s="26" t="s">
        <v>282</v>
      </c>
      <c r="AU2436" s="26" t="s">
        <v>87</v>
      </c>
      <c r="AY2436" s="26" t="s">
        <v>281</v>
      </c>
      <c r="BE2436" s="215">
        <f>IF(N2436="základní",J2436,0)</f>
        <v>0</v>
      </c>
      <c r="BF2436" s="215">
        <f>IF(N2436="snížená",J2436,0)</f>
        <v>0</v>
      </c>
      <c r="BG2436" s="215">
        <f>IF(N2436="zákl. přenesená",J2436,0)</f>
        <v>0</v>
      </c>
      <c r="BH2436" s="215">
        <f>IF(N2436="sníž. přenesená",J2436,0)</f>
        <v>0</v>
      </c>
      <c r="BI2436" s="215">
        <f>IF(N2436="nulová",J2436,0)</f>
        <v>0</v>
      </c>
      <c r="BJ2436" s="26" t="s">
        <v>24</v>
      </c>
      <c r="BK2436" s="215">
        <f>ROUND(I2436*H2436,2)</f>
        <v>0</v>
      </c>
      <c r="BL2436" s="26" t="s">
        <v>354</v>
      </c>
      <c r="BM2436" s="26" t="s">
        <v>2832</v>
      </c>
    </row>
    <row r="2437" s="1" customFormat="1">
      <c r="B2437" s="48"/>
      <c r="D2437" s="216" t="s">
        <v>288</v>
      </c>
      <c r="F2437" s="217" t="s">
        <v>2664</v>
      </c>
      <c r="I2437" s="218"/>
      <c r="L2437" s="48"/>
      <c r="M2437" s="219"/>
      <c r="N2437" s="49"/>
      <c r="O2437" s="49"/>
      <c r="P2437" s="49"/>
      <c r="Q2437" s="49"/>
      <c r="R2437" s="49"/>
      <c r="S2437" s="49"/>
      <c r="T2437" s="87"/>
      <c r="AT2437" s="26" t="s">
        <v>288</v>
      </c>
      <c r="AU2437" s="26" t="s">
        <v>87</v>
      </c>
    </row>
    <row r="2438" s="1" customFormat="1" ht="25.5" customHeight="1">
      <c r="B2438" s="203"/>
      <c r="C2438" s="204" t="s">
        <v>2833</v>
      </c>
      <c r="D2438" s="204" t="s">
        <v>282</v>
      </c>
      <c r="E2438" s="205" t="s">
        <v>2834</v>
      </c>
      <c r="F2438" s="206" t="s">
        <v>2835</v>
      </c>
      <c r="G2438" s="207" t="s">
        <v>515</v>
      </c>
      <c r="H2438" s="208">
        <v>1</v>
      </c>
      <c r="I2438" s="209"/>
      <c r="J2438" s="210">
        <f>ROUND(I2438*H2438,2)</f>
        <v>0</v>
      </c>
      <c r="K2438" s="206" t="s">
        <v>5</v>
      </c>
      <c r="L2438" s="48"/>
      <c r="M2438" s="211" t="s">
        <v>5</v>
      </c>
      <c r="N2438" s="212" t="s">
        <v>51</v>
      </c>
      <c r="O2438" s="49"/>
      <c r="P2438" s="213">
        <f>O2438*H2438</f>
        <v>0</v>
      </c>
      <c r="Q2438" s="213">
        <v>0</v>
      </c>
      <c r="R2438" s="213">
        <f>Q2438*H2438</f>
        <v>0</v>
      </c>
      <c r="S2438" s="213">
        <v>0</v>
      </c>
      <c r="T2438" s="214">
        <f>S2438*H2438</f>
        <v>0</v>
      </c>
      <c r="AR2438" s="26" t="s">
        <v>354</v>
      </c>
      <c r="AT2438" s="26" t="s">
        <v>282</v>
      </c>
      <c r="AU2438" s="26" t="s">
        <v>87</v>
      </c>
      <c r="AY2438" s="26" t="s">
        <v>281</v>
      </c>
      <c r="BE2438" s="215">
        <f>IF(N2438="základní",J2438,0)</f>
        <v>0</v>
      </c>
      <c r="BF2438" s="215">
        <f>IF(N2438="snížená",J2438,0)</f>
        <v>0</v>
      </c>
      <c r="BG2438" s="215">
        <f>IF(N2438="zákl. přenesená",J2438,0)</f>
        <v>0</v>
      </c>
      <c r="BH2438" s="215">
        <f>IF(N2438="sníž. přenesená",J2438,0)</f>
        <v>0</v>
      </c>
      <c r="BI2438" s="215">
        <f>IF(N2438="nulová",J2438,0)</f>
        <v>0</v>
      </c>
      <c r="BJ2438" s="26" t="s">
        <v>24</v>
      </c>
      <c r="BK2438" s="215">
        <f>ROUND(I2438*H2438,2)</f>
        <v>0</v>
      </c>
      <c r="BL2438" s="26" t="s">
        <v>354</v>
      </c>
      <c r="BM2438" s="26" t="s">
        <v>2836</v>
      </c>
    </row>
    <row r="2439" s="1" customFormat="1">
      <c r="B2439" s="48"/>
      <c r="D2439" s="216" t="s">
        <v>288</v>
      </c>
      <c r="F2439" s="217" t="s">
        <v>2668</v>
      </c>
      <c r="I2439" s="218"/>
      <c r="L2439" s="48"/>
      <c r="M2439" s="219"/>
      <c r="N2439" s="49"/>
      <c r="O2439" s="49"/>
      <c r="P2439" s="49"/>
      <c r="Q2439" s="49"/>
      <c r="R2439" s="49"/>
      <c r="S2439" s="49"/>
      <c r="T2439" s="87"/>
      <c r="AT2439" s="26" t="s">
        <v>288</v>
      </c>
      <c r="AU2439" s="26" t="s">
        <v>87</v>
      </c>
    </row>
    <row r="2440" s="1" customFormat="1" ht="16.5" customHeight="1">
      <c r="B2440" s="203"/>
      <c r="C2440" s="204" t="s">
        <v>2837</v>
      </c>
      <c r="D2440" s="204" t="s">
        <v>282</v>
      </c>
      <c r="E2440" s="205" t="s">
        <v>2838</v>
      </c>
      <c r="F2440" s="206" t="s">
        <v>2839</v>
      </c>
      <c r="G2440" s="207" t="s">
        <v>515</v>
      </c>
      <c r="H2440" s="208">
        <v>1</v>
      </c>
      <c r="I2440" s="209"/>
      <c r="J2440" s="210">
        <f>ROUND(I2440*H2440,2)</f>
        <v>0</v>
      </c>
      <c r="K2440" s="206" t="s">
        <v>5</v>
      </c>
      <c r="L2440" s="48"/>
      <c r="M2440" s="211" t="s">
        <v>5</v>
      </c>
      <c r="N2440" s="212" t="s">
        <v>51</v>
      </c>
      <c r="O2440" s="49"/>
      <c r="P2440" s="213">
        <f>O2440*H2440</f>
        <v>0</v>
      </c>
      <c r="Q2440" s="213">
        <v>0</v>
      </c>
      <c r="R2440" s="213">
        <f>Q2440*H2440</f>
        <v>0</v>
      </c>
      <c r="S2440" s="213">
        <v>0</v>
      </c>
      <c r="T2440" s="214">
        <f>S2440*H2440</f>
        <v>0</v>
      </c>
      <c r="AR2440" s="26" t="s">
        <v>354</v>
      </c>
      <c r="AT2440" s="26" t="s">
        <v>282</v>
      </c>
      <c r="AU2440" s="26" t="s">
        <v>87</v>
      </c>
      <c r="AY2440" s="26" t="s">
        <v>281</v>
      </c>
      <c r="BE2440" s="215">
        <f>IF(N2440="základní",J2440,0)</f>
        <v>0</v>
      </c>
      <c r="BF2440" s="215">
        <f>IF(N2440="snížená",J2440,0)</f>
        <v>0</v>
      </c>
      <c r="BG2440" s="215">
        <f>IF(N2440="zákl. přenesená",J2440,0)</f>
        <v>0</v>
      </c>
      <c r="BH2440" s="215">
        <f>IF(N2440="sníž. přenesená",J2440,0)</f>
        <v>0</v>
      </c>
      <c r="BI2440" s="215">
        <f>IF(N2440="nulová",J2440,0)</f>
        <v>0</v>
      </c>
      <c r="BJ2440" s="26" t="s">
        <v>24</v>
      </c>
      <c r="BK2440" s="215">
        <f>ROUND(I2440*H2440,2)</f>
        <v>0</v>
      </c>
      <c r="BL2440" s="26" t="s">
        <v>354</v>
      </c>
      <c r="BM2440" s="26" t="s">
        <v>2840</v>
      </c>
    </row>
    <row r="2441" s="1" customFormat="1">
      <c r="B2441" s="48"/>
      <c r="D2441" s="216" t="s">
        <v>288</v>
      </c>
      <c r="F2441" s="217" t="s">
        <v>2841</v>
      </c>
      <c r="I2441" s="218"/>
      <c r="L2441" s="48"/>
      <c r="M2441" s="219"/>
      <c r="N2441" s="49"/>
      <c r="O2441" s="49"/>
      <c r="P2441" s="49"/>
      <c r="Q2441" s="49"/>
      <c r="R2441" s="49"/>
      <c r="S2441" s="49"/>
      <c r="T2441" s="87"/>
      <c r="AT2441" s="26" t="s">
        <v>288</v>
      </c>
      <c r="AU2441" s="26" t="s">
        <v>87</v>
      </c>
    </row>
    <row r="2442" s="1" customFormat="1" ht="25.5" customHeight="1">
      <c r="B2442" s="203"/>
      <c r="C2442" s="204" t="s">
        <v>2842</v>
      </c>
      <c r="D2442" s="204" t="s">
        <v>282</v>
      </c>
      <c r="E2442" s="205" t="s">
        <v>2843</v>
      </c>
      <c r="F2442" s="206" t="s">
        <v>2844</v>
      </c>
      <c r="G2442" s="207" t="s">
        <v>515</v>
      </c>
      <c r="H2442" s="208">
        <v>1</v>
      </c>
      <c r="I2442" s="209"/>
      <c r="J2442" s="210">
        <f>ROUND(I2442*H2442,2)</f>
        <v>0</v>
      </c>
      <c r="K2442" s="206" t="s">
        <v>5</v>
      </c>
      <c r="L2442" s="48"/>
      <c r="M2442" s="211" t="s">
        <v>5</v>
      </c>
      <c r="N2442" s="212" t="s">
        <v>51</v>
      </c>
      <c r="O2442" s="49"/>
      <c r="P2442" s="213">
        <f>O2442*H2442</f>
        <v>0</v>
      </c>
      <c r="Q2442" s="213">
        <v>0</v>
      </c>
      <c r="R2442" s="213">
        <f>Q2442*H2442</f>
        <v>0</v>
      </c>
      <c r="S2442" s="213">
        <v>0</v>
      </c>
      <c r="T2442" s="214">
        <f>S2442*H2442</f>
        <v>0</v>
      </c>
      <c r="AR2442" s="26" t="s">
        <v>354</v>
      </c>
      <c r="AT2442" s="26" t="s">
        <v>282</v>
      </c>
      <c r="AU2442" s="26" t="s">
        <v>87</v>
      </c>
      <c r="AY2442" s="26" t="s">
        <v>281</v>
      </c>
      <c r="BE2442" s="215">
        <f>IF(N2442="základní",J2442,0)</f>
        <v>0</v>
      </c>
      <c r="BF2442" s="215">
        <f>IF(N2442="snížená",J2442,0)</f>
        <v>0</v>
      </c>
      <c r="BG2442" s="215">
        <f>IF(N2442="zákl. přenesená",J2442,0)</f>
        <v>0</v>
      </c>
      <c r="BH2442" s="215">
        <f>IF(N2442="sníž. přenesená",J2442,0)</f>
        <v>0</v>
      </c>
      <c r="BI2442" s="215">
        <f>IF(N2442="nulová",J2442,0)</f>
        <v>0</v>
      </c>
      <c r="BJ2442" s="26" t="s">
        <v>24</v>
      </c>
      <c r="BK2442" s="215">
        <f>ROUND(I2442*H2442,2)</f>
        <v>0</v>
      </c>
      <c r="BL2442" s="26" t="s">
        <v>354</v>
      </c>
      <c r="BM2442" s="26" t="s">
        <v>2845</v>
      </c>
    </row>
    <row r="2443" s="1" customFormat="1">
      <c r="B2443" s="48"/>
      <c r="D2443" s="216" t="s">
        <v>288</v>
      </c>
      <c r="F2443" s="217" t="s">
        <v>2671</v>
      </c>
      <c r="I2443" s="218"/>
      <c r="L2443" s="48"/>
      <c r="M2443" s="219"/>
      <c r="N2443" s="49"/>
      <c r="O2443" s="49"/>
      <c r="P2443" s="49"/>
      <c r="Q2443" s="49"/>
      <c r="R2443" s="49"/>
      <c r="S2443" s="49"/>
      <c r="T2443" s="87"/>
      <c r="AT2443" s="26" t="s">
        <v>288</v>
      </c>
      <c r="AU2443" s="26" t="s">
        <v>87</v>
      </c>
    </row>
    <row r="2444" s="1" customFormat="1" ht="25.5" customHeight="1">
      <c r="B2444" s="203"/>
      <c r="C2444" s="204" t="s">
        <v>2846</v>
      </c>
      <c r="D2444" s="204" t="s">
        <v>282</v>
      </c>
      <c r="E2444" s="205" t="s">
        <v>2847</v>
      </c>
      <c r="F2444" s="206" t="s">
        <v>2848</v>
      </c>
      <c r="G2444" s="207" t="s">
        <v>515</v>
      </c>
      <c r="H2444" s="208">
        <v>1</v>
      </c>
      <c r="I2444" s="209"/>
      <c r="J2444" s="210">
        <f>ROUND(I2444*H2444,2)</f>
        <v>0</v>
      </c>
      <c r="K2444" s="206" t="s">
        <v>5</v>
      </c>
      <c r="L2444" s="48"/>
      <c r="M2444" s="211" t="s">
        <v>5</v>
      </c>
      <c r="N2444" s="212" t="s">
        <v>51</v>
      </c>
      <c r="O2444" s="49"/>
      <c r="P2444" s="213">
        <f>O2444*H2444</f>
        <v>0</v>
      </c>
      <c r="Q2444" s="213">
        <v>0</v>
      </c>
      <c r="R2444" s="213">
        <f>Q2444*H2444</f>
        <v>0</v>
      </c>
      <c r="S2444" s="213">
        <v>0</v>
      </c>
      <c r="T2444" s="214">
        <f>S2444*H2444</f>
        <v>0</v>
      </c>
      <c r="AR2444" s="26" t="s">
        <v>354</v>
      </c>
      <c r="AT2444" s="26" t="s">
        <v>282</v>
      </c>
      <c r="AU2444" s="26" t="s">
        <v>87</v>
      </c>
      <c r="AY2444" s="26" t="s">
        <v>281</v>
      </c>
      <c r="BE2444" s="215">
        <f>IF(N2444="základní",J2444,0)</f>
        <v>0</v>
      </c>
      <c r="BF2444" s="215">
        <f>IF(N2444="snížená",J2444,0)</f>
        <v>0</v>
      </c>
      <c r="BG2444" s="215">
        <f>IF(N2444="zákl. přenesená",J2444,0)</f>
        <v>0</v>
      </c>
      <c r="BH2444" s="215">
        <f>IF(N2444="sníž. přenesená",J2444,0)</f>
        <v>0</v>
      </c>
      <c r="BI2444" s="215">
        <f>IF(N2444="nulová",J2444,0)</f>
        <v>0</v>
      </c>
      <c r="BJ2444" s="26" t="s">
        <v>24</v>
      </c>
      <c r="BK2444" s="215">
        <f>ROUND(I2444*H2444,2)</f>
        <v>0</v>
      </c>
      <c r="BL2444" s="26" t="s">
        <v>354</v>
      </c>
      <c r="BM2444" s="26" t="s">
        <v>2849</v>
      </c>
    </row>
    <row r="2445" s="1" customFormat="1" ht="25.5" customHeight="1">
      <c r="B2445" s="203"/>
      <c r="C2445" s="204" t="s">
        <v>2850</v>
      </c>
      <c r="D2445" s="204" t="s">
        <v>282</v>
      </c>
      <c r="E2445" s="205" t="s">
        <v>2851</v>
      </c>
      <c r="F2445" s="206" t="s">
        <v>2852</v>
      </c>
      <c r="G2445" s="207" t="s">
        <v>515</v>
      </c>
      <c r="H2445" s="208">
        <v>1</v>
      </c>
      <c r="I2445" s="209"/>
      <c r="J2445" s="210">
        <f>ROUND(I2445*H2445,2)</f>
        <v>0</v>
      </c>
      <c r="K2445" s="206" t="s">
        <v>5</v>
      </c>
      <c r="L2445" s="48"/>
      <c r="M2445" s="211" t="s">
        <v>5</v>
      </c>
      <c r="N2445" s="212" t="s">
        <v>51</v>
      </c>
      <c r="O2445" s="49"/>
      <c r="P2445" s="213">
        <f>O2445*H2445</f>
        <v>0</v>
      </c>
      <c r="Q2445" s="213">
        <v>0</v>
      </c>
      <c r="R2445" s="213">
        <f>Q2445*H2445</f>
        <v>0</v>
      </c>
      <c r="S2445" s="213">
        <v>0</v>
      </c>
      <c r="T2445" s="214">
        <f>S2445*H2445</f>
        <v>0</v>
      </c>
      <c r="AR2445" s="26" t="s">
        <v>354</v>
      </c>
      <c r="AT2445" s="26" t="s">
        <v>282</v>
      </c>
      <c r="AU2445" s="26" t="s">
        <v>87</v>
      </c>
      <c r="AY2445" s="26" t="s">
        <v>281</v>
      </c>
      <c r="BE2445" s="215">
        <f>IF(N2445="základní",J2445,0)</f>
        <v>0</v>
      </c>
      <c r="BF2445" s="215">
        <f>IF(N2445="snížená",J2445,0)</f>
        <v>0</v>
      </c>
      <c r="BG2445" s="215">
        <f>IF(N2445="zákl. přenesená",J2445,0)</f>
        <v>0</v>
      </c>
      <c r="BH2445" s="215">
        <f>IF(N2445="sníž. přenesená",J2445,0)</f>
        <v>0</v>
      </c>
      <c r="BI2445" s="215">
        <f>IF(N2445="nulová",J2445,0)</f>
        <v>0</v>
      </c>
      <c r="BJ2445" s="26" t="s">
        <v>24</v>
      </c>
      <c r="BK2445" s="215">
        <f>ROUND(I2445*H2445,2)</f>
        <v>0</v>
      </c>
      <c r="BL2445" s="26" t="s">
        <v>354</v>
      </c>
      <c r="BM2445" s="26" t="s">
        <v>2853</v>
      </c>
    </row>
    <row r="2446" s="1" customFormat="1" ht="25.5" customHeight="1">
      <c r="B2446" s="203"/>
      <c r="C2446" s="204" t="s">
        <v>2854</v>
      </c>
      <c r="D2446" s="204" t="s">
        <v>282</v>
      </c>
      <c r="E2446" s="205" t="s">
        <v>2855</v>
      </c>
      <c r="F2446" s="206" t="s">
        <v>2856</v>
      </c>
      <c r="G2446" s="207" t="s">
        <v>515</v>
      </c>
      <c r="H2446" s="208">
        <v>1</v>
      </c>
      <c r="I2446" s="209"/>
      <c r="J2446" s="210">
        <f>ROUND(I2446*H2446,2)</f>
        <v>0</v>
      </c>
      <c r="K2446" s="206" t="s">
        <v>5</v>
      </c>
      <c r="L2446" s="48"/>
      <c r="M2446" s="211" t="s">
        <v>5</v>
      </c>
      <c r="N2446" s="212" t="s">
        <v>51</v>
      </c>
      <c r="O2446" s="49"/>
      <c r="P2446" s="213">
        <f>O2446*H2446</f>
        <v>0</v>
      </c>
      <c r="Q2446" s="213">
        <v>0</v>
      </c>
      <c r="R2446" s="213">
        <f>Q2446*H2446</f>
        <v>0</v>
      </c>
      <c r="S2446" s="213">
        <v>0</v>
      </c>
      <c r="T2446" s="214">
        <f>S2446*H2446</f>
        <v>0</v>
      </c>
      <c r="AR2446" s="26" t="s">
        <v>354</v>
      </c>
      <c r="AT2446" s="26" t="s">
        <v>282</v>
      </c>
      <c r="AU2446" s="26" t="s">
        <v>87</v>
      </c>
      <c r="AY2446" s="26" t="s">
        <v>281</v>
      </c>
      <c r="BE2446" s="215">
        <f>IF(N2446="základní",J2446,0)</f>
        <v>0</v>
      </c>
      <c r="BF2446" s="215">
        <f>IF(N2446="snížená",J2446,0)</f>
        <v>0</v>
      </c>
      <c r="BG2446" s="215">
        <f>IF(N2446="zákl. přenesená",J2446,0)</f>
        <v>0</v>
      </c>
      <c r="BH2446" s="215">
        <f>IF(N2446="sníž. přenesená",J2446,0)</f>
        <v>0</v>
      </c>
      <c r="BI2446" s="215">
        <f>IF(N2446="nulová",J2446,0)</f>
        <v>0</v>
      </c>
      <c r="BJ2446" s="26" t="s">
        <v>24</v>
      </c>
      <c r="BK2446" s="215">
        <f>ROUND(I2446*H2446,2)</f>
        <v>0</v>
      </c>
      <c r="BL2446" s="26" t="s">
        <v>354</v>
      </c>
      <c r="BM2446" s="26" t="s">
        <v>2857</v>
      </c>
    </row>
    <row r="2447" s="1" customFormat="1" ht="25.5" customHeight="1">
      <c r="B2447" s="203"/>
      <c r="C2447" s="204" t="s">
        <v>2858</v>
      </c>
      <c r="D2447" s="204" t="s">
        <v>282</v>
      </c>
      <c r="E2447" s="205" t="s">
        <v>2859</v>
      </c>
      <c r="F2447" s="206" t="s">
        <v>2860</v>
      </c>
      <c r="G2447" s="207" t="s">
        <v>515</v>
      </c>
      <c r="H2447" s="208">
        <v>2</v>
      </c>
      <c r="I2447" s="209"/>
      <c r="J2447" s="210">
        <f>ROUND(I2447*H2447,2)</f>
        <v>0</v>
      </c>
      <c r="K2447" s="206" t="s">
        <v>5</v>
      </c>
      <c r="L2447" s="48"/>
      <c r="M2447" s="211" t="s">
        <v>5</v>
      </c>
      <c r="N2447" s="212" t="s">
        <v>51</v>
      </c>
      <c r="O2447" s="49"/>
      <c r="P2447" s="213">
        <f>O2447*H2447</f>
        <v>0</v>
      </c>
      <c r="Q2447" s="213">
        <v>0</v>
      </c>
      <c r="R2447" s="213">
        <f>Q2447*H2447</f>
        <v>0</v>
      </c>
      <c r="S2447" s="213">
        <v>0</v>
      </c>
      <c r="T2447" s="214">
        <f>S2447*H2447</f>
        <v>0</v>
      </c>
      <c r="AR2447" s="26" t="s">
        <v>354</v>
      </c>
      <c r="AT2447" s="26" t="s">
        <v>282</v>
      </c>
      <c r="AU2447" s="26" t="s">
        <v>87</v>
      </c>
      <c r="AY2447" s="26" t="s">
        <v>281</v>
      </c>
      <c r="BE2447" s="215">
        <f>IF(N2447="základní",J2447,0)</f>
        <v>0</v>
      </c>
      <c r="BF2447" s="215">
        <f>IF(N2447="snížená",J2447,0)</f>
        <v>0</v>
      </c>
      <c r="BG2447" s="215">
        <f>IF(N2447="zákl. přenesená",J2447,0)</f>
        <v>0</v>
      </c>
      <c r="BH2447" s="215">
        <f>IF(N2447="sníž. přenesená",J2447,0)</f>
        <v>0</v>
      </c>
      <c r="BI2447" s="215">
        <f>IF(N2447="nulová",J2447,0)</f>
        <v>0</v>
      </c>
      <c r="BJ2447" s="26" t="s">
        <v>24</v>
      </c>
      <c r="BK2447" s="215">
        <f>ROUND(I2447*H2447,2)</f>
        <v>0</v>
      </c>
      <c r="BL2447" s="26" t="s">
        <v>354</v>
      </c>
      <c r="BM2447" s="26" t="s">
        <v>2861</v>
      </c>
    </row>
    <row r="2448" s="1" customFormat="1" ht="25.5" customHeight="1">
      <c r="B2448" s="203"/>
      <c r="C2448" s="204" t="s">
        <v>2862</v>
      </c>
      <c r="D2448" s="204" t="s">
        <v>282</v>
      </c>
      <c r="E2448" s="205" t="s">
        <v>2863</v>
      </c>
      <c r="F2448" s="206" t="s">
        <v>2864</v>
      </c>
      <c r="G2448" s="207" t="s">
        <v>515</v>
      </c>
      <c r="H2448" s="208">
        <v>1</v>
      </c>
      <c r="I2448" s="209"/>
      <c r="J2448" s="210">
        <f>ROUND(I2448*H2448,2)</f>
        <v>0</v>
      </c>
      <c r="K2448" s="206" t="s">
        <v>5</v>
      </c>
      <c r="L2448" s="48"/>
      <c r="M2448" s="211" t="s">
        <v>5</v>
      </c>
      <c r="N2448" s="212" t="s">
        <v>51</v>
      </c>
      <c r="O2448" s="49"/>
      <c r="P2448" s="213">
        <f>O2448*H2448</f>
        <v>0</v>
      </c>
      <c r="Q2448" s="213">
        <v>0</v>
      </c>
      <c r="R2448" s="213">
        <f>Q2448*H2448</f>
        <v>0</v>
      </c>
      <c r="S2448" s="213">
        <v>0</v>
      </c>
      <c r="T2448" s="214">
        <f>S2448*H2448</f>
        <v>0</v>
      </c>
      <c r="AR2448" s="26" t="s">
        <v>354</v>
      </c>
      <c r="AT2448" s="26" t="s">
        <v>282</v>
      </c>
      <c r="AU2448" s="26" t="s">
        <v>87</v>
      </c>
      <c r="AY2448" s="26" t="s">
        <v>281</v>
      </c>
      <c r="BE2448" s="215">
        <f>IF(N2448="základní",J2448,0)</f>
        <v>0</v>
      </c>
      <c r="BF2448" s="215">
        <f>IF(N2448="snížená",J2448,0)</f>
        <v>0</v>
      </c>
      <c r="BG2448" s="215">
        <f>IF(N2448="zákl. přenesená",J2448,0)</f>
        <v>0</v>
      </c>
      <c r="BH2448" s="215">
        <f>IF(N2448="sníž. přenesená",J2448,0)</f>
        <v>0</v>
      </c>
      <c r="BI2448" s="215">
        <f>IF(N2448="nulová",J2448,0)</f>
        <v>0</v>
      </c>
      <c r="BJ2448" s="26" t="s">
        <v>24</v>
      </c>
      <c r="BK2448" s="215">
        <f>ROUND(I2448*H2448,2)</f>
        <v>0</v>
      </c>
      <c r="BL2448" s="26" t="s">
        <v>354</v>
      </c>
      <c r="BM2448" s="26" t="s">
        <v>2865</v>
      </c>
    </row>
    <row r="2449" s="1" customFormat="1" ht="25.5" customHeight="1">
      <c r="B2449" s="203"/>
      <c r="C2449" s="204" t="s">
        <v>2866</v>
      </c>
      <c r="D2449" s="204" t="s">
        <v>282</v>
      </c>
      <c r="E2449" s="205" t="s">
        <v>2867</v>
      </c>
      <c r="F2449" s="206" t="s">
        <v>2868</v>
      </c>
      <c r="G2449" s="207" t="s">
        <v>515</v>
      </c>
      <c r="H2449" s="208">
        <v>1</v>
      </c>
      <c r="I2449" s="209"/>
      <c r="J2449" s="210">
        <f>ROUND(I2449*H2449,2)</f>
        <v>0</v>
      </c>
      <c r="K2449" s="206" t="s">
        <v>5</v>
      </c>
      <c r="L2449" s="48"/>
      <c r="M2449" s="211" t="s">
        <v>5</v>
      </c>
      <c r="N2449" s="212" t="s">
        <v>51</v>
      </c>
      <c r="O2449" s="49"/>
      <c r="P2449" s="213">
        <f>O2449*H2449</f>
        <v>0</v>
      </c>
      <c r="Q2449" s="213">
        <v>0</v>
      </c>
      <c r="R2449" s="213">
        <f>Q2449*H2449</f>
        <v>0</v>
      </c>
      <c r="S2449" s="213">
        <v>0</v>
      </c>
      <c r="T2449" s="214">
        <f>S2449*H2449</f>
        <v>0</v>
      </c>
      <c r="AR2449" s="26" t="s">
        <v>354</v>
      </c>
      <c r="AT2449" s="26" t="s">
        <v>282</v>
      </c>
      <c r="AU2449" s="26" t="s">
        <v>87</v>
      </c>
      <c r="AY2449" s="26" t="s">
        <v>281</v>
      </c>
      <c r="BE2449" s="215">
        <f>IF(N2449="základní",J2449,0)</f>
        <v>0</v>
      </c>
      <c r="BF2449" s="215">
        <f>IF(N2449="snížená",J2449,0)</f>
        <v>0</v>
      </c>
      <c r="BG2449" s="215">
        <f>IF(N2449="zákl. přenesená",J2449,0)</f>
        <v>0</v>
      </c>
      <c r="BH2449" s="215">
        <f>IF(N2449="sníž. přenesená",J2449,0)</f>
        <v>0</v>
      </c>
      <c r="BI2449" s="215">
        <f>IF(N2449="nulová",J2449,0)</f>
        <v>0</v>
      </c>
      <c r="BJ2449" s="26" t="s">
        <v>24</v>
      </c>
      <c r="BK2449" s="215">
        <f>ROUND(I2449*H2449,2)</f>
        <v>0</v>
      </c>
      <c r="BL2449" s="26" t="s">
        <v>354</v>
      </c>
      <c r="BM2449" s="26" t="s">
        <v>2869</v>
      </c>
    </row>
    <row r="2450" s="1" customFormat="1" ht="16.5" customHeight="1">
      <c r="B2450" s="203"/>
      <c r="C2450" s="204" t="s">
        <v>2870</v>
      </c>
      <c r="D2450" s="204" t="s">
        <v>282</v>
      </c>
      <c r="E2450" s="205" t="s">
        <v>2871</v>
      </c>
      <c r="F2450" s="206" t="s">
        <v>2872</v>
      </c>
      <c r="G2450" s="207" t="s">
        <v>394</v>
      </c>
      <c r="H2450" s="208">
        <v>734.79999999999995</v>
      </c>
      <c r="I2450" s="209"/>
      <c r="J2450" s="210">
        <f>ROUND(I2450*H2450,2)</f>
        <v>0</v>
      </c>
      <c r="K2450" s="206" t="s">
        <v>389</v>
      </c>
      <c r="L2450" s="48"/>
      <c r="M2450" s="211" t="s">
        <v>5</v>
      </c>
      <c r="N2450" s="212" t="s">
        <v>51</v>
      </c>
      <c r="O2450" s="49"/>
      <c r="P2450" s="213">
        <f>O2450*H2450</f>
        <v>0</v>
      </c>
      <c r="Q2450" s="213">
        <v>0.00016000000000000001</v>
      </c>
      <c r="R2450" s="213">
        <f>Q2450*H2450</f>
        <v>0.11756800000000001</v>
      </c>
      <c r="S2450" s="213">
        <v>0</v>
      </c>
      <c r="T2450" s="214">
        <f>S2450*H2450</f>
        <v>0</v>
      </c>
      <c r="AR2450" s="26" t="s">
        <v>354</v>
      </c>
      <c r="AT2450" s="26" t="s">
        <v>282</v>
      </c>
      <c r="AU2450" s="26" t="s">
        <v>87</v>
      </c>
      <c r="AY2450" s="26" t="s">
        <v>281</v>
      </c>
      <c r="BE2450" s="215">
        <f>IF(N2450="základní",J2450,0)</f>
        <v>0</v>
      </c>
      <c r="BF2450" s="215">
        <f>IF(N2450="snížená",J2450,0)</f>
        <v>0</v>
      </c>
      <c r="BG2450" s="215">
        <f>IF(N2450="zákl. přenesená",J2450,0)</f>
        <v>0</v>
      </c>
      <c r="BH2450" s="215">
        <f>IF(N2450="sníž. přenesená",J2450,0)</f>
        <v>0</v>
      </c>
      <c r="BI2450" s="215">
        <f>IF(N2450="nulová",J2450,0)</f>
        <v>0</v>
      </c>
      <c r="BJ2450" s="26" t="s">
        <v>24</v>
      </c>
      <c r="BK2450" s="215">
        <f>ROUND(I2450*H2450,2)</f>
        <v>0</v>
      </c>
      <c r="BL2450" s="26" t="s">
        <v>354</v>
      </c>
      <c r="BM2450" s="26" t="s">
        <v>2873</v>
      </c>
    </row>
    <row r="2451" s="1" customFormat="1">
      <c r="B2451" s="48"/>
      <c r="D2451" s="216" t="s">
        <v>288</v>
      </c>
      <c r="F2451" s="217" t="s">
        <v>2874</v>
      </c>
      <c r="I2451" s="218"/>
      <c r="L2451" s="48"/>
      <c r="M2451" s="219"/>
      <c r="N2451" s="49"/>
      <c r="O2451" s="49"/>
      <c r="P2451" s="49"/>
      <c r="Q2451" s="49"/>
      <c r="R2451" s="49"/>
      <c r="S2451" s="49"/>
      <c r="T2451" s="87"/>
      <c r="AT2451" s="26" t="s">
        <v>288</v>
      </c>
      <c r="AU2451" s="26" t="s">
        <v>87</v>
      </c>
    </row>
    <row r="2452" s="13" customFormat="1">
      <c r="B2452" s="239"/>
      <c r="D2452" s="216" t="s">
        <v>402</v>
      </c>
      <c r="E2452" s="240" t="s">
        <v>5</v>
      </c>
      <c r="F2452" s="241" t="s">
        <v>2875</v>
      </c>
      <c r="H2452" s="242">
        <v>13.199999999999999</v>
      </c>
      <c r="I2452" s="243"/>
      <c r="L2452" s="239"/>
      <c r="M2452" s="244"/>
      <c r="N2452" s="245"/>
      <c r="O2452" s="245"/>
      <c r="P2452" s="245"/>
      <c r="Q2452" s="245"/>
      <c r="R2452" s="245"/>
      <c r="S2452" s="245"/>
      <c r="T2452" s="246"/>
      <c r="AT2452" s="240" t="s">
        <v>402</v>
      </c>
      <c r="AU2452" s="240" t="s">
        <v>87</v>
      </c>
      <c r="AV2452" s="13" t="s">
        <v>87</v>
      </c>
      <c r="AW2452" s="13" t="s">
        <v>43</v>
      </c>
      <c r="AX2452" s="13" t="s">
        <v>80</v>
      </c>
      <c r="AY2452" s="240" t="s">
        <v>281</v>
      </c>
    </row>
    <row r="2453" s="13" customFormat="1">
      <c r="B2453" s="239"/>
      <c r="D2453" s="216" t="s">
        <v>402</v>
      </c>
      <c r="E2453" s="240" t="s">
        <v>5</v>
      </c>
      <c r="F2453" s="241" t="s">
        <v>2876</v>
      </c>
      <c r="H2453" s="242">
        <v>237.59999999999999</v>
      </c>
      <c r="I2453" s="243"/>
      <c r="L2453" s="239"/>
      <c r="M2453" s="244"/>
      <c r="N2453" s="245"/>
      <c r="O2453" s="245"/>
      <c r="P2453" s="245"/>
      <c r="Q2453" s="245"/>
      <c r="R2453" s="245"/>
      <c r="S2453" s="245"/>
      <c r="T2453" s="246"/>
      <c r="AT2453" s="240" t="s">
        <v>402</v>
      </c>
      <c r="AU2453" s="240" t="s">
        <v>87</v>
      </c>
      <c r="AV2453" s="13" t="s">
        <v>87</v>
      </c>
      <c r="AW2453" s="13" t="s">
        <v>43</v>
      </c>
      <c r="AX2453" s="13" t="s">
        <v>80</v>
      </c>
      <c r="AY2453" s="240" t="s">
        <v>281</v>
      </c>
    </row>
    <row r="2454" s="13" customFormat="1">
      <c r="B2454" s="239"/>
      <c r="D2454" s="216" t="s">
        <v>402</v>
      </c>
      <c r="E2454" s="240" t="s">
        <v>5</v>
      </c>
      <c r="F2454" s="241" t="s">
        <v>2877</v>
      </c>
      <c r="H2454" s="242">
        <v>78</v>
      </c>
      <c r="I2454" s="243"/>
      <c r="L2454" s="239"/>
      <c r="M2454" s="244"/>
      <c r="N2454" s="245"/>
      <c r="O2454" s="245"/>
      <c r="P2454" s="245"/>
      <c r="Q2454" s="245"/>
      <c r="R2454" s="245"/>
      <c r="S2454" s="245"/>
      <c r="T2454" s="246"/>
      <c r="AT2454" s="240" t="s">
        <v>402</v>
      </c>
      <c r="AU2454" s="240" t="s">
        <v>87</v>
      </c>
      <c r="AV2454" s="13" t="s">
        <v>87</v>
      </c>
      <c r="AW2454" s="13" t="s">
        <v>43</v>
      </c>
      <c r="AX2454" s="13" t="s">
        <v>80</v>
      </c>
      <c r="AY2454" s="240" t="s">
        <v>281</v>
      </c>
    </row>
    <row r="2455" s="13" customFormat="1">
      <c r="B2455" s="239"/>
      <c r="D2455" s="216" t="s">
        <v>402</v>
      </c>
      <c r="E2455" s="240" t="s">
        <v>5</v>
      </c>
      <c r="F2455" s="241" t="s">
        <v>2878</v>
      </c>
      <c r="H2455" s="242">
        <v>35</v>
      </c>
      <c r="I2455" s="243"/>
      <c r="L2455" s="239"/>
      <c r="M2455" s="244"/>
      <c r="N2455" s="245"/>
      <c r="O2455" s="245"/>
      <c r="P2455" s="245"/>
      <c r="Q2455" s="245"/>
      <c r="R2455" s="245"/>
      <c r="S2455" s="245"/>
      <c r="T2455" s="246"/>
      <c r="AT2455" s="240" t="s">
        <v>402</v>
      </c>
      <c r="AU2455" s="240" t="s">
        <v>87</v>
      </c>
      <c r="AV2455" s="13" t="s">
        <v>87</v>
      </c>
      <c r="AW2455" s="13" t="s">
        <v>43</v>
      </c>
      <c r="AX2455" s="13" t="s">
        <v>80</v>
      </c>
      <c r="AY2455" s="240" t="s">
        <v>281</v>
      </c>
    </row>
    <row r="2456" s="13" customFormat="1">
      <c r="B2456" s="239"/>
      <c r="D2456" s="216" t="s">
        <v>402</v>
      </c>
      <c r="E2456" s="240" t="s">
        <v>5</v>
      </c>
      <c r="F2456" s="241" t="s">
        <v>2879</v>
      </c>
      <c r="H2456" s="242">
        <v>68.400000000000006</v>
      </c>
      <c r="I2456" s="243"/>
      <c r="L2456" s="239"/>
      <c r="M2456" s="244"/>
      <c r="N2456" s="245"/>
      <c r="O2456" s="245"/>
      <c r="P2456" s="245"/>
      <c r="Q2456" s="245"/>
      <c r="R2456" s="245"/>
      <c r="S2456" s="245"/>
      <c r="T2456" s="246"/>
      <c r="AT2456" s="240" t="s">
        <v>402</v>
      </c>
      <c r="AU2456" s="240" t="s">
        <v>87</v>
      </c>
      <c r="AV2456" s="13" t="s">
        <v>87</v>
      </c>
      <c r="AW2456" s="13" t="s">
        <v>43</v>
      </c>
      <c r="AX2456" s="13" t="s">
        <v>80</v>
      </c>
      <c r="AY2456" s="240" t="s">
        <v>281</v>
      </c>
    </row>
    <row r="2457" s="13" customFormat="1">
      <c r="B2457" s="239"/>
      <c r="D2457" s="216" t="s">
        <v>402</v>
      </c>
      <c r="E2457" s="240" t="s">
        <v>5</v>
      </c>
      <c r="F2457" s="241" t="s">
        <v>2880</v>
      </c>
      <c r="H2457" s="242">
        <v>11.199999999999999</v>
      </c>
      <c r="I2457" s="243"/>
      <c r="L2457" s="239"/>
      <c r="M2457" s="244"/>
      <c r="N2457" s="245"/>
      <c r="O2457" s="245"/>
      <c r="P2457" s="245"/>
      <c r="Q2457" s="245"/>
      <c r="R2457" s="245"/>
      <c r="S2457" s="245"/>
      <c r="T2457" s="246"/>
      <c r="AT2457" s="240" t="s">
        <v>402</v>
      </c>
      <c r="AU2457" s="240" t="s">
        <v>87</v>
      </c>
      <c r="AV2457" s="13" t="s">
        <v>87</v>
      </c>
      <c r="AW2457" s="13" t="s">
        <v>43</v>
      </c>
      <c r="AX2457" s="13" t="s">
        <v>80</v>
      </c>
      <c r="AY2457" s="240" t="s">
        <v>281</v>
      </c>
    </row>
    <row r="2458" s="13" customFormat="1">
      <c r="B2458" s="239"/>
      <c r="D2458" s="216" t="s">
        <v>402</v>
      </c>
      <c r="E2458" s="240" t="s">
        <v>5</v>
      </c>
      <c r="F2458" s="241" t="s">
        <v>2881</v>
      </c>
      <c r="H2458" s="242">
        <v>19.800000000000001</v>
      </c>
      <c r="I2458" s="243"/>
      <c r="L2458" s="239"/>
      <c r="M2458" s="244"/>
      <c r="N2458" s="245"/>
      <c r="O2458" s="245"/>
      <c r="P2458" s="245"/>
      <c r="Q2458" s="245"/>
      <c r="R2458" s="245"/>
      <c r="S2458" s="245"/>
      <c r="T2458" s="246"/>
      <c r="AT2458" s="240" t="s">
        <v>402</v>
      </c>
      <c r="AU2458" s="240" t="s">
        <v>87</v>
      </c>
      <c r="AV2458" s="13" t="s">
        <v>87</v>
      </c>
      <c r="AW2458" s="13" t="s">
        <v>43</v>
      </c>
      <c r="AX2458" s="13" t="s">
        <v>80</v>
      </c>
      <c r="AY2458" s="240" t="s">
        <v>281</v>
      </c>
    </row>
    <row r="2459" s="13" customFormat="1">
      <c r="B2459" s="239"/>
      <c r="D2459" s="216" t="s">
        <v>402</v>
      </c>
      <c r="E2459" s="240" t="s">
        <v>5</v>
      </c>
      <c r="F2459" s="241" t="s">
        <v>2882</v>
      </c>
      <c r="H2459" s="242">
        <v>34.600000000000001</v>
      </c>
      <c r="I2459" s="243"/>
      <c r="L2459" s="239"/>
      <c r="M2459" s="244"/>
      <c r="N2459" s="245"/>
      <c r="O2459" s="245"/>
      <c r="P2459" s="245"/>
      <c r="Q2459" s="245"/>
      <c r="R2459" s="245"/>
      <c r="S2459" s="245"/>
      <c r="T2459" s="246"/>
      <c r="AT2459" s="240" t="s">
        <v>402</v>
      </c>
      <c r="AU2459" s="240" t="s">
        <v>87</v>
      </c>
      <c r="AV2459" s="13" t="s">
        <v>87</v>
      </c>
      <c r="AW2459" s="13" t="s">
        <v>43</v>
      </c>
      <c r="AX2459" s="13" t="s">
        <v>80</v>
      </c>
      <c r="AY2459" s="240" t="s">
        <v>281</v>
      </c>
    </row>
    <row r="2460" s="13" customFormat="1">
      <c r="B2460" s="239"/>
      <c r="D2460" s="216" t="s">
        <v>402</v>
      </c>
      <c r="E2460" s="240" t="s">
        <v>5</v>
      </c>
      <c r="F2460" s="241" t="s">
        <v>2883</v>
      </c>
      <c r="H2460" s="242">
        <v>25.600000000000001</v>
      </c>
      <c r="I2460" s="243"/>
      <c r="L2460" s="239"/>
      <c r="M2460" s="244"/>
      <c r="N2460" s="245"/>
      <c r="O2460" s="245"/>
      <c r="P2460" s="245"/>
      <c r="Q2460" s="245"/>
      <c r="R2460" s="245"/>
      <c r="S2460" s="245"/>
      <c r="T2460" s="246"/>
      <c r="AT2460" s="240" t="s">
        <v>402</v>
      </c>
      <c r="AU2460" s="240" t="s">
        <v>87</v>
      </c>
      <c r="AV2460" s="13" t="s">
        <v>87</v>
      </c>
      <c r="AW2460" s="13" t="s">
        <v>43</v>
      </c>
      <c r="AX2460" s="13" t="s">
        <v>80</v>
      </c>
      <c r="AY2460" s="240" t="s">
        <v>281</v>
      </c>
    </row>
    <row r="2461" s="13" customFormat="1">
      <c r="B2461" s="239"/>
      <c r="D2461" s="216" t="s">
        <v>402</v>
      </c>
      <c r="E2461" s="240" t="s">
        <v>5</v>
      </c>
      <c r="F2461" s="241" t="s">
        <v>2884</v>
      </c>
      <c r="H2461" s="242">
        <v>24</v>
      </c>
      <c r="I2461" s="243"/>
      <c r="L2461" s="239"/>
      <c r="M2461" s="244"/>
      <c r="N2461" s="245"/>
      <c r="O2461" s="245"/>
      <c r="P2461" s="245"/>
      <c r="Q2461" s="245"/>
      <c r="R2461" s="245"/>
      <c r="S2461" s="245"/>
      <c r="T2461" s="246"/>
      <c r="AT2461" s="240" t="s">
        <v>402</v>
      </c>
      <c r="AU2461" s="240" t="s">
        <v>87</v>
      </c>
      <c r="AV2461" s="13" t="s">
        <v>87</v>
      </c>
      <c r="AW2461" s="13" t="s">
        <v>43</v>
      </c>
      <c r="AX2461" s="13" t="s">
        <v>80</v>
      </c>
      <c r="AY2461" s="240" t="s">
        <v>281</v>
      </c>
    </row>
    <row r="2462" s="13" customFormat="1">
      <c r="B2462" s="239"/>
      <c r="D2462" s="216" t="s">
        <v>402</v>
      </c>
      <c r="E2462" s="240" t="s">
        <v>5</v>
      </c>
      <c r="F2462" s="241" t="s">
        <v>2885</v>
      </c>
      <c r="H2462" s="242">
        <v>19.199999999999999</v>
      </c>
      <c r="I2462" s="243"/>
      <c r="L2462" s="239"/>
      <c r="M2462" s="244"/>
      <c r="N2462" s="245"/>
      <c r="O2462" s="245"/>
      <c r="P2462" s="245"/>
      <c r="Q2462" s="245"/>
      <c r="R2462" s="245"/>
      <c r="S2462" s="245"/>
      <c r="T2462" s="246"/>
      <c r="AT2462" s="240" t="s">
        <v>402</v>
      </c>
      <c r="AU2462" s="240" t="s">
        <v>87</v>
      </c>
      <c r="AV2462" s="13" t="s">
        <v>87</v>
      </c>
      <c r="AW2462" s="13" t="s">
        <v>43</v>
      </c>
      <c r="AX2462" s="13" t="s">
        <v>80</v>
      </c>
      <c r="AY2462" s="240" t="s">
        <v>281</v>
      </c>
    </row>
    <row r="2463" s="13" customFormat="1">
      <c r="B2463" s="239"/>
      <c r="D2463" s="216" t="s">
        <v>402</v>
      </c>
      <c r="E2463" s="240" t="s">
        <v>5</v>
      </c>
      <c r="F2463" s="241" t="s">
        <v>5</v>
      </c>
      <c r="H2463" s="242">
        <v>0</v>
      </c>
      <c r="I2463" s="243"/>
      <c r="L2463" s="239"/>
      <c r="M2463" s="244"/>
      <c r="N2463" s="245"/>
      <c r="O2463" s="245"/>
      <c r="P2463" s="245"/>
      <c r="Q2463" s="245"/>
      <c r="R2463" s="245"/>
      <c r="S2463" s="245"/>
      <c r="T2463" s="246"/>
      <c r="AT2463" s="240" t="s">
        <v>402</v>
      </c>
      <c r="AU2463" s="240" t="s">
        <v>87</v>
      </c>
      <c r="AV2463" s="13" t="s">
        <v>87</v>
      </c>
      <c r="AW2463" s="13" t="s">
        <v>43</v>
      </c>
      <c r="AX2463" s="13" t="s">
        <v>80</v>
      </c>
      <c r="AY2463" s="240" t="s">
        <v>281</v>
      </c>
    </row>
    <row r="2464" s="13" customFormat="1">
      <c r="B2464" s="239"/>
      <c r="D2464" s="216" t="s">
        <v>402</v>
      </c>
      <c r="E2464" s="240" t="s">
        <v>5</v>
      </c>
      <c r="F2464" s="241" t="s">
        <v>2886</v>
      </c>
      <c r="H2464" s="242">
        <v>33.600000000000001</v>
      </c>
      <c r="I2464" s="243"/>
      <c r="L2464" s="239"/>
      <c r="M2464" s="244"/>
      <c r="N2464" s="245"/>
      <c r="O2464" s="245"/>
      <c r="P2464" s="245"/>
      <c r="Q2464" s="245"/>
      <c r="R2464" s="245"/>
      <c r="S2464" s="245"/>
      <c r="T2464" s="246"/>
      <c r="AT2464" s="240" t="s">
        <v>402</v>
      </c>
      <c r="AU2464" s="240" t="s">
        <v>87</v>
      </c>
      <c r="AV2464" s="13" t="s">
        <v>87</v>
      </c>
      <c r="AW2464" s="13" t="s">
        <v>43</v>
      </c>
      <c r="AX2464" s="13" t="s">
        <v>80</v>
      </c>
      <c r="AY2464" s="240" t="s">
        <v>281</v>
      </c>
    </row>
    <row r="2465" s="13" customFormat="1">
      <c r="B2465" s="239"/>
      <c r="D2465" s="216" t="s">
        <v>402</v>
      </c>
      <c r="E2465" s="240" t="s">
        <v>5</v>
      </c>
      <c r="F2465" s="241" t="s">
        <v>2887</v>
      </c>
      <c r="H2465" s="242">
        <v>21.600000000000001</v>
      </c>
      <c r="I2465" s="243"/>
      <c r="L2465" s="239"/>
      <c r="M2465" s="244"/>
      <c r="N2465" s="245"/>
      <c r="O2465" s="245"/>
      <c r="P2465" s="245"/>
      <c r="Q2465" s="245"/>
      <c r="R2465" s="245"/>
      <c r="S2465" s="245"/>
      <c r="T2465" s="246"/>
      <c r="AT2465" s="240" t="s">
        <v>402</v>
      </c>
      <c r="AU2465" s="240" t="s">
        <v>87</v>
      </c>
      <c r="AV2465" s="13" t="s">
        <v>87</v>
      </c>
      <c r="AW2465" s="13" t="s">
        <v>43</v>
      </c>
      <c r="AX2465" s="13" t="s">
        <v>80</v>
      </c>
      <c r="AY2465" s="240" t="s">
        <v>281</v>
      </c>
    </row>
    <row r="2466" s="13" customFormat="1">
      <c r="B2466" s="239"/>
      <c r="D2466" s="216" t="s">
        <v>402</v>
      </c>
      <c r="E2466" s="240" t="s">
        <v>5</v>
      </c>
      <c r="F2466" s="241" t="s">
        <v>2888</v>
      </c>
      <c r="H2466" s="242">
        <v>18.399999999999999</v>
      </c>
      <c r="I2466" s="243"/>
      <c r="L2466" s="239"/>
      <c r="M2466" s="244"/>
      <c r="N2466" s="245"/>
      <c r="O2466" s="245"/>
      <c r="P2466" s="245"/>
      <c r="Q2466" s="245"/>
      <c r="R2466" s="245"/>
      <c r="S2466" s="245"/>
      <c r="T2466" s="246"/>
      <c r="AT2466" s="240" t="s">
        <v>402</v>
      </c>
      <c r="AU2466" s="240" t="s">
        <v>87</v>
      </c>
      <c r="AV2466" s="13" t="s">
        <v>87</v>
      </c>
      <c r="AW2466" s="13" t="s">
        <v>43</v>
      </c>
      <c r="AX2466" s="13" t="s">
        <v>80</v>
      </c>
      <c r="AY2466" s="240" t="s">
        <v>281</v>
      </c>
    </row>
    <row r="2467" s="13" customFormat="1">
      <c r="B2467" s="239"/>
      <c r="D2467" s="216" t="s">
        <v>402</v>
      </c>
      <c r="E2467" s="240" t="s">
        <v>5</v>
      </c>
      <c r="F2467" s="241" t="s">
        <v>2886</v>
      </c>
      <c r="H2467" s="242">
        <v>33.600000000000001</v>
      </c>
      <c r="I2467" s="243"/>
      <c r="L2467" s="239"/>
      <c r="M2467" s="244"/>
      <c r="N2467" s="245"/>
      <c r="O2467" s="245"/>
      <c r="P2467" s="245"/>
      <c r="Q2467" s="245"/>
      <c r="R2467" s="245"/>
      <c r="S2467" s="245"/>
      <c r="T2467" s="246"/>
      <c r="AT2467" s="240" t="s">
        <v>402</v>
      </c>
      <c r="AU2467" s="240" t="s">
        <v>87</v>
      </c>
      <c r="AV2467" s="13" t="s">
        <v>87</v>
      </c>
      <c r="AW2467" s="13" t="s">
        <v>43</v>
      </c>
      <c r="AX2467" s="13" t="s">
        <v>80</v>
      </c>
      <c r="AY2467" s="240" t="s">
        <v>281</v>
      </c>
    </row>
    <row r="2468" s="13" customFormat="1">
      <c r="B2468" s="239"/>
      <c r="D2468" s="216" t="s">
        <v>402</v>
      </c>
      <c r="E2468" s="240" t="s">
        <v>5</v>
      </c>
      <c r="F2468" s="241" t="s">
        <v>2889</v>
      </c>
      <c r="H2468" s="242">
        <v>15</v>
      </c>
      <c r="I2468" s="243"/>
      <c r="L2468" s="239"/>
      <c r="M2468" s="244"/>
      <c r="N2468" s="245"/>
      <c r="O2468" s="245"/>
      <c r="P2468" s="245"/>
      <c r="Q2468" s="245"/>
      <c r="R2468" s="245"/>
      <c r="S2468" s="245"/>
      <c r="T2468" s="246"/>
      <c r="AT2468" s="240" t="s">
        <v>402</v>
      </c>
      <c r="AU2468" s="240" t="s">
        <v>87</v>
      </c>
      <c r="AV2468" s="13" t="s">
        <v>87</v>
      </c>
      <c r="AW2468" s="13" t="s">
        <v>43</v>
      </c>
      <c r="AX2468" s="13" t="s">
        <v>80</v>
      </c>
      <c r="AY2468" s="240" t="s">
        <v>281</v>
      </c>
    </row>
    <row r="2469" s="13" customFormat="1">
      <c r="B2469" s="239"/>
      <c r="D2469" s="216" t="s">
        <v>402</v>
      </c>
      <c r="E2469" s="240" t="s">
        <v>5</v>
      </c>
      <c r="F2469" s="241" t="s">
        <v>2890</v>
      </c>
      <c r="H2469" s="242">
        <v>23.600000000000001</v>
      </c>
      <c r="I2469" s="243"/>
      <c r="L2469" s="239"/>
      <c r="M2469" s="244"/>
      <c r="N2469" s="245"/>
      <c r="O2469" s="245"/>
      <c r="P2469" s="245"/>
      <c r="Q2469" s="245"/>
      <c r="R2469" s="245"/>
      <c r="S2469" s="245"/>
      <c r="T2469" s="246"/>
      <c r="AT2469" s="240" t="s">
        <v>402</v>
      </c>
      <c r="AU2469" s="240" t="s">
        <v>87</v>
      </c>
      <c r="AV2469" s="13" t="s">
        <v>87</v>
      </c>
      <c r="AW2469" s="13" t="s">
        <v>43</v>
      </c>
      <c r="AX2469" s="13" t="s">
        <v>80</v>
      </c>
      <c r="AY2469" s="240" t="s">
        <v>281</v>
      </c>
    </row>
    <row r="2470" s="13" customFormat="1">
      <c r="B2470" s="239"/>
      <c r="D2470" s="216" t="s">
        <v>402</v>
      </c>
      <c r="E2470" s="240" t="s">
        <v>5</v>
      </c>
      <c r="F2470" s="241" t="s">
        <v>2891</v>
      </c>
      <c r="H2470" s="242">
        <v>22.399999999999999</v>
      </c>
      <c r="I2470" s="243"/>
      <c r="L2470" s="239"/>
      <c r="M2470" s="244"/>
      <c r="N2470" s="245"/>
      <c r="O2470" s="245"/>
      <c r="P2470" s="245"/>
      <c r="Q2470" s="245"/>
      <c r="R2470" s="245"/>
      <c r="S2470" s="245"/>
      <c r="T2470" s="246"/>
      <c r="AT2470" s="240" t="s">
        <v>402</v>
      </c>
      <c r="AU2470" s="240" t="s">
        <v>87</v>
      </c>
      <c r="AV2470" s="13" t="s">
        <v>87</v>
      </c>
      <c r="AW2470" s="13" t="s">
        <v>43</v>
      </c>
      <c r="AX2470" s="13" t="s">
        <v>80</v>
      </c>
      <c r="AY2470" s="240" t="s">
        <v>281</v>
      </c>
    </row>
    <row r="2471" s="14" customFormat="1">
      <c r="B2471" s="247"/>
      <c r="D2471" s="216" t="s">
        <v>402</v>
      </c>
      <c r="E2471" s="248" t="s">
        <v>5</v>
      </c>
      <c r="F2471" s="249" t="s">
        <v>405</v>
      </c>
      <c r="H2471" s="250">
        <v>734.79999999999995</v>
      </c>
      <c r="I2471" s="251"/>
      <c r="L2471" s="247"/>
      <c r="M2471" s="252"/>
      <c r="N2471" s="253"/>
      <c r="O2471" s="253"/>
      <c r="P2471" s="253"/>
      <c r="Q2471" s="253"/>
      <c r="R2471" s="253"/>
      <c r="S2471" s="253"/>
      <c r="T2471" s="254"/>
      <c r="AT2471" s="248" t="s">
        <v>402</v>
      </c>
      <c r="AU2471" s="248" t="s">
        <v>87</v>
      </c>
      <c r="AV2471" s="14" t="s">
        <v>286</v>
      </c>
      <c r="AW2471" s="14" t="s">
        <v>43</v>
      </c>
      <c r="AX2471" s="14" t="s">
        <v>24</v>
      </c>
      <c r="AY2471" s="248" t="s">
        <v>281</v>
      </c>
    </row>
    <row r="2472" s="1" customFormat="1" ht="25.5" customHeight="1">
      <c r="B2472" s="203"/>
      <c r="C2472" s="204" t="s">
        <v>2892</v>
      </c>
      <c r="D2472" s="204" t="s">
        <v>282</v>
      </c>
      <c r="E2472" s="205" t="s">
        <v>2893</v>
      </c>
      <c r="F2472" s="206" t="s">
        <v>2894</v>
      </c>
      <c r="G2472" s="207" t="s">
        <v>515</v>
      </c>
      <c r="H2472" s="208">
        <v>1</v>
      </c>
      <c r="I2472" s="209"/>
      <c r="J2472" s="210">
        <f>ROUND(I2472*H2472,2)</f>
        <v>0</v>
      </c>
      <c r="K2472" s="206" t="s">
        <v>389</v>
      </c>
      <c r="L2472" s="48"/>
      <c r="M2472" s="211" t="s">
        <v>5</v>
      </c>
      <c r="N2472" s="212" t="s">
        <v>51</v>
      </c>
      <c r="O2472" s="49"/>
      <c r="P2472" s="213">
        <f>O2472*H2472</f>
        <v>0</v>
      </c>
      <c r="Q2472" s="213">
        <v>0</v>
      </c>
      <c r="R2472" s="213">
        <f>Q2472*H2472</f>
        <v>0</v>
      </c>
      <c r="S2472" s="213">
        <v>0</v>
      </c>
      <c r="T2472" s="214">
        <f>S2472*H2472</f>
        <v>0</v>
      </c>
      <c r="AR2472" s="26" t="s">
        <v>354</v>
      </c>
      <c r="AT2472" s="26" t="s">
        <v>282</v>
      </c>
      <c r="AU2472" s="26" t="s">
        <v>87</v>
      </c>
      <c r="AY2472" s="26" t="s">
        <v>281</v>
      </c>
      <c r="BE2472" s="215">
        <f>IF(N2472="základní",J2472,0)</f>
        <v>0</v>
      </c>
      <c r="BF2472" s="215">
        <f>IF(N2472="snížená",J2472,0)</f>
        <v>0</v>
      </c>
      <c r="BG2472" s="215">
        <f>IF(N2472="zákl. přenesená",J2472,0)</f>
        <v>0</v>
      </c>
      <c r="BH2472" s="215">
        <f>IF(N2472="sníž. přenesená",J2472,0)</f>
        <v>0</v>
      </c>
      <c r="BI2472" s="215">
        <f>IF(N2472="nulová",J2472,0)</f>
        <v>0</v>
      </c>
      <c r="BJ2472" s="26" t="s">
        <v>24</v>
      </c>
      <c r="BK2472" s="215">
        <f>ROUND(I2472*H2472,2)</f>
        <v>0</v>
      </c>
      <c r="BL2472" s="26" t="s">
        <v>354</v>
      </c>
      <c r="BM2472" s="26" t="s">
        <v>2895</v>
      </c>
    </row>
    <row r="2473" s="1" customFormat="1">
      <c r="B2473" s="48"/>
      <c r="D2473" s="216" t="s">
        <v>288</v>
      </c>
      <c r="F2473" s="217" t="s">
        <v>2896</v>
      </c>
      <c r="I2473" s="218"/>
      <c r="L2473" s="48"/>
      <c r="M2473" s="219"/>
      <c r="N2473" s="49"/>
      <c r="O2473" s="49"/>
      <c r="P2473" s="49"/>
      <c r="Q2473" s="49"/>
      <c r="R2473" s="49"/>
      <c r="S2473" s="49"/>
      <c r="T2473" s="87"/>
      <c r="AT2473" s="26" t="s">
        <v>288</v>
      </c>
      <c r="AU2473" s="26" t="s">
        <v>87</v>
      </c>
    </row>
    <row r="2474" s="1" customFormat="1" ht="16.5" customHeight="1">
      <c r="B2474" s="203"/>
      <c r="C2474" s="255" t="s">
        <v>2897</v>
      </c>
      <c r="D2474" s="255" t="s">
        <v>512</v>
      </c>
      <c r="E2474" s="256" t="s">
        <v>2898</v>
      </c>
      <c r="F2474" s="257" t="s">
        <v>2899</v>
      </c>
      <c r="G2474" s="258" t="s">
        <v>515</v>
      </c>
      <c r="H2474" s="259">
        <v>1</v>
      </c>
      <c r="I2474" s="260"/>
      <c r="J2474" s="261">
        <f>ROUND(I2474*H2474,2)</f>
        <v>0</v>
      </c>
      <c r="K2474" s="257" t="s">
        <v>5</v>
      </c>
      <c r="L2474" s="262"/>
      <c r="M2474" s="263" t="s">
        <v>5</v>
      </c>
      <c r="N2474" s="264" t="s">
        <v>51</v>
      </c>
      <c r="O2474" s="49"/>
      <c r="P2474" s="213">
        <f>O2474*H2474</f>
        <v>0</v>
      </c>
      <c r="Q2474" s="213">
        <v>0.016</v>
      </c>
      <c r="R2474" s="213">
        <f>Q2474*H2474</f>
        <v>0.016</v>
      </c>
      <c r="S2474" s="213">
        <v>0</v>
      </c>
      <c r="T2474" s="214">
        <f>S2474*H2474</f>
        <v>0</v>
      </c>
      <c r="AR2474" s="26" t="s">
        <v>738</v>
      </c>
      <c r="AT2474" s="26" t="s">
        <v>512</v>
      </c>
      <c r="AU2474" s="26" t="s">
        <v>87</v>
      </c>
      <c r="AY2474" s="26" t="s">
        <v>281</v>
      </c>
      <c r="BE2474" s="215">
        <f>IF(N2474="základní",J2474,0)</f>
        <v>0</v>
      </c>
      <c r="BF2474" s="215">
        <f>IF(N2474="snížená",J2474,0)</f>
        <v>0</v>
      </c>
      <c r="BG2474" s="215">
        <f>IF(N2474="zákl. přenesená",J2474,0)</f>
        <v>0</v>
      </c>
      <c r="BH2474" s="215">
        <f>IF(N2474="sníž. přenesená",J2474,0)</f>
        <v>0</v>
      </c>
      <c r="BI2474" s="215">
        <f>IF(N2474="nulová",J2474,0)</f>
        <v>0</v>
      </c>
      <c r="BJ2474" s="26" t="s">
        <v>24</v>
      </c>
      <c r="BK2474" s="215">
        <f>ROUND(I2474*H2474,2)</f>
        <v>0</v>
      </c>
      <c r="BL2474" s="26" t="s">
        <v>354</v>
      </c>
      <c r="BM2474" s="26" t="s">
        <v>2900</v>
      </c>
    </row>
    <row r="2475" s="1" customFormat="1">
      <c r="B2475" s="48"/>
      <c r="D2475" s="216" t="s">
        <v>288</v>
      </c>
      <c r="F2475" s="217" t="s">
        <v>2901</v>
      </c>
      <c r="I2475" s="218"/>
      <c r="L2475" s="48"/>
      <c r="M2475" s="219"/>
      <c r="N2475" s="49"/>
      <c r="O2475" s="49"/>
      <c r="P2475" s="49"/>
      <c r="Q2475" s="49"/>
      <c r="R2475" s="49"/>
      <c r="S2475" s="49"/>
      <c r="T2475" s="87"/>
      <c r="AT2475" s="26" t="s">
        <v>288</v>
      </c>
      <c r="AU2475" s="26" t="s">
        <v>87</v>
      </c>
    </row>
    <row r="2476" s="1" customFormat="1" ht="25.5" customHeight="1">
      <c r="B2476" s="203"/>
      <c r="C2476" s="204" t="s">
        <v>2902</v>
      </c>
      <c r="D2476" s="204" t="s">
        <v>282</v>
      </c>
      <c r="E2476" s="205" t="s">
        <v>2903</v>
      </c>
      <c r="F2476" s="206" t="s">
        <v>2904</v>
      </c>
      <c r="G2476" s="207" t="s">
        <v>515</v>
      </c>
      <c r="H2476" s="208">
        <v>14</v>
      </c>
      <c r="I2476" s="209"/>
      <c r="J2476" s="210">
        <f>ROUND(I2476*H2476,2)</f>
        <v>0</v>
      </c>
      <c r="K2476" s="206" t="s">
        <v>389</v>
      </c>
      <c r="L2476" s="48"/>
      <c r="M2476" s="211" t="s">
        <v>5</v>
      </c>
      <c r="N2476" s="212" t="s">
        <v>51</v>
      </c>
      <c r="O2476" s="49"/>
      <c r="P2476" s="213">
        <f>O2476*H2476</f>
        <v>0</v>
      </c>
      <c r="Q2476" s="213">
        <v>0</v>
      </c>
      <c r="R2476" s="213">
        <f>Q2476*H2476</f>
        <v>0</v>
      </c>
      <c r="S2476" s="213">
        <v>0</v>
      </c>
      <c r="T2476" s="214">
        <f>S2476*H2476</f>
        <v>0</v>
      </c>
      <c r="AR2476" s="26" t="s">
        <v>354</v>
      </c>
      <c r="AT2476" s="26" t="s">
        <v>282</v>
      </c>
      <c r="AU2476" s="26" t="s">
        <v>87</v>
      </c>
      <c r="AY2476" s="26" t="s">
        <v>281</v>
      </c>
      <c r="BE2476" s="215">
        <f>IF(N2476="základní",J2476,0)</f>
        <v>0</v>
      </c>
      <c r="BF2476" s="215">
        <f>IF(N2476="snížená",J2476,0)</f>
        <v>0</v>
      </c>
      <c r="BG2476" s="215">
        <f>IF(N2476="zákl. přenesená",J2476,0)</f>
        <v>0</v>
      </c>
      <c r="BH2476" s="215">
        <f>IF(N2476="sníž. přenesená",J2476,0)</f>
        <v>0</v>
      </c>
      <c r="BI2476" s="215">
        <f>IF(N2476="nulová",J2476,0)</f>
        <v>0</v>
      </c>
      <c r="BJ2476" s="26" t="s">
        <v>24</v>
      </c>
      <c r="BK2476" s="215">
        <f>ROUND(I2476*H2476,2)</f>
        <v>0</v>
      </c>
      <c r="BL2476" s="26" t="s">
        <v>354</v>
      </c>
      <c r="BM2476" s="26" t="s">
        <v>2905</v>
      </c>
    </row>
    <row r="2477" s="1" customFormat="1">
      <c r="B2477" s="48"/>
      <c r="D2477" s="216" t="s">
        <v>288</v>
      </c>
      <c r="F2477" s="217" t="s">
        <v>2906</v>
      </c>
      <c r="I2477" s="218"/>
      <c r="L2477" s="48"/>
      <c r="M2477" s="219"/>
      <c r="N2477" s="49"/>
      <c r="O2477" s="49"/>
      <c r="P2477" s="49"/>
      <c r="Q2477" s="49"/>
      <c r="R2477" s="49"/>
      <c r="S2477" s="49"/>
      <c r="T2477" s="87"/>
      <c r="AT2477" s="26" t="s">
        <v>288</v>
      </c>
      <c r="AU2477" s="26" t="s">
        <v>87</v>
      </c>
    </row>
    <row r="2478" s="13" customFormat="1">
      <c r="B2478" s="239"/>
      <c r="D2478" s="216" t="s">
        <v>402</v>
      </c>
      <c r="E2478" s="240" t="s">
        <v>5</v>
      </c>
      <c r="F2478" s="241" t="s">
        <v>2907</v>
      </c>
      <c r="H2478" s="242">
        <v>14</v>
      </c>
      <c r="I2478" s="243"/>
      <c r="L2478" s="239"/>
      <c r="M2478" s="244"/>
      <c r="N2478" s="245"/>
      <c r="O2478" s="245"/>
      <c r="P2478" s="245"/>
      <c r="Q2478" s="245"/>
      <c r="R2478" s="245"/>
      <c r="S2478" s="245"/>
      <c r="T2478" s="246"/>
      <c r="AT2478" s="240" t="s">
        <v>402</v>
      </c>
      <c r="AU2478" s="240" t="s">
        <v>87</v>
      </c>
      <c r="AV2478" s="13" t="s">
        <v>87</v>
      </c>
      <c r="AW2478" s="13" t="s">
        <v>43</v>
      </c>
      <c r="AX2478" s="13" t="s">
        <v>80</v>
      </c>
      <c r="AY2478" s="240" t="s">
        <v>281</v>
      </c>
    </row>
    <row r="2479" s="14" customFormat="1">
      <c r="B2479" s="247"/>
      <c r="D2479" s="216" t="s">
        <v>402</v>
      </c>
      <c r="E2479" s="248" t="s">
        <v>5</v>
      </c>
      <c r="F2479" s="249" t="s">
        <v>405</v>
      </c>
      <c r="H2479" s="250">
        <v>14</v>
      </c>
      <c r="I2479" s="251"/>
      <c r="L2479" s="247"/>
      <c r="M2479" s="252"/>
      <c r="N2479" s="253"/>
      <c r="O2479" s="253"/>
      <c r="P2479" s="253"/>
      <c r="Q2479" s="253"/>
      <c r="R2479" s="253"/>
      <c r="S2479" s="253"/>
      <c r="T2479" s="254"/>
      <c r="AT2479" s="248" t="s">
        <v>402</v>
      </c>
      <c r="AU2479" s="248" t="s">
        <v>87</v>
      </c>
      <c r="AV2479" s="14" t="s">
        <v>286</v>
      </c>
      <c r="AW2479" s="14" t="s">
        <v>43</v>
      </c>
      <c r="AX2479" s="14" t="s">
        <v>24</v>
      </c>
      <c r="AY2479" s="248" t="s">
        <v>281</v>
      </c>
    </row>
    <row r="2480" s="1" customFormat="1" ht="25.5" customHeight="1">
      <c r="B2480" s="203"/>
      <c r="C2480" s="204" t="s">
        <v>2908</v>
      </c>
      <c r="D2480" s="204" t="s">
        <v>282</v>
      </c>
      <c r="E2480" s="205" t="s">
        <v>2909</v>
      </c>
      <c r="F2480" s="206" t="s">
        <v>2910</v>
      </c>
      <c r="G2480" s="207" t="s">
        <v>515</v>
      </c>
      <c r="H2480" s="208">
        <v>10</v>
      </c>
      <c r="I2480" s="209"/>
      <c r="J2480" s="210">
        <f>ROUND(I2480*H2480,2)</f>
        <v>0</v>
      </c>
      <c r="K2480" s="206" t="s">
        <v>389</v>
      </c>
      <c r="L2480" s="48"/>
      <c r="M2480" s="211" t="s">
        <v>5</v>
      </c>
      <c r="N2480" s="212" t="s">
        <v>51</v>
      </c>
      <c r="O2480" s="49"/>
      <c r="P2480" s="213">
        <f>O2480*H2480</f>
        <v>0</v>
      </c>
      <c r="Q2480" s="213">
        <v>0</v>
      </c>
      <c r="R2480" s="213">
        <f>Q2480*H2480</f>
        <v>0</v>
      </c>
      <c r="S2480" s="213">
        <v>0</v>
      </c>
      <c r="T2480" s="214">
        <f>S2480*H2480</f>
        <v>0</v>
      </c>
      <c r="AR2480" s="26" t="s">
        <v>354</v>
      </c>
      <c r="AT2480" s="26" t="s">
        <v>282</v>
      </c>
      <c r="AU2480" s="26" t="s">
        <v>87</v>
      </c>
      <c r="AY2480" s="26" t="s">
        <v>281</v>
      </c>
      <c r="BE2480" s="215">
        <f>IF(N2480="základní",J2480,0)</f>
        <v>0</v>
      </c>
      <c r="BF2480" s="215">
        <f>IF(N2480="snížená",J2480,0)</f>
        <v>0</v>
      </c>
      <c r="BG2480" s="215">
        <f>IF(N2480="zákl. přenesená",J2480,0)</f>
        <v>0</v>
      </c>
      <c r="BH2480" s="215">
        <f>IF(N2480="sníž. přenesená",J2480,0)</f>
        <v>0</v>
      </c>
      <c r="BI2480" s="215">
        <f>IF(N2480="nulová",J2480,0)</f>
        <v>0</v>
      </c>
      <c r="BJ2480" s="26" t="s">
        <v>24</v>
      </c>
      <c r="BK2480" s="215">
        <f>ROUND(I2480*H2480,2)</f>
        <v>0</v>
      </c>
      <c r="BL2480" s="26" t="s">
        <v>354</v>
      </c>
      <c r="BM2480" s="26" t="s">
        <v>2911</v>
      </c>
    </row>
    <row r="2481" s="1" customFormat="1">
      <c r="B2481" s="48"/>
      <c r="D2481" s="216" t="s">
        <v>288</v>
      </c>
      <c r="F2481" s="217" t="s">
        <v>2912</v>
      </c>
      <c r="I2481" s="218"/>
      <c r="L2481" s="48"/>
      <c r="M2481" s="219"/>
      <c r="N2481" s="49"/>
      <c r="O2481" s="49"/>
      <c r="P2481" s="49"/>
      <c r="Q2481" s="49"/>
      <c r="R2481" s="49"/>
      <c r="S2481" s="49"/>
      <c r="T2481" s="87"/>
      <c r="AT2481" s="26" t="s">
        <v>288</v>
      </c>
      <c r="AU2481" s="26" t="s">
        <v>87</v>
      </c>
    </row>
    <row r="2482" s="13" customFormat="1">
      <c r="B2482" s="239"/>
      <c r="D2482" s="216" t="s">
        <v>402</v>
      </c>
      <c r="E2482" s="240" t="s">
        <v>5</v>
      </c>
      <c r="F2482" s="241" t="s">
        <v>2913</v>
      </c>
      <c r="H2482" s="242">
        <v>10</v>
      </c>
      <c r="I2482" s="243"/>
      <c r="L2482" s="239"/>
      <c r="M2482" s="244"/>
      <c r="N2482" s="245"/>
      <c r="O2482" s="245"/>
      <c r="P2482" s="245"/>
      <c r="Q2482" s="245"/>
      <c r="R2482" s="245"/>
      <c r="S2482" s="245"/>
      <c r="T2482" s="246"/>
      <c r="AT2482" s="240" t="s">
        <v>402</v>
      </c>
      <c r="AU2482" s="240" t="s">
        <v>87</v>
      </c>
      <c r="AV2482" s="13" t="s">
        <v>87</v>
      </c>
      <c r="AW2482" s="13" t="s">
        <v>43</v>
      </c>
      <c r="AX2482" s="13" t="s">
        <v>80</v>
      </c>
      <c r="AY2482" s="240" t="s">
        <v>281</v>
      </c>
    </row>
    <row r="2483" s="14" customFormat="1">
      <c r="B2483" s="247"/>
      <c r="D2483" s="216" t="s">
        <v>402</v>
      </c>
      <c r="E2483" s="248" t="s">
        <v>5</v>
      </c>
      <c r="F2483" s="249" t="s">
        <v>405</v>
      </c>
      <c r="H2483" s="250">
        <v>10</v>
      </c>
      <c r="I2483" s="251"/>
      <c r="L2483" s="247"/>
      <c r="M2483" s="252"/>
      <c r="N2483" s="253"/>
      <c r="O2483" s="253"/>
      <c r="P2483" s="253"/>
      <c r="Q2483" s="253"/>
      <c r="R2483" s="253"/>
      <c r="S2483" s="253"/>
      <c r="T2483" s="254"/>
      <c r="AT2483" s="248" t="s">
        <v>402</v>
      </c>
      <c r="AU2483" s="248" t="s">
        <v>87</v>
      </c>
      <c r="AV2483" s="14" t="s">
        <v>286</v>
      </c>
      <c r="AW2483" s="14" t="s">
        <v>43</v>
      </c>
      <c r="AX2483" s="14" t="s">
        <v>24</v>
      </c>
      <c r="AY2483" s="248" t="s">
        <v>281</v>
      </c>
    </row>
    <row r="2484" s="1" customFormat="1" ht="25.5" customHeight="1">
      <c r="B2484" s="203"/>
      <c r="C2484" s="204" t="s">
        <v>2914</v>
      </c>
      <c r="D2484" s="204" t="s">
        <v>282</v>
      </c>
      <c r="E2484" s="205" t="s">
        <v>2915</v>
      </c>
      <c r="F2484" s="206" t="s">
        <v>2916</v>
      </c>
      <c r="G2484" s="207" t="s">
        <v>515</v>
      </c>
      <c r="H2484" s="208">
        <v>13</v>
      </c>
      <c r="I2484" s="209"/>
      <c r="J2484" s="210">
        <f>ROUND(I2484*H2484,2)</f>
        <v>0</v>
      </c>
      <c r="K2484" s="206" t="s">
        <v>389</v>
      </c>
      <c r="L2484" s="48"/>
      <c r="M2484" s="211" t="s">
        <v>5</v>
      </c>
      <c r="N2484" s="212" t="s">
        <v>51</v>
      </c>
      <c r="O2484" s="49"/>
      <c r="P2484" s="213">
        <f>O2484*H2484</f>
        <v>0</v>
      </c>
      <c r="Q2484" s="213">
        <v>0</v>
      </c>
      <c r="R2484" s="213">
        <f>Q2484*H2484</f>
        <v>0</v>
      </c>
      <c r="S2484" s="213">
        <v>0</v>
      </c>
      <c r="T2484" s="214">
        <f>S2484*H2484</f>
        <v>0</v>
      </c>
      <c r="AR2484" s="26" t="s">
        <v>354</v>
      </c>
      <c r="AT2484" s="26" t="s">
        <v>282</v>
      </c>
      <c r="AU2484" s="26" t="s">
        <v>87</v>
      </c>
      <c r="AY2484" s="26" t="s">
        <v>281</v>
      </c>
      <c r="BE2484" s="215">
        <f>IF(N2484="základní",J2484,0)</f>
        <v>0</v>
      </c>
      <c r="BF2484" s="215">
        <f>IF(N2484="snížená",J2484,0)</f>
        <v>0</v>
      </c>
      <c r="BG2484" s="215">
        <f>IF(N2484="zákl. přenesená",J2484,0)</f>
        <v>0</v>
      </c>
      <c r="BH2484" s="215">
        <f>IF(N2484="sníž. přenesená",J2484,0)</f>
        <v>0</v>
      </c>
      <c r="BI2484" s="215">
        <f>IF(N2484="nulová",J2484,0)</f>
        <v>0</v>
      </c>
      <c r="BJ2484" s="26" t="s">
        <v>24</v>
      </c>
      <c r="BK2484" s="215">
        <f>ROUND(I2484*H2484,2)</f>
        <v>0</v>
      </c>
      <c r="BL2484" s="26" t="s">
        <v>354</v>
      </c>
      <c r="BM2484" s="26" t="s">
        <v>2917</v>
      </c>
    </row>
    <row r="2485" s="1" customFormat="1">
      <c r="B2485" s="48"/>
      <c r="D2485" s="216" t="s">
        <v>288</v>
      </c>
      <c r="F2485" s="217" t="s">
        <v>2918</v>
      </c>
      <c r="I2485" s="218"/>
      <c r="L2485" s="48"/>
      <c r="M2485" s="219"/>
      <c r="N2485" s="49"/>
      <c r="O2485" s="49"/>
      <c r="P2485" s="49"/>
      <c r="Q2485" s="49"/>
      <c r="R2485" s="49"/>
      <c r="S2485" s="49"/>
      <c r="T2485" s="87"/>
      <c r="AT2485" s="26" t="s">
        <v>288</v>
      </c>
      <c r="AU2485" s="26" t="s">
        <v>87</v>
      </c>
    </row>
    <row r="2486" s="13" customFormat="1">
      <c r="B2486" s="239"/>
      <c r="D2486" s="216" t="s">
        <v>402</v>
      </c>
      <c r="E2486" s="240" t="s">
        <v>5</v>
      </c>
      <c r="F2486" s="241" t="s">
        <v>2919</v>
      </c>
      <c r="H2486" s="242">
        <v>13</v>
      </c>
      <c r="I2486" s="243"/>
      <c r="L2486" s="239"/>
      <c r="M2486" s="244"/>
      <c r="N2486" s="245"/>
      <c r="O2486" s="245"/>
      <c r="P2486" s="245"/>
      <c r="Q2486" s="245"/>
      <c r="R2486" s="245"/>
      <c r="S2486" s="245"/>
      <c r="T2486" s="246"/>
      <c r="AT2486" s="240" t="s">
        <v>402</v>
      </c>
      <c r="AU2486" s="240" t="s">
        <v>87</v>
      </c>
      <c r="AV2486" s="13" t="s">
        <v>87</v>
      </c>
      <c r="AW2486" s="13" t="s">
        <v>43</v>
      </c>
      <c r="AX2486" s="13" t="s">
        <v>80</v>
      </c>
      <c r="AY2486" s="240" t="s">
        <v>281</v>
      </c>
    </row>
    <row r="2487" s="14" customFormat="1">
      <c r="B2487" s="247"/>
      <c r="D2487" s="216" t="s">
        <v>402</v>
      </c>
      <c r="E2487" s="248" t="s">
        <v>5</v>
      </c>
      <c r="F2487" s="249" t="s">
        <v>405</v>
      </c>
      <c r="H2487" s="250">
        <v>13</v>
      </c>
      <c r="I2487" s="251"/>
      <c r="L2487" s="247"/>
      <c r="M2487" s="252"/>
      <c r="N2487" s="253"/>
      <c r="O2487" s="253"/>
      <c r="P2487" s="253"/>
      <c r="Q2487" s="253"/>
      <c r="R2487" s="253"/>
      <c r="S2487" s="253"/>
      <c r="T2487" s="254"/>
      <c r="AT2487" s="248" t="s">
        <v>402</v>
      </c>
      <c r="AU2487" s="248" t="s">
        <v>87</v>
      </c>
      <c r="AV2487" s="14" t="s">
        <v>286</v>
      </c>
      <c r="AW2487" s="14" t="s">
        <v>43</v>
      </c>
      <c r="AX2487" s="14" t="s">
        <v>24</v>
      </c>
      <c r="AY2487" s="248" t="s">
        <v>281</v>
      </c>
    </row>
    <row r="2488" s="1" customFormat="1" ht="25.5" customHeight="1">
      <c r="B2488" s="203"/>
      <c r="C2488" s="255" t="s">
        <v>2920</v>
      </c>
      <c r="D2488" s="255" t="s">
        <v>512</v>
      </c>
      <c r="E2488" s="256" t="s">
        <v>2921</v>
      </c>
      <c r="F2488" s="257" t="s">
        <v>2922</v>
      </c>
      <c r="G2488" s="258" t="s">
        <v>515</v>
      </c>
      <c r="H2488" s="259">
        <v>7</v>
      </c>
      <c r="I2488" s="260"/>
      <c r="J2488" s="261">
        <f>ROUND(I2488*H2488,2)</f>
        <v>0</v>
      </c>
      <c r="K2488" s="257" t="s">
        <v>389</v>
      </c>
      <c r="L2488" s="262"/>
      <c r="M2488" s="263" t="s">
        <v>5</v>
      </c>
      <c r="N2488" s="264" t="s">
        <v>51</v>
      </c>
      <c r="O2488" s="49"/>
      <c r="P2488" s="213">
        <f>O2488*H2488</f>
        <v>0</v>
      </c>
      <c r="Q2488" s="213">
        <v>0.016500000000000001</v>
      </c>
      <c r="R2488" s="213">
        <f>Q2488*H2488</f>
        <v>0.11550000000000001</v>
      </c>
      <c r="S2488" s="213">
        <v>0</v>
      </c>
      <c r="T2488" s="214">
        <f>S2488*H2488</f>
        <v>0</v>
      </c>
      <c r="AR2488" s="26" t="s">
        <v>738</v>
      </c>
      <c r="AT2488" s="26" t="s">
        <v>512</v>
      </c>
      <c r="AU2488" s="26" t="s">
        <v>87</v>
      </c>
      <c r="AY2488" s="26" t="s">
        <v>281</v>
      </c>
      <c r="BE2488" s="215">
        <f>IF(N2488="základní",J2488,0)</f>
        <v>0</v>
      </c>
      <c r="BF2488" s="215">
        <f>IF(N2488="snížená",J2488,0)</f>
        <v>0</v>
      </c>
      <c r="BG2488" s="215">
        <f>IF(N2488="zákl. přenesená",J2488,0)</f>
        <v>0</v>
      </c>
      <c r="BH2488" s="215">
        <f>IF(N2488="sníž. přenesená",J2488,0)</f>
        <v>0</v>
      </c>
      <c r="BI2488" s="215">
        <f>IF(N2488="nulová",J2488,0)</f>
        <v>0</v>
      </c>
      <c r="BJ2488" s="26" t="s">
        <v>24</v>
      </c>
      <c r="BK2488" s="215">
        <f>ROUND(I2488*H2488,2)</f>
        <v>0</v>
      </c>
      <c r="BL2488" s="26" t="s">
        <v>354</v>
      </c>
      <c r="BM2488" s="26" t="s">
        <v>2923</v>
      </c>
    </row>
    <row r="2489" s="1" customFormat="1">
      <c r="B2489" s="48"/>
      <c r="D2489" s="216" t="s">
        <v>288</v>
      </c>
      <c r="F2489" s="217" t="s">
        <v>2924</v>
      </c>
      <c r="I2489" s="218"/>
      <c r="L2489" s="48"/>
      <c r="M2489" s="219"/>
      <c r="N2489" s="49"/>
      <c r="O2489" s="49"/>
      <c r="P2489" s="49"/>
      <c r="Q2489" s="49"/>
      <c r="R2489" s="49"/>
      <c r="S2489" s="49"/>
      <c r="T2489" s="87"/>
      <c r="AT2489" s="26" t="s">
        <v>288</v>
      </c>
      <c r="AU2489" s="26" t="s">
        <v>87</v>
      </c>
    </row>
    <row r="2490" s="1" customFormat="1" ht="25.5" customHeight="1">
      <c r="B2490" s="203"/>
      <c r="C2490" s="255" t="s">
        <v>2925</v>
      </c>
      <c r="D2490" s="255" t="s">
        <v>512</v>
      </c>
      <c r="E2490" s="256" t="s">
        <v>2926</v>
      </c>
      <c r="F2490" s="257" t="s">
        <v>2901</v>
      </c>
      <c r="G2490" s="258" t="s">
        <v>515</v>
      </c>
      <c r="H2490" s="259">
        <v>3</v>
      </c>
      <c r="I2490" s="260"/>
      <c r="J2490" s="261">
        <f>ROUND(I2490*H2490,2)</f>
        <v>0</v>
      </c>
      <c r="K2490" s="257" t="s">
        <v>389</v>
      </c>
      <c r="L2490" s="262"/>
      <c r="M2490" s="263" t="s">
        <v>5</v>
      </c>
      <c r="N2490" s="264" t="s">
        <v>51</v>
      </c>
      <c r="O2490" s="49"/>
      <c r="P2490" s="213">
        <f>O2490*H2490</f>
        <v>0</v>
      </c>
      <c r="Q2490" s="213">
        <v>0.018499999999999999</v>
      </c>
      <c r="R2490" s="213">
        <f>Q2490*H2490</f>
        <v>0.055499999999999994</v>
      </c>
      <c r="S2490" s="213">
        <v>0</v>
      </c>
      <c r="T2490" s="214">
        <f>S2490*H2490</f>
        <v>0</v>
      </c>
      <c r="AR2490" s="26" t="s">
        <v>738</v>
      </c>
      <c r="AT2490" s="26" t="s">
        <v>512</v>
      </c>
      <c r="AU2490" s="26" t="s">
        <v>87</v>
      </c>
      <c r="AY2490" s="26" t="s">
        <v>281</v>
      </c>
      <c r="BE2490" s="215">
        <f>IF(N2490="základní",J2490,0)</f>
        <v>0</v>
      </c>
      <c r="BF2490" s="215">
        <f>IF(N2490="snížená",J2490,0)</f>
        <v>0</v>
      </c>
      <c r="BG2490" s="215">
        <f>IF(N2490="zákl. přenesená",J2490,0)</f>
        <v>0</v>
      </c>
      <c r="BH2490" s="215">
        <f>IF(N2490="sníž. přenesená",J2490,0)</f>
        <v>0</v>
      </c>
      <c r="BI2490" s="215">
        <f>IF(N2490="nulová",J2490,0)</f>
        <v>0</v>
      </c>
      <c r="BJ2490" s="26" t="s">
        <v>24</v>
      </c>
      <c r="BK2490" s="215">
        <f>ROUND(I2490*H2490,2)</f>
        <v>0</v>
      </c>
      <c r="BL2490" s="26" t="s">
        <v>354</v>
      </c>
      <c r="BM2490" s="26" t="s">
        <v>2927</v>
      </c>
    </row>
    <row r="2491" s="1" customFormat="1">
      <c r="B2491" s="48"/>
      <c r="D2491" s="216" t="s">
        <v>288</v>
      </c>
      <c r="F2491" s="217" t="s">
        <v>2928</v>
      </c>
      <c r="I2491" s="218"/>
      <c r="L2491" s="48"/>
      <c r="M2491" s="219"/>
      <c r="N2491" s="49"/>
      <c r="O2491" s="49"/>
      <c r="P2491" s="49"/>
      <c r="Q2491" s="49"/>
      <c r="R2491" s="49"/>
      <c r="S2491" s="49"/>
      <c r="T2491" s="87"/>
      <c r="AT2491" s="26" t="s">
        <v>288</v>
      </c>
      <c r="AU2491" s="26" t="s">
        <v>87</v>
      </c>
    </row>
    <row r="2492" s="1" customFormat="1" ht="25.5" customHeight="1">
      <c r="B2492" s="203"/>
      <c r="C2492" s="255" t="s">
        <v>2929</v>
      </c>
      <c r="D2492" s="255" t="s">
        <v>512</v>
      </c>
      <c r="E2492" s="256" t="s">
        <v>2930</v>
      </c>
      <c r="F2492" s="257" t="s">
        <v>2931</v>
      </c>
      <c r="G2492" s="258" t="s">
        <v>515</v>
      </c>
      <c r="H2492" s="259">
        <v>12</v>
      </c>
      <c r="I2492" s="260"/>
      <c r="J2492" s="261">
        <f>ROUND(I2492*H2492,2)</f>
        <v>0</v>
      </c>
      <c r="K2492" s="257" t="s">
        <v>389</v>
      </c>
      <c r="L2492" s="262"/>
      <c r="M2492" s="263" t="s">
        <v>5</v>
      </c>
      <c r="N2492" s="264" t="s">
        <v>51</v>
      </c>
      <c r="O2492" s="49"/>
      <c r="P2492" s="213">
        <f>O2492*H2492</f>
        <v>0</v>
      </c>
      <c r="Q2492" s="213">
        <v>0.021499999999999998</v>
      </c>
      <c r="R2492" s="213">
        <f>Q2492*H2492</f>
        <v>0.25800000000000001</v>
      </c>
      <c r="S2492" s="213">
        <v>0</v>
      </c>
      <c r="T2492" s="214">
        <f>S2492*H2492</f>
        <v>0</v>
      </c>
      <c r="AR2492" s="26" t="s">
        <v>738</v>
      </c>
      <c r="AT2492" s="26" t="s">
        <v>512</v>
      </c>
      <c r="AU2492" s="26" t="s">
        <v>87</v>
      </c>
      <c r="AY2492" s="26" t="s">
        <v>281</v>
      </c>
      <c r="BE2492" s="215">
        <f>IF(N2492="základní",J2492,0)</f>
        <v>0</v>
      </c>
      <c r="BF2492" s="215">
        <f>IF(N2492="snížená",J2492,0)</f>
        <v>0</v>
      </c>
      <c r="BG2492" s="215">
        <f>IF(N2492="zákl. přenesená",J2492,0)</f>
        <v>0</v>
      </c>
      <c r="BH2492" s="215">
        <f>IF(N2492="sníž. přenesená",J2492,0)</f>
        <v>0</v>
      </c>
      <c r="BI2492" s="215">
        <f>IF(N2492="nulová",J2492,0)</f>
        <v>0</v>
      </c>
      <c r="BJ2492" s="26" t="s">
        <v>24</v>
      </c>
      <c r="BK2492" s="215">
        <f>ROUND(I2492*H2492,2)</f>
        <v>0</v>
      </c>
      <c r="BL2492" s="26" t="s">
        <v>354</v>
      </c>
      <c r="BM2492" s="26" t="s">
        <v>2932</v>
      </c>
    </row>
    <row r="2493" s="1" customFormat="1">
      <c r="B2493" s="48"/>
      <c r="D2493" s="216" t="s">
        <v>288</v>
      </c>
      <c r="F2493" s="217" t="s">
        <v>2933</v>
      </c>
      <c r="I2493" s="218"/>
      <c r="L2493" s="48"/>
      <c r="M2493" s="219"/>
      <c r="N2493" s="49"/>
      <c r="O2493" s="49"/>
      <c r="P2493" s="49"/>
      <c r="Q2493" s="49"/>
      <c r="R2493" s="49"/>
      <c r="S2493" s="49"/>
      <c r="T2493" s="87"/>
      <c r="AT2493" s="26" t="s">
        <v>288</v>
      </c>
      <c r="AU2493" s="26" t="s">
        <v>87</v>
      </c>
    </row>
    <row r="2494" s="1" customFormat="1" ht="25.5" customHeight="1">
      <c r="B2494" s="203"/>
      <c r="C2494" s="255" t="s">
        <v>2934</v>
      </c>
      <c r="D2494" s="255" t="s">
        <v>512</v>
      </c>
      <c r="E2494" s="256" t="s">
        <v>2935</v>
      </c>
      <c r="F2494" s="257" t="s">
        <v>2936</v>
      </c>
      <c r="G2494" s="258" t="s">
        <v>515</v>
      </c>
      <c r="H2494" s="259">
        <v>1</v>
      </c>
      <c r="I2494" s="260"/>
      <c r="J2494" s="261">
        <f>ROUND(I2494*H2494,2)</f>
        <v>0</v>
      </c>
      <c r="K2494" s="257" t="s">
        <v>5</v>
      </c>
      <c r="L2494" s="262"/>
      <c r="M2494" s="263" t="s">
        <v>5</v>
      </c>
      <c r="N2494" s="264" t="s">
        <v>51</v>
      </c>
      <c r="O2494" s="49"/>
      <c r="P2494" s="213">
        <f>O2494*H2494</f>
        <v>0</v>
      </c>
      <c r="Q2494" s="213">
        <v>0.021499999999999998</v>
      </c>
      <c r="R2494" s="213">
        <f>Q2494*H2494</f>
        <v>0.021499999999999998</v>
      </c>
      <c r="S2494" s="213">
        <v>0</v>
      </c>
      <c r="T2494" s="214">
        <f>S2494*H2494</f>
        <v>0</v>
      </c>
      <c r="AR2494" s="26" t="s">
        <v>738</v>
      </c>
      <c r="AT2494" s="26" t="s">
        <v>512</v>
      </c>
      <c r="AU2494" s="26" t="s">
        <v>87</v>
      </c>
      <c r="AY2494" s="26" t="s">
        <v>281</v>
      </c>
      <c r="BE2494" s="215">
        <f>IF(N2494="základní",J2494,0)</f>
        <v>0</v>
      </c>
      <c r="BF2494" s="215">
        <f>IF(N2494="snížená",J2494,0)</f>
        <v>0</v>
      </c>
      <c r="BG2494" s="215">
        <f>IF(N2494="zákl. přenesená",J2494,0)</f>
        <v>0</v>
      </c>
      <c r="BH2494" s="215">
        <f>IF(N2494="sníž. přenesená",J2494,0)</f>
        <v>0</v>
      </c>
      <c r="BI2494" s="215">
        <f>IF(N2494="nulová",J2494,0)</f>
        <v>0</v>
      </c>
      <c r="BJ2494" s="26" t="s">
        <v>24</v>
      </c>
      <c r="BK2494" s="215">
        <f>ROUND(I2494*H2494,2)</f>
        <v>0</v>
      </c>
      <c r="BL2494" s="26" t="s">
        <v>354</v>
      </c>
      <c r="BM2494" s="26" t="s">
        <v>2937</v>
      </c>
    </row>
    <row r="2495" s="1" customFormat="1">
      <c r="B2495" s="48"/>
      <c r="D2495" s="216" t="s">
        <v>288</v>
      </c>
      <c r="F2495" s="217" t="s">
        <v>2938</v>
      </c>
      <c r="I2495" s="218"/>
      <c r="L2495" s="48"/>
      <c r="M2495" s="219"/>
      <c r="N2495" s="49"/>
      <c r="O2495" s="49"/>
      <c r="P2495" s="49"/>
      <c r="Q2495" s="49"/>
      <c r="R2495" s="49"/>
      <c r="S2495" s="49"/>
      <c r="T2495" s="87"/>
      <c r="AT2495" s="26" t="s">
        <v>288</v>
      </c>
      <c r="AU2495" s="26" t="s">
        <v>87</v>
      </c>
    </row>
    <row r="2496" s="1" customFormat="1" ht="25.5" customHeight="1">
      <c r="B2496" s="203"/>
      <c r="C2496" s="204" t="s">
        <v>2939</v>
      </c>
      <c r="D2496" s="204" t="s">
        <v>282</v>
      </c>
      <c r="E2496" s="205" t="s">
        <v>2940</v>
      </c>
      <c r="F2496" s="206" t="s">
        <v>2941</v>
      </c>
      <c r="G2496" s="207" t="s">
        <v>515</v>
      </c>
      <c r="H2496" s="208">
        <v>1</v>
      </c>
      <c r="I2496" s="209"/>
      <c r="J2496" s="210">
        <f>ROUND(I2496*H2496,2)</f>
        <v>0</v>
      </c>
      <c r="K2496" s="206" t="s">
        <v>389</v>
      </c>
      <c r="L2496" s="48"/>
      <c r="M2496" s="211" t="s">
        <v>5</v>
      </c>
      <c r="N2496" s="212" t="s">
        <v>51</v>
      </c>
      <c r="O2496" s="49"/>
      <c r="P2496" s="213">
        <f>O2496*H2496</f>
        <v>0</v>
      </c>
      <c r="Q2496" s="213">
        <v>0</v>
      </c>
      <c r="R2496" s="213">
        <f>Q2496*H2496</f>
        <v>0</v>
      </c>
      <c r="S2496" s="213">
        <v>0</v>
      </c>
      <c r="T2496" s="214">
        <f>S2496*H2496</f>
        <v>0</v>
      </c>
      <c r="AR2496" s="26" t="s">
        <v>354</v>
      </c>
      <c r="AT2496" s="26" t="s">
        <v>282</v>
      </c>
      <c r="AU2496" s="26" t="s">
        <v>87</v>
      </c>
      <c r="AY2496" s="26" t="s">
        <v>281</v>
      </c>
      <c r="BE2496" s="215">
        <f>IF(N2496="základní",J2496,0)</f>
        <v>0</v>
      </c>
      <c r="BF2496" s="215">
        <f>IF(N2496="snížená",J2496,0)</f>
        <v>0</v>
      </c>
      <c r="BG2496" s="215">
        <f>IF(N2496="zákl. přenesená",J2496,0)</f>
        <v>0</v>
      </c>
      <c r="BH2496" s="215">
        <f>IF(N2496="sníž. přenesená",J2496,0)</f>
        <v>0</v>
      </c>
      <c r="BI2496" s="215">
        <f>IF(N2496="nulová",J2496,0)</f>
        <v>0</v>
      </c>
      <c r="BJ2496" s="26" t="s">
        <v>24</v>
      </c>
      <c r="BK2496" s="215">
        <f>ROUND(I2496*H2496,2)</f>
        <v>0</v>
      </c>
      <c r="BL2496" s="26" t="s">
        <v>354</v>
      </c>
      <c r="BM2496" s="26" t="s">
        <v>2942</v>
      </c>
    </row>
    <row r="2497" s="1" customFormat="1">
      <c r="B2497" s="48"/>
      <c r="D2497" s="216" t="s">
        <v>288</v>
      </c>
      <c r="F2497" s="217" t="s">
        <v>2943</v>
      </c>
      <c r="I2497" s="218"/>
      <c r="L2497" s="48"/>
      <c r="M2497" s="219"/>
      <c r="N2497" s="49"/>
      <c r="O2497" s="49"/>
      <c r="P2497" s="49"/>
      <c r="Q2497" s="49"/>
      <c r="R2497" s="49"/>
      <c r="S2497" s="49"/>
      <c r="T2497" s="87"/>
      <c r="AT2497" s="26" t="s">
        <v>288</v>
      </c>
      <c r="AU2497" s="26" t="s">
        <v>87</v>
      </c>
    </row>
    <row r="2498" s="1" customFormat="1" ht="25.5" customHeight="1">
      <c r="B2498" s="203"/>
      <c r="C2498" s="255" t="s">
        <v>2944</v>
      </c>
      <c r="D2498" s="255" t="s">
        <v>512</v>
      </c>
      <c r="E2498" s="256" t="s">
        <v>2945</v>
      </c>
      <c r="F2498" s="257" t="s">
        <v>2946</v>
      </c>
      <c r="G2498" s="258" t="s">
        <v>515</v>
      </c>
      <c r="H2498" s="259">
        <v>1</v>
      </c>
      <c r="I2498" s="260"/>
      <c r="J2498" s="261">
        <f>ROUND(I2498*H2498,2)</f>
        <v>0</v>
      </c>
      <c r="K2498" s="257" t="s">
        <v>5</v>
      </c>
      <c r="L2498" s="262"/>
      <c r="M2498" s="263" t="s">
        <v>5</v>
      </c>
      <c r="N2498" s="264" t="s">
        <v>51</v>
      </c>
      <c r="O2498" s="49"/>
      <c r="P2498" s="213">
        <f>O2498*H2498</f>
        <v>0</v>
      </c>
      <c r="Q2498" s="213">
        <v>0.039</v>
      </c>
      <c r="R2498" s="213">
        <f>Q2498*H2498</f>
        <v>0.039</v>
      </c>
      <c r="S2498" s="213">
        <v>0</v>
      </c>
      <c r="T2498" s="214">
        <f>S2498*H2498</f>
        <v>0</v>
      </c>
      <c r="AR2498" s="26" t="s">
        <v>738</v>
      </c>
      <c r="AT2498" s="26" t="s">
        <v>512</v>
      </c>
      <c r="AU2498" s="26" t="s">
        <v>87</v>
      </c>
      <c r="AY2498" s="26" t="s">
        <v>281</v>
      </c>
      <c r="BE2498" s="215">
        <f>IF(N2498="základní",J2498,0)</f>
        <v>0</v>
      </c>
      <c r="BF2498" s="215">
        <f>IF(N2498="snížená",J2498,0)</f>
        <v>0</v>
      </c>
      <c r="BG2498" s="215">
        <f>IF(N2498="zákl. přenesená",J2498,0)</f>
        <v>0</v>
      </c>
      <c r="BH2498" s="215">
        <f>IF(N2498="sníž. přenesená",J2498,0)</f>
        <v>0</v>
      </c>
      <c r="BI2498" s="215">
        <f>IF(N2498="nulová",J2498,0)</f>
        <v>0</v>
      </c>
      <c r="BJ2498" s="26" t="s">
        <v>24</v>
      </c>
      <c r="BK2498" s="215">
        <f>ROUND(I2498*H2498,2)</f>
        <v>0</v>
      </c>
      <c r="BL2498" s="26" t="s">
        <v>354</v>
      </c>
      <c r="BM2498" s="26" t="s">
        <v>2947</v>
      </c>
    </row>
    <row r="2499" s="1" customFormat="1">
      <c r="B2499" s="48"/>
      <c r="D2499" s="216" t="s">
        <v>288</v>
      </c>
      <c r="F2499" s="217" t="s">
        <v>2948</v>
      </c>
      <c r="I2499" s="218"/>
      <c r="L2499" s="48"/>
      <c r="M2499" s="219"/>
      <c r="N2499" s="49"/>
      <c r="O2499" s="49"/>
      <c r="P2499" s="49"/>
      <c r="Q2499" s="49"/>
      <c r="R2499" s="49"/>
      <c r="S2499" s="49"/>
      <c r="T2499" s="87"/>
      <c r="AT2499" s="26" t="s">
        <v>288</v>
      </c>
      <c r="AU2499" s="26" t="s">
        <v>87</v>
      </c>
    </row>
    <row r="2500" s="1" customFormat="1" ht="25.5" customHeight="1">
      <c r="B2500" s="203"/>
      <c r="C2500" s="204" t="s">
        <v>2949</v>
      </c>
      <c r="D2500" s="204" t="s">
        <v>282</v>
      </c>
      <c r="E2500" s="205" t="s">
        <v>2950</v>
      </c>
      <c r="F2500" s="206" t="s">
        <v>2951</v>
      </c>
      <c r="G2500" s="207" t="s">
        <v>515</v>
      </c>
      <c r="H2500" s="208">
        <v>1</v>
      </c>
      <c r="I2500" s="209"/>
      <c r="J2500" s="210">
        <f>ROUND(I2500*H2500,2)</f>
        <v>0</v>
      </c>
      <c r="K2500" s="206" t="s">
        <v>389</v>
      </c>
      <c r="L2500" s="48"/>
      <c r="M2500" s="211" t="s">
        <v>5</v>
      </c>
      <c r="N2500" s="212" t="s">
        <v>51</v>
      </c>
      <c r="O2500" s="49"/>
      <c r="P2500" s="213">
        <f>O2500*H2500</f>
        <v>0</v>
      </c>
      <c r="Q2500" s="213">
        <v>0</v>
      </c>
      <c r="R2500" s="213">
        <f>Q2500*H2500</f>
        <v>0</v>
      </c>
      <c r="S2500" s="213">
        <v>0</v>
      </c>
      <c r="T2500" s="214">
        <f>S2500*H2500</f>
        <v>0</v>
      </c>
      <c r="AR2500" s="26" t="s">
        <v>354</v>
      </c>
      <c r="AT2500" s="26" t="s">
        <v>282</v>
      </c>
      <c r="AU2500" s="26" t="s">
        <v>87</v>
      </c>
      <c r="AY2500" s="26" t="s">
        <v>281</v>
      </c>
      <c r="BE2500" s="215">
        <f>IF(N2500="základní",J2500,0)</f>
        <v>0</v>
      </c>
      <c r="BF2500" s="215">
        <f>IF(N2500="snížená",J2500,0)</f>
        <v>0</v>
      </c>
      <c r="BG2500" s="215">
        <f>IF(N2500="zákl. přenesená",J2500,0)</f>
        <v>0</v>
      </c>
      <c r="BH2500" s="215">
        <f>IF(N2500="sníž. přenesená",J2500,0)</f>
        <v>0</v>
      </c>
      <c r="BI2500" s="215">
        <f>IF(N2500="nulová",J2500,0)</f>
        <v>0</v>
      </c>
      <c r="BJ2500" s="26" t="s">
        <v>24</v>
      </c>
      <c r="BK2500" s="215">
        <f>ROUND(I2500*H2500,2)</f>
        <v>0</v>
      </c>
      <c r="BL2500" s="26" t="s">
        <v>354</v>
      </c>
      <c r="BM2500" s="26" t="s">
        <v>2952</v>
      </c>
    </row>
    <row r="2501" s="1" customFormat="1">
      <c r="B2501" s="48"/>
      <c r="D2501" s="216" t="s">
        <v>288</v>
      </c>
      <c r="F2501" s="217" t="s">
        <v>2953</v>
      </c>
      <c r="I2501" s="218"/>
      <c r="L2501" s="48"/>
      <c r="M2501" s="219"/>
      <c r="N2501" s="49"/>
      <c r="O2501" s="49"/>
      <c r="P2501" s="49"/>
      <c r="Q2501" s="49"/>
      <c r="R2501" s="49"/>
      <c r="S2501" s="49"/>
      <c r="T2501" s="87"/>
      <c r="AT2501" s="26" t="s">
        <v>288</v>
      </c>
      <c r="AU2501" s="26" t="s">
        <v>87</v>
      </c>
    </row>
    <row r="2502" s="1" customFormat="1" ht="25.5" customHeight="1">
      <c r="B2502" s="203"/>
      <c r="C2502" s="204" t="s">
        <v>2954</v>
      </c>
      <c r="D2502" s="204" t="s">
        <v>282</v>
      </c>
      <c r="E2502" s="205" t="s">
        <v>2903</v>
      </c>
      <c r="F2502" s="206" t="s">
        <v>2904</v>
      </c>
      <c r="G2502" s="207" t="s">
        <v>515</v>
      </c>
      <c r="H2502" s="208">
        <v>13</v>
      </c>
      <c r="I2502" s="209"/>
      <c r="J2502" s="210">
        <f>ROUND(I2502*H2502,2)</f>
        <v>0</v>
      </c>
      <c r="K2502" s="206" t="s">
        <v>389</v>
      </c>
      <c r="L2502" s="48"/>
      <c r="M2502" s="211" t="s">
        <v>5</v>
      </c>
      <c r="N2502" s="212" t="s">
        <v>51</v>
      </c>
      <c r="O2502" s="49"/>
      <c r="P2502" s="213">
        <f>O2502*H2502</f>
        <v>0</v>
      </c>
      <c r="Q2502" s="213">
        <v>0</v>
      </c>
      <c r="R2502" s="213">
        <f>Q2502*H2502</f>
        <v>0</v>
      </c>
      <c r="S2502" s="213">
        <v>0</v>
      </c>
      <c r="T2502" s="214">
        <f>S2502*H2502</f>
        <v>0</v>
      </c>
      <c r="AR2502" s="26" t="s">
        <v>354</v>
      </c>
      <c r="AT2502" s="26" t="s">
        <v>282</v>
      </c>
      <c r="AU2502" s="26" t="s">
        <v>87</v>
      </c>
      <c r="AY2502" s="26" t="s">
        <v>281</v>
      </c>
      <c r="BE2502" s="215">
        <f>IF(N2502="základní",J2502,0)</f>
        <v>0</v>
      </c>
      <c r="BF2502" s="215">
        <f>IF(N2502="snížená",J2502,0)</f>
        <v>0</v>
      </c>
      <c r="BG2502" s="215">
        <f>IF(N2502="zákl. přenesená",J2502,0)</f>
        <v>0</v>
      </c>
      <c r="BH2502" s="215">
        <f>IF(N2502="sníž. přenesená",J2502,0)</f>
        <v>0</v>
      </c>
      <c r="BI2502" s="215">
        <f>IF(N2502="nulová",J2502,0)</f>
        <v>0</v>
      </c>
      <c r="BJ2502" s="26" t="s">
        <v>24</v>
      </c>
      <c r="BK2502" s="215">
        <f>ROUND(I2502*H2502,2)</f>
        <v>0</v>
      </c>
      <c r="BL2502" s="26" t="s">
        <v>354</v>
      </c>
      <c r="BM2502" s="26" t="s">
        <v>2955</v>
      </c>
    </row>
    <row r="2503" s="1" customFormat="1">
      <c r="B2503" s="48"/>
      <c r="D2503" s="216" t="s">
        <v>288</v>
      </c>
      <c r="F2503" s="217" t="s">
        <v>2906</v>
      </c>
      <c r="I2503" s="218"/>
      <c r="L2503" s="48"/>
      <c r="M2503" s="219"/>
      <c r="N2503" s="49"/>
      <c r="O2503" s="49"/>
      <c r="P2503" s="49"/>
      <c r="Q2503" s="49"/>
      <c r="R2503" s="49"/>
      <c r="S2503" s="49"/>
      <c r="T2503" s="87"/>
      <c r="AT2503" s="26" t="s">
        <v>288</v>
      </c>
      <c r="AU2503" s="26" t="s">
        <v>87</v>
      </c>
    </row>
    <row r="2504" s="1" customFormat="1" ht="25.5" customHeight="1">
      <c r="B2504" s="203"/>
      <c r="C2504" s="255" t="s">
        <v>2956</v>
      </c>
      <c r="D2504" s="255" t="s">
        <v>512</v>
      </c>
      <c r="E2504" s="256" t="s">
        <v>2957</v>
      </c>
      <c r="F2504" s="257" t="s">
        <v>2958</v>
      </c>
      <c r="G2504" s="258" t="s">
        <v>515</v>
      </c>
      <c r="H2504" s="259">
        <v>1</v>
      </c>
      <c r="I2504" s="260"/>
      <c r="J2504" s="261">
        <f>ROUND(I2504*H2504,2)</f>
        <v>0</v>
      </c>
      <c r="K2504" s="257" t="s">
        <v>5</v>
      </c>
      <c r="L2504" s="262"/>
      <c r="M2504" s="263" t="s">
        <v>5</v>
      </c>
      <c r="N2504" s="264" t="s">
        <v>51</v>
      </c>
      <c r="O2504" s="49"/>
      <c r="P2504" s="213">
        <f>O2504*H2504</f>
        <v>0</v>
      </c>
      <c r="Q2504" s="213">
        <v>0.016500000000000001</v>
      </c>
      <c r="R2504" s="213">
        <f>Q2504*H2504</f>
        <v>0.016500000000000001</v>
      </c>
      <c r="S2504" s="213">
        <v>0</v>
      </c>
      <c r="T2504" s="214">
        <f>S2504*H2504</f>
        <v>0</v>
      </c>
      <c r="AR2504" s="26" t="s">
        <v>738</v>
      </c>
      <c r="AT2504" s="26" t="s">
        <v>512</v>
      </c>
      <c r="AU2504" s="26" t="s">
        <v>87</v>
      </c>
      <c r="AY2504" s="26" t="s">
        <v>281</v>
      </c>
      <c r="BE2504" s="215">
        <f>IF(N2504="základní",J2504,0)</f>
        <v>0</v>
      </c>
      <c r="BF2504" s="215">
        <f>IF(N2504="snížená",J2504,0)</f>
        <v>0</v>
      </c>
      <c r="BG2504" s="215">
        <f>IF(N2504="zákl. přenesená",J2504,0)</f>
        <v>0</v>
      </c>
      <c r="BH2504" s="215">
        <f>IF(N2504="sníž. přenesená",J2504,0)</f>
        <v>0</v>
      </c>
      <c r="BI2504" s="215">
        <f>IF(N2504="nulová",J2504,0)</f>
        <v>0</v>
      </c>
      <c r="BJ2504" s="26" t="s">
        <v>24</v>
      </c>
      <c r="BK2504" s="215">
        <f>ROUND(I2504*H2504,2)</f>
        <v>0</v>
      </c>
      <c r="BL2504" s="26" t="s">
        <v>354</v>
      </c>
      <c r="BM2504" s="26" t="s">
        <v>2959</v>
      </c>
    </row>
    <row r="2505" s="1" customFormat="1">
      <c r="B2505" s="48"/>
      <c r="D2505" s="216" t="s">
        <v>288</v>
      </c>
      <c r="F2505" s="217" t="s">
        <v>2073</v>
      </c>
      <c r="I2505" s="218"/>
      <c r="L2505" s="48"/>
      <c r="M2505" s="219"/>
      <c r="N2505" s="49"/>
      <c r="O2505" s="49"/>
      <c r="P2505" s="49"/>
      <c r="Q2505" s="49"/>
      <c r="R2505" s="49"/>
      <c r="S2505" s="49"/>
      <c r="T2505" s="87"/>
      <c r="AT2505" s="26" t="s">
        <v>288</v>
      </c>
      <c r="AU2505" s="26" t="s">
        <v>87</v>
      </c>
    </row>
    <row r="2506" s="1" customFormat="1" ht="25.5" customHeight="1">
      <c r="B2506" s="203"/>
      <c r="C2506" s="255" t="s">
        <v>2960</v>
      </c>
      <c r="D2506" s="255" t="s">
        <v>512</v>
      </c>
      <c r="E2506" s="256" t="s">
        <v>2961</v>
      </c>
      <c r="F2506" s="257" t="s">
        <v>2962</v>
      </c>
      <c r="G2506" s="258" t="s">
        <v>515</v>
      </c>
      <c r="H2506" s="259">
        <v>3</v>
      </c>
      <c r="I2506" s="260"/>
      <c r="J2506" s="261">
        <f>ROUND(I2506*H2506,2)</f>
        <v>0</v>
      </c>
      <c r="K2506" s="257" t="s">
        <v>5</v>
      </c>
      <c r="L2506" s="262"/>
      <c r="M2506" s="263" t="s">
        <v>5</v>
      </c>
      <c r="N2506" s="264" t="s">
        <v>51</v>
      </c>
      <c r="O2506" s="49"/>
      <c r="P2506" s="213">
        <f>O2506*H2506</f>
        <v>0</v>
      </c>
      <c r="Q2506" s="213">
        <v>0.021499999999999998</v>
      </c>
      <c r="R2506" s="213">
        <f>Q2506*H2506</f>
        <v>0.064500000000000002</v>
      </c>
      <c r="S2506" s="213">
        <v>0</v>
      </c>
      <c r="T2506" s="214">
        <f>S2506*H2506</f>
        <v>0</v>
      </c>
      <c r="AR2506" s="26" t="s">
        <v>738</v>
      </c>
      <c r="AT2506" s="26" t="s">
        <v>512</v>
      </c>
      <c r="AU2506" s="26" t="s">
        <v>87</v>
      </c>
      <c r="AY2506" s="26" t="s">
        <v>281</v>
      </c>
      <c r="BE2506" s="215">
        <f>IF(N2506="základní",J2506,0)</f>
        <v>0</v>
      </c>
      <c r="BF2506" s="215">
        <f>IF(N2506="snížená",J2506,0)</f>
        <v>0</v>
      </c>
      <c r="BG2506" s="215">
        <f>IF(N2506="zákl. přenesená",J2506,0)</f>
        <v>0</v>
      </c>
      <c r="BH2506" s="215">
        <f>IF(N2506="sníž. přenesená",J2506,0)</f>
        <v>0</v>
      </c>
      <c r="BI2506" s="215">
        <f>IF(N2506="nulová",J2506,0)</f>
        <v>0</v>
      </c>
      <c r="BJ2506" s="26" t="s">
        <v>24</v>
      </c>
      <c r="BK2506" s="215">
        <f>ROUND(I2506*H2506,2)</f>
        <v>0</v>
      </c>
      <c r="BL2506" s="26" t="s">
        <v>354</v>
      </c>
      <c r="BM2506" s="26" t="s">
        <v>2963</v>
      </c>
    </row>
    <row r="2507" s="1" customFormat="1">
      <c r="B2507" s="48"/>
      <c r="D2507" s="216" t="s">
        <v>288</v>
      </c>
      <c r="F2507" s="217" t="s">
        <v>2078</v>
      </c>
      <c r="I2507" s="218"/>
      <c r="L2507" s="48"/>
      <c r="M2507" s="219"/>
      <c r="N2507" s="49"/>
      <c r="O2507" s="49"/>
      <c r="P2507" s="49"/>
      <c r="Q2507" s="49"/>
      <c r="R2507" s="49"/>
      <c r="S2507" s="49"/>
      <c r="T2507" s="87"/>
      <c r="AT2507" s="26" t="s">
        <v>288</v>
      </c>
      <c r="AU2507" s="26" t="s">
        <v>87</v>
      </c>
    </row>
    <row r="2508" s="1" customFormat="1" ht="25.5" customHeight="1">
      <c r="B2508" s="203"/>
      <c r="C2508" s="255" t="s">
        <v>2964</v>
      </c>
      <c r="D2508" s="255" t="s">
        <v>512</v>
      </c>
      <c r="E2508" s="256" t="s">
        <v>2965</v>
      </c>
      <c r="F2508" s="257" t="s">
        <v>2966</v>
      </c>
      <c r="G2508" s="258" t="s">
        <v>515</v>
      </c>
      <c r="H2508" s="259">
        <v>10</v>
      </c>
      <c r="I2508" s="260"/>
      <c r="J2508" s="261">
        <f>ROUND(I2508*H2508,2)</f>
        <v>0</v>
      </c>
      <c r="K2508" s="257" t="s">
        <v>5</v>
      </c>
      <c r="L2508" s="262"/>
      <c r="M2508" s="263" t="s">
        <v>5</v>
      </c>
      <c r="N2508" s="264" t="s">
        <v>51</v>
      </c>
      <c r="O2508" s="49"/>
      <c r="P2508" s="213">
        <f>O2508*H2508</f>
        <v>0</v>
      </c>
      <c r="Q2508" s="213">
        <v>0.021499999999999998</v>
      </c>
      <c r="R2508" s="213">
        <f>Q2508*H2508</f>
        <v>0.21499999999999997</v>
      </c>
      <c r="S2508" s="213">
        <v>0</v>
      </c>
      <c r="T2508" s="214">
        <f>S2508*H2508</f>
        <v>0</v>
      </c>
      <c r="AR2508" s="26" t="s">
        <v>738</v>
      </c>
      <c r="AT2508" s="26" t="s">
        <v>512</v>
      </c>
      <c r="AU2508" s="26" t="s">
        <v>87</v>
      </c>
      <c r="AY2508" s="26" t="s">
        <v>281</v>
      </c>
      <c r="BE2508" s="215">
        <f>IF(N2508="základní",J2508,0)</f>
        <v>0</v>
      </c>
      <c r="BF2508" s="215">
        <f>IF(N2508="snížená",J2508,0)</f>
        <v>0</v>
      </c>
      <c r="BG2508" s="215">
        <f>IF(N2508="zákl. přenesená",J2508,0)</f>
        <v>0</v>
      </c>
      <c r="BH2508" s="215">
        <f>IF(N2508="sníž. přenesená",J2508,0)</f>
        <v>0</v>
      </c>
      <c r="BI2508" s="215">
        <f>IF(N2508="nulová",J2508,0)</f>
        <v>0</v>
      </c>
      <c r="BJ2508" s="26" t="s">
        <v>24</v>
      </c>
      <c r="BK2508" s="215">
        <f>ROUND(I2508*H2508,2)</f>
        <v>0</v>
      </c>
      <c r="BL2508" s="26" t="s">
        <v>354</v>
      </c>
      <c r="BM2508" s="26" t="s">
        <v>2967</v>
      </c>
    </row>
    <row r="2509" s="1" customFormat="1">
      <c r="B2509" s="48"/>
      <c r="D2509" s="216" t="s">
        <v>288</v>
      </c>
      <c r="F2509" s="217" t="s">
        <v>2083</v>
      </c>
      <c r="I2509" s="218"/>
      <c r="L2509" s="48"/>
      <c r="M2509" s="219"/>
      <c r="N2509" s="49"/>
      <c r="O2509" s="49"/>
      <c r="P2509" s="49"/>
      <c r="Q2509" s="49"/>
      <c r="R2509" s="49"/>
      <c r="S2509" s="49"/>
      <c r="T2509" s="87"/>
      <c r="AT2509" s="26" t="s">
        <v>288</v>
      </c>
      <c r="AU2509" s="26" t="s">
        <v>87</v>
      </c>
    </row>
    <row r="2510" s="1" customFormat="1" ht="16.5" customHeight="1">
      <c r="B2510" s="203"/>
      <c r="C2510" s="204" t="s">
        <v>2968</v>
      </c>
      <c r="D2510" s="204" t="s">
        <v>282</v>
      </c>
      <c r="E2510" s="205" t="s">
        <v>2969</v>
      </c>
      <c r="F2510" s="206" t="s">
        <v>2970</v>
      </c>
      <c r="G2510" s="207" t="s">
        <v>515</v>
      </c>
      <c r="H2510" s="208">
        <v>80</v>
      </c>
      <c r="I2510" s="209"/>
      <c r="J2510" s="210">
        <f>ROUND(I2510*H2510,2)</f>
        <v>0</v>
      </c>
      <c r="K2510" s="206" t="s">
        <v>389</v>
      </c>
      <c r="L2510" s="48"/>
      <c r="M2510" s="211" t="s">
        <v>5</v>
      </c>
      <c r="N2510" s="212" t="s">
        <v>51</v>
      </c>
      <c r="O2510" s="49"/>
      <c r="P2510" s="213">
        <f>O2510*H2510</f>
        <v>0</v>
      </c>
      <c r="Q2510" s="213">
        <v>0</v>
      </c>
      <c r="R2510" s="213">
        <f>Q2510*H2510</f>
        <v>0</v>
      </c>
      <c r="S2510" s="213">
        <v>0</v>
      </c>
      <c r="T2510" s="214">
        <f>S2510*H2510</f>
        <v>0</v>
      </c>
      <c r="AR2510" s="26" t="s">
        <v>354</v>
      </c>
      <c r="AT2510" s="26" t="s">
        <v>282</v>
      </c>
      <c r="AU2510" s="26" t="s">
        <v>87</v>
      </c>
      <c r="AY2510" s="26" t="s">
        <v>281</v>
      </c>
      <c r="BE2510" s="215">
        <f>IF(N2510="základní",J2510,0)</f>
        <v>0</v>
      </c>
      <c r="BF2510" s="215">
        <f>IF(N2510="snížená",J2510,0)</f>
        <v>0</v>
      </c>
      <c r="BG2510" s="215">
        <f>IF(N2510="zákl. přenesená",J2510,0)</f>
        <v>0</v>
      </c>
      <c r="BH2510" s="215">
        <f>IF(N2510="sníž. přenesená",J2510,0)</f>
        <v>0</v>
      </c>
      <c r="BI2510" s="215">
        <f>IF(N2510="nulová",J2510,0)</f>
        <v>0</v>
      </c>
      <c r="BJ2510" s="26" t="s">
        <v>24</v>
      </c>
      <c r="BK2510" s="215">
        <f>ROUND(I2510*H2510,2)</f>
        <v>0</v>
      </c>
      <c r="BL2510" s="26" t="s">
        <v>354</v>
      </c>
      <c r="BM2510" s="26" t="s">
        <v>2971</v>
      </c>
    </row>
    <row r="2511" s="1" customFormat="1">
      <c r="B2511" s="48"/>
      <c r="D2511" s="216" t="s">
        <v>288</v>
      </c>
      <c r="F2511" s="217" t="s">
        <v>2972</v>
      </c>
      <c r="I2511" s="218"/>
      <c r="L2511" s="48"/>
      <c r="M2511" s="219"/>
      <c r="N2511" s="49"/>
      <c r="O2511" s="49"/>
      <c r="P2511" s="49"/>
      <c r="Q2511" s="49"/>
      <c r="R2511" s="49"/>
      <c r="S2511" s="49"/>
      <c r="T2511" s="87"/>
      <c r="AT2511" s="26" t="s">
        <v>288</v>
      </c>
      <c r="AU2511" s="26" t="s">
        <v>87</v>
      </c>
    </row>
    <row r="2512" s="1" customFormat="1" ht="16.5" customHeight="1">
      <c r="B2512" s="203"/>
      <c r="C2512" s="255" t="s">
        <v>2973</v>
      </c>
      <c r="D2512" s="255" t="s">
        <v>512</v>
      </c>
      <c r="E2512" s="256" t="s">
        <v>2974</v>
      </c>
      <c r="F2512" s="257" t="s">
        <v>2975</v>
      </c>
      <c r="G2512" s="258" t="s">
        <v>515</v>
      </c>
      <c r="H2512" s="259">
        <v>14</v>
      </c>
      <c r="I2512" s="260"/>
      <c r="J2512" s="261">
        <f>ROUND(I2512*H2512,2)</f>
        <v>0</v>
      </c>
      <c r="K2512" s="257" t="s">
        <v>389</v>
      </c>
      <c r="L2512" s="262"/>
      <c r="M2512" s="263" t="s">
        <v>5</v>
      </c>
      <c r="N2512" s="264" t="s">
        <v>51</v>
      </c>
      <c r="O2512" s="49"/>
      <c r="P2512" s="213">
        <f>O2512*H2512</f>
        <v>0</v>
      </c>
      <c r="Q2512" s="213">
        <v>0.00050000000000000001</v>
      </c>
      <c r="R2512" s="213">
        <f>Q2512*H2512</f>
        <v>0.0070000000000000001</v>
      </c>
      <c r="S2512" s="213">
        <v>0</v>
      </c>
      <c r="T2512" s="214">
        <f>S2512*H2512</f>
        <v>0</v>
      </c>
      <c r="AR2512" s="26" t="s">
        <v>738</v>
      </c>
      <c r="AT2512" s="26" t="s">
        <v>512</v>
      </c>
      <c r="AU2512" s="26" t="s">
        <v>87</v>
      </c>
      <c r="AY2512" s="26" t="s">
        <v>281</v>
      </c>
      <c r="BE2512" s="215">
        <f>IF(N2512="základní",J2512,0)</f>
        <v>0</v>
      </c>
      <c r="BF2512" s="215">
        <f>IF(N2512="snížená",J2512,0)</f>
        <v>0</v>
      </c>
      <c r="BG2512" s="215">
        <f>IF(N2512="zákl. přenesená",J2512,0)</f>
        <v>0</v>
      </c>
      <c r="BH2512" s="215">
        <f>IF(N2512="sníž. přenesená",J2512,0)</f>
        <v>0</v>
      </c>
      <c r="BI2512" s="215">
        <f>IF(N2512="nulová",J2512,0)</f>
        <v>0</v>
      </c>
      <c r="BJ2512" s="26" t="s">
        <v>24</v>
      </c>
      <c r="BK2512" s="215">
        <f>ROUND(I2512*H2512,2)</f>
        <v>0</v>
      </c>
      <c r="BL2512" s="26" t="s">
        <v>354</v>
      </c>
      <c r="BM2512" s="26" t="s">
        <v>2976</v>
      </c>
    </row>
    <row r="2513" s="1" customFormat="1">
      <c r="B2513" s="48"/>
      <c r="D2513" s="216" t="s">
        <v>288</v>
      </c>
      <c r="F2513" s="217" t="s">
        <v>2975</v>
      </c>
      <c r="I2513" s="218"/>
      <c r="L2513" s="48"/>
      <c r="M2513" s="219"/>
      <c r="N2513" s="49"/>
      <c r="O2513" s="49"/>
      <c r="P2513" s="49"/>
      <c r="Q2513" s="49"/>
      <c r="R2513" s="49"/>
      <c r="S2513" s="49"/>
      <c r="T2513" s="87"/>
      <c r="AT2513" s="26" t="s">
        <v>288</v>
      </c>
      <c r="AU2513" s="26" t="s">
        <v>87</v>
      </c>
    </row>
    <row r="2514" s="13" customFormat="1">
      <c r="B2514" s="239"/>
      <c r="D2514" s="216" t="s">
        <v>402</v>
      </c>
      <c r="E2514" s="240" t="s">
        <v>5</v>
      </c>
      <c r="F2514" s="241" t="s">
        <v>2977</v>
      </c>
      <c r="H2514" s="242">
        <v>14</v>
      </c>
      <c r="I2514" s="243"/>
      <c r="L2514" s="239"/>
      <c r="M2514" s="244"/>
      <c r="N2514" s="245"/>
      <c r="O2514" s="245"/>
      <c r="P2514" s="245"/>
      <c r="Q2514" s="245"/>
      <c r="R2514" s="245"/>
      <c r="S2514" s="245"/>
      <c r="T2514" s="246"/>
      <c r="AT2514" s="240" t="s">
        <v>402</v>
      </c>
      <c r="AU2514" s="240" t="s">
        <v>87</v>
      </c>
      <c r="AV2514" s="13" t="s">
        <v>87</v>
      </c>
      <c r="AW2514" s="13" t="s">
        <v>43</v>
      </c>
      <c r="AX2514" s="13" t="s">
        <v>80</v>
      </c>
      <c r="AY2514" s="240" t="s">
        <v>281</v>
      </c>
    </row>
    <row r="2515" s="14" customFormat="1">
      <c r="B2515" s="247"/>
      <c r="D2515" s="216" t="s">
        <v>402</v>
      </c>
      <c r="E2515" s="248" t="s">
        <v>5</v>
      </c>
      <c r="F2515" s="249" t="s">
        <v>405</v>
      </c>
      <c r="H2515" s="250">
        <v>14</v>
      </c>
      <c r="I2515" s="251"/>
      <c r="L2515" s="247"/>
      <c r="M2515" s="252"/>
      <c r="N2515" s="253"/>
      <c r="O2515" s="253"/>
      <c r="P2515" s="253"/>
      <c r="Q2515" s="253"/>
      <c r="R2515" s="253"/>
      <c r="S2515" s="253"/>
      <c r="T2515" s="254"/>
      <c r="AT2515" s="248" t="s">
        <v>402</v>
      </c>
      <c r="AU2515" s="248" t="s">
        <v>87</v>
      </c>
      <c r="AV2515" s="14" t="s">
        <v>286</v>
      </c>
      <c r="AW2515" s="14" t="s">
        <v>43</v>
      </c>
      <c r="AX2515" s="14" t="s">
        <v>24</v>
      </c>
      <c r="AY2515" s="248" t="s">
        <v>281</v>
      </c>
    </row>
    <row r="2516" s="1" customFormat="1" ht="16.5" customHeight="1">
      <c r="B2516" s="203"/>
      <c r="C2516" s="255" t="s">
        <v>2978</v>
      </c>
      <c r="D2516" s="255" t="s">
        <v>512</v>
      </c>
      <c r="E2516" s="256" t="s">
        <v>2979</v>
      </c>
      <c r="F2516" s="257" t="s">
        <v>2980</v>
      </c>
      <c r="G2516" s="258" t="s">
        <v>515</v>
      </c>
      <c r="H2516" s="259">
        <v>8</v>
      </c>
      <c r="I2516" s="260"/>
      <c r="J2516" s="261">
        <f>ROUND(I2516*H2516,2)</f>
        <v>0</v>
      </c>
      <c r="K2516" s="257" t="s">
        <v>389</v>
      </c>
      <c r="L2516" s="262"/>
      <c r="M2516" s="263" t="s">
        <v>5</v>
      </c>
      <c r="N2516" s="264" t="s">
        <v>51</v>
      </c>
      <c r="O2516" s="49"/>
      <c r="P2516" s="213">
        <f>O2516*H2516</f>
        <v>0</v>
      </c>
      <c r="Q2516" s="213">
        <v>0.00050000000000000001</v>
      </c>
      <c r="R2516" s="213">
        <f>Q2516*H2516</f>
        <v>0.0040000000000000001</v>
      </c>
      <c r="S2516" s="213">
        <v>0</v>
      </c>
      <c r="T2516" s="214">
        <f>S2516*H2516</f>
        <v>0</v>
      </c>
      <c r="AR2516" s="26" t="s">
        <v>738</v>
      </c>
      <c r="AT2516" s="26" t="s">
        <v>512</v>
      </c>
      <c r="AU2516" s="26" t="s">
        <v>87</v>
      </c>
      <c r="AY2516" s="26" t="s">
        <v>281</v>
      </c>
      <c r="BE2516" s="215">
        <f>IF(N2516="základní",J2516,0)</f>
        <v>0</v>
      </c>
      <c r="BF2516" s="215">
        <f>IF(N2516="snížená",J2516,0)</f>
        <v>0</v>
      </c>
      <c r="BG2516" s="215">
        <f>IF(N2516="zákl. přenesená",J2516,0)</f>
        <v>0</v>
      </c>
      <c r="BH2516" s="215">
        <f>IF(N2516="sníž. přenesená",J2516,0)</f>
        <v>0</v>
      </c>
      <c r="BI2516" s="215">
        <f>IF(N2516="nulová",J2516,0)</f>
        <v>0</v>
      </c>
      <c r="BJ2516" s="26" t="s">
        <v>24</v>
      </c>
      <c r="BK2516" s="215">
        <f>ROUND(I2516*H2516,2)</f>
        <v>0</v>
      </c>
      <c r="BL2516" s="26" t="s">
        <v>354</v>
      </c>
      <c r="BM2516" s="26" t="s">
        <v>2981</v>
      </c>
    </row>
    <row r="2517" s="1" customFormat="1">
      <c r="B2517" s="48"/>
      <c r="D2517" s="216" t="s">
        <v>288</v>
      </c>
      <c r="F2517" s="217" t="s">
        <v>2980</v>
      </c>
      <c r="I2517" s="218"/>
      <c r="L2517" s="48"/>
      <c r="M2517" s="219"/>
      <c r="N2517" s="49"/>
      <c r="O2517" s="49"/>
      <c r="P2517" s="49"/>
      <c r="Q2517" s="49"/>
      <c r="R2517" s="49"/>
      <c r="S2517" s="49"/>
      <c r="T2517" s="87"/>
      <c r="AT2517" s="26" t="s">
        <v>288</v>
      </c>
      <c r="AU2517" s="26" t="s">
        <v>87</v>
      </c>
    </row>
    <row r="2518" s="13" customFormat="1">
      <c r="B2518" s="239"/>
      <c r="D2518" s="216" t="s">
        <v>402</v>
      </c>
      <c r="E2518" s="240" t="s">
        <v>5</v>
      </c>
      <c r="F2518" s="241" t="s">
        <v>2982</v>
      </c>
      <c r="H2518" s="242">
        <v>8</v>
      </c>
      <c r="I2518" s="243"/>
      <c r="L2518" s="239"/>
      <c r="M2518" s="244"/>
      <c r="N2518" s="245"/>
      <c r="O2518" s="245"/>
      <c r="P2518" s="245"/>
      <c r="Q2518" s="245"/>
      <c r="R2518" s="245"/>
      <c r="S2518" s="245"/>
      <c r="T2518" s="246"/>
      <c r="AT2518" s="240" t="s">
        <v>402</v>
      </c>
      <c r="AU2518" s="240" t="s">
        <v>87</v>
      </c>
      <c r="AV2518" s="13" t="s">
        <v>87</v>
      </c>
      <c r="AW2518" s="13" t="s">
        <v>43</v>
      </c>
      <c r="AX2518" s="13" t="s">
        <v>80</v>
      </c>
      <c r="AY2518" s="240" t="s">
        <v>281</v>
      </c>
    </row>
    <row r="2519" s="14" customFormat="1">
      <c r="B2519" s="247"/>
      <c r="D2519" s="216" t="s">
        <v>402</v>
      </c>
      <c r="E2519" s="248" t="s">
        <v>5</v>
      </c>
      <c r="F2519" s="249" t="s">
        <v>405</v>
      </c>
      <c r="H2519" s="250">
        <v>8</v>
      </c>
      <c r="I2519" s="251"/>
      <c r="L2519" s="247"/>
      <c r="M2519" s="252"/>
      <c r="N2519" s="253"/>
      <c r="O2519" s="253"/>
      <c r="P2519" s="253"/>
      <c r="Q2519" s="253"/>
      <c r="R2519" s="253"/>
      <c r="S2519" s="253"/>
      <c r="T2519" s="254"/>
      <c r="AT2519" s="248" t="s">
        <v>402</v>
      </c>
      <c r="AU2519" s="248" t="s">
        <v>87</v>
      </c>
      <c r="AV2519" s="14" t="s">
        <v>286</v>
      </c>
      <c r="AW2519" s="14" t="s">
        <v>43</v>
      </c>
      <c r="AX2519" s="14" t="s">
        <v>24</v>
      </c>
      <c r="AY2519" s="248" t="s">
        <v>281</v>
      </c>
    </row>
    <row r="2520" s="1" customFormat="1" ht="16.5" customHeight="1">
      <c r="B2520" s="203"/>
      <c r="C2520" s="255" t="s">
        <v>2983</v>
      </c>
      <c r="D2520" s="255" t="s">
        <v>512</v>
      </c>
      <c r="E2520" s="256" t="s">
        <v>2984</v>
      </c>
      <c r="F2520" s="257" t="s">
        <v>2985</v>
      </c>
      <c r="G2520" s="258" t="s">
        <v>515</v>
      </c>
      <c r="H2520" s="259">
        <v>34</v>
      </c>
      <c r="I2520" s="260"/>
      <c r="J2520" s="261">
        <f>ROUND(I2520*H2520,2)</f>
        <v>0</v>
      </c>
      <c r="K2520" s="257" t="s">
        <v>389</v>
      </c>
      <c r="L2520" s="262"/>
      <c r="M2520" s="263" t="s">
        <v>5</v>
      </c>
      <c r="N2520" s="264" t="s">
        <v>51</v>
      </c>
      <c r="O2520" s="49"/>
      <c r="P2520" s="213">
        <f>O2520*H2520</f>
        <v>0</v>
      </c>
      <c r="Q2520" s="213">
        <v>0.00059999999999999995</v>
      </c>
      <c r="R2520" s="213">
        <f>Q2520*H2520</f>
        <v>0.020399999999999998</v>
      </c>
      <c r="S2520" s="213">
        <v>0</v>
      </c>
      <c r="T2520" s="214">
        <f>S2520*H2520</f>
        <v>0</v>
      </c>
      <c r="AR2520" s="26" t="s">
        <v>738</v>
      </c>
      <c r="AT2520" s="26" t="s">
        <v>512</v>
      </c>
      <c r="AU2520" s="26" t="s">
        <v>87</v>
      </c>
      <c r="AY2520" s="26" t="s">
        <v>281</v>
      </c>
      <c r="BE2520" s="215">
        <f>IF(N2520="základní",J2520,0)</f>
        <v>0</v>
      </c>
      <c r="BF2520" s="215">
        <f>IF(N2520="snížená",J2520,0)</f>
        <v>0</v>
      </c>
      <c r="BG2520" s="215">
        <f>IF(N2520="zákl. přenesená",J2520,0)</f>
        <v>0</v>
      </c>
      <c r="BH2520" s="215">
        <f>IF(N2520="sníž. přenesená",J2520,0)</f>
        <v>0</v>
      </c>
      <c r="BI2520" s="215">
        <f>IF(N2520="nulová",J2520,0)</f>
        <v>0</v>
      </c>
      <c r="BJ2520" s="26" t="s">
        <v>24</v>
      </c>
      <c r="BK2520" s="215">
        <f>ROUND(I2520*H2520,2)</f>
        <v>0</v>
      </c>
      <c r="BL2520" s="26" t="s">
        <v>354</v>
      </c>
      <c r="BM2520" s="26" t="s">
        <v>2986</v>
      </c>
    </row>
    <row r="2521" s="1" customFormat="1">
      <c r="B2521" s="48"/>
      <c r="D2521" s="216" t="s">
        <v>288</v>
      </c>
      <c r="F2521" s="217" t="s">
        <v>2985</v>
      </c>
      <c r="I2521" s="218"/>
      <c r="L2521" s="48"/>
      <c r="M2521" s="219"/>
      <c r="N2521" s="49"/>
      <c r="O2521" s="49"/>
      <c r="P2521" s="49"/>
      <c r="Q2521" s="49"/>
      <c r="R2521" s="49"/>
      <c r="S2521" s="49"/>
      <c r="T2521" s="87"/>
      <c r="AT2521" s="26" t="s">
        <v>288</v>
      </c>
      <c r="AU2521" s="26" t="s">
        <v>87</v>
      </c>
    </row>
    <row r="2522" s="13" customFormat="1">
      <c r="B2522" s="239"/>
      <c r="D2522" s="216" t="s">
        <v>402</v>
      </c>
      <c r="E2522" s="240" t="s">
        <v>5</v>
      </c>
      <c r="F2522" s="241" t="s">
        <v>2987</v>
      </c>
      <c r="H2522" s="242">
        <v>30</v>
      </c>
      <c r="I2522" s="243"/>
      <c r="L2522" s="239"/>
      <c r="M2522" s="244"/>
      <c r="N2522" s="245"/>
      <c r="O2522" s="245"/>
      <c r="P2522" s="245"/>
      <c r="Q2522" s="245"/>
      <c r="R2522" s="245"/>
      <c r="S2522" s="245"/>
      <c r="T2522" s="246"/>
      <c r="AT2522" s="240" t="s">
        <v>402</v>
      </c>
      <c r="AU2522" s="240" t="s">
        <v>87</v>
      </c>
      <c r="AV2522" s="13" t="s">
        <v>87</v>
      </c>
      <c r="AW2522" s="13" t="s">
        <v>43</v>
      </c>
      <c r="AX2522" s="13" t="s">
        <v>80</v>
      </c>
      <c r="AY2522" s="240" t="s">
        <v>281</v>
      </c>
    </row>
    <row r="2523" s="13" customFormat="1">
      <c r="B2523" s="239"/>
      <c r="D2523" s="216" t="s">
        <v>402</v>
      </c>
      <c r="E2523" s="240" t="s">
        <v>5</v>
      </c>
      <c r="F2523" s="241" t="s">
        <v>2988</v>
      </c>
      <c r="H2523" s="242">
        <v>4</v>
      </c>
      <c r="I2523" s="243"/>
      <c r="L2523" s="239"/>
      <c r="M2523" s="244"/>
      <c r="N2523" s="245"/>
      <c r="O2523" s="245"/>
      <c r="P2523" s="245"/>
      <c r="Q2523" s="245"/>
      <c r="R2523" s="245"/>
      <c r="S2523" s="245"/>
      <c r="T2523" s="246"/>
      <c r="AT2523" s="240" t="s">
        <v>402</v>
      </c>
      <c r="AU2523" s="240" t="s">
        <v>87</v>
      </c>
      <c r="AV2523" s="13" t="s">
        <v>87</v>
      </c>
      <c r="AW2523" s="13" t="s">
        <v>43</v>
      </c>
      <c r="AX2523" s="13" t="s">
        <v>80</v>
      </c>
      <c r="AY2523" s="240" t="s">
        <v>281</v>
      </c>
    </row>
    <row r="2524" s="14" customFormat="1">
      <c r="B2524" s="247"/>
      <c r="D2524" s="216" t="s">
        <v>402</v>
      </c>
      <c r="E2524" s="248" t="s">
        <v>5</v>
      </c>
      <c r="F2524" s="249" t="s">
        <v>405</v>
      </c>
      <c r="H2524" s="250">
        <v>34</v>
      </c>
      <c r="I2524" s="251"/>
      <c r="L2524" s="247"/>
      <c r="M2524" s="252"/>
      <c r="N2524" s="253"/>
      <c r="O2524" s="253"/>
      <c r="P2524" s="253"/>
      <c r="Q2524" s="253"/>
      <c r="R2524" s="253"/>
      <c r="S2524" s="253"/>
      <c r="T2524" s="254"/>
      <c r="AT2524" s="248" t="s">
        <v>402</v>
      </c>
      <c r="AU2524" s="248" t="s">
        <v>87</v>
      </c>
      <c r="AV2524" s="14" t="s">
        <v>286</v>
      </c>
      <c r="AW2524" s="14" t="s">
        <v>43</v>
      </c>
      <c r="AX2524" s="14" t="s">
        <v>24</v>
      </c>
      <c r="AY2524" s="248" t="s">
        <v>281</v>
      </c>
    </row>
    <row r="2525" s="1" customFormat="1" ht="16.5" customHeight="1">
      <c r="B2525" s="203"/>
      <c r="C2525" s="255" t="s">
        <v>2989</v>
      </c>
      <c r="D2525" s="255" t="s">
        <v>512</v>
      </c>
      <c r="E2525" s="256" t="s">
        <v>2990</v>
      </c>
      <c r="F2525" s="257" t="s">
        <v>2991</v>
      </c>
      <c r="G2525" s="258" t="s">
        <v>515</v>
      </c>
      <c r="H2525" s="259">
        <v>2</v>
      </c>
      <c r="I2525" s="260"/>
      <c r="J2525" s="261">
        <f>ROUND(I2525*H2525,2)</f>
        <v>0</v>
      </c>
      <c r="K2525" s="257" t="s">
        <v>389</v>
      </c>
      <c r="L2525" s="262"/>
      <c r="M2525" s="263" t="s">
        <v>5</v>
      </c>
      <c r="N2525" s="264" t="s">
        <v>51</v>
      </c>
      <c r="O2525" s="49"/>
      <c r="P2525" s="213">
        <f>O2525*H2525</f>
        <v>0</v>
      </c>
      <c r="Q2525" s="213">
        <v>0.00059999999999999995</v>
      </c>
      <c r="R2525" s="213">
        <f>Q2525*H2525</f>
        <v>0.0011999999999999999</v>
      </c>
      <c r="S2525" s="213">
        <v>0</v>
      </c>
      <c r="T2525" s="214">
        <f>S2525*H2525</f>
        <v>0</v>
      </c>
      <c r="AR2525" s="26" t="s">
        <v>738</v>
      </c>
      <c r="AT2525" s="26" t="s">
        <v>512</v>
      </c>
      <c r="AU2525" s="26" t="s">
        <v>87</v>
      </c>
      <c r="AY2525" s="26" t="s">
        <v>281</v>
      </c>
      <c r="BE2525" s="215">
        <f>IF(N2525="základní",J2525,0)</f>
        <v>0</v>
      </c>
      <c r="BF2525" s="215">
        <f>IF(N2525="snížená",J2525,0)</f>
        <v>0</v>
      </c>
      <c r="BG2525" s="215">
        <f>IF(N2525="zákl. přenesená",J2525,0)</f>
        <v>0</v>
      </c>
      <c r="BH2525" s="215">
        <f>IF(N2525="sníž. přenesená",J2525,0)</f>
        <v>0</v>
      </c>
      <c r="BI2525" s="215">
        <f>IF(N2525="nulová",J2525,0)</f>
        <v>0</v>
      </c>
      <c r="BJ2525" s="26" t="s">
        <v>24</v>
      </c>
      <c r="BK2525" s="215">
        <f>ROUND(I2525*H2525,2)</f>
        <v>0</v>
      </c>
      <c r="BL2525" s="26" t="s">
        <v>354</v>
      </c>
      <c r="BM2525" s="26" t="s">
        <v>2992</v>
      </c>
    </row>
    <row r="2526" s="1" customFormat="1">
      <c r="B2526" s="48"/>
      <c r="D2526" s="216" t="s">
        <v>288</v>
      </c>
      <c r="F2526" s="217" t="s">
        <v>2991</v>
      </c>
      <c r="I2526" s="218"/>
      <c r="L2526" s="48"/>
      <c r="M2526" s="219"/>
      <c r="N2526" s="49"/>
      <c r="O2526" s="49"/>
      <c r="P2526" s="49"/>
      <c r="Q2526" s="49"/>
      <c r="R2526" s="49"/>
      <c r="S2526" s="49"/>
      <c r="T2526" s="87"/>
      <c r="AT2526" s="26" t="s">
        <v>288</v>
      </c>
      <c r="AU2526" s="26" t="s">
        <v>87</v>
      </c>
    </row>
    <row r="2527" s="1" customFormat="1" ht="16.5" customHeight="1">
      <c r="B2527" s="203"/>
      <c r="C2527" s="255" t="s">
        <v>2993</v>
      </c>
      <c r="D2527" s="255" t="s">
        <v>512</v>
      </c>
      <c r="E2527" s="256" t="s">
        <v>2994</v>
      </c>
      <c r="F2527" s="257" t="s">
        <v>2995</v>
      </c>
      <c r="G2527" s="258" t="s">
        <v>515</v>
      </c>
      <c r="H2527" s="259">
        <v>22</v>
      </c>
      <c r="I2527" s="260"/>
      <c r="J2527" s="261">
        <f>ROUND(I2527*H2527,2)</f>
        <v>0</v>
      </c>
      <c r="K2527" s="257" t="s">
        <v>5</v>
      </c>
      <c r="L2527" s="262"/>
      <c r="M2527" s="263" t="s">
        <v>5</v>
      </c>
      <c r="N2527" s="264" t="s">
        <v>51</v>
      </c>
      <c r="O2527" s="49"/>
      <c r="P2527" s="213">
        <f>O2527*H2527</f>
        <v>0</v>
      </c>
      <c r="Q2527" s="213">
        <v>0.00069999999999999999</v>
      </c>
      <c r="R2527" s="213">
        <f>Q2527*H2527</f>
        <v>0.015400000000000001</v>
      </c>
      <c r="S2527" s="213">
        <v>0</v>
      </c>
      <c r="T2527" s="214">
        <f>S2527*H2527</f>
        <v>0</v>
      </c>
      <c r="AR2527" s="26" t="s">
        <v>738</v>
      </c>
      <c r="AT2527" s="26" t="s">
        <v>512</v>
      </c>
      <c r="AU2527" s="26" t="s">
        <v>87</v>
      </c>
      <c r="AY2527" s="26" t="s">
        <v>281</v>
      </c>
      <c r="BE2527" s="215">
        <f>IF(N2527="základní",J2527,0)</f>
        <v>0</v>
      </c>
      <c r="BF2527" s="215">
        <f>IF(N2527="snížená",J2527,0)</f>
        <v>0</v>
      </c>
      <c r="BG2527" s="215">
        <f>IF(N2527="zákl. přenesená",J2527,0)</f>
        <v>0</v>
      </c>
      <c r="BH2527" s="215">
        <f>IF(N2527="sníž. přenesená",J2527,0)</f>
        <v>0</v>
      </c>
      <c r="BI2527" s="215">
        <f>IF(N2527="nulová",J2527,0)</f>
        <v>0</v>
      </c>
      <c r="BJ2527" s="26" t="s">
        <v>24</v>
      </c>
      <c r="BK2527" s="215">
        <f>ROUND(I2527*H2527,2)</f>
        <v>0</v>
      </c>
      <c r="BL2527" s="26" t="s">
        <v>354</v>
      </c>
      <c r="BM2527" s="26" t="s">
        <v>2996</v>
      </c>
    </row>
    <row r="2528" s="1" customFormat="1">
      <c r="B2528" s="48"/>
      <c r="D2528" s="216" t="s">
        <v>288</v>
      </c>
      <c r="F2528" s="217" t="s">
        <v>2995</v>
      </c>
      <c r="I2528" s="218"/>
      <c r="L2528" s="48"/>
      <c r="M2528" s="219"/>
      <c r="N2528" s="49"/>
      <c r="O2528" s="49"/>
      <c r="P2528" s="49"/>
      <c r="Q2528" s="49"/>
      <c r="R2528" s="49"/>
      <c r="S2528" s="49"/>
      <c r="T2528" s="87"/>
      <c r="AT2528" s="26" t="s">
        <v>288</v>
      </c>
      <c r="AU2528" s="26" t="s">
        <v>87</v>
      </c>
    </row>
    <row r="2529" s="1" customFormat="1" ht="16.5" customHeight="1">
      <c r="B2529" s="203"/>
      <c r="C2529" s="204" t="s">
        <v>2997</v>
      </c>
      <c r="D2529" s="204" t="s">
        <v>282</v>
      </c>
      <c r="E2529" s="205" t="s">
        <v>2998</v>
      </c>
      <c r="F2529" s="206" t="s">
        <v>2999</v>
      </c>
      <c r="G2529" s="207" t="s">
        <v>515</v>
      </c>
      <c r="H2529" s="208">
        <v>1</v>
      </c>
      <c r="I2529" s="209"/>
      <c r="J2529" s="210">
        <f>ROUND(I2529*H2529,2)</f>
        <v>0</v>
      </c>
      <c r="K2529" s="206" t="s">
        <v>389</v>
      </c>
      <c r="L2529" s="48"/>
      <c r="M2529" s="211" t="s">
        <v>5</v>
      </c>
      <c r="N2529" s="212" t="s">
        <v>51</v>
      </c>
      <c r="O2529" s="49"/>
      <c r="P2529" s="213">
        <f>O2529*H2529</f>
        <v>0</v>
      </c>
      <c r="Q2529" s="213">
        <v>0</v>
      </c>
      <c r="R2529" s="213">
        <f>Q2529*H2529</f>
        <v>0</v>
      </c>
      <c r="S2529" s="213">
        <v>0</v>
      </c>
      <c r="T2529" s="214">
        <f>S2529*H2529</f>
        <v>0</v>
      </c>
      <c r="AR2529" s="26" t="s">
        <v>354</v>
      </c>
      <c r="AT2529" s="26" t="s">
        <v>282</v>
      </c>
      <c r="AU2529" s="26" t="s">
        <v>87</v>
      </c>
      <c r="AY2529" s="26" t="s">
        <v>281</v>
      </c>
      <c r="BE2529" s="215">
        <f>IF(N2529="základní",J2529,0)</f>
        <v>0</v>
      </c>
      <c r="BF2529" s="215">
        <f>IF(N2529="snížená",J2529,0)</f>
        <v>0</v>
      </c>
      <c r="BG2529" s="215">
        <f>IF(N2529="zákl. přenesená",J2529,0)</f>
        <v>0</v>
      </c>
      <c r="BH2529" s="215">
        <f>IF(N2529="sníž. přenesená",J2529,0)</f>
        <v>0</v>
      </c>
      <c r="BI2529" s="215">
        <f>IF(N2529="nulová",J2529,0)</f>
        <v>0</v>
      </c>
      <c r="BJ2529" s="26" t="s">
        <v>24</v>
      </c>
      <c r="BK2529" s="215">
        <f>ROUND(I2529*H2529,2)</f>
        <v>0</v>
      </c>
      <c r="BL2529" s="26" t="s">
        <v>354</v>
      </c>
      <c r="BM2529" s="26" t="s">
        <v>3000</v>
      </c>
    </row>
    <row r="2530" s="1" customFormat="1">
      <c r="B2530" s="48"/>
      <c r="D2530" s="216" t="s">
        <v>288</v>
      </c>
      <c r="F2530" s="217" t="s">
        <v>3001</v>
      </c>
      <c r="I2530" s="218"/>
      <c r="L2530" s="48"/>
      <c r="M2530" s="219"/>
      <c r="N2530" s="49"/>
      <c r="O2530" s="49"/>
      <c r="P2530" s="49"/>
      <c r="Q2530" s="49"/>
      <c r="R2530" s="49"/>
      <c r="S2530" s="49"/>
      <c r="T2530" s="87"/>
      <c r="AT2530" s="26" t="s">
        <v>288</v>
      </c>
      <c r="AU2530" s="26" t="s">
        <v>87</v>
      </c>
    </row>
    <row r="2531" s="1" customFormat="1" ht="16.5" customHeight="1">
      <c r="B2531" s="203"/>
      <c r="C2531" s="255" t="s">
        <v>3002</v>
      </c>
      <c r="D2531" s="255" t="s">
        <v>512</v>
      </c>
      <c r="E2531" s="256" t="s">
        <v>3003</v>
      </c>
      <c r="F2531" s="257" t="s">
        <v>3004</v>
      </c>
      <c r="G2531" s="258" t="s">
        <v>515</v>
      </c>
      <c r="H2531" s="259">
        <v>1</v>
      </c>
      <c r="I2531" s="260"/>
      <c r="J2531" s="261">
        <f>ROUND(I2531*H2531,2)</f>
        <v>0</v>
      </c>
      <c r="K2531" s="257" t="s">
        <v>389</v>
      </c>
      <c r="L2531" s="262"/>
      <c r="M2531" s="263" t="s">
        <v>5</v>
      </c>
      <c r="N2531" s="264" t="s">
        <v>51</v>
      </c>
      <c r="O2531" s="49"/>
      <c r="P2531" s="213">
        <f>O2531*H2531</f>
        <v>0</v>
      </c>
      <c r="Q2531" s="213">
        <v>0.0047000000000000002</v>
      </c>
      <c r="R2531" s="213">
        <f>Q2531*H2531</f>
        <v>0.0047000000000000002</v>
      </c>
      <c r="S2531" s="213">
        <v>0</v>
      </c>
      <c r="T2531" s="214">
        <f>S2531*H2531</f>
        <v>0</v>
      </c>
      <c r="AR2531" s="26" t="s">
        <v>738</v>
      </c>
      <c r="AT2531" s="26" t="s">
        <v>512</v>
      </c>
      <c r="AU2531" s="26" t="s">
        <v>87</v>
      </c>
      <c r="AY2531" s="26" t="s">
        <v>281</v>
      </c>
      <c r="BE2531" s="215">
        <f>IF(N2531="základní",J2531,0)</f>
        <v>0</v>
      </c>
      <c r="BF2531" s="215">
        <f>IF(N2531="snížená",J2531,0)</f>
        <v>0</v>
      </c>
      <c r="BG2531" s="215">
        <f>IF(N2531="zákl. přenesená",J2531,0)</f>
        <v>0</v>
      </c>
      <c r="BH2531" s="215">
        <f>IF(N2531="sníž. přenesená",J2531,0)</f>
        <v>0</v>
      </c>
      <c r="BI2531" s="215">
        <f>IF(N2531="nulová",J2531,0)</f>
        <v>0</v>
      </c>
      <c r="BJ2531" s="26" t="s">
        <v>24</v>
      </c>
      <c r="BK2531" s="215">
        <f>ROUND(I2531*H2531,2)</f>
        <v>0</v>
      </c>
      <c r="BL2531" s="26" t="s">
        <v>354</v>
      </c>
      <c r="BM2531" s="26" t="s">
        <v>3005</v>
      </c>
    </row>
    <row r="2532" s="1" customFormat="1">
      <c r="B2532" s="48"/>
      <c r="D2532" s="216" t="s">
        <v>288</v>
      </c>
      <c r="F2532" s="217" t="s">
        <v>3006</v>
      </c>
      <c r="I2532" s="218"/>
      <c r="L2532" s="48"/>
      <c r="M2532" s="219"/>
      <c r="N2532" s="49"/>
      <c r="O2532" s="49"/>
      <c r="P2532" s="49"/>
      <c r="Q2532" s="49"/>
      <c r="R2532" s="49"/>
      <c r="S2532" s="49"/>
      <c r="T2532" s="87"/>
      <c r="AT2532" s="26" t="s">
        <v>288</v>
      </c>
      <c r="AU2532" s="26" t="s">
        <v>87</v>
      </c>
    </row>
    <row r="2533" s="1" customFormat="1" ht="16.5" customHeight="1">
      <c r="B2533" s="203"/>
      <c r="C2533" s="204" t="s">
        <v>3007</v>
      </c>
      <c r="D2533" s="204" t="s">
        <v>282</v>
      </c>
      <c r="E2533" s="205" t="s">
        <v>3008</v>
      </c>
      <c r="F2533" s="206" t="s">
        <v>3009</v>
      </c>
      <c r="G2533" s="207" t="s">
        <v>515</v>
      </c>
      <c r="H2533" s="208">
        <v>24</v>
      </c>
      <c r="I2533" s="209"/>
      <c r="J2533" s="210">
        <f>ROUND(I2533*H2533,2)</f>
        <v>0</v>
      </c>
      <c r="K2533" s="206" t="s">
        <v>389</v>
      </c>
      <c r="L2533" s="48"/>
      <c r="M2533" s="211" t="s">
        <v>5</v>
      </c>
      <c r="N2533" s="212" t="s">
        <v>51</v>
      </c>
      <c r="O2533" s="49"/>
      <c r="P2533" s="213">
        <f>O2533*H2533</f>
        <v>0</v>
      </c>
      <c r="Q2533" s="213">
        <v>0</v>
      </c>
      <c r="R2533" s="213">
        <f>Q2533*H2533</f>
        <v>0</v>
      </c>
      <c r="S2533" s="213">
        <v>0</v>
      </c>
      <c r="T2533" s="214">
        <f>S2533*H2533</f>
        <v>0</v>
      </c>
      <c r="AR2533" s="26" t="s">
        <v>354</v>
      </c>
      <c r="AT2533" s="26" t="s">
        <v>282</v>
      </c>
      <c r="AU2533" s="26" t="s">
        <v>87</v>
      </c>
      <c r="AY2533" s="26" t="s">
        <v>281</v>
      </c>
      <c r="BE2533" s="215">
        <f>IF(N2533="základní",J2533,0)</f>
        <v>0</v>
      </c>
      <c r="BF2533" s="215">
        <f>IF(N2533="snížená",J2533,0)</f>
        <v>0</v>
      </c>
      <c r="BG2533" s="215">
        <f>IF(N2533="zákl. přenesená",J2533,0)</f>
        <v>0</v>
      </c>
      <c r="BH2533" s="215">
        <f>IF(N2533="sníž. přenesená",J2533,0)</f>
        <v>0</v>
      </c>
      <c r="BI2533" s="215">
        <f>IF(N2533="nulová",J2533,0)</f>
        <v>0</v>
      </c>
      <c r="BJ2533" s="26" t="s">
        <v>24</v>
      </c>
      <c r="BK2533" s="215">
        <f>ROUND(I2533*H2533,2)</f>
        <v>0</v>
      </c>
      <c r="BL2533" s="26" t="s">
        <v>354</v>
      </c>
      <c r="BM2533" s="26" t="s">
        <v>3010</v>
      </c>
    </row>
    <row r="2534" s="1" customFormat="1">
      <c r="B2534" s="48"/>
      <c r="D2534" s="216" t="s">
        <v>288</v>
      </c>
      <c r="F2534" s="217" t="s">
        <v>3011</v>
      </c>
      <c r="I2534" s="218"/>
      <c r="L2534" s="48"/>
      <c r="M2534" s="219"/>
      <c r="N2534" s="49"/>
      <c r="O2534" s="49"/>
      <c r="P2534" s="49"/>
      <c r="Q2534" s="49"/>
      <c r="R2534" s="49"/>
      <c r="S2534" s="49"/>
      <c r="T2534" s="87"/>
      <c r="AT2534" s="26" t="s">
        <v>288</v>
      </c>
      <c r="AU2534" s="26" t="s">
        <v>87</v>
      </c>
    </row>
    <row r="2535" s="1" customFormat="1" ht="16.5" customHeight="1">
      <c r="B2535" s="203"/>
      <c r="C2535" s="255" t="s">
        <v>3012</v>
      </c>
      <c r="D2535" s="255" t="s">
        <v>512</v>
      </c>
      <c r="E2535" s="256" t="s">
        <v>3013</v>
      </c>
      <c r="F2535" s="257" t="s">
        <v>3014</v>
      </c>
      <c r="G2535" s="258" t="s">
        <v>515</v>
      </c>
      <c r="H2535" s="259">
        <v>24</v>
      </c>
      <c r="I2535" s="260"/>
      <c r="J2535" s="261">
        <f>ROUND(I2535*H2535,2)</f>
        <v>0</v>
      </c>
      <c r="K2535" s="257" t="s">
        <v>389</v>
      </c>
      <c r="L2535" s="262"/>
      <c r="M2535" s="263" t="s">
        <v>5</v>
      </c>
      <c r="N2535" s="264" t="s">
        <v>51</v>
      </c>
      <c r="O2535" s="49"/>
      <c r="P2535" s="213">
        <f>O2535*H2535</f>
        <v>0</v>
      </c>
      <c r="Q2535" s="213">
        <v>0.00021000000000000001</v>
      </c>
      <c r="R2535" s="213">
        <f>Q2535*H2535</f>
        <v>0.0050400000000000002</v>
      </c>
      <c r="S2535" s="213">
        <v>0</v>
      </c>
      <c r="T2535" s="214">
        <f>S2535*H2535</f>
        <v>0</v>
      </c>
      <c r="AR2535" s="26" t="s">
        <v>738</v>
      </c>
      <c r="AT2535" s="26" t="s">
        <v>512</v>
      </c>
      <c r="AU2535" s="26" t="s">
        <v>87</v>
      </c>
      <c r="AY2535" s="26" t="s">
        <v>281</v>
      </c>
      <c r="BE2535" s="215">
        <f>IF(N2535="základní",J2535,0)</f>
        <v>0</v>
      </c>
      <c r="BF2535" s="215">
        <f>IF(N2535="snížená",J2535,0)</f>
        <v>0</v>
      </c>
      <c r="BG2535" s="215">
        <f>IF(N2535="zákl. přenesená",J2535,0)</f>
        <v>0</v>
      </c>
      <c r="BH2535" s="215">
        <f>IF(N2535="sníž. přenesená",J2535,0)</f>
        <v>0</v>
      </c>
      <c r="BI2535" s="215">
        <f>IF(N2535="nulová",J2535,0)</f>
        <v>0</v>
      </c>
      <c r="BJ2535" s="26" t="s">
        <v>24</v>
      </c>
      <c r="BK2535" s="215">
        <f>ROUND(I2535*H2535,2)</f>
        <v>0</v>
      </c>
      <c r="BL2535" s="26" t="s">
        <v>354</v>
      </c>
      <c r="BM2535" s="26" t="s">
        <v>3015</v>
      </c>
    </row>
    <row r="2536" s="1" customFormat="1" ht="16.5" customHeight="1">
      <c r="B2536" s="203"/>
      <c r="C2536" s="204" t="s">
        <v>3016</v>
      </c>
      <c r="D2536" s="204" t="s">
        <v>282</v>
      </c>
      <c r="E2536" s="205" t="s">
        <v>3017</v>
      </c>
      <c r="F2536" s="206" t="s">
        <v>3018</v>
      </c>
      <c r="G2536" s="207" t="s">
        <v>515</v>
      </c>
      <c r="H2536" s="208">
        <v>40</v>
      </c>
      <c r="I2536" s="209"/>
      <c r="J2536" s="210">
        <f>ROUND(I2536*H2536,2)</f>
        <v>0</v>
      </c>
      <c r="K2536" s="206" t="s">
        <v>389</v>
      </c>
      <c r="L2536" s="48"/>
      <c r="M2536" s="211" t="s">
        <v>5</v>
      </c>
      <c r="N2536" s="212" t="s">
        <v>51</v>
      </c>
      <c r="O2536" s="49"/>
      <c r="P2536" s="213">
        <f>O2536*H2536</f>
        <v>0</v>
      </c>
      <c r="Q2536" s="213">
        <v>0</v>
      </c>
      <c r="R2536" s="213">
        <f>Q2536*H2536</f>
        <v>0</v>
      </c>
      <c r="S2536" s="213">
        <v>0</v>
      </c>
      <c r="T2536" s="214">
        <f>S2536*H2536</f>
        <v>0</v>
      </c>
      <c r="AR2536" s="26" t="s">
        <v>354</v>
      </c>
      <c r="AT2536" s="26" t="s">
        <v>282</v>
      </c>
      <c r="AU2536" s="26" t="s">
        <v>87</v>
      </c>
      <c r="AY2536" s="26" t="s">
        <v>281</v>
      </c>
      <c r="BE2536" s="215">
        <f>IF(N2536="základní",J2536,0)</f>
        <v>0</v>
      </c>
      <c r="BF2536" s="215">
        <f>IF(N2536="snížená",J2536,0)</f>
        <v>0</v>
      </c>
      <c r="BG2536" s="215">
        <f>IF(N2536="zákl. přenesená",J2536,0)</f>
        <v>0</v>
      </c>
      <c r="BH2536" s="215">
        <f>IF(N2536="sníž. přenesená",J2536,0)</f>
        <v>0</v>
      </c>
      <c r="BI2536" s="215">
        <f>IF(N2536="nulová",J2536,0)</f>
        <v>0</v>
      </c>
      <c r="BJ2536" s="26" t="s">
        <v>24</v>
      </c>
      <c r="BK2536" s="215">
        <f>ROUND(I2536*H2536,2)</f>
        <v>0</v>
      </c>
      <c r="BL2536" s="26" t="s">
        <v>354</v>
      </c>
      <c r="BM2536" s="26" t="s">
        <v>3019</v>
      </c>
    </row>
    <row r="2537" s="1" customFormat="1">
      <c r="B2537" s="48"/>
      <c r="D2537" s="216" t="s">
        <v>288</v>
      </c>
      <c r="F2537" s="217" t="s">
        <v>3020</v>
      </c>
      <c r="I2537" s="218"/>
      <c r="L2537" s="48"/>
      <c r="M2537" s="219"/>
      <c r="N2537" s="49"/>
      <c r="O2537" s="49"/>
      <c r="P2537" s="49"/>
      <c r="Q2537" s="49"/>
      <c r="R2537" s="49"/>
      <c r="S2537" s="49"/>
      <c r="T2537" s="87"/>
      <c r="AT2537" s="26" t="s">
        <v>288</v>
      </c>
      <c r="AU2537" s="26" t="s">
        <v>87</v>
      </c>
    </row>
    <row r="2538" s="13" customFormat="1">
      <c r="B2538" s="239"/>
      <c r="D2538" s="216" t="s">
        <v>402</v>
      </c>
      <c r="E2538" s="240" t="s">
        <v>5</v>
      </c>
      <c r="F2538" s="241" t="s">
        <v>3021</v>
      </c>
      <c r="H2538" s="242">
        <v>39</v>
      </c>
      <c r="I2538" s="243"/>
      <c r="L2538" s="239"/>
      <c r="M2538" s="244"/>
      <c r="N2538" s="245"/>
      <c r="O2538" s="245"/>
      <c r="P2538" s="245"/>
      <c r="Q2538" s="245"/>
      <c r="R2538" s="245"/>
      <c r="S2538" s="245"/>
      <c r="T2538" s="246"/>
      <c r="AT2538" s="240" t="s">
        <v>402</v>
      </c>
      <c r="AU2538" s="240" t="s">
        <v>87</v>
      </c>
      <c r="AV2538" s="13" t="s">
        <v>87</v>
      </c>
      <c r="AW2538" s="13" t="s">
        <v>43</v>
      </c>
      <c r="AX2538" s="13" t="s">
        <v>80</v>
      </c>
      <c r="AY2538" s="240" t="s">
        <v>281</v>
      </c>
    </row>
    <row r="2539" s="12" customFormat="1">
      <c r="B2539" s="232"/>
      <c r="D2539" s="216" t="s">
        <v>402</v>
      </c>
      <c r="E2539" s="233" t="s">
        <v>5</v>
      </c>
      <c r="F2539" s="234" t="s">
        <v>3022</v>
      </c>
      <c r="H2539" s="233" t="s">
        <v>5</v>
      </c>
      <c r="I2539" s="235"/>
      <c r="L2539" s="232"/>
      <c r="M2539" s="236"/>
      <c r="N2539" s="237"/>
      <c r="O2539" s="237"/>
      <c r="P2539" s="237"/>
      <c r="Q2539" s="237"/>
      <c r="R2539" s="237"/>
      <c r="S2539" s="237"/>
      <c r="T2539" s="238"/>
      <c r="AT2539" s="233" t="s">
        <v>402</v>
      </c>
      <c r="AU2539" s="233" t="s">
        <v>87</v>
      </c>
      <c r="AV2539" s="12" t="s">
        <v>24</v>
      </c>
      <c r="AW2539" s="12" t="s">
        <v>43</v>
      </c>
      <c r="AX2539" s="12" t="s">
        <v>80</v>
      </c>
      <c r="AY2539" s="233" t="s">
        <v>281</v>
      </c>
    </row>
    <row r="2540" s="13" customFormat="1">
      <c r="B2540" s="239"/>
      <c r="D2540" s="216" t="s">
        <v>402</v>
      </c>
      <c r="E2540" s="240" t="s">
        <v>5</v>
      </c>
      <c r="F2540" s="241" t="s">
        <v>24</v>
      </c>
      <c r="H2540" s="242">
        <v>1</v>
      </c>
      <c r="I2540" s="243"/>
      <c r="L2540" s="239"/>
      <c r="M2540" s="244"/>
      <c r="N2540" s="245"/>
      <c r="O2540" s="245"/>
      <c r="P2540" s="245"/>
      <c r="Q2540" s="245"/>
      <c r="R2540" s="245"/>
      <c r="S2540" s="245"/>
      <c r="T2540" s="246"/>
      <c r="AT2540" s="240" t="s">
        <v>402</v>
      </c>
      <c r="AU2540" s="240" t="s">
        <v>87</v>
      </c>
      <c r="AV2540" s="13" t="s">
        <v>87</v>
      </c>
      <c r="AW2540" s="13" t="s">
        <v>43</v>
      </c>
      <c r="AX2540" s="13" t="s">
        <v>80</v>
      </c>
      <c r="AY2540" s="240" t="s">
        <v>281</v>
      </c>
    </row>
    <row r="2541" s="14" customFormat="1">
      <c r="B2541" s="247"/>
      <c r="D2541" s="216" t="s">
        <v>402</v>
      </c>
      <c r="E2541" s="248" t="s">
        <v>5</v>
      </c>
      <c r="F2541" s="249" t="s">
        <v>405</v>
      </c>
      <c r="H2541" s="250">
        <v>40</v>
      </c>
      <c r="I2541" s="251"/>
      <c r="L2541" s="247"/>
      <c r="M2541" s="252"/>
      <c r="N2541" s="253"/>
      <c r="O2541" s="253"/>
      <c r="P2541" s="253"/>
      <c r="Q2541" s="253"/>
      <c r="R2541" s="253"/>
      <c r="S2541" s="253"/>
      <c r="T2541" s="254"/>
      <c r="AT2541" s="248" t="s">
        <v>402</v>
      </c>
      <c r="AU2541" s="248" t="s">
        <v>87</v>
      </c>
      <c r="AV2541" s="14" t="s">
        <v>286</v>
      </c>
      <c r="AW2541" s="14" t="s">
        <v>43</v>
      </c>
      <c r="AX2541" s="14" t="s">
        <v>24</v>
      </c>
      <c r="AY2541" s="248" t="s">
        <v>281</v>
      </c>
    </row>
    <row r="2542" s="1" customFormat="1" ht="16.5" customHeight="1">
      <c r="B2542" s="203"/>
      <c r="C2542" s="255" t="s">
        <v>3023</v>
      </c>
      <c r="D2542" s="255" t="s">
        <v>512</v>
      </c>
      <c r="E2542" s="256" t="s">
        <v>3024</v>
      </c>
      <c r="F2542" s="257" t="s">
        <v>3025</v>
      </c>
      <c r="G2542" s="258" t="s">
        <v>515</v>
      </c>
      <c r="H2542" s="259">
        <v>40</v>
      </c>
      <c r="I2542" s="260"/>
      <c r="J2542" s="261">
        <f>ROUND(I2542*H2542,2)</f>
        <v>0</v>
      </c>
      <c r="K2542" s="257" t="s">
        <v>389</v>
      </c>
      <c r="L2542" s="262"/>
      <c r="M2542" s="263" t="s">
        <v>5</v>
      </c>
      <c r="N2542" s="264" t="s">
        <v>51</v>
      </c>
      <c r="O2542" s="49"/>
      <c r="P2542" s="213">
        <f>O2542*H2542</f>
        <v>0</v>
      </c>
      <c r="Q2542" s="213">
        <v>0.0011999999999999999</v>
      </c>
      <c r="R2542" s="213">
        <f>Q2542*H2542</f>
        <v>0.047999999999999994</v>
      </c>
      <c r="S2542" s="213">
        <v>0</v>
      </c>
      <c r="T2542" s="214">
        <f>S2542*H2542</f>
        <v>0</v>
      </c>
      <c r="AR2542" s="26" t="s">
        <v>738</v>
      </c>
      <c r="AT2542" s="26" t="s">
        <v>512</v>
      </c>
      <c r="AU2542" s="26" t="s">
        <v>87</v>
      </c>
      <c r="AY2542" s="26" t="s">
        <v>281</v>
      </c>
      <c r="BE2542" s="215">
        <f>IF(N2542="základní",J2542,0)</f>
        <v>0</v>
      </c>
      <c r="BF2542" s="215">
        <f>IF(N2542="snížená",J2542,0)</f>
        <v>0</v>
      </c>
      <c r="BG2542" s="215">
        <f>IF(N2542="zákl. přenesená",J2542,0)</f>
        <v>0</v>
      </c>
      <c r="BH2542" s="215">
        <f>IF(N2542="sníž. přenesená",J2542,0)</f>
        <v>0</v>
      </c>
      <c r="BI2542" s="215">
        <f>IF(N2542="nulová",J2542,0)</f>
        <v>0</v>
      </c>
      <c r="BJ2542" s="26" t="s">
        <v>24</v>
      </c>
      <c r="BK2542" s="215">
        <f>ROUND(I2542*H2542,2)</f>
        <v>0</v>
      </c>
      <c r="BL2542" s="26" t="s">
        <v>354</v>
      </c>
      <c r="BM2542" s="26" t="s">
        <v>3026</v>
      </c>
    </row>
    <row r="2543" s="1" customFormat="1">
      <c r="B2543" s="48"/>
      <c r="D2543" s="216" t="s">
        <v>288</v>
      </c>
      <c r="F2543" s="217" t="s">
        <v>3025</v>
      </c>
      <c r="I2543" s="218"/>
      <c r="L2543" s="48"/>
      <c r="M2543" s="219"/>
      <c r="N2543" s="49"/>
      <c r="O2543" s="49"/>
      <c r="P2543" s="49"/>
      <c r="Q2543" s="49"/>
      <c r="R2543" s="49"/>
      <c r="S2543" s="49"/>
      <c r="T2543" s="87"/>
      <c r="AT2543" s="26" t="s">
        <v>288</v>
      </c>
      <c r="AU2543" s="26" t="s">
        <v>87</v>
      </c>
    </row>
    <row r="2544" s="1" customFormat="1" ht="16.5" customHeight="1">
      <c r="B2544" s="203"/>
      <c r="C2544" s="204" t="s">
        <v>3027</v>
      </c>
      <c r="D2544" s="204" t="s">
        <v>282</v>
      </c>
      <c r="E2544" s="205" t="s">
        <v>3028</v>
      </c>
      <c r="F2544" s="206" t="s">
        <v>3029</v>
      </c>
      <c r="G2544" s="207" t="s">
        <v>515</v>
      </c>
      <c r="H2544" s="208">
        <v>1</v>
      </c>
      <c r="I2544" s="209"/>
      <c r="J2544" s="210">
        <f>ROUND(I2544*H2544,2)</f>
        <v>0</v>
      </c>
      <c r="K2544" s="206" t="s">
        <v>389</v>
      </c>
      <c r="L2544" s="48"/>
      <c r="M2544" s="211" t="s">
        <v>5</v>
      </c>
      <c r="N2544" s="212" t="s">
        <v>51</v>
      </c>
      <c r="O2544" s="49"/>
      <c r="P2544" s="213">
        <f>O2544*H2544</f>
        <v>0</v>
      </c>
      <c r="Q2544" s="213">
        <v>0.00044999999999999999</v>
      </c>
      <c r="R2544" s="213">
        <f>Q2544*H2544</f>
        <v>0.00044999999999999999</v>
      </c>
      <c r="S2544" s="213">
        <v>0</v>
      </c>
      <c r="T2544" s="214">
        <f>S2544*H2544</f>
        <v>0</v>
      </c>
      <c r="AR2544" s="26" t="s">
        <v>354</v>
      </c>
      <c r="AT2544" s="26" t="s">
        <v>282</v>
      </c>
      <c r="AU2544" s="26" t="s">
        <v>87</v>
      </c>
      <c r="AY2544" s="26" t="s">
        <v>281</v>
      </c>
      <c r="BE2544" s="215">
        <f>IF(N2544="základní",J2544,0)</f>
        <v>0</v>
      </c>
      <c r="BF2544" s="215">
        <f>IF(N2544="snížená",J2544,0)</f>
        <v>0</v>
      </c>
      <c r="BG2544" s="215">
        <f>IF(N2544="zákl. přenesená",J2544,0)</f>
        <v>0</v>
      </c>
      <c r="BH2544" s="215">
        <f>IF(N2544="sníž. přenesená",J2544,0)</f>
        <v>0</v>
      </c>
      <c r="BI2544" s="215">
        <f>IF(N2544="nulová",J2544,0)</f>
        <v>0</v>
      </c>
      <c r="BJ2544" s="26" t="s">
        <v>24</v>
      </c>
      <c r="BK2544" s="215">
        <f>ROUND(I2544*H2544,2)</f>
        <v>0</v>
      </c>
      <c r="BL2544" s="26" t="s">
        <v>354</v>
      </c>
      <c r="BM2544" s="26" t="s">
        <v>3030</v>
      </c>
    </row>
    <row r="2545" s="1" customFormat="1">
      <c r="B2545" s="48"/>
      <c r="D2545" s="216" t="s">
        <v>288</v>
      </c>
      <c r="F2545" s="217" t="s">
        <v>3031</v>
      </c>
      <c r="I2545" s="218"/>
      <c r="L2545" s="48"/>
      <c r="M2545" s="219"/>
      <c r="N2545" s="49"/>
      <c r="O2545" s="49"/>
      <c r="P2545" s="49"/>
      <c r="Q2545" s="49"/>
      <c r="R2545" s="49"/>
      <c r="S2545" s="49"/>
      <c r="T2545" s="87"/>
      <c r="AT2545" s="26" t="s">
        <v>288</v>
      </c>
      <c r="AU2545" s="26" t="s">
        <v>87</v>
      </c>
    </row>
    <row r="2546" s="1" customFormat="1" ht="16.5" customHeight="1">
      <c r="B2546" s="203"/>
      <c r="C2546" s="255" t="s">
        <v>3032</v>
      </c>
      <c r="D2546" s="255" t="s">
        <v>512</v>
      </c>
      <c r="E2546" s="256" t="s">
        <v>3033</v>
      </c>
      <c r="F2546" s="257" t="s">
        <v>3034</v>
      </c>
      <c r="G2546" s="258" t="s">
        <v>515</v>
      </c>
      <c r="H2546" s="259">
        <v>1</v>
      </c>
      <c r="I2546" s="260"/>
      <c r="J2546" s="261">
        <f>ROUND(I2546*H2546,2)</f>
        <v>0</v>
      </c>
      <c r="K2546" s="257" t="s">
        <v>389</v>
      </c>
      <c r="L2546" s="262"/>
      <c r="M2546" s="263" t="s">
        <v>5</v>
      </c>
      <c r="N2546" s="264" t="s">
        <v>51</v>
      </c>
      <c r="O2546" s="49"/>
      <c r="P2546" s="213">
        <f>O2546*H2546</f>
        <v>0</v>
      </c>
      <c r="Q2546" s="213">
        <v>0.01</v>
      </c>
      <c r="R2546" s="213">
        <f>Q2546*H2546</f>
        <v>0.01</v>
      </c>
      <c r="S2546" s="213">
        <v>0</v>
      </c>
      <c r="T2546" s="214">
        <f>S2546*H2546</f>
        <v>0</v>
      </c>
      <c r="AR2546" s="26" t="s">
        <v>738</v>
      </c>
      <c r="AT2546" s="26" t="s">
        <v>512</v>
      </c>
      <c r="AU2546" s="26" t="s">
        <v>87</v>
      </c>
      <c r="AY2546" s="26" t="s">
        <v>281</v>
      </c>
      <c r="BE2546" s="215">
        <f>IF(N2546="základní",J2546,0)</f>
        <v>0</v>
      </c>
      <c r="BF2546" s="215">
        <f>IF(N2546="snížená",J2546,0)</f>
        <v>0</v>
      </c>
      <c r="BG2546" s="215">
        <f>IF(N2546="zákl. přenesená",J2546,0)</f>
        <v>0</v>
      </c>
      <c r="BH2546" s="215">
        <f>IF(N2546="sníž. přenesená",J2546,0)</f>
        <v>0</v>
      </c>
      <c r="BI2546" s="215">
        <f>IF(N2546="nulová",J2546,0)</f>
        <v>0</v>
      </c>
      <c r="BJ2546" s="26" t="s">
        <v>24</v>
      </c>
      <c r="BK2546" s="215">
        <f>ROUND(I2546*H2546,2)</f>
        <v>0</v>
      </c>
      <c r="BL2546" s="26" t="s">
        <v>354</v>
      </c>
      <c r="BM2546" s="26" t="s">
        <v>3035</v>
      </c>
    </row>
    <row r="2547" s="1" customFormat="1">
      <c r="B2547" s="48"/>
      <c r="D2547" s="216" t="s">
        <v>288</v>
      </c>
      <c r="F2547" s="217" t="s">
        <v>3034</v>
      </c>
      <c r="I2547" s="218"/>
      <c r="L2547" s="48"/>
      <c r="M2547" s="219"/>
      <c r="N2547" s="49"/>
      <c r="O2547" s="49"/>
      <c r="P2547" s="49"/>
      <c r="Q2547" s="49"/>
      <c r="R2547" s="49"/>
      <c r="S2547" s="49"/>
      <c r="T2547" s="87"/>
      <c r="AT2547" s="26" t="s">
        <v>288</v>
      </c>
      <c r="AU2547" s="26" t="s">
        <v>87</v>
      </c>
    </row>
    <row r="2548" s="1" customFormat="1" ht="25.5" customHeight="1">
      <c r="B2548" s="203"/>
      <c r="C2548" s="204" t="s">
        <v>3036</v>
      </c>
      <c r="D2548" s="204" t="s">
        <v>282</v>
      </c>
      <c r="E2548" s="205" t="s">
        <v>3037</v>
      </c>
      <c r="F2548" s="206" t="s">
        <v>3038</v>
      </c>
      <c r="G2548" s="207" t="s">
        <v>515</v>
      </c>
      <c r="H2548" s="208">
        <v>17</v>
      </c>
      <c r="I2548" s="209"/>
      <c r="J2548" s="210">
        <f>ROUND(I2548*H2548,2)</f>
        <v>0</v>
      </c>
      <c r="K2548" s="206" t="s">
        <v>389</v>
      </c>
      <c r="L2548" s="48"/>
      <c r="M2548" s="211" t="s">
        <v>5</v>
      </c>
      <c r="N2548" s="212" t="s">
        <v>51</v>
      </c>
      <c r="O2548" s="49"/>
      <c r="P2548" s="213">
        <f>O2548*H2548</f>
        <v>0</v>
      </c>
      <c r="Q2548" s="213">
        <v>0</v>
      </c>
      <c r="R2548" s="213">
        <f>Q2548*H2548</f>
        <v>0</v>
      </c>
      <c r="S2548" s="213">
        <v>0</v>
      </c>
      <c r="T2548" s="214">
        <f>S2548*H2548</f>
        <v>0</v>
      </c>
      <c r="AR2548" s="26" t="s">
        <v>354</v>
      </c>
      <c r="AT2548" s="26" t="s">
        <v>282</v>
      </c>
      <c r="AU2548" s="26" t="s">
        <v>87</v>
      </c>
      <c r="AY2548" s="26" t="s">
        <v>281</v>
      </c>
      <c r="BE2548" s="215">
        <f>IF(N2548="základní",J2548,0)</f>
        <v>0</v>
      </c>
      <c r="BF2548" s="215">
        <f>IF(N2548="snížená",J2548,0)</f>
        <v>0</v>
      </c>
      <c r="BG2548" s="215">
        <f>IF(N2548="zákl. přenesená",J2548,0)</f>
        <v>0</v>
      </c>
      <c r="BH2548" s="215">
        <f>IF(N2548="sníž. přenesená",J2548,0)</f>
        <v>0</v>
      </c>
      <c r="BI2548" s="215">
        <f>IF(N2548="nulová",J2548,0)</f>
        <v>0</v>
      </c>
      <c r="BJ2548" s="26" t="s">
        <v>24</v>
      </c>
      <c r="BK2548" s="215">
        <f>ROUND(I2548*H2548,2)</f>
        <v>0</v>
      </c>
      <c r="BL2548" s="26" t="s">
        <v>354</v>
      </c>
      <c r="BM2548" s="26" t="s">
        <v>3039</v>
      </c>
    </row>
    <row r="2549" s="1" customFormat="1">
      <c r="B2549" s="48"/>
      <c r="D2549" s="216" t="s">
        <v>288</v>
      </c>
      <c r="F2549" s="217" t="s">
        <v>3040</v>
      </c>
      <c r="I2549" s="218"/>
      <c r="L2549" s="48"/>
      <c r="M2549" s="219"/>
      <c r="N2549" s="49"/>
      <c r="O2549" s="49"/>
      <c r="P2549" s="49"/>
      <c r="Q2549" s="49"/>
      <c r="R2549" s="49"/>
      <c r="S2549" s="49"/>
      <c r="T2549" s="87"/>
      <c r="AT2549" s="26" t="s">
        <v>288</v>
      </c>
      <c r="AU2549" s="26" t="s">
        <v>87</v>
      </c>
    </row>
    <row r="2550" s="12" customFormat="1">
      <c r="B2550" s="232"/>
      <c r="D2550" s="216" t="s">
        <v>402</v>
      </c>
      <c r="E2550" s="233" t="s">
        <v>5</v>
      </c>
      <c r="F2550" s="234" t="s">
        <v>3041</v>
      </c>
      <c r="H2550" s="233" t="s">
        <v>5</v>
      </c>
      <c r="I2550" s="235"/>
      <c r="L2550" s="232"/>
      <c r="M2550" s="236"/>
      <c r="N2550" s="237"/>
      <c r="O2550" s="237"/>
      <c r="P2550" s="237"/>
      <c r="Q2550" s="237"/>
      <c r="R2550" s="237"/>
      <c r="S2550" s="237"/>
      <c r="T2550" s="238"/>
      <c r="AT2550" s="233" t="s">
        <v>402</v>
      </c>
      <c r="AU2550" s="233" t="s">
        <v>87</v>
      </c>
      <c r="AV2550" s="12" t="s">
        <v>24</v>
      </c>
      <c r="AW2550" s="12" t="s">
        <v>43</v>
      </c>
      <c r="AX2550" s="12" t="s">
        <v>80</v>
      </c>
      <c r="AY2550" s="233" t="s">
        <v>281</v>
      </c>
    </row>
    <row r="2551" s="13" customFormat="1">
      <c r="B2551" s="239"/>
      <c r="D2551" s="216" t="s">
        <v>402</v>
      </c>
      <c r="E2551" s="240" t="s">
        <v>5</v>
      </c>
      <c r="F2551" s="241" t="s">
        <v>3042</v>
      </c>
      <c r="H2551" s="242">
        <v>17</v>
      </c>
      <c r="I2551" s="243"/>
      <c r="L2551" s="239"/>
      <c r="M2551" s="244"/>
      <c r="N2551" s="245"/>
      <c r="O2551" s="245"/>
      <c r="P2551" s="245"/>
      <c r="Q2551" s="245"/>
      <c r="R2551" s="245"/>
      <c r="S2551" s="245"/>
      <c r="T2551" s="246"/>
      <c r="AT2551" s="240" t="s">
        <v>402</v>
      </c>
      <c r="AU2551" s="240" t="s">
        <v>87</v>
      </c>
      <c r="AV2551" s="13" t="s">
        <v>87</v>
      </c>
      <c r="AW2551" s="13" t="s">
        <v>43</v>
      </c>
      <c r="AX2551" s="13" t="s">
        <v>80</v>
      </c>
      <c r="AY2551" s="240" t="s">
        <v>281</v>
      </c>
    </row>
    <row r="2552" s="14" customFormat="1">
      <c r="B2552" s="247"/>
      <c r="D2552" s="216" t="s">
        <v>402</v>
      </c>
      <c r="E2552" s="248" t="s">
        <v>5</v>
      </c>
      <c r="F2552" s="249" t="s">
        <v>405</v>
      </c>
      <c r="H2552" s="250">
        <v>17</v>
      </c>
      <c r="I2552" s="251"/>
      <c r="L2552" s="247"/>
      <c r="M2552" s="252"/>
      <c r="N2552" s="253"/>
      <c r="O2552" s="253"/>
      <c r="P2552" s="253"/>
      <c r="Q2552" s="253"/>
      <c r="R2552" s="253"/>
      <c r="S2552" s="253"/>
      <c r="T2552" s="254"/>
      <c r="AT2552" s="248" t="s">
        <v>402</v>
      </c>
      <c r="AU2552" s="248" t="s">
        <v>87</v>
      </c>
      <c r="AV2552" s="14" t="s">
        <v>286</v>
      </c>
      <c r="AW2552" s="14" t="s">
        <v>43</v>
      </c>
      <c r="AX2552" s="14" t="s">
        <v>24</v>
      </c>
      <c r="AY2552" s="248" t="s">
        <v>281</v>
      </c>
    </row>
    <row r="2553" s="1" customFormat="1" ht="16.5" customHeight="1">
      <c r="B2553" s="203"/>
      <c r="C2553" s="255" t="s">
        <v>3043</v>
      </c>
      <c r="D2553" s="255" t="s">
        <v>512</v>
      </c>
      <c r="E2553" s="256" t="s">
        <v>3044</v>
      </c>
      <c r="F2553" s="257" t="s">
        <v>3045</v>
      </c>
      <c r="G2553" s="258" t="s">
        <v>394</v>
      </c>
      <c r="H2553" s="259">
        <v>12.231999999999999</v>
      </c>
      <c r="I2553" s="260"/>
      <c r="J2553" s="261">
        <f>ROUND(I2553*H2553,2)</f>
        <v>0</v>
      </c>
      <c r="K2553" s="257" t="s">
        <v>389</v>
      </c>
      <c r="L2553" s="262"/>
      <c r="M2553" s="263" t="s">
        <v>5</v>
      </c>
      <c r="N2553" s="264" t="s">
        <v>51</v>
      </c>
      <c r="O2553" s="49"/>
      <c r="P2553" s="213">
        <f>O2553*H2553</f>
        <v>0</v>
      </c>
      <c r="Q2553" s="213">
        <v>0.0030000000000000001</v>
      </c>
      <c r="R2553" s="213">
        <f>Q2553*H2553</f>
        <v>0.036695999999999999</v>
      </c>
      <c r="S2553" s="213">
        <v>0</v>
      </c>
      <c r="T2553" s="214">
        <f>S2553*H2553</f>
        <v>0</v>
      </c>
      <c r="AR2553" s="26" t="s">
        <v>738</v>
      </c>
      <c r="AT2553" s="26" t="s">
        <v>512</v>
      </c>
      <c r="AU2553" s="26" t="s">
        <v>87</v>
      </c>
      <c r="AY2553" s="26" t="s">
        <v>281</v>
      </c>
      <c r="BE2553" s="215">
        <f>IF(N2553="základní",J2553,0)</f>
        <v>0</v>
      </c>
      <c r="BF2553" s="215">
        <f>IF(N2553="snížená",J2553,0)</f>
        <v>0</v>
      </c>
      <c r="BG2553" s="215">
        <f>IF(N2553="zákl. přenesená",J2553,0)</f>
        <v>0</v>
      </c>
      <c r="BH2553" s="215">
        <f>IF(N2553="sníž. přenesená",J2553,0)</f>
        <v>0</v>
      </c>
      <c r="BI2553" s="215">
        <f>IF(N2553="nulová",J2553,0)</f>
        <v>0</v>
      </c>
      <c r="BJ2553" s="26" t="s">
        <v>24</v>
      </c>
      <c r="BK2553" s="215">
        <f>ROUND(I2553*H2553,2)</f>
        <v>0</v>
      </c>
      <c r="BL2553" s="26" t="s">
        <v>354</v>
      </c>
      <c r="BM2553" s="26" t="s">
        <v>3046</v>
      </c>
    </row>
    <row r="2554" s="1" customFormat="1">
      <c r="B2554" s="48"/>
      <c r="D2554" s="216" t="s">
        <v>288</v>
      </c>
      <c r="F2554" s="217" t="s">
        <v>3045</v>
      </c>
      <c r="I2554" s="218"/>
      <c r="L2554" s="48"/>
      <c r="M2554" s="219"/>
      <c r="N2554" s="49"/>
      <c r="O2554" s="49"/>
      <c r="P2554" s="49"/>
      <c r="Q2554" s="49"/>
      <c r="R2554" s="49"/>
      <c r="S2554" s="49"/>
      <c r="T2554" s="87"/>
      <c r="AT2554" s="26" t="s">
        <v>288</v>
      </c>
      <c r="AU2554" s="26" t="s">
        <v>87</v>
      </c>
    </row>
    <row r="2555" s="13" customFormat="1">
      <c r="B2555" s="239"/>
      <c r="D2555" s="216" t="s">
        <v>402</v>
      </c>
      <c r="E2555" s="240" t="s">
        <v>5</v>
      </c>
      <c r="F2555" s="241" t="s">
        <v>3047</v>
      </c>
      <c r="H2555" s="242">
        <v>11.119999999999999</v>
      </c>
      <c r="I2555" s="243"/>
      <c r="L2555" s="239"/>
      <c r="M2555" s="244"/>
      <c r="N2555" s="245"/>
      <c r="O2555" s="245"/>
      <c r="P2555" s="245"/>
      <c r="Q2555" s="245"/>
      <c r="R2555" s="245"/>
      <c r="S2555" s="245"/>
      <c r="T2555" s="246"/>
      <c r="AT2555" s="240" t="s">
        <v>402</v>
      </c>
      <c r="AU2555" s="240" t="s">
        <v>87</v>
      </c>
      <c r="AV2555" s="13" t="s">
        <v>87</v>
      </c>
      <c r="AW2555" s="13" t="s">
        <v>43</v>
      </c>
      <c r="AX2555" s="13" t="s">
        <v>80</v>
      </c>
      <c r="AY2555" s="240" t="s">
        <v>281</v>
      </c>
    </row>
    <row r="2556" s="13" customFormat="1">
      <c r="B2556" s="239"/>
      <c r="D2556" s="216" t="s">
        <v>402</v>
      </c>
      <c r="E2556" s="240" t="s">
        <v>5</v>
      </c>
      <c r="F2556" s="241" t="s">
        <v>3048</v>
      </c>
      <c r="H2556" s="242">
        <v>1.1120000000000001</v>
      </c>
      <c r="I2556" s="243"/>
      <c r="L2556" s="239"/>
      <c r="M2556" s="244"/>
      <c r="N2556" s="245"/>
      <c r="O2556" s="245"/>
      <c r="P2556" s="245"/>
      <c r="Q2556" s="245"/>
      <c r="R2556" s="245"/>
      <c r="S2556" s="245"/>
      <c r="T2556" s="246"/>
      <c r="AT2556" s="240" t="s">
        <v>402</v>
      </c>
      <c r="AU2556" s="240" t="s">
        <v>87</v>
      </c>
      <c r="AV2556" s="13" t="s">
        <v>87</v>
      </c>
      <c r="AW2556" s="13" t="s">
        <v>43</v>
      </c>
      <c r="AX2556" s="13" t="s">
        <v>80</v>
      </c>
      <c r="AY2556" s="240" t="s">
        <v>281</v>
      </c>
    </row>
    <row r="2557" s="14" customFormat="1">
      <c r="B2557" s="247"/>
      <c r="D2557" s="216" t="s">
        <v>402</v>
      </c>
      <c r="E2557" s="248" t="s">
        <v>5</v>
      </c>
      <c r="F2557" s="249" t="s">
        <v>405</v>
      </c>
      <c r="H2557" s="250">
        <v>12.231999999999999</v>
      </c>
      <c r="I2557" s="251"/>
      <c r="L2557" s="247"/>
      <c r="M2557" s="252"/>
      <c r="N2557" s="253"/>
      <c r="O2557" s="253"/>
      <c r="P2557" s="253"/>
      <c r="Q2557" s="253"/>
      <c r="R2557" s="253"/>
      <c r="S2557" s="253"/>
      <c r="T2557" s="254"/>
      <c r="AT2557" s="248" t="s">
        <v>402</v>
      </c>
      <c r="AU2557" s="248" t="s">
        <v>87</v>
      </c>
      <c r="AV2557" s="14" t="s">
        <v>286</v>
      </c>
      <c r="AW2557" s="14" t="s">
        <v>43</v>
      </c>
      <c r="AX2557" s="14" t="s">
        <v>24</v>
      </c>
      <c r="AY2557" s="248" t="s">
        <v>281</v>
      </c>
    </row>
    <row r="2558" s="1" customFormat="1" ht="16.5" customHeight="1">
      <c r="B2558" s="203"/>
      <c r="C2558" s="255" t="s">
        <v>3049</v>
      </c>
      <c r="D2558" s="255" t="s">
        <v>512</v>
      </c>
      <c r="E2558" s="256" t="s">
        <v>3050</v>
      </c>
      <c r="F2558" s="257" t="s">
        <v>3051</v>
      </c>
      <c r="G2558" s="258" t="s">
        <v>394</v>
      </c>
      <c r="H2558" s="259">
        <v>48.619999999999997</v>
      </c>
      <c r="I2558" s="260"/>
      <c r="J2558" s="261">
        <f>ROUND(I2558*H2558,2)</f>
        <v>0</v>
      </c>
      <c r="K2558" s="257" t="s">
        <v>389</v>
      </c>
      <c r="L2558" s="262"/>
      <c r="M2558" s="263" t="s">
        <v>5</v>
      </c>
      <c r="N2558" s="264" t="s">
        <v>51</v>
      </c>
      <c r="O2558" s="49"/>
      <c r="P2558" s="213">
        <f>O2558*H2558</f>
        <v>0</v>
      </c>
      <c r="Q2558" s="213">
        <v>0.0050000000000000001</v>
      </c>
      <c r="R2558" s="213">
        <f>Q2558*H2558</f>
        <v>0.24309999999999998</v>
      </c>
      <c r="S2558" s="213">
        <v>0</v>
      </c>
      <c r="T2558" s="214">
        <f>S2558*H2558</f>
        <v>0</v>
      </c>
      <c r="AR2558" s="26" t="s">
        <v>738</v>
      </c>
      <c r="AT2558" s="26" t="s">
        <v>512</v>
      </c>
      <c r="AU2558" s="26" t="s">
        <v>87</v>
      </c>
      <c r="AY2558" s="26" t="s">
        <v>281</v>
      </c>
      <c r="BE2558" s="215">
        <f>IF(N2558="základní",J2558,0)</f>
        <v>0</v>
      </c>
      <c r="BF2558" s="215">
        <f>IF(N2558="snížená",J2558,0)</f>
        <v>0</v>
      </c>
      <c r="BG2558" s="215">
        <f>IF(N2558="zákl. přenesená",J2558,0)</f>
        <v>0</v>
      </c>
      <c r="BH2558" s="215">
        <f>IF(N2558="sníž. přenesená",J2558,0)</f>
        <v>0</v>
      </c>
      <c r="BI2558" s="215">
        <f>IF(N2558="nulová",J2558,0)</f>
        <v>0</v>
      </c>
      <c r="BJ2558" s="26" t="s">
        <v>24</v>
      </c>
      <c r="BK2558" s="215">
        <f>ROUND(I2558*H2558,2)</f>
        <v>0</v>
      </c>
      <c r="BL2558" s="26" t="s">
        <v>354</v>
      </c>
      <c r="BM2558" s="26" t="s">
        <v>3052</v>
      </c>
    </row>
    <row r="2559" s="1" customFormat="1">
      <c r="B2559" s="48"/>
      <c r="D2559" s="216" t="s">
        <v>288</v>
      </c>
      <c r="F2559" s="217" t="s">
        <v>3051</v>
      </c>
      <c r="I2559" s="218"/>
      <c r="L2559" s="48"/>
      <c r="M2559" s="219"/>
      <c r="N2559" s="49"/>
      <c r="O2559" s="49"/>
      <c r="P2559" s="49"/>
      <c r="Q2559" s="49"/>
      <c r="R2559" s="49"/>
      <c r="S2559" s="49"/>
      <c r="T2559" s="87"/>
      <c r="AT2559" s="26" t="s">
        <v>288</v>
      </c>
      <c r="AU2559" s="26" t="s">
        <v>87</v>
      </c>
    </row>
    <row r="2560" s="13" customFormat="1">
      <c r="B2560" s="239"/>
      <c r="D2560" s="216" t="s">
        <v>402</v>
      </c>
      <c r="E2560" s="240" t="s">
        <v>5</v>
      </c>
      <c r="F2560" s="241" t="s">
        <v>3053</v>
      </c>
      <c r="H2560" s="242">
        <v>44.200000000000003</v>
      </c>
      <c r="I2560" s="243"/>
      <c r="L2560" s="239"/>
      <c r="M2560" s="244"/>
      <c r="N2560" s="245"/>
      <c r="O2560" s="245"/>
      <c r="P2560" s="245"/>
      <c r="Q2560" s="245"/>
      <c r="R2560" s="245"/>
      <c r="S2560" s="245"/>
      <c r="T2560" s="246"/>
      <c r="AT2560" s="240" t="s">
        <v>402</v>
      </c>
      <c r="AU2560" s="240" t="s">
        <v>87</v>
      </c>
      <c r="AV2560" s="13" t="s">
        <v>87</v>
      </c>
      <c r="AW2560" s="13" t="s">
        <v>43</v>
      </c>
      <c r="AX2560" s="13" t="s">
        <v>80</v>
      </c>
      <c r="AY2560" s="240" t="s">
        <v>281</v>
      </c>
    </row>
    <row r="2561" s="13" customFormat="1">
      <c r="B2561" s="239"/>
      <c r="D2561" s="216" t="s">
        <v>402</v>
      </c>
      <c r="E2561" s="240" t="s">
        <v>5</v>
      </c>
      <c r="F2561" s="241" t="s">
        <v>3054</v>
      </c>
      <c r="H2561" s="242">
        <v>4.4199999999999999</v>
      </c>
      <c r="I2561" s="243"/>
      <c r="L2561" s="239"/>
      <c r="M2561" s="244"/>
      <c r="N2561" s="245"/>
      <c r="O2561" s="245"/>
      <c r="P2561" s="245"/>
      <c r="Q2561" s="245"/>
      <c r="R2561" s="245"/>
      <c r="S2561" s="245"/>
      <c r="T2561" s="246"/>
      <c r="AT2561" s="240" t="s">
        <v>402</v>
      </c>
      <c r="AU2561" s="240" t="s">
        <v>87</v>
      </c>
      <c r="AV2561" s="13" t="s">
        <v>87</v>
      </c>
      <c r="AW2561" s="13" t="s">
        <v>43</v>
      </c>
      <c r="AX2561" s="13" t="s">
        <v>80</v>
      </c>
      <c r="AY2561" s="240" t="s">
        <v>281</v>
      </c>
    </row>
    <row r="2562" s="14" customFormat="1">
      <c r="B2562" s="247"/>
      <c r="D2562" s="216" t="s">
        <v>402</v>
      </c>
      <c r="E2562" s="248" t="s">
        <v>5</v>
      </c>
      <c r="F2562" s="249" t="s">
        <v>405</v>
      </c>
      <c r="H2562" s="250">
        <v>48.619999999999997</v>
      </c>
      <c r="I2562" s="251"/>
      <c r="L2562" s="247"/>
      <c r="M2562" s="252"/>
      <c r="N2562" s="253"/>
      <c r="O2562" s="253"/>
      <c r="P2562" s="253"/>
      <c r="Q2562" s="253"/>
      <c r="R2562" s="253"/>
      <c r="S2562" s="253"/>
      <c r="T2562" s="254"/>
      <c r="AT2562" s="248" t="s">
        <v>402</v>
      </c>
      <c r="AU2562" s="248" t="s">
        <v>87</v>
      </c>
      <c r="AV2562" s="14" t="s">
        <v>286</v>
      </c>
      <c r="AW2562" s="14" t="s">
        <v>43</v>
      </c>
      <c r="AX2562" s="14" t="s">
        <v>24</v>
      </c>
      <c r="AY2562" s="248" t="s">
        <v>281</v>
      </c>
    </row>
    <row r="2563" s="1" customFormat="1" ht="16.5" customHeight="1">
      <c r="B2563" s="203"/>
      <c r="C2563" s="255" t="s">
        <v>3055</v>
      </c>
      <c r="D2563" s="255" t="s">
        <v>512</v>
      </c>
      <c r="E2563" s="256" t="s">
        <v>3056</v>
      </c>
      <c r="F2563" s="257" t="s">
        <v>3057</v>
      </c>
      <c r="G2563" s="258" t="s">
        <v>515</v>
      </c>
      <c r="H2563" s="259">
        <v>34</v>
      </c>
      <c r="I2563" s="260"/>
      <c r="J2563" s="261">
        <f>ROUND(I2563*H2563,2)</f>
        <v>0</v>
      </c>
      <c r="K2563" s="257" t="s">
        <v>389</v>
      </c>
      <c r="L2563" s="262"/>
      <c r="M2563" s="263" t="s">
        <v>5</v>
      </c>
      <c r="N2563" s="264" t="s">
        <v>51</v>
      </c>
      <c r="O2563" s="49"/>
      <c r="P2563" s="213">
        <f>O2563*H2563</f>
        <v>0</v>
      </c>
      <c r="Q2563" s="213">
        <v>6.0000000000000002E-05</v>
      </c>
      <c r="R2563" s="213">
        <f>Q2563*H2563</f>
        <v>0.0020400000000000001</v>
      </c>
      <c r="S2563" s="213">
        <v>0</v>
      </c>
      <c r="T2563" s="214">
        <f>S2563*H2563</f>
        <v>0</v>
      </c>
      <c r="AR2563" s="26" t="s">
        <v>738</v>
      </c>
      <c r="AT2563" s="26" t="s">
        <v>512</v>
      </c>
      <c r="AU2563" s="26" t="s">
        <v>87</v>
      </c>
      <c r="AY2563" s="26" t="s">
        <v>281</v>
      </c>
      <c r="BE2563" s="215">
        <f>IF(N2563="základní",J2563,0)</f>
        <v>0</v>
      </c>
      <c r="BF2563" s="215">
        <f>IF(N2563="snížená",J2563,0)</f>
        <v>0</v>
      </c>
      <c r="BG2563" s="215">
        <f>IF(N2563="zákl. přenesená",J2563,0)</f>
        <v>0</v>
      </c>
      <c r="BH2563" s="215">
        <f>IF(N2563="sníž. přenesená",J2563,0)</f>
        <v>0</v>
      </c>
      <c r="BI2563" s="215">
        <f>IF(N2563="nulová",J2563,0)</f>
        <v>0</v>
      </c>
      <c r="BJ2563" s="26" t="s">
        <v>24</v>
      </c>
      <c r="BK2563" s="215">
        <f>ROUND(I2563*H2563,2)</f>
        <v>0</v>
      </c>
      <c r="BL2563" s="26" t="s">
        <v>354</v>
      </c>
      <c r="BM2563" s="26" t="s">
        <v>3058</v>
      </c>
    </row>
    <row r="2564" s="1" customFormat="1">
      <c r="B2564" s="48"/>
      <c r="D2564" s="216" t="s">
        <v>288</v>
      </c>
      <c r="F2564" s="217" t="s">
        <v>3059</v>
      </c>
      <c r="I2564" s="218"/>
      <c r="L2564" s="48"/>
      <c r="M2564" s="219"/>
      <c r="N2564" s="49"/>
      <c r="O2564" s="49"/>
      <c r="P2564" s="49"/>
      <c r="Q2564" s="49"/>
      <c r="R2564" s="49"/>
      <c r="S2564" s="49"/>
      <c r="T2564" s="87"/>
      <c r="AT2564" s="26" t="s">
        <v>288</v>
      </c>
      <c r="AU2564" s="26" t="s">
        <v>87</v>
      </c>
    </row>
    <row r="2565" s="1" customFormat="1" ht="16.5" customHeight="1">
      <c r="B2565" s="203"/>
      <c r="C2565" s="255" t="s">
        <v>3060</v>
      </c>
      <c r="D2565" s="255" t="s">
        <v>512</v>
      </c>
      <c r="E2565" s="256" t="s">
        <v>3061</v>
      </c>
      <c r="F2565" s="257" t="s">
        <v>3062</v>
      </c>
      <c r="G2565" s="258" t="s">
        <v>515</v>
      </c>
      <c r="H2565" s="259">
        <v>3</v>
      </c>
      <c r="I2565" s="260"/>
      <c r="J2565" s="261">
        <f>ROUND(I2565*H2565,2)</f>
        <v>0</v>
      </c>
      <c r="K2565" s="257" t="s">
        <v>5</v>
      </c>
      <c r="L2565" s="262"/>
      <c r="M2565" s="263" t="s">
        <v>5</v>
      </c>
      <c r="N2565" s="264" t="s">
        <v>51</v>
      </c>
      <c r="O2565" s="49"/>
      <c r="P2565" s="213">
        <f>O2565*H2565</f>
        <v>0</v>
      </c>
      <c r="Q2565" s="213">
        <v>0</v>
      </c>
      <c r="R2565" s="213">
        <f>Q2565*H2565</f>
        <v>0</v>
      </c>
      <c r="S2565" s="213">
        <v>0</v>
      </c>
      <c r="T2565" s="214">
        <f>S2565*H2565</f>
        <v>0</v>
      </c>
      <c r="AR2565" s="26" t="s">
        <v>738</v>
      </c>
      <c r="AT2565" s="26" t="s">
        <v>512</v>
      </c>
      <c r="AU2565" s="26" t="s">
        <v>87</v>
      </c>
      <c r="AY2565" s="26" t="s">
        <v>281</v>
      </c>
      <c r="BE2565" s="215">
        <f>IF(N2565="základní",J2565,0)</f>
        <v>0</v>
      </c>
      <c r="BF2565" s="215">
        <f>IF(N2565="snížená",J2565,0)</f>
        <v>0</v>
      </c>
      <c r="BG2565" s="215">
        <f>IF(N2565="zákl. přenesená",J2565,0)</f>
        <v>0</v>
      </c>
      <c r="BH2565" s="215">
        <f>IF(N2565="sníž. přenesená",J2565,0)</f>
        <v>0</v>
      </c>
      <c r="BI2565" s="215">
        <f>IF(N2565="nulová",J2565,0)</f>
        <v>0</v>
      </c>
      <c r="BJ2565" s="26" t="s">
        <v>24</v>
      </c>
      <c r="BK2565" s="215">
        <f>ROUND(I2565*H2565,2)</f>
        <v>0</v>
      </c>
      <c r="BL2565" s="26" t="s">
        <v>354</v>
      </c>
      <c r="BM2565" s="26" t="s">
        <v>3063</v>
      </c>
    </row>
    <row r="2566" s="1" customFormat="1">
      <c r="B2566" s="48"/>
      <c r="D2566" s="216" t="s">
        <v>288</v>
      </c>
      <c r="F2566" s="217" t="s">
        <v>3064</v>
      </c>
      <c r="I2566" s="218"/>
      <c r="L2566" s="48"/>
      <c r="M2566" s="219"/>
      <c r="N2566" s="49"/>
      <c r="O2566" s="49"/>
      <c r="P2566" s="49"/>
      <c r="Q2566" s="49"/>
      <c r="R2566" s="49"/>
      <c r="S2566" s="49"/>
      <c r="T2566" s="87"/>
      <c r="AT2566" s="26" t="s">
        <v>288</v>
      </c>
      <c r="AU2566" s="26" t="s">
        <v>87</v>
      </c>
    </row>
    <row r="2567" s="1" customFormat="1" ht="16.5" customHeight="1">
      <c r="B2567" s="203"/>
      <c r="C2567" s="255" t="s">
        <v>3065</v>
      </c>
      <c r="D2567" s="255" t="s">
        <v>512</v>
      </c>
      <c r="E2567" s="256" t="s">
        <v>3066</v>
      </c>
      <c r="F2567" s="257" t="s">
        <v>3067</v>
      </c>
      <c r="G2567" s="258" t="s">
        <v>515</v>
      </c>
      <c r="H2567" s="259">
        <v>1</v>
      </c>
      <c r="I2567" s="260"/>
      <c r="J2567" s="261">
        <f>ROUND(I2567*H2567,2)</f>
        <v>0</v>
      </c>
      <c r="K2567" s="257" t="s">
        <v>5</v>
      </c>
      <c r="L2567" s="262"/>
      <c r="M2567" s="263" t="s">
        <v>5</v>
      </c>
      <c r="N2567" s="264" t="s">
        <v>51</v>
      </c>
      <c r="O2567" s="49"/>
      <c r="P2567" s="213">
        <f>O2567*H2567</f>
        <v>0</v>
      </c>
      <c r="Q2567" s="213">
        <v>0</v>
      </c>
      <c r="R2567" s="213">
        <f>Q2567*H2567</f>
        <v>0</v>
      </c>
      <c r="S2567" s="213">
        <v>0</v>
      </c>
      <c r="T2567" s="214">
        <f>S2567*H2567</f>
        <v>0</v>
      </c>
      <c r="AR2567" s="26" t="s">
        <v>738</v>
      </c>
      <c r="AT2567" s="26" t="s">
        <v>512</v>
      </c>
      <c r="AU2567" s="26" t="s">
        <v>87</v>
      </c>
      <c r="AY2567" s="26" t="s">
        <v>281</v>
      </c>
      <c r="BE2567" s="215">
        <f>IF(N2567="základní",J2567,0)</f>
        <v>0</v>
      </c>
      <c r="BF2567" s="215">
        <f>IF(N2567="snížená",J2567,0)</f>
        <v>0</v>
      </c>
      <c r="BG2567" s="215">
        <f>IF(N2567="zákl. přenesená",J2567,0)</f>
        <v>0</v>
      </c>
      <c r="BH2567" s="215">
        <f>IF(N2567="sníž. přenesená",J2567,0)</f>
        <v>0</v>
      </c>
      <c r="BI2567" s="215">
        <f>IF(N2567="nulová",J2567,0)</f>
        <v>0</v>
      </c>
      <c r="BJ2567" s="26" t="s">
        <v>24</v>
      </c>
      <c r="BK2567" s="215">
        <f>ROUND(I2567*H2567,2)</f>
        <v>0</v>
      </c>
      <c r="BL2567" s="26" t="s">
        <v>354</v>
      </c>
      <c r="BM2567" s="26" t="s">
        <v>3068</v>
      </c>
    </row>
    <row r="2568" s="1" customFormat="1">
      <c r="B2568" s="48"/>
      <c r="D2568" s="216" t="s">
        <v>288</v>
      </c>
      <c r="F2568" s="217" t="s">
        <v>3069</v>
      </c>
      <c r="I2568" s="218"/>
      <c r="L2568" s="48"/>
      <c r="M2568" s="219"/>
      <c r="N2568" s="49"/>
      <c r="O2568" s="49"/>
      <c r="P2568" s="49"/>
      <c r="Q2568" s="49"/>
      <c r="R2568" s="49"/>
      <c r="S2568" s="49"/>
      <c r="T2568" s="87"/>
      <c r="AT2568" s="26" t="s">
        <v>288</v>
      </c>
      <c r="AU2568" s="26" t="s">
        <v>87</v>
      </c>
    </row>
    <row r="2569" s="1" customFormat="1" ht="16.5" customHeight="1">
      <c r="B2569" s="203"/>
      <c r="C2569" s="255" t="s">
        <v>3070</v>
      </c>
      <c r="D2569" s="255" t="s">
        <v>512</v>
      </c>
      <c r="E2569" s="256" t="s">
        <v>3071</v>
      </c>
      <c r="F2569" s="257" t="s">
        <v>3072</v>
      </c>
      <c r="G2569" s="258" t="s">
        <v>515</v>
      </c>
      <c r="H2569" s="259">
        <v>1</v>
      </c>
      <c r="I2569" s="260"/>
      <c r="J2569" s="261">
        <f>ROUND(I2569*H2569,2)</f>
        <v>0</v>
      </c>
      <c r="K2569" s="257" t="s">
        <v>5</v>
      </c>
      <c r="L2569" s="262"/>
      <c r="M2569" s="263" t="s">
        <v>5</v>
      </c>
      <c r="N2569" s="264" t="s">
        <v>51</v>
      </c>
      <c r="O2569" s="49"/>
      <c r="P2569" s="213">
        <f>O2569*H2569</f>
        <v>0</v>
      </c>
      <c r="Q2569" s="213">
        <v>0</v>
      </c>
      <c r="R2569" s="213">
        <f>Q2569*H2569</f>
        <v>0</v>
      </c>
      <c r="S2569" s="213">
        <v>0</v>
      </c>
      <c r="T2569" s="214">
        <f>S2569*H2569</f>
        <v>0</v>
      </c>
      <c r="AR2569" s="26" t="s">
        <v>738</v>
      </c>
      <c r="AT2569" s="26" t="s">
        <v>512</v>
      </c>
      <c r="AU2569" s="26" t="s">
        <v>87</v>
      </c>
      <c r="AY2569" s="26" t="s">
        <v>281</v>
      </c>
      <c r="BE2569" s="215">
        <f>IF(N2569="základní",J2569,0)</f>
        <v>0</v>
      </c>
      <c r="BF2569" s="215">
        <f>IF(N2569="snížená",J2569,0)</f>
        <v>0</v>
      </c>
      <c r="BG2569" s="215">
        <f>IF(N2569="zákl. přenesená",J2569,0)</f>
        <v>0</v>
      </c>
      <c r="BH2569" s="215">
        <f>IF(N2569="sníž. přenesená",J2569,0)</f>
        <v>0</v>
      </c>
      <c r="BI2569" s="215">
        <f>IF(N2569="nulová",J2569,0)</f>
        <v>0</v>
      </c>
      <c r="BJ2569" s="26" t="s">
        <v>24</v>
      </c>
      <c r="BK2569" s="215">
        <f>ROUND(I2569*H2569,2)</f>
        <v>0</v>
      </c>
      <c r="BL2569" s="26" t="s">
        <v>354</v>
      </c>
      <c r="BM2569" s="26" t="s">
        <v>3073</v>
      </c>
    </row>
    <row r="2570" s="1" customFormat="1">
      <c r="B2570" s="48"/>
      <c r="D2570" s="216" t="s">
        <v>288</v>
      </c>
      <c r="F2570" s="217" t="s">
        <v>3074</v>
      </c>
      <c r="I2570" s="218"/>
      <c r="L2570" s="48"/>
      <c r="M2570" s="219"/>
      <c r="N2570" s="49"/>
      <c r="O2570" s="49"/>
      <c r="P2570" s="49"/>
      <c r="Q2570" s="49"/>
      <c r="R2570" s="49"/>
      <c r="S2570" s="49"/>
      <c r="T2570" s="87"/>
      <c r="AT2570" s="26" t="s">
        <v>288</v>
      </c>
      <c r="AU2570" s="26" t="s">
        <v>87</v>
      </c>
    </row>
    <row r="2571" s="1" customFormat="1" ht="16.5" customHeight="1">
      <c r="B2571" s="203"/>
      <c r="C2571" s="255" t="s">
        <v>3075</v>
      </c>
      <c r="D2571" s="255" t="s">
        <v>512</v>
      </c>
      <c r="E2571" s="256" t="s">
        <v>3076</v>
      </c>
      <c r="F2571" s="257" t="s">
        <v>3077</v>
      </c>
      <c r="G2571" s="258" t="s">
        <v>515</v>
      </c>
      <c r="H2571" s="259">
        <v>1</v>
      </c>
      <c r="I2571" s="260"/>
      <c r="J2571" s="261">
        <f>ROUND(I2571*H2571,2)</f>
        <v>0</v>
      </c>
      <c r="K2571" s="257" t="s">
        <v>5</v>
      </c>
      <c r="L2571" s="262"/>
      <c r="M2571" s="263" t="s">
        <v>5</v>
      </c>
      <c r="N2571" s="264" t="s">
        <v>51</v>
      </c>
      <c r="O2571" s="49"/>
      <c r="P2571" s="213">
        <f>O2571*H2571</f>
        <v>0</v>
      </c>
      <c r="Q2571" s="213">
        <v>0</v>
      </c>
      <c r="R2571" s="213">
        <f>Q2571*H2571</f>
        <v>0</v>
      </c>
      <c r="S2571" s="213">
        <v>0</v>
      </c>
      <c r="T2571" s="214">
        <f>S2571*H2571</f>
        <v>0</v>
      </c>
      <c r="AR2571" s="26" t="s">
        <v>738</v>
      </c>
      <c r="AT2571" s="26" t="s">
        <v>512</v>
      </c>
      <c r="AU2571" s="26" t="s">
        <v>87</v>
      </c>
      <c r="AY2571" s="26" t="s">
        <v>281</v>
      </c>
      <c r="BE2571" s="215">
        <f>IF(N2571="základní",J2571,0)</f>
        <v>0</v>
      </c>
      <c r="BF2571" s="215">
        <f>IF(N2571="snížená",J2571,0)</f>
        <v>0</v>
      </c>
      <c r="BG2571" s="215">
        <f>IF(N2571="zákl. přenesená",J2571,0)</f>
        <v>0</v>
      </c>
      <c r="BH2571" s="215">
        <f>IF(N2571="sníž. přenesená",J2571,0)</f>
        <v>0</v>
      </c>
      <c r="BI2571" s="215">
        <f>IF(N2571="nulová",J2571,0)</f>
        <v>0</v>
      </c>
      <c r="BJ2571" s="26" t="s">
        <v>24</v>
      </c>
      <c r="BK2571" s="215">
        <f>ROUND(I2571*H2571,2)</f>
        <v>0</v>
      </c>
      <c r="BL2571" s="26" t="s">
        <v>354</v>
      </c>
      <c r="BM2571" s="26" t="s">
        <v>3078</v>
      </c>
    </row>
    <row r="2572" s="1" customFormat="1">
      <c r="B2572" s="48"/>
      <c r="D2572" s="216" t="s">
        <v>288</v>
      </c>
      <c r="F2572" s="217" t="s">
        <v>3079</v>
      </c>
      <c r="I2572" s="218"/>
      <c r="L2572" s="48"/>
      <c r="M2572" s="219"/>
      <c r="N2572" s="49"/>
      <c r="O2572" s="49"/>
      <c r="P2572" s="49"/>
      <c r="Q2572" s="49"/>
      <c r="R2572" s="49"/>
      <c r="S2572" s="49"/>
      <c r="T2572" s="87"/>
      <c r="AT2572" s="26" t="s">
        <v>288</v>
      </c>
      <c r="AU2572" s="26" t="s">
        <v>87</v>
      </c>
    </row>
    <row r="2573" s="1" customFormat="1" ht="16.5" customHeight="1">
      <c r="B2573" s="203"/>
      <c r="C2573" s="255" t="s">
        <v>3080</v>
      </c>
      <c r="D2573" s="255" t="s">
        <v>512</v>
      </c>
      <c r="E2573" s="256" t="s">
        <v>3081</v>
      </c>
      <c r="F2573" s="257" t="s">
        <v>3082</v>
      </c>
      <c r="G2573" s="258" t="s">
        <v>515</v>
      </c>
      <c r="H2573" s="259">
        <v>1</v>
      </c>
      <c r="I2573" s="260"/>
      <c r="J2573" s="261">
        <f>ROUND(I2573*H2573,2)</f>
        <v>0</v>
      </c>
      <c r="K2573" s="257" t="s">
        <v>5</v>
      </c>
      <c r="L2573" s="262"/>
      <c r="M2573" s="263" t="s">
        <v>5</v>
      </c>
      <c r="N2573" s="264" t="s">
        <v>51</v>
      </c>
      <c r="O2573" s="49"/>
      <c r="P2573" s="213">
        <f>O2573*H2573</f>
        <v>0</v>
      </c>
      <c r="Q2573" s="213">
        <v>0</v>
      </c>
      <c r="R2573" s="213">
        <f>Q2573*H2573</f>
        <v>0</v>
      </c>
      <c r="S2573" s="213">
        <v>0</v>
      </c>
      <c r="T2573" s="214">
        <f>S2573*H2573</f>
        <v>0</v>
      </c>
      <c r="AR2573" s="26" t="s">
        <v>738</v>
      </c>
      <c r="AT2573" s="26" t="s">
        <v>512</v>
      </c>
      <c r="AU2573" s="26" t="s">
        <v>87</v>
      </c>
      <c r="AY2573" s="26" t="s">
        <v>281</v>
      </c>
      <c r="BE2573" s="215">
        <f>IF(N2573="základní",J2573,0)</f>
        <v>0</v>
      </c>
      <c r="BF2573" s="215">
        <f>IF(N2573="snížená",J2573,0)</f>
        <v>0</v>
      </c>
      <c r="BG2573" s="215">
        <f>IF(N2573="zákl. přenesená",J2573,0)</f>
        <v>0</v>
      </c>
      <c r="BH2573" s="215">
        <f>IF(N2573="sníž. přenesená",J2573,0)</f>
        <v>0</v>
      </c>
      <c r="BI2573" s="215">
        <f>IF(N2573="nulová",J2573,0)</f>
        <v>0</v>
      </c>
      <c r="BJ2573" s="26" t="s">
        <v>24</v>
      </c>
      <c r="BK2573" s="215">
        <f>ROUND(I2573*H2573,2)</f>
        <v>0</v>
      </c>
      <c r="BL2573" s="26" t="s">
        <v>354</v>
      </c>
      <c r="BM2573" s="26" t="s">
        <v>3083</v>
      </c>
    </row>
    <row r="2574" s="1" customFormat="1">
      <c r="B2574" s="48"/>
      <c r="D2574" s="216" t="s">
        <v>288</v>
      </c>
      <c r="F2574" s="217" t="s">
        <v>3084</v>
      </c>
      <c r="I2574" s="218"/>
      <c r="L2574" s="48"/>
      <c r="M2574" s="219"/>
      <c r="N2574" s="49"/>
      <c r="O2574" s="49"/>
      <c r="P2574" s="49"/>
      <c r="Q2574" s="49"/>
      <c r="R2574" s="49"/>
      <c r="S2574" s="49"/>
      <c r="T2574" s="87"/>
      <c r="AT2574" s="26" t="s">
        <v>288</v>
      </c>
      <c r="AU2574" s="26" t="s">
        <v>87</v>
      </c>
    </row>
    <row r="2575" s="1" customFormat="1" ht="16.5" customHeight="1">
      <c r="B2575" s="203"/>
      <c r="C2575" s="255" t="s">
        <v>3085</v>
      </c>
      <c r="D2575" s="255" t="s">
        <v>512</v>
      </c>
      <c r="E2575" s="256" t="s">
        <v>3086</v>
      </c>
      <c r="F2575" s="257" t="s">
        <v>3087</v>
      </c>
      <c r="G2575" s="258" t="s">
        <v>515</v>
      </c>
      <c r="H2575" s="259">
        <v>1</v>
      </c>
      <c r="I2575" s="260"/>
      <c r="J2575" s="261">
        <f>ROUND(I2575*H2575,2)</f>
        <v>0</v>
      </c>
      <c r="K2575" s="257" t="s">
        <v>5</v>
      </c>
      <c r="L2575" s="262"/>
      <c r="M2575" s="263" t="s">
        <v>5</v>
      </c>
      <c r="N2575" s="264" t="s">
        <v>51</v>
      </c>
      <c r="O2575" s="49"/>
      <c r="P2575" s="213">
        <f>O2575*H2575</f>
        <v>0</v>
      </c>
      <c r="Q2575" s="213">
        <v>0</v>
      </c>
      <c r="R2575" s="213">
        <f>Q2575*H2575</f>
        <v>0</v>
      </c>
      <c r="S2575" s="213">
        <v>0</v>
      </c>
      <c r="T2575" s="214">
        <f>S2575*H2575</f>
        <v>0</v>
      </c>
      <c r="AR2575" s="26" t="s">
        <v>738</v>
      </c>
      <c r="AT2575" s="26" t="s">
        <v>512</v>
      </c>
      <c r="AU2575" s="26" t="s">
        <v>87</v>
      </c>
      <c r="AY2575" s="26" t="s">
        <v>281</v>
      </c>
      <c r="BE2575" s="215">
        <f>IF(N2575="základní",J2575,0)</f>
        <v>0</v>
      </c>
      <c r="BF2575" s="215">
        <f>IF(N2575="snížená",J2575,0)</f>
        <v>0</v>
      </c>
      <c r="BG2575" s="215">
        <f>IF(N2575="zákl. přenesená",J2575,0)</f>
        <v>0</v>
      </c>
      <c r="BH2575" s="215">
        <f>IF(N2575="sníž. přenesená",J2575,0)</f>
        <v>0</v>
      </c>
      <c r="BI2575" s="215">
        <f>IF(N2575="nulová",J2575,0)</f>
        <v>0</v>
      </c>
      <c r="BJ2575" s="26" t="s">
        <v>24</v>
      </c>
      <c r="BK2575" s="215">
        <f>ROUND(I2575*H2575,2)</f>
        <v>0</v>
      </c>
      <c r="BL2575" s="26" t="s">
        <v>354</v>
      </c>
      <c r="BM2575" s="26" t="s">
        <v>3088</v>
      </c>
    </row>
    <row r="2576" s="1" customFormat="1">
      <c r="B2576" s="48"/>
      <c r="D2576" s="216" t="s">
        <v>288</v>
      </c>
      <c r="F2576" s="217" t="s">
        <v>3089</v>
      </c>
      <c r="I2576" s="218"/>
      <c r="L2576" s="48"/>
      <c r="M2576" s="219"/>
      <c r="N2576" s="49"/>
      <c r="O2576" s="49"/>
      <c r="P2576" s="49"/>
      <c r="Q2576" s="49"/>
      <c r="R2576" s="49"/>
      <c r="S2576" s="49"/>
      <c r="T2576" s="87"/>
      <c r="AT2576" s="26" t="s">
        <v>288</v>
      </c>
      <c r="AU2576" s="26" t="s">
        <v>87</v>
      </c>
    </row>
    <row r="2577" s="1" customFormat="1" ht="25.5" customHeight="1">
      <c r="B2577" s="203"/>
      <c r="C2577" s="255" t="s">
        <v>3090</v>
      </c>
      <c r="D2577" s="255" t="s">
        <v>512</v>
      </c>
      <c r="E2577" s="256" t="s">
        <v>3091</v>
      </c>
      <c r="F2577" s="257" t="s">
        <v>3092</v>
      </c>
      <c r="G2577" s="258" t="s">
        <v>515</v>
      </c>
      <c r="H2577" s="259">
        <v>1</v>
      </c>
      <c r="I2577" s="260"/>
      <c r="J2577" s="261">
        <f>ROUND(I2577*H2577,2)</f>
        <v>0</v>
      </c>
      <c r="K2577" s="257" t="s">
        <v>5</v>
      </c>
      <c r="L2577" s="262"/>
      <c r="M2577" s="263" t="s">
        <v>5</v>
      </c>
      <c r="N2577" s="264" t="s">
        <v>51</v>
      </c>
      <c r="O2577" s="49"/>
      <c r="P2577" s="213">
        <f>O2577*H2577</f>
        <v>0</v>
      </c>
      <c r="Q2577" s="213">
        <v>0</v>
      </c>
      <c r="R2577" s="213">
        <f>Q2577*H2577</f>
        <v>0</v>
      </c>
      <c r="S2577" s="213">
        <v>0</v>
      </c>
      <c r="T2577" s="214">
        <f>S2577*H2577</f>
        <v>0</v>
      </c>
      <c r="AR2577" s="26" t="s">
        <v>738</v>
      </c>
      <c r="AT2577" s="26" t="s">
        <v>512</v>
      </c>
      <c r="AU2577" s="26" t="s">
        <v>87</v>
      </c>
      <c r="AY2577" s="26" t="s">
        <v>281</v>
      </c>
      <c r="BE2577" s="215">
        <f>IF(N2577="základní",J2577,0)</f>
        <v>0</v>
      </c>
      <c r="BF2577" s="215">
        <f>IF(N2577="snížená",J2577,0)</f>
        <v>0</v>
      </c>
      <c r="BG2577" s="215">
        <f>IF(N2577="zákl. přenesená",J2577,0)</f>
        <v>0</v>
      </c>
      <c r="BH2577" s="215">
        <f>IF(N2577="sníž. přenesená",J2577,0)</f>
        <v>0</v>
      </c>
      <c r="BI2577" s="215">
        <f>IF(N2577="nulová",J2577,0)</f>
        <v>0</v>
      </c>
      <c r="BJ2577" s="26" t="s">
        <v>24</v>
      </c>
      <c r="BK2577" s="215">
        <f>ROUND(I2577*H2577,2)</f>
        <v>0</v>
      </c>
      <c r="BL2577" s="26" t="s">
        <v>354</v>
      </c>
      <c r="BM2577" s="26" t="s">
        <v>3093</v>
      </c>
    </row>
    <row r="2578" s="1" customFormat="1">
      <c r="B2578" s="48"/>
      <c r="D2578" s="216" t="s">
        <v>288</v>
      </c>
      <c r="F2578" s="217" t="s">
        <v>3094</v>
      </c>
      <c r="I2578" s="218"/>
      <c r="L2578" s="48"/>
      <c r="M2578" s="219"/>
      <c r="N2578" s="49"/>
      <c r="O2578" s="49"/>
      <c r="P2578" s="49"/>
      <c r="Q2578" s="49"/>
      <c r="R2578" s="49"/>
      <c r="S2578" s="49"/>
      <c r="T2578" s="87"/>
      <c r="AT2578" s="26" t="s">
        <v>288</v>
      </c>
      <c r="AU2578" s="26" t="s">
        <v>87</v>
      </c>
    </row>
    <row r="2579" s="1" customFormat="1" ht="16.5" customHeight="1">
      <c r="B2579" s="203"/>
      <c r="C2579" s="204" t="s">
        <v>3095</v>
      </c>
      <c r="D2579" s="204" t="s">
        <v>282</v>
      </c>
      <c r="E2579" s="205" t="s">
        <v>3096</v>
      </c>
      <c r="F2579" s="206" t="s">
        <v>3097</v>
      </c>
      <c r="G2579" s="207" t="s">
        <v>470</v>
      </c>
      <c r="H2579" s="208">
        <v>1.317</v>
      </c>
      <c r="I2579" s="209"/>
      <c r="J2579" s="210">
        <f>ROUND(I2579*H2579,2)</f>
        <v>0</v>
      </c>
      <c r="K2579" s="206" t="s">
        <v>389</v>
      </c>
      <c r="L2579" s="48"/>
      <c r="M2579" s="211" t="s">
        <v>5</v>
      </c>
      <c r="N2579" s="212" t="s">
        <v>51</v>
      </c>
      <c r="O2579" s="49"/>
      <c r="P2579" s="213">
        <f>O2579*H2579</f>
        <v>0</v>
      </c>
      <c r="Q2579" s="213">
        <v>0</v>
      </c>
      <c r="R2579" s="213">
        <f>Q2579*H2579</f>
        <v>0</v>
      </c>
      <c r="S2579" s="213">
        <v>0</v>
      </c>
      <c r="T2579" s="214">
        <f>S2579*H2579</f>
        <v>0</v>
      </c>
      <c r="AR2579" s="26" t="s">
        <v>354</v>
      </c>
      <c r="AT2579" s="26" t="s">
        <v>282</v>
      </c>
      <c r="AU2579" s="26" t="s">
        <v>87</v>
      </c>
      <c r="AY2579" s="26" t="s">
        <v>281</v>
      </c>
      <c r="BE2579" s="215">
        <f>IF(N2579="základní",J2579,0)</f>
        <v>0</v>
      </c>
      <c r="BF2579" s="215">
        <f>IF(N2579="snížená",J2579,0)</f>
        <v>0</v>
      </c>
      <c r="BG2579" s="215">
        <f>IF(N2579="zákl. přenesená",J2579,0)</f>
        <v>0</v>
      </c>
      <c r="BH2579" s="215">
        <f>IF(N2579="sníž. přenesená",J2579,0)</f>
        <v>0</v>
      </c>
      <c r="BI2579" s="215">
        <f>IF(N2579="nulová",J2579,0)</f>
        <v>0</v>
      </c>
      <c r="BJ2579" s="26" t="s">
        <v>24</v>
      </c>
      <c r="BK2579" s="215">
        <f>ROUND(I2579*H2579,2)</f>
        <v>0</v>
      </c>
      <c r="BL2579" s="26" t="s">
        <v>354</v>
      </c>
      <c r="BM2579" s="26" t="s">
        <v>3098</v>
      </c>
    </row>
    <row r="2580" s="1" customFormat="1">
      <c r="B2580" s="48"/>
      <c r="D2580" s="216" t="s">
        <v>288</v>
      </c>
      <c r="F2580" s="217" t="s">
        <v>3099</v>
      </c>
      <c r="I2580" s="218"/>
      <c r="L2580" s="48"/>
      <c r="M2580" s="219"/>
      <c r="N2580" s="49"/>
      <c r="O2580" s="49"/>
      <c r="P2580" s="49"/>
      <c r="Q2580" s="49"/>
      <c r="R2580" s="49"/>
      <c r="S2580" s="49"/>
      <c r="T2580" s="87"/>
      <c r="AT2580" s="26" t="s">
        <v>288</v>
      </c>
      <c r="AU2580" s="26" t="s">
        <v>87</v>
      </c>
    </row>
    <row r="2581" s="10" customFormat="1" ht="29.88" customHeight="1">
      <c r="B2581" s="192"/>
      <c r="D2581" s="193" t="s">
        <v>79</v>
      </c>
      <c r="E2581" s="230" t="s">
        <v>3100</v>
      </c>
      <c r="F2581" s="230" t="s">
        <v>3101</v>
      </c>
      <c r="I2581" s="195"/>
      <c r="J2581" s="231">
        <f>BK2581</f>
        <v>0</v>
      </c>
      <c r="L2581" s="192"/>
      <c r="M2581" s="197"/>
      <c r="N2581" s="198"/>
      <c r="O2581" s="198"/>
      <c r="P2581" s="199">
        <f>SUM(P2582:P2637)</f>
        <v>0</v>
      </c>
      <c r="Q2581" s="198"/>
      <c r="R2581" s="199">
        <f>SUM(R2582:R2637)</f>
        <v>1.7805239999999998</v>
      </c>
      <c r="S2581" s="198"/>
      <c r="T2581" s="200">
        <f>SUM(T2582:T2637)</f>
        <v>0</v>
      </c>
      <c r="AR2581" s="193" t="s">
        <v>87</v>
      </c>
      <c r="AT2581" s="201" t="s">
        <v>79</v>
      </c>
      <c r="AU2581" s="201" t="s">
        <v>24</v>
      </c>
      <c r="AY2581" s="193" t="s">
        <v>281</v>
      </c>
      <c r="BK2581" s="202">
        <f>SUM(BK2582:BK2637)</f>
        <v>0</v>
      </c>
    </row>
    <row r="2582" s="1" customFormat="1" ht="25.5" customHeight="1">
      <c r="B2582" s="203"/>
      <c r="C2582" s="204" t="s">
        <v>3102</v>
      </c>
      <c r="D2582" s="204" t="s">
        <v>282</v>
      </c>
      <c r="E2582" s="205" t="s">
        <v>3103</v>
      </c>
      <c r="F2582" s="206" t="s">
        <v>3104</v>
      </c>
      <c r="G2582" s="207" t="s">
        <v>515</v>
      </c>
      <c r="H2582" s="208">
        <v>1</v>
      </c>
      <c r="I2582" s="209"/>
      <c r="J2582" s="210">
        <f>ROUND(I2582*H2582,2)</f>
        <v>0</v>
      </c>
      <c r="K2582" s="206" t="s">
        <v>5</v>
      </c>
      <c r="L2582" s="48"/>
      <c r="M2582" s="211" t="s">
        <v>5</v>
      </c>
      <c r="N2582" s="212" t="s">
        <v>51</v>
      </c>
      <c r="O2582" s="49"/>
      <c r="P2582" s="213">
        <f>O2582*H2582</f>
        <v>0</v>
      </c>
      <c r="Q2582" s="213">
        <v>0</v>
      </c>
      <c r="R2582" s="213">
        <f>Q2582*H2582</f>
        <v>0</v>
      </c>
      <c r="S2582" s="213">
        <v>0</v>
      </c>
      <c r="T2582" s="214">
        <f>S2582*H2582</f>
        <v>0</v>
      </c>
      <c r="AR2582" s="26" t="s">
        <v>354</v>
      </c>
      <c r="AT2582" s="26" t="s">
        <v>282</v>
      </c>
      <c r="AU2582" s="26" t="s">
        <v>87</v>
      </c>
      <c r="AY2582" s="26" t="s">
        <v>281</v>
      </c>
      <c r="BE2582" s="215">
        <f>IF(N2582="základní",J2582,0)</f>
        <v>0</v>
      </c>
      <c r="BF2582" s="215">
        <f>IF(N2582="snížená",J2582,0)</f>
        <v>0</v>
      </c>
      <c r="BG2582" s="215">
        <f>IF(N2582="zákl. přenesená",J2582,0)</f>
        <v>0</v>
      </c>
      <c r="BH2582" s="215">
        <f>IF(N2582="sníž. přenesená",J2582,0)</f>
        <v>0</v>
      </c>
      <c r="BI2582" s="215">
        <f>IF(N2582="nulová",J2582,0)</f>
        <v>0</v>
      </c>
      <c r="BJ2582" s="26" t="s">
        <v>24</v>
      </c>
      <c r="BK2582" s="215">
        <f>ROUND(I2582*H2582,2)</f>
        <v>0</v>
      </c>
      <c r="BL2582" s="26" t="s">
        <v>354</v>
      </c>
      <c r="BM2582" s="26" t="s">
        <v>3105</v>
      </c>
    </row>
    <row r="2583" s="1" customFormat="1">
      <c r="B2583" s="48"/>
      <c r="D2583" s="216" t="s">
        <v>288</v>
      </c>
      <c r="F2583" s="217" t="s">
        <v>2662</v>
      </c>
      <c r="I2583" s="218"/>
      <c r="L2583" s="48"/>
      <c r="M2583" s="219"/>
      <c r="N2583" s="49"/>
      <c r="O2583" s="49"/>
      <c r="P2583" s="49"/>
      <c r="Q2583" s="49"/>
      <c r="R2583" s="49"/>
      <c r="S2583" s="49"/>
      <c r="T2583" s="87"/>
      <c r="AT2583" s="26" t="s">
        <v>288</v>
      </c>
      <c r="AU2583" s="26" t="s">
        <v>87</v>
      </c>
    </row>
    <row r="2584" s="1" customFormat="1" ht="16.5" customHeight="1">
      <c r="B2584" s="203"/>
      <c r="C2584" s="204" t="s">
        <v>3106</v>
      </c>
      <c r="D2584" s="204" t="s">
        <v>282</v>
      </c>
      <c r="E2584" s="205" t="s">
        <v>3107</v>
      </c>
      <c r="F2584" s="206" t="s">
        <v>3108</v>
      </c>
      <c r="G2584" s="207" t="s">
        <v>515</v>
      </c>
      <c r="H2584" s="208">
        <v>1</v>
      </c>
      <c r="I2584" s="209"/>
      <c r="J2584" s="210">
        <f>ROUND(I2584*H2584,2)</f>
        <v>0</v>
      </c>
      <c r="K2584" s="206" t="s">
        <v>5</v>
      </c>
      <c r="L2584" s="48"/>
      <c r="M2584" s="211" t="s">
        <v>5</v>
      </c>
      <c r="N2584" s="212" t="s">
        <v>51</v>
      </c>
      <c r="O2584" s="49"/>
      <c r="P2584" s="213">
        <f>O2584*H2584</f>
        <v>0</v>
      </c>
      <c r="Q2584" s="213">
        <v>0</v>
      </c>
      <c r="R2584" s="213">
        <f>Q2584*H2584</f>
        <v>0</v>
      </c>
      <c r="S2584" s="213">
        <v>0</v>
      </c>
      <c r="T2584" s="214">
        <f>S2584*H2584</f>
        <v>0</v>
      </c>
      <c r="AR2584" s="26" t="s">
        <v>354</v>
      </c>
      <c r="AT2584" s="26" t="s">
        <v>282</v>
      </c>
      <c r="AU2584" s="26" t="s">
        <v>87</v>
      </c>
      <c r="AY2584" s="26" t="s">
        <v>281</v>
      </c>
      <c r="BE2584" s="215">
        <f>IF(N2584="základní",J2584,0)</f>
        <v>0</v>
      </c>
      <c r="BF2584" s="215">
        <f>IF(N2584="snížená",J2584,0)</f>
        <v>0</v>
      </c>
      <c r="BG2584" s="215">
        <f>IF(N2584="zákl. přenesená",J2584,0)</f>
        <v>0</v>
      </c>
      <c r="BH2584" s="215">
        <f>IF(N2584="sníž. přenesená",J2584,0)</f>
        <v>0</v>
      </c>
      <c r="BI2584" s="215">
        <f>IF(N2584="nulová",J2584,0)</f>
        <v>0</v>
      </c>
      <c r="BJ2584" s="26" t="s">
        <v>24</v>
      </c>
      <c r="BK2584" s="215">
        <f>ROUND(I2584*H2584,2)</f>
        <v>0</v>
      </c>
      <c r="BL2584" s="26" t="s">
        <v>354</v>
      </c>
      <c r="BM2584" s="26" t="s">
        <v>3109</v>
      </c>
    </row>
    <row r="2585" s="1" customFormat="1">
      <c r="B2585" s="48"/>
      <c r="D2585" s="216" t="s">
        <v>288</v>
      </c>
      <c r="F2585" s="217" t="s">
        <v>2666</v>
      </c>
      <c r="I2585" s="218"/>
      <c r="L2585" s="48"/>
      <c r="M2585" s="219"/>
      <c r="N2585" s="49"/>
      <c r="O2585" s="49"/>
      <c r="P2585" s="49"/>
      <c r="Q2585" s="49"/>
      <c r="R2585" s="49"/>
      <c r="S2585" s="49"/>
      <c r="T2585" s="87"/>
      <c r="AT2585" s="26" t="s">
        <v>288</v>
      </c>
      <c r="AU2585" s="26" t="s">
        <v>87</v>
      </c>
    </row>
    <row r="2586" s="1" customFormat="1" ht="25.5" customHeight="1">
      <c r="B2586" s="203"/>
      <c r="C2586" s="204" t="s">
        <v>3110</v>
      </c>
      <c r="D2586" s="204" t="s">
        <v>282</v>
      </c>
      <c r="E2586" s="205" t="s">
        <v>3111</v>
      </c>
      <c r="F2586" s="206" t="s">
        <v>3112</v>
      </c>
      <c r="G2586" s="207" t="s">
        <v>515</v>
      </c>
      <c r="H2586" s="208">
        <v>1</v>
      </c>
      <c r="I2586" s="209"/>
      <c r="J2586" s="210">
        <f>ROUND(I2586*H2586,2)</f>
        <v>0</v>
      </c>
      <c r="K2586" s="206" t="s">
        <v>5</v>
      </c>
      <c r="L2586" s="48"/>
      <c r="M2586" s="211" t="s">
        <v>5</v>
      </c>
      <c r="N2586" s="212" t="s">
        <v>51</v>
      </c>
      <c r="O2586" s="49"/>
      <c r="P2586" s="213">
        <f>O2586*H2586</f>
        <v>0</v>
      </c>
      <c r="Q2586" s="213">
        <v>0</v>
      </c>
      <c r="R2586" s="213">
        <f>Q2586*H2586</f>
        <v>0</v>
      </c>
      <c r="S2586" s="213">
        <v>0</v>
      </c>
      <c r="T2586" s="214">
        <f>S2586*H2586</f>
        <v>0</v>
      </c>
      <c r="AR2586" s="26" t="s">
        <v>354</v>
      </c>
      <c r="AT2586" s="26" t="s">
        <v>282</v>
      </c>
      <c r="AU2586" s="26" t="s">
        <v>87</v>
      </c>
      <c r="AY2586" s="26" t="s">
        <v>281</v>
      </c>
      <c r="BE2586" s="215">
        <f>IF(N2586="základní",J2586,0)</f>
        <v>0</v>
      </c>
      <c r="BF2586" s="215">
        <f>IF(N2586="snížená",J2586,0)</f>
        <v>0</v>
      </c>
      <c r="BG2586" s="215">
        <f>IF(N2586="zákl. přenesená",J2586,0)</f>
        <v>0</v>
      </c>
      <c r="BH2586" s="215">
        <f>IF(N2586="sníž. přenesená",J2586,0)</f>
        <v>0</v>
      </c>
      <c r="BI2586" s="215">
        <f>IF(N2586="nulová",J2586,0)</f>
        <v>0</v>
      </c>
      <c r="BJ2586" s="26" t="s">
        <v>24</v>
      </c>
      <c r="BK2586" s="215">
        <f>ROUND(I2586*H2586,2)</f>
        <v>0</v>
      </c>
      <c r="BL2586" s="26" t="s">
        <v>354</v>
      </c>
      <c r="BM2586" s="26" t="s">
        <v>3113</v>
      </c>
    </row>
    <row r="2587" s="1" customFormat="1">
      <c r="B2587" s="48"/>
      <c r="D2587" s="216" t="s">
        <v>288</v>
      </c>
      <c r="F2587" s="217" t="s">
        <v>2670</v>
      </c>
      <c r="I2587" s="218"/>
      <c r="L2587" s="48"/>
      <c r="M2587" s="219"/>
      <c r="N2587" s="49"/>
      <c r="O2587" s="49"/>
      <c r="P2587" s="49"/>
      <c r="Q2587" s="49"/>
      <c r="R2587" s="49"/>
      <c r="S2587" s="49"/>
      <c r="T2587" s="87"/>
      <c r="AT2587" s="26" t="s">
        <v>288</v>
      </c>
      <c r="AU2587" s="26" t="s">
        <v>87</v>
      </c>
    </row>
    <row r="2588" s="1" customFormat="1" ht="25.5" customHeight="1">
      <c r="B2588" s="203"/>
      <c r="C2588" s="204" t="s">
        <v>3114</v>
      </c>
      <c r="D2588" s="204" t="s">
        <v>282</v>
      </c>
      <c r="E2588" s="205" t="s">
        <v>3115</v>
      </c>
      <c r="F2588" s="206" t="s">
        <v>3116</v>
      </c>
      <c r="G2588" s="207" t="s">
        <v>515</v>
      </c>
      <c r="H2588" s="208">
        <v>3</v>
      </c>
      <c r="I2588" s="209"/>
      <c r="J2588" s="210">
        <f>ROUND(I2588*H2588,2)</f>
        <v>0</v>
      </c>
      <c r="K2588" s="206" t="s">
        <v>5</v>
      </c>
      <c r="L2588" s="48"/>
      <c r="M2588" s="211" t="s">
        <v>5</v>
      </c>
      <c r="N2588" s="212" t="s">
        <v>51</v>
      </c>
      <c r="O2588" s="49"/>
      <c r="P2588" s="213">
        <f>O2588*H2588</f>
        <v>0</v>
      </c>
      <c r="Q2588" s="213">
        <v>0</v>
      </c>
      <c r="R2588" s="213">
        <f>Q2588*H2588</f>
        <v>0</v>
      </c>
      <c r="S2588" s="213">
        <v>0</v>
      </c>
      <c r="T2588" s="214">
        <f>S2588*H2588</f>
        <v>0</v>
      </c>
      <c r="AR2588" s="26" t="s">
        <v>354</v>
      </c>
      <c r="AT2588" s="26" t="s">
        <v>282</v>
      </c>
      <c r="AU2588" s="26" t="s">
        <v>87</v>
      </c>
      <c r="AY2588" s="26" t="s">
        <v>281</v>
      </c>
      <c r="BE2588" s="215">
        <f>IF(N2588="základní",J2588,0)</f>
        <v>0</v>
      </c>
      <c r="BF2588" s="215">
        <f>IF(N2588="snížená",J2588,0)</f>
        <v>0</v>
      </c>
      <c r="BG2588" s="215">
        <f>IF(N2588="zákl. přenesená",J2588,0)</f>
        <v>0</v>
      </c>
      <c r="BH2588" s="215">
        <f>IF(N2588="sníž. přenesená",J2588,0)</f>
        <v>0</v>
      </c>
      <c r="BI2588" s="215">
        <f>IF(N2588="nulová",J2588,0)</f>
        <v>0</v>
      </c>
      <c r="BJ2588" s="26" t="s">
        <v>24</v>
      </c>
      <c r="BK2588" s="215">
        <f>ROUND(I2588*H2588,2)</f>
        <v>0</v>
      </c>
      <c r="BL2588" s="26" t="s">
        <v>354</v>
      </c>
      <c r="BM2588" s="26" t="s">
        <v>3117</v>
      </c>
    </row>
    <row r="2589" s="1" customFormat="1">
      <c r="B2589" s="48"/>
      <c r="D2589" s="216" t="s">
        <v>288</v>
      </c>
      <c r="F2589" s="217" t="s">
        <v>2673</v>
      </c>
      <c r="I2589" s="218"/>
      <c r="L2589" s="48"/>
      <c r="M2589" s="219"/>
      <c r="N2589" s="49"/>
      <c r="O2589" s="49"/>
      <c r="P2589" s="49"/>
      <c r="Q2589" s="49"/>
      <c r="R2589" s="49"/>
      <c r="S2589" s="49"/>
      <c r="T2589" s="87"/>
      <c r="AT2589" s="26" t="s">
        <v>288</v>
      </c>
      <c r="AU2589" s="26" t="s">
        <v>87</v>
      </c>
    </row>
    <row r="2590" s="1" customFormat="1" ht="25.5" customHeight="1">
      <c r="B2590" s="203"/>
      <c r="C2590" s="204" t="s">
        <v>3118</v>
      </c>
      <c r="D2590" s="204" t="s">
        <v>282</v>
      </c>
      <c r="E2590" s="205" t="s">
        <v>3119</v>
      </c>
      <c r="F2590" s="206" t="s">
        <v>3120</v>
      </c>
      <c r="G2590" s="207" t="s">
        <v>515</v>
      </c>
      <c r="H2590" s="208">
        <v>1</v>
      </c>
      <c r="I2590" s="209"/>
      <c r="J2590" s="210">
        <f>ROUND(I2590*H2590,2)</f>
        <v>0</v>
      </c>
      <c r="K2590" s="206" t="s">
        <v>5</v>
      </c>
      <c r="L2590" s="48"/>
      <c r="M2590" s="211" t="s">
        <v>5</v>
      </c>
      <c r="N2590" s="212" t="s">
        <v>51</v>
      </c>
      <c r="O2590" s="49"/>
      <c r="P2590" s="213">
        <f>O2590*H2590</f>
        <v>0</v>
      </c>
      <c r="Q2590" s="213">
        <v>0</v>
      </c>
      <c r="R2590" s="213">
        <f>Q2590*H2590</f>
        <v>0</v>
      </c>
      <c r="S2590" s="213">
        <v>0</v>
      </c>
      <c r="T2590" s="214">
        <f>S2590*H2590</f>
        <v>0</v>
      </c>
      <c r="AR2590" s="26" t="s">
        <v>354</v>
      </c>
      <c r="AT2590" s="26" t="s">
        <v>282</v>
      </c>
      <c r="AU2590" s="26" t="s">
        <v>87</v>
      </c>
      <c r="AY2590" s="26" t="s">
        <v>281</v>
      </c>
      <c r="BE2590" s="215">
        <f>IF(N2590="základní",J2590,0)</f>
        <v>0</v>
      </c>
      <c r="BF2590" s="215">
        <f>IF(N2590="snížená",J2590,0)</f>
        <v>0</v>
      </c>
      <c r="BG2590" s="215">
        <f>IF(N2590="zákl. přenesená",J2590,0)</f>
        <v>0</v>
      </c>
      <c r="BH2590" s="215">
        <f>IF(N2590="sníž. přenesená",J2590,0)</f>
        <v>0</v>
      </c>
      <c r="BI2590" s="215">
        <f>IF(N2590="nulová",J2590,0)</f>
        <v>0</v>
      </c>
      <c r="BJ2590" s="26" t="s">
        <v>24</v>
      </c>
      <c r="BK2590" s="215">
        <f>ROUND(I2590*H2590,2)</f>
        <v>0</v>
      </c>
      <c r="BL2590" s="26" t="s">
        <v>354</v>
      </c>
      <c r="BM2590" s="26" t="s">
        <v>3121</v>
      </c>
    </row>
    <row r="2591" s="1" customFormat="1">
      <c r="B2591" s="48"/>
      <c r="D2591" s="216" t="s">
        <v>288</v>
      </c>
      <c r="F2591" s="217" t="s">
        <v>3122</v>
      </c>
      <c r="I2591" s="218"/>
      <c r="L2591" s="48"/>
      <c r="M2591" s="219"/>
      <c r="N2591" s="49"/>
      <c r="O2591" s="49"/>
      <c r="P2591" s="49"/>
      <c r="Q2591" s="49"/>
      <c r="R2591" s="49"/>
      <c r="S2591" s="49"/>
      <c r="T2591" s="87"/>
      <c r="AT2591" s="26" t="s">
        <v>288</v>
      </c>
      <c r="AU2591" s="26" t="s">
        <v>87</v>
      </c>
    </row>
    <row r="2592" s="1" customFormat="1" ht="16.5" customHeight="1">
      <c r="B2592" s="203"/>
      <c r="C2592" s="204" t="s">
        <v>3123</v>
      </c>
      <c r="D2592" s="204" t="s">
        <v>282</v>
      </c>
      <c r="E2592" s="205" t="s">
        <v>3124</v>
      </c>
      <c r="F2592" s="206" t="s">
        <v>3125</v>
      </c>
      <c r="G2592" s="207" t="s">
        <v>515</v>
      </c>
      <c r="H2592" s="208">
        <v>1</v>
      </c>
      <c r="I2592" s="209"/>
      <c r="J2592" s="210">
        <f>ROUND(I2592*H2592,2)</f>
        <v>0</v>
      </c>
      <c r="K2592" s="206" t="s">
        <v>5</v>
      </c>
      <c r="L2592" s="48"/>
      <c r="M2592" s="211" t="s">
        <v>5</v>
      </c>
      <c r="N2592" s="212" t="s">
        <v>51</v>
      </c>
      <c r="O2592" s="49"/>
      <c r="P2592" s="213">
        <f>O2592*H2592</f>
        <v>0</v>
      </c>
      <c r="Q2592" s="213">
        <v>0</v>
      </c>
      <c r="R2592" s="213">
        <f>Q2592*H2592</f>
        <v>0</v>
      </c>
      <c r="S2592" s="213">
        <v>0</v>
      </c>
      <c r="T2592" s="214">
        <f>S2592*H2592</f>
        <v>0</v>
      </c>
      <c r="AR2592" s="26" t="s">
        <v>354</v>
      </c>
      <c r="AT2592" s="26" t="s">
        <v>282</v>
      </c>
      <c r="AU2592" s="26" t="s">
        <v>87</v>
      </c>
      <c r="AY2592" s="26" t="s">
        <v>281</v>
      </c>
      <c r="BE2592" s="215">
        <f>IF(N2592="základní",J2592,0)</f>
        <v>0</v>
      </c>
      <c r="BF2592" s="215">
        <f>IF(N2592="snížená",J2592,0)</f>
        <v>0</v>
      </c>
      <c r="BG2592" s="215">
        <f>IF(N2592="zákl. přenesená",J2592,0)</f>
        <v>0</v>
      </c>
      <c r="BH2592" s="215">
        <f>IF(N2592="sníž. přenesená",J2592,0)</f>
        <v>0</v>
      </c>
      <c r="BI2592" s="215">
        <f>IF(N2592="nulová",J2592,0)</f>
        <v>0</v>
      </c>
      <c r="BJ2592" s="26" t="s">
        <v>24</v>
      </c>
      <c r="BK2592" s="215">
        <f>ROUND(I2592*H2592,2)</f>
        <v>0</v>
      </c>
      <c r="BL2592" s="26" t="s">
        <v>354</v>
      </c>
      <c r="BM2592" s="26" t="s">
        <v>3126</v>
      </c>
    </row>
    <row r="2593" s="1" customFormat="1">
      <c r="B2593" s="48"/>
      <c r="D2593" s="216" t="s">
        <v>288</v>
      </c>
      <c r="F2593" s="217" t="s">
        <v>3127</v>
      </c>
      <c r="I2593" s="218"/>
      <c r="L2593" s="48"/>
      <c r="M2593" s="219"/>
      <c r="N2593" s="49"/>
      <c r="O2593" s="49"/>
      <c r="P2593" s="49"/>
      <c r="Q2593" s="49"/>
      <c r="R2593" s="49"/>
      <c r="S2593" s="49"/>
      <c r="T2593" s="87"/>
      <c r="AT2593" s="26" t="s">
        <v>288</v>
      </c>
      <c r="AU2593" s="26" t="s">
        <v>87</v>
      </c>
    </row>
    <row r="2594" s="1" customFormat="1" ht="25.5" customHeight="1">
      <c r="B2594" s="203"/>
      <c r="C2594" s="204" t="s">
        <v>3128</v>
      </c>
      <c r="D2594" s="204" t="s">
        <v>282</v>
      </c>
      <c r="E2594" s="205" t="s">
        <v>3129</v>
      </c>
      <c r="F2594" s="206" t="s">
        <v>3130</v>
      </c>
      <c r="G2594" s="207" t="s">
        <v>515</v>
      </c>
      <c r="H2594" s="208">
        <v>1</v>
      </c>
      <c r="I2594" s="209"/>
      <c r="J2594" s="210">
        <f>ROUND(I2594*H2594,2)</f>
        <v>0</v>
      </c>
      <c r="K2594" s="206" t="s">
        <v>5</v>
      </c>
      <c r="L2594" s="48"/>
      <c r="M2594" s="211" t="s">
        <v>5</v>
      </c>
      <c r="N2594" s="212" t="s">
        <v>51</v>
      </c>
      <c r="O2594" s="49"/>
      <c r="P2594" s="213">
        <f>O2594*H2594</f>
        <v>0</v>
      </c>
      <c r="Q2594" s="213">
        <v>0</v>
      </c>
      <c r="R2594" s="213">
        <f>Q2594*H2594</f>
        <v>0</v>
      </c>
      <c r="S2594" s="213">
        <v>0</v>
      </c>
      <c r="T2594" s="214">
        <f>S2594*H2594</f>
        <v>0</v>
      </c>
      <c r="AR2594" s="26" t="s">
        <v>354</v>
      </c>
      <c r="AT2594" s="26" t="s">
        <v>282</v>
      </c>
      <c r="AU2594" s="26" t="s">
        <v>87</v>
      </c>
      <c r="AY2594" s="26" t="s">
        <v>281</v>
      </c>
      <c r="BE2594" s="215">
        <f>IF(N2594="základní",J2594,0)</f>
        <v>0</v>
      </c>
      <c r="BF2594" s="215">
        <f>IF(N2594="snížená",J2594,0)</f>
        <v>0</v>
      </c>
      <c r="BG2594" s="215">
        <f>IF(N2594="zákl. přenesená",J2594,0)</f>
        <v>0</v>
      </c>
      <c r="BH2594" s="215">
        <f>IF(N2594="sníž. přenesená",J2594,0)</f>
        <v>0</v>
      </c>
      <c r="BI2594" s="215">
        <f>IF(N2594="nulová",J2594,0)</f>
        <v>0</v>
      </c>
      <c r="BJ2594" s="26" t="s">
        <v>24</v>
      </c>
      <c r="BK2594" s="215">
        <f>ROUND(I2594*H2594,2)</f>
        <v>0</v>
      </c>
      <c r="BL2594" s="26" t="s">
        <v>354</v>
      </c>
      <c r="BM2594" s="26" t="s">
        <v>3131</v>
      </c>
    </row>
    <row r="2595" s="1" customFormat="1">
      <c r="B2595" s="48"/>
      <c r="D2595" s="216" t="s">
        <v>288</v>
      </c>
      <c r="F2595" s="217" t="s">
        <v>3132</v>
      </c>
      <c r="I2595" s="218"/>
      <c r="L2595" s="48"/>
      <c r="M2595" s="219"/>
      <c r="N2595" s="49"/>
      <c r="O2595" s="49"/>
      <c r="P2595" s="49"/>
      <c r="Q2595" s="49"/>
      <c r="R2595" s="49"/>
      <c r="S2595" s="49"/>
      <c r="T2595" s="87"/>
      <c r="AT2595" s="26" t="s">
        <v>288</v>
      </c>
      <c r="AU2595" s="26" t="s">
        <v>87</v>
      </c>
    </row>
    <row r="2596" s="1" customFormat="1" ht="16.5" customHeight="1">
      <c r="B2596" s="203"/>
      <c r="C2596" s="204" t="s">
        <v>3133</v>
      </c>
      <c r="D2596" s="204" t="s">
        <v>282</v>
      </c>
      <c r="E2596" s="205" t="s">
        <v>3134</v>
      </c>
      <c r="F2596" s="206" t="s">
        <v>3135</v>
      </c>
      <c r="G2596" s="207" t="s">
        <v>515</v>
      </c>
      <c r="H2596" s="208">
        <v>6</v>
      </c>
      <c r="I2596" s="209"/>
      <c r="J2596" s="210">
        <f>ROUND(I2596*H2596,2)</f>
        <v>0</v>
      </c>
      <c r="K2596" s="206" t="s">
        <v>5</v>
      </c>
      <c r="L2596" s="48"/>
      <c r="M2596" s="211" t="s">
        <v>5</v>
      </c>
      <c r="N2596" s="212" t="s">
        <v>51</v>
      </c>
      <c r="O2596" s="49"/>
      <c r="P2596" s="213">
        <f>O2596*H2596</f>
        <v>0</v>
      </c>
      <c r="Q2596" s="213">
        <v>0</v>
      </c>
      <c r="R2596" s="213">
        <f>Q2596*H2596</f>
        <v>0</v>
      </c>
      <c r="S2596" s="213">
        <v>0</v>
      </c>
      <c r="T2596" s="214">
        <f>S2596*H2596</f>
        <v>0</v>
      </c>
      <c r="AR2596" s="26" t="s">
        <v>354</v>
      </c>
      <c r="AT2596" s="26" t="s">
        <v>282</v>
      </c>
      <c r="AU2596" s="26" t="s">
        <v>87</v>
      </c>
      <c r="AY2596" s="26" t="s">
        <v>281</v>
      </c>
      <c r="BE2596" s="215">
        <f>IF(N2596="základní",J2596,0)</f>
        <v>0</v>
      </c>
      <c r="BF2596" s="215">
        <f>IF(N2596="snížená",J2596,0)</f>
        <v>0</v>
      </c>
      <c r="BG2596" s="215">
        <f>IF(N2596="zákl. přenesená",J2596,0)</f>
        <v>0</v>
      </c>
      <c r="BH2596" s="215">
        <f>IF(N2596="sníž. přenesená",J2596,0)</f>
        <v>0</v>
      </c>
      <c r="BI2596" s="215">
        <f>IF(N2596="nulová",J2596,0)</f>
        <v>0</v>
      </c>
      <c r="BJ2596" s="26" t="s">
        <v>24</v>
      </c>
      <c r="BK2596" s="215">
        <f>ROUND(I2596*H2596,2)</f>
        <v>0</v>
      </c>
      <c r="BL2596" s="26" t="s">
        <v>354</v>
      </c>
      <c r="BM2596" s="26" t="s">
        <v>3136</v>
      </c>
    </row>
    <row r="2597" s="1" customFormat="1">
      <c r="B2597" s="48"/>
      <c r="D2597" s="216" t="s">
        <v>288</v>
      </c>
      <c r="F2597" s="217" t="s">
        <v>3137</v>
      </c>
      <c r="I2597" s="218"/>
      <c r="L2597" s="48"/>
      <c r="M2597" s="219"/>
      <c r="N2597" s="49"/>
      <c r="O2597" s="49"/>
      <c r="P2597" s="49"/>
      <c r="Q2597" s="49"/>
      <c r="R2597" s="49"/>
      <c r="S2597" s="49"/>
      <c r="T2597" s="87"/>
      <c r="AT2597" s="26" t="s">
        <v>288</v>
      </c>
      <c r="AU2597" s="26" t="s">
        <v>87</v>
      </c>
    </row>
    <row r="2598" s="1" customFormat="1" ht="16.5" customHeight="1">
      <c r="B2598" s="203"/>
      <c r="C2598" s="204" t="s">
        <v>3138</v>
      </c>
      <c r="D2598" s="204" t="s">
        <v>282</v>
      </c>
      <c r="E2598" s="205" t="s">
        <v>3139</v>
      </c>
      <c r="F2598" s="206" t="s">
        <v>3140</v>
      </c>
      <c r="G2598" s="207" t="s">
        <v>515</v>
      </c>
      <c r="H2598" s="208">
        <v>1</v>
      </c>
      <c r="I2598" s="209"/>
      <c r="J2598" s="210">
        <f>ROUND(I2598*H2598,2)</f>
        <v>0</v>
      </c>
      <c r="K2598" s="206" t="s">
        <v>5</v>
      </c>
      <c r="L2598" s="48"/>
      <c r="M2598" s="211" t="s">
        <v>5</v>
      </c>
      <c r="N2598" s="212" t="s">
        <v>51</v>
      </c>
      <c r="O2598" s="49"/>
      <c r="P2598" s="213">
        <f>O2598*H2598</f>
        <v>0</v>
      </c>
      <c r="Q2598" s="213">
        <v>0</v>
      </c>
      <c r="R2598" s="213">
        <f>Q2598*H2598</f>
        <v>0</v>
      </c>
      <c r="S2598" s="213">
        <v>0</v>
      </c>
      <c r="T2598" s="214">
        <f>S2598*H2598</f>
        <v>0</v>
      </c>
      <c r="AR2598" s="26" t="s">
        <v>354</v>
      </c>
      <c r="AT2598" s="26" t="s">
        <v>282</v>
      </c>
      <c r="AU2598" s="26" t="s">
        <v>87</v>
      </c>
      <c r="AY2598" s="26" t="s">
        <v>281</v>
      </c>
      <c r="BE2598" s="215">
        <f>IF(N2598="základní",J2598,0)</f>
        <v>0</v>
      </c>
      <c r="BF2598" s="215">
        <f>IF(N2598="snížená",J2598,0)</f>
        <v>0</v>
      </c>
      <c r="BG2598" s="215">
        <f>IF(N2598="zákl. přenesená",J2598,0)</f>
        <v>0</v>
      </c>
      <c r="BH2598" s="215">
        <f>IF(N2598="sníž. přenesená",J2598,0)</f>
        <v>0</v>
      </c>
      <c r="BI2598" s="215">
        <f>IF(N2598="nulová",J2598,0)</f>
        <v>0</v>
      </c>
      <c r="BJ2598" s="26" t="s">
        <v>24</v>
      </c>
      <c r="BK2598" s="215">
        <f>ROUND(I2598*H2598,2)</f>
        <v>0</v>
      </c>
      <c r="BL2598" s="26" t="s">
        <v>354</v>
      </c>
      <c r="BM2598" s="26" t="s">
        <v>3141</v>
      </c>
    </row>
    <row r="2599" s="1" customFormat="1">
      <c r="B2599" s="48"/>
      <c r="D2599" s="216" t="s">
        <v>288</v>
      </c>
      <c r="F2599" s="217" t="s">
        <v>3142</v>
      </c>
      <c r="I2599" s="218"/>
      <c r="L2599" s="48"/>
      <c r="M2599" s="219"/>
      <c r="N2599" s="49"/>
      <c r="O2599" s="49"/>
      <c r="P2599" s="49"/>
      <c r="Q2599" s="49"/>
      <c r="R2599" s="49"/>
      <c r="S2599" s="49"/>
      <c r="T2599" s="87"/>
      <c r="AT2599" s="26" t="s">
        <v>288</v>
      </c>
      <c r="AU2599" s="26" t="s">
        <v>87</v>
      </c>
    </row>
    <row r="2600" s="1" customFormat="1" ht="16.5" customHeight="1">
      <c r="B2600" s="203"/>
      <c r="C2600" s="204" t="s">
        <v>3143</v>
      </c>
      <c r="D2600" s="204" t="s">
        <v>282</v>
      </c>
      <c r="E2600" s="205" t="s">
        <v>3144</v>
      </c>
      <c r="F2600" s="206" t="s">
        <v>3145</v>
      </c>
      <c r="G2600" s="207" t="s">
        <v>515</v>
      </c>
      <c r="H2600" s="208">
        <v>1</v>
      </c>
      <c r="I2600" s="209"/>
      <c r="J2600" s="210">
        <f>ROUND(I2600*H2600,2)</f>
        <v>0</v>
      </c>
      <c r="K2600" s="206" t="s">
        <v>5</v>
      </c>
      <c r="L2600" s="48"/>
      <c r="M2600" s="211" t="s">
        <v>5</v>
      </c>
      <c r="N2600" s="212" t="s">
        <v>51</v>
      </c>
      <c r="O2600" s="49"/>
      <c r="P2600" s="213">
        <f>O2600*H2600</f>
        <v>0</v>
      </c>
      <c r="Q2600" s="213">
        <v>0</v>
      </c>
      <c r="R2600" s="213">
        <f>Q2600*H2600</f>
        <v>0</v>
      </c>
      <c r="S2600" s="213">
        <v>0</v>
      </c>
      <c r="T2600" s="214">
        <f>S2600*H2600</f>
        <v>0</v>
      </c>
      <c r="AR2600" s="26" t="s">
        <v>354</v>
      </c>
      <c r="AT2600" s="26" t="s">
        <v>282</v>
      </c>
      <c r="AU2600" s="26" t="s">
        <v>87</v>
      </c>
      <c r="AY2600" s="26" t="s">
        <v>281</v>
      </c>
      <c r="BE2600" s="215">
        <f>IF(N2600="základní",J2600,0)</f>
        <v>0</v>
      </c>
      <c r="BF2600" s="215">
        <f>IF(N2600="snížená",J2600,0)</f>
        <v>0</v>
      </c>
      <c r="BG2600" s="215">
        <f>IF(N2600="zákl. přenesená",J2600,0)</f>
        <v>0</v>
      </c>
      <c r="BH2600" s="215">
        <f>IF(N2600="sníž. přenesená",J2600,0)</f>
        <v>0</v>
      </c>
      <c r="BI2600" s="215">
        <f>IF(N2600="nulová",J2600,0)</f>
        <v>0</v>
      </c>
      <c r="BJ2600" s="26" t="s">
        <v>24</v>
      </c>
      <c r="BK2600" s="215">
        <f>ROUND(I2600*H2600,2)</f>
        <v>0</v>
      </c>
      <c r="BL2600" s="26" t="s">
        <v>354</v>
      </c>
      <c r="BM2600" s="26" t="s">
        <v>3146</v>
      </c>
    </row>
    <row r="2601" s="1" customFormat="1">
      <c r="B2601" s="48"/>
      <c r="D2601" s="216" t="s">
        <v>288</v>
      </c>
      <c r="F2601" s="217" t="s">
        <v>3147</v>
      </c>
      <c r="I2601" s="218"/>
      <c r="L2601" s="48"/>
      <c r="M2601" s="219"/>
      <c r="N2601" s="49"/>
      <c r="O2601" s="49"/>
      <c r="P2601" s="49"/>
      <c r="Q2601" s="49"/>
      <c r="R2601" s="49"/>
      <c r="S2601" s="49"/>
      <c r="T2601" s="87"/>
      <c r="AT2601" s="26" t="s">
        <v>288</v>
      </c>
      <c r="AU2601" s="26" t="s">
        <v>87</v>
      </c>
    </row>
    <row r="2602" s="1" customFormat="1" ht="16.5" customHeight="1">
      <c r="B2602" s="203"/>
      <c r="C2602" s="204" t="s">
        <v>3148</v>
      </c>
      <c r="D2602" s="204" t="s">
        <v>282</v>
      </c>
      <c r="E2602" s="205" t="s">
        <v>3149</v>
      </c>
      <c r="F2602" s="206" t="s">
        <v>3150</v>
      </c>
      <c r="G2602" s="207" t="s">
        <v>515</v>
      </c>
      <c r="H2602" s="208">
        <v>1</v>
      </c>
      <c r="I2602" s="209"/>
      <c r="J2602" s="210">
        <f>ROUND(I2602*H2602,2)</f>
        <v>0</v>
      </c>
      <c r="K2602" s="206" t="s">
        <v>5</v>
      </c>
      <c r="L2602" s="48"/>
      <c r="M2602" s="211" t="s">
        <v>5</v>
      </c>
      <c r="N2602" s="212" t="s">
        <v>51</v>
      </c>
      <c r="O2602" s="49"/>
      <c r="P2602" s="213">
        <f>O2602*H2602</f>
        <v>0</v>
      </c>
      <c r="Q2602" s="213">
        <v>0</v>
      </c>
      <c r="R2602" s="213">
        <f>Q2602*H2602</f>
        <v>0</v>
      </c>
      <c r="S2602" s="213">
        <v>0</v>
      </c>
      <c r="T2602" s="214">
        <f>S2602*H2602</f>
        <v>0</v>
      </c>
      <c r="AR2602" s="26" t="s">
        <v>354</v>
      </c>
      <c r="AT2602" s="26" t="s">
        <v>282</v>
      </c>
      <c r="AU2602" s="26" t="s">
        <v>87</v>
      </c>
      <c r="AY2602" s="26" t="s">
        <v>281</v>
      </c>
      <c r="BE2602" s="215">
        <f>IF(N2602="základní",J2602,0)</f>
        <v>0</v>
      </c>
      <c r="BF2602" s="215">
        <f>IF(N2602="snížená",J2602,0)</f>
        <v>0</v>
      </c>
      <c r="BG2602" s="215">
        <f>IF(N2602="zákl. přenesená",J2602,0)</f>
        <v>0</v>
      </c>
      <c r="BH2602" s="215">
        <f>IF(N2602="sníž. přenesená",J2602,0)</f>
        <v>0</v>
      </c>
      <c r="BI2602" s="215">
        <f>IF(N2602="nulová",J2602,0)</f>
        <v>0</v>
      </c>
      <c r="BJ2602" s="26" t="s">
        <v>24</v>
      </c>
      <c r="BK2602" s="215">
        <f>ROUND(I2602*H2602,2)</f>
        <v>0</v>
      </c>
      <c r="BL2602" s="26" t="s">
        <v>354</v>
      </c>
      <c r="BM2602" s="26" t="s">
        <v>3151</v>
      </c>
    </row>
    <row r="2603" s="1" customFormat="1">
      <c r="B2603" s="48"/>
      <c r="D2603" s="216" t="s">
        <v>288</v>
      </c>
      <c r="F2603" s="217" t="s">
        <v>3152</v>
      </c>
      <c r="I2603" s="218"/>
      <c r="L2603" s="48"/>
      <c r="M2603" s="219"/>
      <c r="N2603" s="49"/>
      <c r="O2603" s="49"/>
      <c r="P2603" s="49"/>
      <c r="Q2603" s="49"/>
      <c r="R2603" s="49"/>
      <c r="S2603" s="49"/>
      <c r="T2603" s="87"/>
      <c r="AT2603" s="26" t="s">
        <v>288</v>
      </c>
      <c r="AU2603" s="26" t="s">
        <v>87</v>
      </c>
    </row>
    <row r="2604" s="1" customFormat="1" ht="16.5" customHeight="1">
      <c r="B2604" s="203"/>
      <c r="C2604" s="204" t="s">
        <v>3153</v>
      </c>
      <c r="D2604" s="204" t="s">
        <v>282</v>
      </c>
      <c r="E2604" s="205" t="s">
        <v>3154</v>
      </c>
      <c r="F2604" s="206" t="s">
        <v>3155</v>
      </c>
      <c r="G2604" s="207" t="s">
        <v>515</v>
      </c>
      <c r="H2604" s="208">
        <v>1</v>
      </c>
      <c r="I2604" s="209"/>
      <c r="J2604" s="210">
        <f>ROUND(I2604*H2604,2)</f>
        <v>0</v>
      </c>
      <c r="K2604" s="206" t="s">
        <v>5</v>
      </c>
      <c r="L2604" s="48"/>
      <c r="M2604" s="211" t="s">
        <v>5</v>
      </c>
      <c r="N2604" s="212" t="s">
        <v>51</v>
      </c>
      <c r="O2604" s="49"/>
      <c r="P2604" s="213">
        <f>O2604*H2604</f>
        <v>0</v>
      </c>
      <c r="Q2604" s="213">
        <v>0</v>
      </c>
      <c r="R2604" s="213">
        <f>Q2604*H2604</f>
        <v>0</v>
      </c>
      <c r="S2604" s="213">
        <v>0</v>
      </c>
      <c r="T2604" s="214">
        <f>S2604*H2604</f>
        <v>0</v>
      </c>
      <c r="AR2604" s="26" t="s">
        <v>354</v>
      </c>
      <c r="AT2604" s="26" t="s">
        <v>282</v>
      </c>
      <c r="AU2604" s="26" t="s">
        <v>87</v>
      </c>
      <c r="AY2604" s="26" t="s">
        <v>281</v>
      </c>
      <c r="BE2604" s="215">
        <f>IF(N2604="základní",J2604,0)</f>
        <v>0</v>
      </c>
      <c r="BF2604" s="215">
        <f>IF(N2604="snížená",J2604,0)</f>
        <v>0</v>
      </c>
      <c r="BG2604" s="215">
        <f>IF(N2604="zákl. přenesená",J2604,0)</f>
        <v>0</v>
      </c>
      <c r="BH2604" s="215">
        <f>IF(N2604="sníž. přenesená",J2604,0)</f>
        <v>0</v>
      </c>
      <c r="BI2604" s="215">
        <f>IF(N2604="nulová",J2604,0)</f>
        <v>0</v>
      </c>
      <c r="BJ2604" s="26" t="s">
        <v>24</v>
      </c>
      <c r="BK2604" s="215">
        <f>ROUND(I2604*H2604,2)</f>
        <v>0</v>
      </c>
      <c r="BL2604" s="26" t="s">
        <v>354</v>
      </c>
      <c r="BM2604" s="26" t="s">
        <v>3156</v>
      </c>
    </row>
    <row r="2605" s="1" customFormat="1">
      <c r="B2605" s="48"/>
      <c r="D2605" s="216" t="s">
        <v>288</v>
      </c>
      <c r="F2605" s="217" t="s">
        <v>3157</v>
      </c>
      <c r="I2605" s="218"/>
      <c r="L2605" s="48"/>
      <c r="M2605" s="219"/>
      <c r="N2605" s="49"/>
      <c r="O2605" s="49"/>
      <c r="P2605" s="49"/>
      <c r="Q2605" s="49"/>
      <c r="R2605" s="49"/>
      <c r="S2605" s="49"/>
      <c r="T2605" s="87"/>
      <c r="AT2605" s="26" t="s">
        <v>288</v>
      </c>
      <c r="AU2605" s="26" t="s">
        <v>87</v>
      </c>
    </row>
    <row r="2606" s="1" customFormat="1" ht="16.5" customHeight="1">
      <c r="B2606" s="203"/>
      <c r="C2606" s="204" t="s">
        <v>3158</v>
      </c>
      <c r="D2606" s="204" t="s">
        <v>282</v>
      </c>
      <c r="E2606" s="205" t="s">
        <v>3159</v>
      </c>
      <c r="F2606" s="206" t="s">
        <v>3160</v>
      </c>
      <c r="G2606" s="207" t="s">
        <v>515</v>
      </c>
      <c r="H2606" s="208">
        <v>1</v>
      </c>
      <c r="I2606" s="209"/>
      <c r="J2606" s="210">
        <f>ROUND(I2606*H2606,2)</f>
        <v>0</v>
      </c>
      <c r="K2606" s="206" t="s">
        <v>5</v>
      </c>
      <c r="L2606" s="48"/>
      <c r="M2606" s="211" t="s">
        <v>5</v>
      </c>
      <c r="N2606" s="212" t="s">
        <v>51</v>
      </c>
      <c r="O2606" s="49"/>
      <c r="P2606" s="213">
        <f>O2606*H2606</f>
        <v>0</v>
      </c>
      <c r="Q2606" s="213">
        <v>0</v>
      </c>
      <c r="R2606" s="213">
        <f>Q2606*H2606</f>
        <v>0</v>
      </c>
      <c r="S2606" s="213">
        <v>0</v>
      </c>
      <c r="T2606" s="214">
        <f>S2606*H2606</f>
        <v>0</v>
      </c>
      <c r="AR2606" s="26" t="s">
        <v>354</v>
      </c>
      <c r="AT2606" s="26" t="s">
        <v>282</v>
      </c>
      <c r="AU2606" s="26" t="s">
        <v>87</v>
      </c>
      <c r="AY2606" s="26" t="s">
        <v>281</v>
      </c>
      <c r="BE2606" s="215">
        <f>IF(N2606="základní",J2606,0)</f>
        <v>0</v>
      </c>
      <c r="BF2606" s="215">
        <f>IF(N2606="snížená",J2606,0)</f>
        <v>0</v>
      </c>
      <c r="BG2606" s="215">
        <f>IF(N2606="zákl. přenesená",J2606,0)</f>
        <v>0</v>
      </c>
      <c r="BH2606" s="215">
        <f>IF(N2606="sníž. přenesená",J2606,0)</f>
        <v>0</v>
      </c>
      <c r="BI2606" s="215">
        <f>IF(N2606="nulová",J2606,0)</f>
        <v>0</v>
      </c>
      <c r="BJ2606" s="26" t="s">
        <v>24</v>
      </c>
      <c r="BK2606" s="215">
        <f>ROUND(I2606*H2606,2)</f>
        <v>0</v>
      </c>
      <c r="BL2606" s="26" t="s">
        <v>354</v>
      </c>
      <c r="BM2606" s="26" t="s">
        <v>3161</v>
      </c>
    </row>
    <row r="2607" s="1" customFormat="1">
      <c r="B2607" s="48"/>
      <c r="D2607" s="216" t="s">
        <v>288</v>
      </c>
      <c r="F2607" s="217" t="s">
        <v>3147</v>
      </c>
      <c r="I2607" s="218"/>
      <c r="L2607" s="48"/>
      <c r="M2607" s="219"/>
      <c r="N2607" s="49"/>
      <c r="O2607" s="49"/>
      <c r="P2607" s="49"/>
      <c r="Q2607" s="49"/>
      <c r="R2607" s="49"/>
      <c r="S2607" s="49"/>
      <c r="T2607" s="87"/>
      <c r="AT2607" s="26" t="s">
        <v>288</v>
      </c>
      <c r="AU2607" s="26" t="s">
        <v>87</v>
      </c>
    </row>
    <row r="2608" s="1" customFormat="1" ht="25.5" customHeight="1">
      <c r="B2608" s="203"/>
      <c r="C2608" s="204" t="s">
        <v>3162</v>
      </c>
      <c r="D2608" s="204" t="s">
        <v>282</v>
      </c>
      <c r="E2608" s="205" t="s">
        <v>3163</v>
      </c>
      <c r="F2608" s="206" t="s">
        <v>3164</v>
      </c>
      <c r="G2608" s="207" t="s">
        <v>515</v>
      </c>
      <c r="H2608" s="208">
        <v>1</v>
      </c>
      <c r="I2608" s="209"/>
      <c r="J2608" s="210">
        <f>ROUND(I2608*H2608,2)</f>
        <v>0</v>
      </c>
      <c r="K2608" s="206" t="s">
        <v>5</v>
      </c>
      <c r="L2608" s="48"/>
      <c r="M2608" s="211" t="s">
        <v>5</v>
      </c>
      <c r="N2608" s="212" t="s">
        <v>51</v>
      </c>
      <c r="O2608" s="49"/>
      <c r="P2608" s="213">
        <f>O2608*H2608</f>
        <v>0</v>
      </c>
      <c r="Q2608" s="213">
        <v>0</v>
      </c>
      <c r="R2608" s="213">
        <f>Q2608*H2608</f>
        <v>0</v>
      </c>
      <c r="S2608" s="213">
        <v>0</v>
      </c>
      <c r="T2608" s="214">
        <f>S2608*H2608</f>
        <v>0</v>
      </c>
      <c r="AR2608" s="26" t="s">
        <v>354</v>
      </c>
      <c r="AT2608" s="26" t="s">
        <v>282</v>
      </c>
      <c r="AU2608" s="26" t="s">
        <v>87</v>
      </c>
      <c r="AY2608" s="26" t="s">
        <v>281</v>
      </c>
      <c r="BE2608" s="215">
        <f>IF(N2608="základní",J2608,0)</f>
        <v>0</v>
      </c>
      <c r="BF2608" s="215">
        <f>IF(N2608="snížená",J2608,0)</f>
        <v>0</v>
      </c>
      <c r="BG2608" s="215">
        <f>IF(N2608="zákl. přenesená",J2608,0)</f>
        <v>0</v>
      </c>
      <c r="BH2608" s="215">
        <f>IF(N2608="sníž. přenesená",J2608,0)</f>
        <v>0</v>
      </c>
      <c r="BI2608" s="215">
        <f>IF(N2608="nulová",J2608,0)</f>
        <v>0</v>
      </c>
      <c r="BJ2608" s="26" t="s">
        <v>24</v>
      </c>
      <c r="BK2608" s="215">
        <f>ROUND(I2608*H2608,2)</f>
        <v>0</v>
      </c>
      <c r="BL2608" s="26" t="s">
        <v>354</v>
      </c>
      <c r="BM2608" s="26" t="s">
        <v>3165</v>
      </c>
    </row>
    <row r="2609" s="1" customFormat="1">
      <c r="B2609" s="48"/>
      <c r="D2609" s="216" t="s">
        <v>288</v>
      </c>
      <c r="F2609" s="217" t="s">
        <v>3166</v>
      </c>
      <c r="I2609" s="218"/>
      <c r="L2609" s="48"/>
      <c r="M2609" s="219"/>
      <c r="N2609" s="49"/>
      <c r="O2609" s="49"/>
      <c r="P2609" s="49"/>
      <c r="Q2609" s="49"/>
      <c r="R2609" s="49"/>
      <c r="S2609" s="49"/>
      <c r="T2609" s="87"/>
      <c r="AT2609" s="26" t="s">
        <v>288</v>
      </c>
      <c r="AU2609" s="26" t="s">
        <v>87</v>
      </c>
    </row>
    <row r="2610" s="1" customFormat="1" ht="25.5" customHeight="1">
      <c r="B2610" s="203"/>
      <c r="C2610" s="204" t="s">
        <v>3167</v>
      </c>
      <c r="D2610" s="204" t="s">
        <v>282</v>
      </c>
      <c r="E2610" s="205" t="s">
        <v>3168</v>
      </c>
      <c r="F2610" s="206" t="s">
        <v>3169</v>
      </c>
      <c r="G2610" s="207" t="s">
        <v>2318</v>
      </c>
      <c r="H2610" s="208">
        <v>1668</v>
      </c>
      <c r="I2610" s="209"/>
      <c r="J2610" s="210">
        <f>ROUND(I2610*H2610,2)</f>
        <v>0</v>
      </c>
      <c r="K2610" s="206" t="s">
        <v>5</v>
      </c>
      <c r="L2610" s="48"/>
      <c r="M2610" s="211" t="s">
        <v>5</v>
      </c>
      <c r="N2610" s="212" t="s">
        <v>51</v>
      </c>
      <c r="O2610" s="49"/>
      <c r="P2610" s="213">
        <f>O2610*H2610</f>
        <v>0</v>
      </c>
      <c r="Q2610" s="213">
        <v>0.001</v>
      </c>
      <c r="R2610" s="213">
        <f>Q2610*H2610</f>
        <v>1.6679999999999999</v>
      </c>
      <c r="S2610" s="213">
        <v>0</v>
      </c>
      <c r="T2610" s="214">
        <f>S2610*H2610</f>
        <v>0</v>
      </c>
      <c r="AR2610" s="26" t="s">
        <v>354</v>
      </c>
      <c r="AT2610" s="26" t="s">
        <v>282</v>
      </c>
      <c r="AU2610" s="26" t="s">
        <v>87</v>
      </c>
      <c r="AY2610" s="26" t="s">
        <v>281</v>
      </c>
      <c r="BE2610" s="215">
        <f>IF(N2610="základní",J2610,0)</f>
        <v>0</v>
      </c>
      <c r="BF2610" s="215">
        <f>IF(N2610="snížená",J2610,0)</f>
        <v>0</v>
      </c>
      <c r="BG2610" s="215">
        <f>IF(N2610="zákl. přenesená",J2610,0)</f>
        <v>0</v>
      </c>
      <c r="BH2610" s="215">
        <f>IF(N2610="sníž. přenesená",J2610,0)</f>
        <v>0</v>
      </c>
      <c r="BI2610" s="215">
        <f>IF(N2610="nulová",J2610,0)</f>
        <v>0</v>
      </c>
      <c r="BJ2610" s="26" t="s">
        <v>24</v>
      </c>
      <c r="BK2610" s="215">
        <f>ROUND(I2610*H2610,2)</f>
        <v>0</v>
      </c>
      <c r="BL2610" s="26" t="s">
        <v>354</v>
      </c>
      <c r="BM2610" s="26" t="s">
        <v>3170</v>
      </c>
    </row>
    <row r="2611" s="1" customFormat="1">
      <c r="B2611" s="48"/>
      <c r="D2611" s="216" t="s">
        <v>288</v>
      </c>
      <c r="F2611" s="217" t="s">
        <v>3171</v>
      </c>
      <c r="I2611" s="218"/>
      <c r="L2611" s="48"/>
      <c r="M2611" s="219"/>
      <c r="N2611" s="49"/>
      <c r="O2611" s="49"/>
      <c r="P2611" s="49"/>
      <c r="Q2611" s="49"/>
      <c r="R2611" s="49"/>
      <c r="S2611" s="49"/>
      <c r="T2611" s="87"/>
      <c r="AT2611" s="26" t="s">
        <v>288</v>
      </c>
      <c r="AU2611" s="26" t="s">
        <v>87</v>
      </c>
    </row>
    <row r="2612" s="1" customFormat="1" ht="16.5" customHeight="1">
      <c r="B2612" s="203"/>
      <c r="C2612" s="204" t="s">
        <v>3172</v>
      </c>
      <c r="D2612" s="204" t="s">
        <v>282</v>
      </c>
      <c r="E2612" s="205" t="s">
        <v>3173</v>
      </c>
      <c r="F2612" s="206" t="s">
        <v>3174</v>
      </c>
      <c r="G2612" s="207" t="s">
        <v>388</v>
      </c>
      <c r="H2612" s="208">
        <v>8.1980000000000004</v>
      </c>
      <c r="I2612" s="209"/>
      <c r="J2612" s="210">
        <f>ROUND(I2612*H2612,2)</f>
        <v>0</v>
      </c>
      <c r="K2612" s="206" t="s">
        <v>389</v>
      </c>
      <c r="L2612" s="48"/>
      <c r="M2612" s="211" t="s">
        <v>5</v>
      </c>
      <c r="N2612" s="212" t="s">
        <v>51</v>
      </c>
      <c r="O2612" s="49"/>
      <c r="P2612" s="213">
        <f>O2612*H2612</f>
        <v>0</v>
      </c>
      <c r="Q2612" s="213">
        <v>0</v>
      </c>
      <c r="R2612" s="213">
        <f>Q2612*H2612</f>
        <v>0</v>
      </c>
      <c r="S2612" s="213">
        <v>0</v>
      </c>
      <c r="T2612" s="214">
        <f>S2612*H2612</f>
        <v>0</v>
      </c>
      <c r="AR2612" s="26" t="s">
        <v>286</v>
      </c>
      <c r="AT2612" s="26" t="s">
        <v>282</v>
      </c>
      <c r="AU2612" s="26" t="s">
        <v>87</v>
      </c>
      <c r="AY2612" s="26" t="s">
        <v>281</v>
      </c>
      <c r="BE2612" s="215">
        <f>IF(N2612="základní",J2612,0)</f>
        <v>0</v>
      </c>
      <c r="BF2612" s="215">
        <f>IF(N2612="snížená",J2612,0)</f>
        <v>0</v>
      </c>
      <c r="BG2612" s="215">
        <f>IF(N2612="zákl. přenesená",J2612,0)</f>
        <v>0</v>
      </c>
      <c r="BH2612" s="215">
        <f>IF(N2612="sníž. přenesená",J2612,0)</f>
        <v>0</v>
      </c>
      <c r="BI2612" s="215">
        <f>IF(N2612="nulová",J2612,0)</f>
        <v>0</v>
      </c>
      <c r="BJ2612" s="26" t="s">
        <v>24</v>
      </c>
      <c r="BK2612" s="215">
        <f>ROUND(I2612*H2612,2)</f>
        <v>0</v>
      </c>
      <c r="BL2612" s="26" t="s">
        <v>286</v>
      </c>
      <c r="BM2612" s="26" t="s">
        <v>3175</v>
      </c>
    </row>
    <row r="2613" s="1" customFormat="1">
      <c r="B2613" s="48"/>
      <c r="D2613" s="216" t="s">
        <v>288</v>
      </c>
      <c r="F2613" s="217" t="s">
        <v>3176</v>
      </c>
      <c r="I2613" s="218"/>
      <c r="L2613" s="48"/>
      <c r="M2613" s="219"/>
      <c r="N2613" s="49"/>
      <c r="O2613" s="49"/>
      <c r="P2613" s="49"/>
      <c r="Q2613" s="49"/>
      <c r="R2613" s="49"/>
      <c r="S2613" s="49"/>
      <c r="T2613" s="87"/>
      <c r="AT2613" s="26" t="s">
        <v>288</v>
      </c>
      <c r="AU2613" s="26" t="s">
        <v>87</v>
      </c>
    </row>
    <row r="2614" s="13" customFormat="1">
      <c r="B2614" s="239"/>
      <c r="D2614" s="216" t="s">
        <v>402</v>
      </c>
      <c r="E2614" s="240" t="s">
        <v>5</v>
      </c>
      <c r="F2614" s="241" t="s">
        <v>3177</v>
      </c>
      <c r="H2614" s="242">
        <v>6.6980000000000004</v>
      </c>
      <c r="I2614" s="243"/>
      <c r="L2614" s="239"/>
      <c r="M2614" s="244"/>
      <c r="N2614" s="245"/>
      <c r="O2614" s="245"/>
      <c r="P2614" s="245"/>
      <c r="Q2614" s="245"/>
      <c r="R2614" s="245"/>
      <c r="S2614" s="245"/>
      <c r="T2614" s="246"/>
      <c r="AT2614" s="240" t="s">
        <v>402</v>
      </c>
      <c r="AU2614" s="240" t="s">
        <v>87</v>
      </c>
      <c r="AV2614" s="13" t="s">
        <v>87</v>
      </c>
      <c r="AW2614" s="13" t="s">
        <v>43</v>
      </c>
      <c r="AX2614" s="13" t="s">
        <v>80</v>
      </c>
      <c r="AY2614" s="240" t="s">
        <v>281</v>
      </c>
    </row>
    <row r="2615" s="13" customFormat="1">
      <c r="B2615" s="239"/>
      <c r="D2615" s="216" t="s">
        <v>402</v>
      </c>
      <c r="E2615" s="240" t="s">
        <v>5</v>
      </c>
      <c r="F2615" s="241" t="s">
        <v>3178</v>
      </c>
      <c r="H2615" s="242">
        <v>1.5</v>
      </c>
      <c r="I2615" s="243"/>
      <c r="L2615" s="239"/>
      <c r="M2615" s="244"/>
      <c r="N2615" s="245"/>
      <c r="O2615" s="245"/>
      <c r="P2615" s="245"/>
      <c r="Q2615" s="245"/>
      <c r="R2615" s="245"/>
      <c r="S2615" s="245"/>
      <c r="T2615" s="246"/>
      <c r="AT2615" s="240" t="s">
        <v>402</v>
      </c>
      <c r="AU2615" s="240" t="s">
        <v>87</v>
      </c>
      <c r="AV2615" s="13" t="s">
        <v>87</v>
      </c>
      <c r="AW2615" s="13" t="s">
        <v>43</v>
      </c>
      <c r="AX2615" s="13" t="s">
        <v>80</v>
      </c>
      <c r="AY2615" s="240" t="s">
        <v>281</v>
      </c>
    </row>
    <row r="2616" s="14" customFormat="1">
      <c r="B2616" s="247"/>
      <c r="D2616" s="216" t="s">
        <v>402</v>
      </c>
      <c r="E2616" s="248" t="s">
        <v>5</v>
      </c>
      <c r="F2616" s="249" t="s">
        <v>405</v>
      </c>
      <c r="H2616" s="250">
        <v>8.1980000000000004</v>
      </c>
      <c r="I2616" s="251"/>
      <c r="L2616" s="247"/>
      <c r="M2616" s="252"/>
      <c r="N2616" s="253"/>
      <c r="O2616" s="253"/>
      <c r="P2616" s="253"/>
      <c r="Q2616" s="253"/>
      <c r="R2616" s="253"/>
      <c r="S2616" s="253"/>
      <c r="T2616" s="254"/>
      <c r="AT2616" s="248" t="s">
        <v>402</v>
      </c>
      <c r="AU2616" s="248" t="s">
        <v>87</v>
      </c>
      <c r="AV2616" s="14" t="s">
        <v>286</v>
      </c>
      <c r="AW2616" s="14" t="s">
        <v>43</v>
      </c>
      <c r="AX2616" s="14" t="s">
        <v>24</v>
      </c>
      <c r="AY2616" s="248" t="s">
        <v>281</v>
      </c>
    </row>
    <row r="2617" s="1" customFormat="1" ht="16.5" customHeight="1">
      <c r="B2617" s="203"/>
      <c r="C2617" s="255" t="s">
        <v>3179</v>
      </c>
      <c r="D2617" s="255" t="s">
        <v>512</v>
      </c>
      <c r="E2617" s="256" t="s">
        <v>3180</v>
      </c>
      <c r="F2617" s="257" t="s">
        <v>3181</v>
      </c>
      <c r="G2617" s="258" t="s">
        <v>388</v>
      </c>
      <c r="H2617" s="259">
        <v>1.5</v>
      </c>
      <c r="I2617" s="260"/>
      <c r="J2617" s="261">
        <f>ROUND(I2617*H2617,2)</f>
        <v>0</v>
      </c>
      <c r="K2617" s="257" t="s">
        <v>389</v>
      </c>
      <c r="L2617" s="262"/>
      <c r="M2617" s="263" t="s">
        <v>5</v>
      </c>
      <c r="N2617" s="264" t="s">
        <v>51</v>
      </c>
      <c r="O2617" s="49"/>
      <c r="P2617" s="213">
        <f>O2617*H2617</f>
        <v>0</v>
      </c>
      <c r="Q2617" s="213">
        <v>0.016</v>
      </c>
      <c r="R2617" s="213">
        <f>Q2617*H2617</f>
        <v>0.024</v>
      </c>
      <c r="S2617" s="213">
        <v>0</v>
      </c>
      <c r="T2617" s="214">
        <f>S2617*H2617</f>
        <v>0</v>
      </c>
      <c r="AR2617" s="26" t="s">
        <v>316</v>
      </c>
      <c r="AT2617" s="26" t="s">
        <v>512</v>
      </c>
      <c r="AU2617" s="26" t="s">
        <v>87</v>
      </c>
      <c r="AY2617" s="26" t="s">
        <v>281</v>
      </c>
      <c r="BE2617" s="215">
        <f>IF(N2617="základní",J2617,0)</f>
        <v>0</v>
      </c>
      <c r="BF2617" s="215">
        <f>IF(N2617="snížená",J2617,0)</f>
        <v>0</v>
      </c>
      <c r="BG2617" s="215">
        <f>IF(N2617="zákl. přenesená",J2617,0)</f>
        <v>0</v>
      </c>
      <c r="BH2617" s="215">
        <f>IF(N2617="sníž. přenesená",J2617,0)</f>
        <v>0</v>
      </c>
      <c r="BI2617" s="215">
        <f>IF(N2617="nulová",J2617,0)</f>
        <v>0</v>
      </c>
      <c r="BJ2617" s="26" t="s">
        <v>24</v>
      </c>
      <c r="BK2617" s="215">
        <f>ROUND(I2617*H2617,2)</f>
        <v>0</v>
      </c>
      <c r="BL2617" s="26" t="s">
        <v>286</v>
      </c>
      <c r="BM2617" s="26" t="s">
        <v>3182</v>
      </c>
    </row>
    <row r="2618" s="1" customFormat="1">
      <c r="B2618" s="48"/>
      <c r="D2618" s="216" t="s">
        <v>288</v>
      </c>
      <c r="F2618" s="217" t="s">
        <v>3183</v>
      </c>
      <c r="I2618" s="218"/>
      <c r="L2618" s="48"/>
      <c r="M2618" s="219"/>
      <c r="N2618" s="49"/>
      <c r="O2618" s="49"/>
      <c r="P2618" s="49"/>
      <c r="Q2618" s="49"/>
      <c r="R2618" s="49"/>
      <c r="S2618" s="49"/>
      <c r="T2618" s="87"/>
      <c r="AT2618" s="26" t="s">
        <v>288</v>
      </c>
      <c r="AU2618" s="26" t="s">
        <v>87</v>
      </c>
    </row>
    <row r="2619" s="13" customFormat="1">
      <c r="B2619" s="239"/>
      <c r="D2619" s="216" t="s">
        <v>402</v>
      </c>
      <c r="E2619" s="240" t="s">
        <v>5</v>
      </c>
      <c r="F2619" s="241" t="s">
        <v>3178</v>
      </c>
      <c r="H2619" s="242">
        <v>1.5</v>
      </c>
      <c r="I2619" s="243"/>
      <c r="L2619" s="239"/>
      <c r="M2619" s="244"/>
      <c r="N2619" s="245"/>
      <c r="O2619" s="245"/>
      <c r="P2619" s="245"/>
      <c r="Q2619" s="245"/>
      <c r="R2619" s="245"/>
      <c r="S2619" s="245"/>
      <c r="T2619" s="246"/>
      <c r="AT2619" s="240" t="s">
        <v>402</v>
      </c>
      <c r="AU2619" s="240" t="s">
        <v>87</v>
      </c>
      <c r="AV2619" s="13" t="s">
        <v>87</v>
      </c>
      <c r="AW2619" s="13" t="s">
        <v>43</v>
      </c>
      <c r="AX2619" s="13" t="s">
        <v>80</v>
      </c>
      <c r="AY2619" s="240" t="s">
        <v>281</v>
      </c>
    </row>
    <row r="2620" s="14" customFormat="1">
      <c r="B2620" s="247"/>
      <c r="D2620" s="216" t="s">
        <v>402</v>
      </c>
      <c r="E2620" s="248" t="s">
        <v>5</v>
      </c>
      <c r="F2620" s="249" t="s">
        <v>405</v>
      </c>
      <c r="H2620" s="250">
        <v>1.5</v>
      </c>
      <c r="I2620" s="251"/>
      <c r="L2620" s="247"/>
      <c r="M2620" s="252"/>
      <c r="N2620" s="253"/>
      <c r="O2620" s="253"/>
      <c r="P2620" s="253"/>
      <c r="Q2620" s="253"/>
      <c r="R2620" s="253"/>
      <c r="S2620" s="253"/>
      <c r="T2620" s="254"/>
      <c r="AT2620" s="248" t="s">
        <v>402</v>
      </c>
      <c r="AU2620" s="248" t="s">
        <v>87</v>
      </c>
      <c r="AV2620" s="14" t="s">
        <v>286</v>
      </c>
      <c r="AW2620" s="14" t="s">
        <v>43</v>
      </c>
      <c r="AX2620" s="14" t="s">
        <v>24</v>
      </c>
      <c r="AY2620" s="248" t="s">
        <v>281</v>
      </c>
    </row>
    <row r="2621" s="1" customFormat="1" ht="25.5" customHeight="1">
      <c r="B2621" s="203"/>
      <c r="C2621" s="255" t="s">
        <v>3184</v>
      </c>
      <c r="D2621" s="255" t="s">
        <v>512</v>
      </c>
      <c r="E2621" s="256" t="s">
        <v>3185</v>
      </c>
      <c r="F2621" s="257" t="s">
        <v>3186</v>
      </c>
      <c r="G2621" s="258" t="s">
        <v>388</v>
      </c>
      <c r="H2621" s="259">
        <v>6.6980000000000004</v>
      </c>
      <c r="I2621" s="260"/>
      <c r="J2621" s="261">
        <f>ROUND(I2621*H2621,2)</f>
        <v>0</v>
      </c>
      <c r="K2621" s="257" t="s">
        <v>389</v>
      </c>
      <c r="L2621" s="262"/>
      <c r="M2621" s="263" t="s">
        <v>5</v>
      </c>
      <c r="N2621" s="264" t="s">
        <v>51</v>
      </c>
      <c r="O2621" s="49"/>
      <c r="P2621" s="213">
        <f>O2621*H2621</f>
        <v>0</v>
      </c>
      <c r="Q2621" s="213">
        <v>0.012</v>
      </c>
      <c r="R2621" s="213">
        <f>Q2621*H2621</f>
        <v>0.080376000000000003</v>
      </c>
      <c r="S2621" s="213">
        <v>0</v>
      </c>
      <c r="T2621" s="214">
        <f>S2621*H2621</f>
        <v>0</v>
      </c>
      <c r="AR2621" s="26" t="s">
        <v>316</v>
      </c>
      <c r="AT2621" s="26" t="s">
        <v>512</v>
      </c>
      <c r="AU2621" s="26" t="s">
        <v>87</v>
      </c>
      <c r="AY2621" s="26" t="s">
        <v>281</v>
      </c>
      <c r="BE2621" s="215">
        <f>IF(N2621="základní",J2621,0)</f>
        <v>0</v>
      </c>
      <c r="BF2621" s="215">
        <f>IF(N2621="snížená",J2621,0)</f>
        <v>0</v>
      </c>
      <c r="BG2621" s="215">
        <f>IF(N2621="zákl. přenesená",J2621,0)</f>
        <v>0</v>
      </c>
      <c r="BH2621" s="215">
        <f>IF(N2621="sníž. přenesená",J2621,0)</f>
        <v>0</v>
      </c>
      <c r="BI2621" s="215">
        <f>IF(N2621="nulová",J2621,0)</f>
        <v>0</v>
      </c>
      <c r="BJ2621" s="26" t="s">
        <v>24</v>
      </c>
      <c r="BK2621" s="215">
        <f>ROUND(I2621*H2621,2)</f>
        <v>0</v>
      </c>
      <c r="BL2621" s="26" t="s">
        <v>286</v>
      </c>
      <c r="BM2621" s="26" t="s">
        <v>3187</v>
      </c>
    </row>
    <row r="2622" s="1" customFormat="1">
      <c r="B2622" s="48"/>
      <c r="D2622" s="216" t="s">
        <v>288</v>
      </c>
      <c r="F2622" s="217" t="s">
        <v>3188</v>
      </c>
      <c r="I2622" s="218"/>
      <c r="L2622" s="48"/>
      <c r="M2622" s="219"/>
      <c r="N2622" s="49"/>
      <c r="O2622" s="49"/>
      <c r="P2622" s="49"/>
      <c r="Q2622" s="49"/>
      <c r="R2622" s="49"/>
      <c r="S2622" s="49"/>
      <c r="T2622" s="87"/>
      <c r="AT2622" s="26" t="s">
        <v>288</v>
      </c>
      <c r="AU2622" s="26" t="s">
        <v>87</v>
      </c>
    </row>
    <row r="2623" s="13" customFormat="1">
      <c r="B2623" s="239"/>
      <c r="D2623" s="216" t="s">
        <v>402</v>
      </c>
      <c r="E2623" s="240" t="s">
        <v>5</v>
      </c>
      <c r="F2623" s="241" t="s">
        <v>3177</v>
      </c>
      <c r="H2623" s="242">
        <v>6.6980000000000004</v>
      </c>
      <c r="I2623" s="243"/>
      <c r="L2623" s="239"/>
      <c r="M2623" s="244"/>
      <c r="N2623" s="245"/>
      <c r="O2623" s="245"/>
      <c r="P2623" s="245"/>
      <c r="Q2623" s="245"/>
      <c r="R2623" s="245"/>
      <c r="S2623" s="245"/>
      <c r="T2623" s="246"/>
      <c r="AT2623" s="240" t="s">
        <v>402</v>
      </c>
      <c r="AU2623" s="240" t="s">
        <v>87</v>
      </c>
      <c r="AV2623" s="13" t="s">
        <v>87</v>
      </c>
      <c r="AW2623" s="13" t="s">
        <v>43</v>
      </c>
      <c r="AX2623" s="13" t="s">
        <v>80</v>
      </c>
      <c r="AY2623" s="240" t="s">
        <v>281</v>
      </c>
    </row>
    <row r="2624" s="14" customFormat="1">
      <c r="B2624" s="247"/>
      <c r="D2624" s="216" t="s">
        <v>402</v>
      </c>
      <c r="E2624" s="248" t="s">
        <v>5</v>
      </c>
      <c r="F2624" s="249" t="s">
        <v>405</v>
      </c>
      <c r="H2624" s="250">
        <v>6.6980000000000004</v>
      </c>
      <c r="I2624" s="251"/>
      <c r="L2624" s="247"/>
      <c r="M2624" s="252"/>
      <c r="N2624" s="253"/>
      <c r="O2624" s="253"/>
      <c r="P2624" s="253"/>
      <c r="Q2624" s="253"/>
      <c r="R2624" s="253"/>
      <c r="S2624" s="253"/>
      <c r="T2624" s="254"/>
      <c r="AT2624" s="248" t="s">
        <v>402</v>
      </c>
      <c r="AU2624" s="248" t="s">
        <v>87</v>
      </c>
      <c r="AV2624" s="14" t="s">
        <v>286</v>
      </c>
      <c r="AW2624" s="14" t="s">
        <v>43</v>
      </c>
      <c r="AX2624" s="14" t="s">
        <v>24</v>
      </c>
      <c r="AY2624" s="248" t="s">
        <v>281</v>
      </c>
    </row>
    <row r="2625" s="1" customFormat="1" ht="16.5" customHeight="1">
      <c r="B2625" s="203"/>
      <c r="C2625" s="204" t="s">
        <v>3189</v>
      </c>
      <c r="D2625" s="204" t="s">
        <v>282</v>
      </c>
      <c r="E2625" s="205" t="s">
        <v>3190</v>
      </c>
      <c r="F2625" s="206" t="s">
        <v>3191</v>
      </c>
      <c r="G2625" s="207" t="s">
        <v>394</v>
      </c>
      <c r="H2625" s="208">
        <v>15.74</v>
      </c>
      <c r="I2625" s="209"/>
      <c r="J2625" s="210">
        <f>ROUND(I2625*H2625,2)</f>
        <v>0</v>
      </c>
      <c r="K2625" s="206" t="s">
        <v>389</v>
      </c>
      <c r="L2625" s="48"/>
      <c r="M2625" s="211" t="s">
        <v>5</v>
      </c>
      <c r="N2625" s="212" t="s">
        <v>51</v>
      </c>
      <c r="O2625" s="49"/>
      <c r="P2625" s="213">
        <f>O2625*H2625</f>
        <v>0</v>
      </c>
      <c r="Q2625" s="213">
        <v>0</v>
      </c>
      <c r="R2625" s="213">
        <f>Q2625*H2625</f>
        <v>0</v>
      </c>
      <c r="S2625" s="213">
        <v>0</v>
      </c>
      <c r="T2625" s="214">
        <f>S2625*H2625</f>
        <v>0</v>
      </c>
      <c r="AR2625" s="26" t="s">
        <v>354</v>
      </c>
      <c r="AT2625" s="26" t="s">
        <v>282</v>
      </c>
      <c r="AU2625" s="26" t="s">
        <v>87</v>
      </c>
      <c r="AY2625" s="26" t="s">
        <v>281</v>
      </c>
      <c r="BE2625" s="215">
        <f>IF(N2625="základní",J2625,0)</f>
        <v>0</v>
      </c>
      <c r="BF2625" s="215">
        <f>IF(N2625="snížená",J2625,0)</f>
        <v>0</v>
      </c>
      <c r="BG2625" s="215">
        <f>IF(N2625="zákl. přenesená",J2625,0)</f>
        <v>0</v>
      </c>
      <c r="BH2625" s="215">
        <f>IF(N2625="sníž. přenesená",J2625,0)</f>
        <v>0</v>
      </c>
      <c r="BI2625" s="215">
        <f>IF(N2625="nulová",J2625,0)</f>
        <v>0</v>
      </c>
      <c r="BJ2625" s="26" t="s">
        <v>24</v>
      </c>
      <c r="BK2625" s="215">
        <f>ROUND(I2625*H2625,2)</f>
        <v>0</v>
      </c>
      <c r="BL2625" s="26" t="s">
        <v>354</v>
      </c>
      <c r="BM2625" s="26" t="s">
        <v>3192</v>
      </c>
    </row>
    <row r="2626" s="1" customFormat="1">
      <c r="B2626" s="48"/>
      <c r="D2626" s="216" t="s">
        <v>288</v>
      </c>
      <c r="F2626" s="217" t="s">
        <v>3193</v>
      </c>
      <c r="I2626" s="218"/>
      <c r="L2626" s="48"/>
      <c r="M2626" s="219"/>
      <c r="N2626" s="49"/>
      <c r="O2626" s="49"/>
      <c r="P2626" s="49"/>
      <c r="Q2626" s="49"/>
      <c r="R2626" s="49"/>
      <c r="S2626" s="49"/>
      <c r="T2626" s="87"/>
      <c r="AT2626" s="26" t="s">
        <v>288</v>
      </c>
      <c r="AU2626" s="26" t="s">
        <v>87</v>
      </c>
    </row>
    <row r="2627" s="13" customFormat="1">
      <c r="B2627" s="239"/>
      <c r="D2627" s="216" t="s">
        <v>402</v>
      </c>
      <c r="E2627" s="240" t="s">
        <v>5</v>
      </c>
      <c r="F2627" s="241" t="s">
        <v>3194</v>
      </c>
      <c r="H2627" s="242">
        <v>10.74</v>
      </c>
      <c r="I2627" s="243"/>
      <c r="L2627" s="239"/>
      <c r="M2627" s="244"/>
      <c r="N2627" s="245"/>
      <c r="O2627" s="245"/>
      <c r="P2627" s="245"/>
      <c r="Q2627" s="245"/>
      <c r="R2627" s="245"/>
      <c r="S2627" s="245"/>
      <c r="T2627" s="246"/>
      <c r="AT2627" s="240" t="s">
        <v>402</v>
      </c>
      <c r="AU2627" s="240" t="s">
        <v>87</v>
      </c>
      <c r="AV2627" s="13" t="s">
        <v>87</v>
      </c>
      <c r="AW2627" s="13" t="s">
        <v>43</v>
      </c>
      <c r="AX2627" s="13" t="s">
        <v>80</v>
      </c>
      <c r="AY2627" s="240" t="s">
        <v>281</v>
      </c>
    </row>
    <row r="2628" s="13" customFormat="1">
      <c r="B2628" s="239"/>
      <c r="D2628" s="216" t="s">
        <v>402</v>
      </c>
      <c r="E2628" s="240" t="s">
        <v>5</v>
      </c>
      <c r="F2628" s="241" t="s">
        <v>3195</v>
      </c>
      <c r="H2628" s="242">
        <v>5</v>
      </c>
      <c r="I2628" s="243"/>
      <c r="L2628" s="239"/>
      <c r="M2628" s="244"/>
      <c r="N2628" s="245"/>
      <c r="O2628" s="245"/>
      <c r="P2628" s="245"/>
      <c r="Q2628" s="245"/>
      <c r="R2628" s="245"/>
      <c r="S2628" s="245"/>
      <c r="T2628" s="246"/>
      <c r="AT2628" s="240" t="s">
        <v>402</v>
      </c>
      <c r="AU2628" s="240" t="s">
        <v>87</v>
      </c>
      <c r="AV2628" s="13" t="s">
        <v>87</v>
      </c>
      <c r="AW2628" s="13" t="s">
        <v>43</v>
      </c>
      <c r="AX2628" s="13" t="s">
        <v>80</v>
      </c>
      <c r="AY2628" s="240" t="s">
        <v>281</v>
      </c>
    </row>
    <row r="2629" s="14" customFormat="1">
      <c r="B2629" s="247"/>
      <c r="D2629" s="216" t="s">
        <v>402</v>
      </c>
      <c r="E2629" s="248" t="s">
        <v>5</v>
      </c>
      <c r="F2629" s="249" t="s">
        <v>405</v>
      </c>
      <c r="H2629" s="250">
        <v>15.74</v>
      </c>
      <c r="I2629" s="251"/>
      <c r="L2629" s="247"/>
      <c r="M2629" s="252"/>
      <c r="N2629" s="253"/>
      <c r="O2629" s="253"/>
      <c r="P2629" s="253"/>
      <c r="Q2629" s="253"/>
      <c r="R2629" s="253"/>
      <c r="S2629" s="253"/>
      <c r="T2629" s="254"/>
      <c r="AT2629" s="248" t="s">
        <v>402</v>
      </c>
      <c r="AU2629" s="248" t="s">
        <v>87</v>
      </c>
      <c r="AV2629" s="14" t="s">
        <v>286</v>
      </c>
      <c r="AW2629" s="14" t="s">
        <v>43</v>
      </c>
      <c r="AX2629" s="14" t="s">
        <v>24</v>
      </c>
      <c r="AY2629" s="248" t="s">
        <v>281</v>
      </c>
    </row>
    <row r="2630" s="1" customFormat="1" ht="16.5" customHeight="1">
      <c r="B2630" s="203"/>
      <c r="C2630" s="255" t="s">
        <v>3196</v>
      </c>
      <c r="D2630" s="255" t="s">
        <v>512</v>
      </c>
      <c r="E2630" s="256" t="s">
        <v>3197</v>
      </c>
      <c r="F2630" s="257" t="s">
        <v>3198</v>
      </c>
      <c r="G2630" s="258" t="s">
        <v>394</v>
      </c>
      <c r="H2630" s="259">
        <v>15.74</v>
      </c>
      <c r="I2630" s="260"/>
      <c r="J2630" s="261">
        <f>ROUND(I2630*H2630,2)</f>
        <v>0</v>
      </c>
      <c r="K2630" s="257" t="s">
        <v>389</v>
      </c>
      <c r="L2630" s="262"/>
      <c r="M2630" s="263" t="s">
        <v>5</v>
      </c>
      <c r="N2630" s="264" t="s">
        <v>51</v>
      </c>
      <c r="O2630" s="49"/>
      <c r="P2630" s="213">
        <f>O2630*H2630</f>
        <v>0</v>
      </c>
      <c r="Q2630" s="213">
        <v>0.00020000000000000001</v>
      </c>
      <c r="R2630" s="213">
        <f>Q2630*H2630</f>
        <v>0.0031480000000000002</v>
      </c>
      <c r="S2630" s="213">
        <v>0</v>
      </c>
      <c r="T2630" s="214">
        <f>S2630*H2630</f>
        <v>0</v>
      </c>
      <c r="AR2630" s="26" t="s">
        <v>738</v>
      </c>
      <c r="AT2630" s="26" t="s">
        <v>512</v>
      </c>
      <c r="AU2630" s="26" t="s">
        <v>87</v>
      </c>
      <c r="AY2630" s="26" t="s">
        <v>281</v>
      </c>
      <c r="BE2630" s="215">
        <f>IF(N2630="základní",J2630,0)</f>
        <v>0</v>
      </c>
      <c r="BF2630" s="215">
        <f>IF(N2630="snížená",J2630,0)</f>
        <v>0</v>
      </c>
      <c r="BG2630" s="215">
        <f>IF(N2630="zákl. přenesená",J2630,0)</f>
        <v>0</v>
      </c>
      <c r="BH2630" s="215">
        <f>IF(N2630="sníž. přenesená",J2630,0)</f>
        <v>0</v>
      </c>
      <c r="BI2630" s="215">
        <f>IF(N2630="nulová",J2630,0)</f>
        <v>0</v>
      </c>
      <c r="BJ2630" s="26" t="s">
        <v>24</v>
      </c>
      <c r="BK2630" s="215">
        <f>ROUND(I2630*H2630,2)</f>
        <v>0</v>
      </c>
      <c r="BL2630" s="26" t="s">
        <v>354</v>
      </c>
      <c r="BM2630" s="26" t="s">
        <v>3199</v>
      </c>
    </row>
    <row r="2631" s="1" customFormat="1">
      <c r="B2631" s="48"/>
      <c r="D2631" s="216" t="s">
        <v>288</v>
      </c>
      <c r="F2631" s="217" t="s">
        <v>3198</v>
      </c>
      <c r="I2631" s="218"/>
      <c r="L2631" s="48"/>
      <c r="M2631" s="219"/>
      <c r="N2631" s="49"/>
      <c r="O2631" s="49"/>
      <c r="P2631" s="49"/>
      <c r="Q2631" s="49"/>
      <c r="R2631" s="49"/>
      <c r="S2631" s="49"/>
      <c r="T2631" s="87"/>
      <c r="AT2631" s="26" t="s">
        <v>288</v>
      </c>
      <c r="AU2631" s="26" t="s">
        <v>87</v>
      </c>
    </row>
    <row r="2632" s="1" customFormat="1" ht="16.5" customHeight="1">
      <c r="B2632" s="203"/>
      <c r="C2632" s="204" t="s">
        <v>3200</v>
      </c>
      <c r="D2632" s="204" t="s">
        <v>282</v>
      </c>
      <c r="E2632" s="205" t="s">
        <v>3201</v>
      </c>
      <c r="F2632" s="206" t="s">
        <v>3202</v>
      </c>
      <c r="G2632" s="207" t="s">
        <v>515</v>
      </c>
      <c r="H2632" s="208">
        <v>5</v>
      </c>
      <c r="I2632" s="209"/>
      <c r="J2632" s="210">
        <f>ROUND(I2632*H2632,2)</f>
        <v>0</v>
      </c>
      <c r="K2632" s="206" t="s">
        <v>389</v>
      </c>
      <c r="L2632" s="48"/>
      <c r="M2632" s="211" t="s">
        <v>5</v>
      </c>
      <c r="N2632" s="212" t="s">
        <v>51</v>
      </c>
      <c r="O2632" s="49"/>
      <c r="P2632" s="213">
        <f>O2632*H2632</f>
        <v>0</v>
      </c>
      <c r="Q2632" s="213">
        <v>0</v>
      </c>
      <c r="R2632" s="213">
        <f>Q2632*H2632</f>
        <v>0</v>
      </c>
      <c r="S2632" s="213">
        <v>0</v>
      </c>
      <c r="T2632" s="214">
        <f>S2632*H2632</f>
        <v>0</v>
      </c>
      <c r="AR2632" s="26" t="s">
        <v>354</v>
      </c>
      <c r="AT2632" s="26" t="s">
        <v>282</v>
      </c>
      <c r="AU2632" s="26" t="s">
        <v>87</v>
      </c>
      <c r="AY2632" s="26" t="s">
        <v>281</v>
      </c>
      <c r="BE2632" s="215">
        <f>IF(N2632="základní",J2632,0)</f>
        <v>0</v>
      </c>
      <c r="BF2632" s="215">
        <f>IF(N2632="snížená",J2632,0)</f>
        <v>0</v>
      </c>
      <c r="BG2632" s="215">
        <f>IF(N2632="zákl. přenesená",J2632,0)</f>
        <v>0</v>
      </c>
      <c r="BH2632" s="215">
        <f>IF(N2632="sníž. přenesená",J2632,0)</f>
        <v>0</v>
      </c>
      <c r="BI2632" s="215">
        <f>IF(N2632="nulová",J2632,0)</f>
        <v>0</v>
      </c>
      <c r="BJ2632" s="26" t="s">
        <v>24</v>
      </c>
      <c r="BK2632" s="215">
        <f>ROUND(I2632*H2632,2)</f>
        <v>0</v>
      </c>
      <c r="BL2632" s="26" t="s">
        <v>354</v>
      </c>
      <c r="BM2632" s="26" t="s">
        <v>3203</v>
      </c>
    </row>
    <row r="2633" s="1" customFormat="1">
      <c r="B2633" s="48"/>
      <c r="D2633" s="216" t="s">
        <v>288</v>
      </c>
      <c r="F2633" s="217" t="s">
        <v>3204</v>
      </c>
      <c r="I2633" s="218"/>
      <c r="L2633" s="48"/>
      <c r="M2633" s="219"/>
      <c r="N2633" s="49"/>
      <c r="O2633" s="49"/>
      <c r="P2633" s="49"/>
      <c r="Q2633" s="49"/>
      <c r="R2633" s="49"/>
      <c r="S2633" s="49"/>
      <c r="T2633" s="87"/>
      <c r="AT2633" s="26" t="s">
        <v>288</v>
      </c>
      <c r="AU2633" s="26" t="s">
        <v>87</v>
      </c>
    </row>
    <row r="2634" s="1" customFormat="1" ht="16.5" customHeight="1">
      <c r="B2634" s="203"/>
      <c r="C2634" s="255" t="s">
        <v>3205</v>
      </c>
      <c r="D2634" s="255" t="s">
        <v>512</v>
      </c>
      <c r="E2634" s="256" t="s">
        <v>3206</v>
      </c>
      <c r="F2634" s="257" t="s">
        <v>3207</v>
      </c>
      <c r="G2634" s="258" t="s">
        <v>515</v>
      </c>
      <c r="H2634" s="259">
        <v>5</v>
      </c>
      <c r="I2634" s="260"/>
      <c r="J2634" s="261">
        <f>ROUND(I2634*H2634,2)</f>
        <v>0</v>
      </c>
      <c r="K2634" s="257" t="s">
        <v>389</v>
      </c>
      <c r="L2634" s="262"/>
      <c r="M2634" s="263" t="s">
        <v>5</v>
      </c>
      <c r="N2634" s="264" t="s">
        <v>51</v>
      </c>
      <c r="O2634" s="49"/>
      <c r="P2634" s="213">
        <f>O2634*H2634</f>
        <v>0</v>
      </c>
      <c r="Q2634" s="213">
        <v>0.001</v>
      </c>
      <c r="R2634" s="213">
        <f>Q2634*H2634</f>
        <v>0.0050000000000000001</v>
      </c>
      <c r="S2634" s="213">
        <v>0</v>
      </c>
      <c r="T2634" s="214">
        <f>S2634*H2634</f>
        <v>0</v>
      </c>
      <c r="AR2634" s="26" t="s">
        <v>738</v>
      </c>
      <c r="AT2634" s="26" t="s">
        <v>512</v>
      </c>
      <c r="AU2634" s="26" t="s">
        <v>87</v>
      </c>
      <c r="AY2634" s="26" t="s">
        <v>281</v>
      </c>
      <c r="BE2634" s="215">
        <f>IF(N2634="základní",J2634,0)</f>
        <v>0</v>
      </c>
      <c r="BF2634" s="215">
        <f>IF(N2634="snížená",J2634,0)</f>
        <v>0</v>
      </c>
      <c r="BG2634" s="215">
        <f>IF(N2634="zákl. přenesená",J2634,0)</f>
        <v>0</v>
      </c>
      <c r="BH2634" s="215">
        <f>IF(N2634="sníž. přenesená",J2634,0)</f>
        <v>0</v>
      </c>
      <c r="BI2634" s="215">
        <f>IF(N2634="nulová",J2634,0)</f>
        <v>0</v>
      </c>
      <c r="BJ2634" s="26" t="s">
        <v>24</v>
      </c>
      <c r="BK2634" s="215">
        <f>ROUND(I2634*H2634,2)</f>
        <v>0</v>
      </c>
      <c r="BL2634" s="26" t="s">
        <v>354</v>
      </c>
      <c r="BM2634" s="26" t="s">
        <v>3208</v>
      </c>
    </row>
    <row r="2635" s="1" customFormat="1">
      <c r="B2635" s="48"/>
      <c r="D2635" s="216" t="s">
        <v>288</v>
      </c>
      <c r="F2635" s="217" t="s">
        <v>3209</v>
      </c>
      <c r="I2635" s="218"/>
      <c r="L2635" s="48"/>
      <c r="M2635" s="219"/>
      <c r="N2635" s="49"/>
      <c r="O2635" s="49"/>
      <c r="P2635" s="49"/>
      <c r="Q2635" s="49"/>
      <c r="R2635" s="49"/>
      <c r="S2635" s="49"/>
      <c r="T2635" s="87"/>
      <c r="AT2635" s="26" t="s">
        <v>288</v>
      </c>
      <c r="AU2635" s="26" t="s">
        <v>87</v>
      </c>
    </row>
    <row r="2636" s="1" customFormat="1" ht="16.5" customHeight="1">
      <c r="B2636" s="203"/>
      <c r="C2636" s="204" t="s">
        <v>3210</v>
      </c>
      <c r="D2636" s="204" t="s">
        <v>282</v>
      </c>
      <c r="E2636" s="205" t="s">
        <v>3211</v>
      </c>
      <c r="F2636" s="206" t="s">
        <v>3212</v>
      </c>
      <c r="G2636" s="207" t="s">
        <v>470</v>
      </c>
      <c r="H2636" s="208">
        <v>1.6759999999999999</v>
      </c>
      <c r="I2636" s="209"/>
      <c r="J2636" s="210">
        <f>ROUND(I2636*H2636,2)</f>
        <v>0</v>
      </c>
      <c r="K2636" s="206" t="s">
        <v>389</v>
      </c>
      <c r="L2636" s="48"/>
      <c r="M2636" s="211" t="s">
        <v>5</v>
      </c>
      <c r="N2636" s="212" t="s">
        <v>51</v>
      </c>
      <c r="O2636" s="49"/>
      <c r="P2636" s="213">
        <f>O2636*H2636</f>
        <v>0</v>
      </c>
      <c r="Q2636" s="213">
        <v>0</v>
      </c>
      <c r="R2636" s="213">
        <f>Q2636*H2636</f>
        <v>0</v>
      </c>
      <c r="S2636" s="213">
        <v>0</v>
      </c>
      <c r="T2636" s="214">
        <f>S2636*H2636</f>
        <v>0</v>
      </c>
      <c r="AR2636" s="26" t="s">
        <v>354</v>
      </c>
      <c r="AT2636" s="26" t="s">
        <v>282</v>
      </c>
      <c r="AU2636" s="26" t="s">
        <v>87</v>
      </c>
      <c r="AY2636" s="26" t="s">
        <v>281</v>
      </c>
      <c r="BE2636" s="215">
        <f>IF(N2636="základní",J2636,0)</f>
        <v>0</v>
      </c>
      <c r="BF2636" s="215">
        <f>IF(N2636="snížená",J2636,0)</f>
        <v>0</v>
      </c>
      <c r="BG2636" s="215">
        <f>IF(N2636="zákl. přenesená",J2636,0)</f>
        <v>0</v>
      </c>
      <c r="BH2636" s="215">
        <f>IF(N2636="sníž. přenesená",J2636,0)</f>
        <v>0</v>
      </c>
      <c r="BI2636" s="215">
        <f>IF(N2636="nulová",J2636,0)</f>
        <v>0</v>
      </c>
      <c r="BJ2636" s="26" t="s">
        <v>24</v>
      </c>
      <c r="BK2636" s="215">
        <f>ROUND(I2636*H2636,2)</f>
        <v>0</v>
      </c>
      <c r="BL2636" s="26" t="s">
        <v>354</v>
      </c>
      <c r="BM2636" s="26" t="s">
        <v>3213</v>
      </c>
    </row>
    <row r="2637" s="1" customFormat="1">
      <c r="B2637" s="48"/>
      <c r="D2637" s="216" t="s">
        <v>288</v>
      </c>
      <c r="F2637" s="217" t="s">
        <v>3214</v>
      </c>
      <c r="I2637" s="218"/>
      <c r="L2637" s="48"/>
      <c r="M2637" s="219"/>
      <c r="N2637" s="49"/>
      <c r="O2637" s="49"/>
      <c r="P2637" s="49"/>
      <c r="Q2637" s="49"/>
      <c r="R2637" s="49"/>
      <c r="S2637" s="49"/>
      <c r="T2637" s="87"/>
      <c r="AT2637" s="26" t="s">
        <v>288</v>
      </c>
      <c r="AU2637" s="26" t="s">
        <v>87</v>
      </c>
    </row>
    <row r="2638" s="10" customFormat="1" ht="29.88" customHeight="1">
      <c r="B2638" s="192"/>
      <c r="D2638" s="193" t="s">
        <v>79</v>
      </c>
      <c r="E2638" s="230" t="s">
        <v>3215</v>
      </c>
      <c r="F2638" s="230" t="s">
        <v>3216</v>
      </c>
      <c r="I2638" s="195"/>
      <c r="J2638" s="231">
        <f>BK2638</f>
        <v>0</v>
      </c>
      <c r="L2638" s="192"/>
      <c r="M2638" s="197"/>
      <c r="N2638" s="198"/>
      <c r="O2638" s="198"/>
      <c r="P2638" s="199">
        <f>SUM(P2639:P2822)</f>
        <v>0</v>
      </c>
      <c r="Q2638" s="198"/>
      <c r="R2638" s="199">
        <f>SUM(R2639:R2822)</f>
        <v>10.851405550000001</v>
      </c>
      <c r="S2638" s="198"/>
      <c r="T2638" s="200">
        <f>SUM(T2639:T2822)</f>
        <v>0</v>
      </c>
      <c r="AR2638" s="193" t="s">
        <v>87</v>
      </c>
      <c r="AT2638" s="201" t="s">
        <v>79</v>
      </c>
      <c r="AU2638" s="201" t="s">
        <v>24</v>
      </c>
      <c r="AY2638" s="193" t="s">
        <v>281</v>
      </c>
      <c r="BK2638" s="202">
        <f>SUM(BK2639:BK2822)</f>
        <v>0</v>
      </c>
    </row>
    <row r="2639" s="1" customFormat="1" ht="25.5" customHeight="1">
      <c r="B2639" s="203"/>
      <c r="C2639" s="204" t="s">
        <v>3217</v>
      </c>
      <c r="D2639" s="204" t="s">
        <v>282</v>
      </c>
      <c r="E2639" s="205" t="s">
        <v>3218</v>
      </c>
      <c r="F2639" s="206" t="s">
        <v>3219</v>
      </c>
      <c r="G2639" s="207" t="s">
        <v>394</v>
      </c>
      <c r="H2639" s="208">
        <v>34.5</v>
      </c>
      <c r="I2639" s="209"/>
      <c r="J2639" s="210">
        <f>ROUND(I2639*H2639,2)</f>
        <v>0</v>
      </c>
      <c r="K2639" s="206" t="s">
        <v>389</v>
      </c>
      <c r="L2639" s="48"/>
      <c r="M2639" s="211" t="s">
        <v>5</v>
      </c>
      <c r="N2639" s="212" t="s">
        <v>51</v>
      </c>
      <c r="O2639" s="49"/>
      <c r="P2639" s="213">
        <f>O2639*H2639</f>
        <v>0</v>
      </c>
      <c r="Q2639" s="213">
        <v>0.00117</v>
      </c>
      <c r="R2639" s="213">
        <f>Q2639*H2639</f>
        <v>0.040364999999999998</v>
      </c>
      <c r="S2639" s="213">
        <v>0</v>
      </c>
      <c r="T2639" s="214">
        <f>S2639*H2639</f>
        <v>0</v>
      </c>
      <c r="AR2639" s="26" t="s">
        <v>354</v>
      </c>
      <c r="AT2639" s="26" t="s">
        <v>282</v>
      </c>
      <c r="AU2639" s="26" t="s">
        <v>87</v>
      </c>
      <c r="AY2639" s="26" t="s">
        <v>281</v>
      </c>
      <c r="BE2639" s="215">
        <f>IF(N2639="základní",J2639,0)</f>
        <v>0</v>
      </c>
      <c r="BF2639" s="215">
        <f>IF(N2639="snížená",J2639,0)</f>
        <v>0</v>
      </c>
      <c r="BG2639" s="215">
        <f>IF(N2639="zákl. přenesená",J2639,0)</f>
        <v>0</v>
      </c>
      <c r="BH2639" s="215">
        <f>IF(N2639="sníž. přenesená",J2639,0)</f>
        <v>0</v>
      </c>
      <c r="BI2639" s="215">
        <f>IF(N2639="nulová",J2639,0)</f>
        <v>0</v>
      </c>
      <c r="BJ2639" s="26" t="s">
        <v>24</v>
      </c>
      <c r="BK2639" s="215">
        <f>ROUND(I2639*H2639,2)</f>
        <v>0</v>
      </c>
      <c r="BL2639" s="26" t="s">
        <v>354</v>
      </c>
      <c r="BM2639" s="26" t="s">
        <v>3220</v>
      </c>
    </row>
    <row r="2640" s="1" customFormat="1">
      <c r="B2640" s="48"/>
      <c r="D2640" s="216" t="s">
        <v>288</v>
      </c>
      <c r="F2640" s="217" t="s">
        <v>3221</v>
      </c>
      <c r="I2640" s="218"/>
      <c r="L2640" s="48"/>
      <c r="M2640" s="219"/>
      <c r="N2640" s="49"/>
      <c r="O2640" s="49"/>
      <c r="P2640" s="49"/>
      <c r="Q2640" s="49"/>
      <c r="R2640" s="49"/>
      <c r="S2640" s="49"/>
      <c r="T2640" s="87"/>
      <c r="AT2640" s="26" t="s">
        <v>288</v>
      </c>
      <c r="AU2640" s="26" t="s">
        <v>87</v>
      </c>
    </row>
    <row r="2641" s="12" customFormat="1">
      <c r="B2641" s="232"/>
      <c r="D2641" s="216" t="s">
        <v>402</v>
      </c>
      <c r="E2641" s="233" t="s">
        <v>5</v>
      </c>
      <c r="F2641" s="234" t="s">
        <v>772</v>
      </c>
      <c r="H2641" s="233" t="s">
        <v>5</v>
      </c>
      <c r="I2641" s="235"/>
      <c r="L2641" s="232"/>
      <c r="M2641" s="236"/>
      <c r="N2641" s="237"/>
      <c r="O2641" s="237"/>
      <c r="P2641" s="237"/>
      <c r="Q2641" s="237"/>
      <c r="R2641" s="237"/>
      <c r="S2641" s="237"/>
      <c r="T2641" s="238"/>
      <c r="AT2641" s="233" t="s">
        <v>402</v>
      </c>
      <c r="AU2641" s="233" t="s">
        <v>87</v>
      </c>
      <c r="AV2641" s="12" t="s">
        <v>24</v>
      </c>
      <c r="AW2641" s="12" t="s">
        <v>43</v>
      </c>
      <c r="AX2641" s="12" t="s">
        <v>80</v>
      </c>
      <c r="AY2641" s="233" t="s">
        <v>281</v>
      </c>
    </row>
    <row r="2642" s="12" customFormat="1">
      <c r="B2642" s="232"/>
      <c r="D2642" s="216" t="s">
        <v>402</v>
      </c>
      <c r="E2642" s="233" t="s">
        <v>5</v>
      </c>
      <c r="F2642" s="234" t="s">
        <v>869</v>
      </c>
      <c r="H2642" s="233" t="s">
        <v>5</v>
      </c>
      <c r="I2642" s="235"/>
      <c r="L2642" s="232"/>
      <c r="M2642" s="236"/>
      <c r="N2642" s="237"/>
      <c r="O2642" s="237"/>
      <c r="P2642" s="237"/>
      <c r="Q2642" s="237"/>
      <c r="R2642" s="237"/>
      <c r="S2642" s="237"/>
      <c r="T2642" s="238"/>
      <c r="AT2642" s="233" t="s">
        <v>402</v>
      </c>
      <c r="AU2642" s="233" t="s">
        <v>87</v>
      </c>
      <c r="AV2642" s="12" t="s">
        <v>24</v>
      </c>
      <c r="AW2642" s="12" t="s">
        <v>43</v>
      </c>
      <c r="AX2642" s="12" t="s">
        <v>80</v>
      </c>
      <c r="AY2642" s="233" t="s">
        <v>281</v>
      </c>
    </row>
    <row r="2643" s="13" customFormat="1">
      <c r="B2643" s="239"/>
      <c r="D2643" s="216" t="s">
        <v>402</v>
      </c>
      <c r="E2643" s="240" t="s">
        <v>5</v>
      </c>
      <c r="F2643" s="241" t="s">
        <v>3222</v>
      </c>
      <c r="H2643" s="242">
        <v>34.5</v>
      </c>
      <c r="I2643" s="243"/>
      <c r="L2643" s="239"/>
      <c r="M2643" s="244"/>
      <c r="N2643" s="245"/>
      <c r="O2643" s="245"/>
      <c r="P2643" s="245"/>
      <c r="Q2643" s="245"/>
      <c r="R2643" s="245"/>
      <c r="S2643" s="245"/>
      <c r="T2643" s="246"/>
      <c r="AT2643" s="240" t="s">
        <v>402</v>
      </c>
      <c r="AU2643" s="240" t="s">
        <v>87</v>
      </c>
      <c r="AV2643" s="13" t="s">
        <v>87</v>
      </c>
      <c r="AW2643" s="13" t="s">
        <v>43</v>
      </c>
      <c r="AX2643" s="13" t="s">
        <v>80</v>
      </c>
      <c r="AY2643" s="240" t="s">
        <v>281</v>
      </c>
    </row>
    <row r="2644" s="14" customFormat="1">
      <c r="B2644" s="247"/>
      <c r="D2644" s="216" t="s">
        <v>402</v>
      </c>
      <c r="E2644" s="248" t="s">
        <v>5</v>
      </c>
      <c r="F2644" s="249" t="s">
        <v>405</v>
      </c>
      <c r="H2644" s="250">
        <v>34.5</v>
      </c>
      <c r="I2644" s="251"/>
      <c r="L2644" s="247"/>
      <c r="M2644" s="252"/>
      <c r="N2644" s="253"/>
      <c r="O2644" s="253"/>
      <c r="P2644" s="253"/>
      <c r="Q2644" s="253"/>
      <c r="R2644" s="253"/>
      <c r="S2644" s="253"/>
      <c r="T2644" s="254"/>
      <c r="AT2644" s="248" t="s">
        <v>402</v>
      </c>
      <c r="AU2644" s="248" t="s">
        <v>87</v>
      </c>
      <c r="AV2644" s="14" t="s">
        <v>286</v>
      </c>
      <c r="AW2644" s="14" t="s">
        <v>43</v>
      </c>
      <c r="AX2644" s="14" t="s">
        <v>24</v>
      </c>
      <c r="AY2644" s="248" t="s">
        <v>281</v>
      </c>
    </row>
    <row r="2645" s="1" customFormat="1" ht="16.5" customHeight="1">
      <c r="B2645" s="203"/>
      <c r="C2645" s="255" t="s">
        <v>3223</v>
      </c>
      <c r="D2645" s="255" t="s">
        <v>512</v>
      </c>
      <c r="E2645" s="256" t="s">
        <v>3224</v>
      </c>
      <c r="F2645" s="257" t="s">
        <v>3225</v>
      </c>
      <c r="G2645" s="258" t="s">
        <v>388</v>
      </c>
      <c r="H2645" s="259">
        <v>11.385</v>
      </c>
      <c r="I2645" s="260"/>
      <c r="J2645" s="261">
        <f>ROUND(I2645*H2645,2)</f>
        <v>0</v>
      </c>
      <c r="K2645" s="257" t="s">
        <v>389</v>
      </c>
      <c r="L2645" s="262"/>
      <c r="M2645" s="263" t="s">
        <v>5</v>
      </c>
      <c r="N2645" s="264" t="s">
        <v>51</v>
      </c>
      <c r="O2645" s="49"/>
      <c r="P2645" s="213">
        <f>O2645*H2645</f>
        <v>0</v>
      </c>
      <c r="Q2645" s="213">
        <v>0.0040000000000000001</v>
      </c>
      <c r="R2645" s="213">
        <f>Q2645*H2645</f>
        <v>0.045539999999999997</v>
      </c>
      <c r="S2645" s="213">
        <v>0</v>
      </c>
      <c r="T2645" s="214">
        <f>S2645*H2645</f>
        <v>0</v>
      </c>
      <c r="AR2645" s="26" t="s">
        <v>738</v>
      </c>
      <c r="AT2645" s="26" t="s">
        <v>512</v>
      </c>
      <c r="AU2645" s="26" t="s">
        <v>87</v>
      </c>
      <c r="AY2645" s="26" t="s">
        <v>281</v>
      </c>
      <c r="BE2645" s="215">
        <f>IF(N2645="základní",J2645,0)</f>
        <v>0</v>
      </c>
      <c r="BF2645" s="215">
        <f>IF(N2645="snížená",J2645,0)</f>
        <v>0</v>
      </c>
      <c r="BG2645" s="215">
        <f>IF(N2645="zákl. přenesená",J2645,0)</f>
        <v>0</v>
      </c>
      <c r="BH2645" s="215">
        <f>IF(N2645="sníž. přenesená",J2645,0)</f>
        <v>0</v>
      </c>
      <c r="BI2645" s="215">
        <f>IF(N2645="nulová",J2645,0)</f>
        <v>0</v>
      </c>
      <c r="BJ2645" s="26" t="s">
        <v>24</v>
      </c>
      <c r="BK2645" s="215">
        <f>ROUND(I2645*H2645,2)</f>
        <v>0</v>
      </c>
      <c r="BL2645" s="26" t="s">
        <v>354</v>
      </c>
      <c r="BM2645" s="26" t="s">
        <v>3226</v>
      </c>
    </row>
    <row r="2646" s="1" customFormat="1">
      <c r="B2646" s="48"/>
      <c r="D2646" s="216" t="s">
        <v>288</v>
      </c>
      <c r="F2646" s="217" t="s">
        <v>3225</v>
      </c>
      <c r="I2646" s="218"/>
      <c r="L2646" s="48"/>
      <c r="M2646" s="219"/>
      <c r="N2646" s="49"/>
      <c r="O2646" s="49"/>
      <c r="P2646" s="49"/>
      <c r="Q2646" s="49"/>
      <c r="R2646" s="49"/>
      <c r="S2646" s="49"/>
      <c r="T2646" s="87"/>
      <c r="AT2646" s="26" t="s">
        <v>288</v>
      </c>
      <c r="AU2646" s="26" t="s">
        <v>87</v>
      </c>
    </row>
    <row r="2647" s="13" customFormat="1">
      <c r="B2647" s="239"/>
      <c r="D2647" s="216" t="s">
        <v>402</v>
      </c>
      <c r="E2647" s="240" t="s">
        <v>5</v>
      </c>
      <c r="F2647" s="241" t="s">
        <v>3227</v>
      </c>
      <c r="H2647" s="242">
        <v>11.385</v>
      </c>
      <c r="I2647" s="243"/>
      <c r="L2647" s="239"/>
      <c r="M2647" s="244"/>
      <c r="N2647" s="245"/>
      <c r="O2647" s="245"/>
      <c r="P2647" s="245"/>
      <c r="Q2647" s="245"/>
      <c r="R2647" s="245"/>
      <c r="S2647" s="245"/>
      <c r="T2647" s="246"/>
      <c r="AT2647" s="240" t="s">
        <v>402</v>
      </c>
      <c r="AU2647" s="240" t="s">
        <v>87</v>
      </c>
      <c r="AV2647" s="13" t="s">
        <v>87</v>
      </c>
      <c r="AW2647" s="13" t="s">
        <v>43</v>
      </c>
      <c r="AX2647" s="13" t="s">
        <v>80</v>
      </c>
      <c r="AY2647" s="240" t="s">
        <v>281</v>
      </c>
    </row>
    <row r="2648" s="14" customFormat="1">
      <c r="B2648" s="247"/>
      <c r="D2648" s="216" t="s">
        <v>402</v>
      </c>
      <c r="E2648" s="248" t="s">
        <v>5</v>
      </c>
      <c r="F2648" s="249" t="s">
        <v>405</v>
      </c>
      <c r="H2648" s="250">
        <v>11.385</v>
      </c>
      <c r="I2648" s="251"/>
      <c r="L2648" s="247"/>
      <c r="M2648" s="252"/>
      <c r="N2648" s="253"/>
      <c r="O2648" s="253"/>
      <c r="P2648" s="253"/>
      <c r="Q2648" s="253"/>
      <c r="R2648" s="253"/>
      <c r="S2648" s="253"/>
      <c r="T2648" s="254"/>
      <c r="AT2648" s="248" t="s">
        <v>402</v>
      </c>
      <c r="AU2648" s="248" t="s">
        <v>87</v>
      </c>
      <c r="AV2648" s="14" t="s">
        <v>286</v>
      </c>
      <c r="AW2648" s="14" t="s">
        <v>43</v>
      </c>
      <c r="AX2648" s="14" t="s">
        <v>24</v>
      </c>
      <c r="AY2648" s="248" t="s">
        <v>281</v>
      </c>
    </row>
    <row r="2649" s="1" customFormat="1" ht="25.5" customHeight="1">
      <c r="B2649" s="203"/>
      <c r="C2649" s="204" t="s">
        <v>3228</v>
      </c>
      <c r="D2649" s="204" t="s">
        <v>282</v>
      </c>
      <c r="E2649" s="205" t="s">
        <v>3229</v>
      </c>
      <c r="F2649" s="206" t="s">
        <v>3230</v>
      </c>
      <c r="G2649" s="207" t="s">
        <v>394</v>
      </c>
      <c r="H2649" s="208">
        <v>34.5</v>
      </c>
      <c r="I2649" s="209"/>
      <c r="J2649" s="210">
        <f>ROUND(I2649*H2649,2)</f>
        <v>0</v>
      </c>
      <c r="K2649" s="206" t="s">
        <v>389</v>
      </c>
      <c r="L2649" s="48"/>
      <c r="M2649" s="211" t="s">
        <v>5</v>
      </c>
      <c r="N2649" s="212" t="s">
        <v>51</v>
      </c>
      <c r="O2649" s="49"/>
      <c r="P2649" s="213">
        <f>O2649*H2649</f>
        <v>0</v>
      </c>
      <c r="Q2649" s="213">
        <v>0.00077999999999999999</v>
      </c>
      <c r="R2649" s="213">
        <f>Q2649*H2649</f>
        <v>0.02691</v>
      </c>
      <c r="S2649" s="213">
        <v>0</v>
      </c>
      <c r="T2649" s="214">
        <f>S2649*H2649</f>
        <v>0</v>
      </c>
      <c r="AR2649" s="26" t="s">
        <v>354</v>
      </c>
      <c r="AT2649" s="26" t="s">
        <v>282</v>
      </c>
      <c r="AU2649" s="26" t="s">
        <v>87</v>
      </c>
      <c r="AY2649" s="26" t="s">
        <v>281</v>
      </c>
      <c r="BE2649" s="215">
        <f>IF(N2649="základní",J2649,0)</f>
        <v>0</v>
      </c>
      <c r="BF2649" s="215">
        <f>IF(N2649="snížená",J2649,0)</f>
        <v>0</v>
      </c>
      <c r="BG2649" s="215">
        <f>IF(N2649="zákl. přenesená",J2649,0)</f>
        <v>0</v>
      </c>
      <c r="BH2649" s="215">
        <f>IF(N2649="sníž. přenesená",J2649,0)</f>
        <v>0</v>
      </c>
      <c r="BI2649" s="215">
        <f>IF(N2649="nulová",J2649,0)</f>
        <v>0</v>
      </c>
      <c r="BJ2649" s="26" t="s">
        <v>24</v>
      </c>
      <c r="BK2649" s="215">
        <f>ROUND(I2649*H2649,2)</f>
        <v>0</v>
      </c>
      <c r="BL2649" s="26" t="s">
        <v>354</v>
      </c>
      <c r="BM2649" s="26" t="s">
        <v>3231</v>
      </c>
    </row>
    <row r="2650" s="1" customFormat="1">
      <c r="B2650" s="48"/>
      <c r="D2650" s="216" t="s">
        <v>288</v>
      </c>
      <c r="F2650" s="217" t="s">
        <v>3232</v>
      </c>
      <c r="I2650" s="218"/>
      <c r="L2650" s="48"/>
      <c r="M2650" s="219"/>
      <c r="N2650" s="49"/>
      <c r="O2650" s="49"/>
      <c r="P2650" s="49"/>
      <c r="Q2650" s="49"/>
      <c r="R2650" s="49"/>
      <c r="S2650" s="49"/>
      <c r="T2650" s="87"/>
      <c r="AT2650" s="26" t="s">
        <v>288</v>
      </c>
      <c r="AU2650" s="26" t="s">
        <v>87</v>
      </c>
    </row>
    <row r="2651" s="1" customFormat="1" ht="16.5" customHeight="1">
      <c r="B2651" s="203"/>
      <c r="C2651" s="255" t="s">
        <v>3233</v>
      </c>
      <c r="D2651" s="255" t="s">
        <v>512</v>
      </c>
      <c r="E2651" s="256" t="s">
        <v>3234</v>
      </c>
      <c r="F2651" s="257" t="s">
        <v>3235</v>
      </c>
      <c r="G2651" s="258" t="s">
        <v>388</v>
      </c>
      <c r="H2651" s="259">
        <v>7.5899999999999999</v>
      </c>
      <c r="I2651" s="260"/>
      <c r="J2651" s="261">
        <f>ROUND(I2651*H2651,2)</f>
        <v>0</v>
      </c>
      <c r="K2651" s="257" t="s">
        <v>389</v>
      </c>
      <c r="L2651" s="262"/>
      <c r="M2651" s="263" t="s">
        <v>5</v>
      </c>
      <c r="N2651" s="264" t="s">
        <v>51</v>
      </c>
      <c r="O2651" s="49"/>
      <c r="P2651" s="213">
        <f>O2651*H2651</f>
        <v>0</v>
      </c>
      <c r="Q2651" s="213">
        <v>0.020199999999999999</v>
      </c>
      <c r="R2651" s="213">
        <f>Q2651*H2651</f>
        <v>0.15331799999999998</v>
      </c>
      <c r="S2651" s="213">
        <v>0</v>
      </c>
      <c r="T2651" s="214">
        <f>S2651*H2651</f>
        <v>0</v>
      </c>
      <c r="AR2651" s="26" t="s">
        <v>738</v>
      </c>
      <c r="AT2651" s="26" t="s">
        <v>512</v>
      </c>
      <c r="AU2651" s="26" t="s">
        <v>87</v>
      </c>
      <c r="AY2651" s="26" t="s">
        <v>281</v>
      </c>
      <c r="BE2651" s="215">
        <f>IF(N2651="základní",J2651,0)</f>
        <v>0</v>
      </c>
      <c r="BF2651" s="215">
        <f>IF(N2651="snížená",J2651,0)</f>
        <v>0</v>
      </c>
      <c r="BG2651" s="215">
        <f>IF(N2651="zákl. přenesená",J2651,0)</f>
        <v>0</v>
      </c>
      <c r="BH2651" s="215">
        <f>IF(N2651="sníž. přenesená",J2651,0)</f>
        <v>0</v>
      </c>
      <c r="BI2651" s="215">
        <f>IF(N2651="nulová",J2651,0)</f>
        <v>0</v>
      </c>
      <c r="BJ2651" s="26" t="s">
        <v>24</v>
      </c>
      <c r="BK2651" s="215">
        <f>ROUND(I2651*H2651,2)</f>
        <v>0</v>
      </c>
      <c r="BL2651" s="26" t="s">
        <v>354</v>
      </c>
      <c r="BM2651" s="26" t="s">
        <v>3236</v>
      </c>
    </row>
    <row r="2652" s="1" customFormat="1">
      <c r="B2652" s="48"/>
      <c r="D2652" s="216" t="s">
        <v>288</v>
      </c>
      <c r="F2652" s="217" t="s">
        <v>3235</v>
      </c>
      <c r="I2652" s="218"/>
      <c r="L2652" s="48"/>
      <c r="M2652" s="219"/>
      <c r="N2652" s="49"/>
      <c r="O2652" s="49"/>
      <c r="P2652" s="49"/>
      <c r="Q2652" s="49"/>
      <c r="R2652" s="49"/>
      <c r="S2652" s="49"/>
      <c r="T2652" s="87"/>
      <c r="AT2652" s="26" t="s">
        <v>288</v>
      </c>
      <c r="AU2652" s="26" t="s">
        <v>87</v>
      </c>
    </row>
    <row r="2653" s="13" customFormat="1">
      <c r="B2653" s="239"/>
      <c r="D2653" s="216" t="s">
        <v>402</v>
      </c>
      <c r="E2653" s="240" t="s">
        <v>5</v>
      </c>
      <c r="F2653" s="241" t="s">
        <v>3237</v>
      </c>
      <c r="H2653" s="242">
        <v>7.5899999999999999</v>
      </c>
      <c r="I2653" s="243"/>
      <c r="L2653" s="239"/>
      <c r="M2653" s="244"/>
      <c r="N2653" s="245"/>
      <c r="O2653" s="245"/>
      <c r="P2653" s="245"/>
      <c r="Q2653" s="245"/>
      <c r="R2653" s="245"/>
      <c r="S2653" s="245"/>
      <c r="T2653" s="246"/>
      <c r="AT2653" s="240" t="s">
        <v>402</v>
      </c>
      <c r="AU2653" s="240" t="s">
        <v>87</v>
      </c>
      <c r="AV2653" s="13" t="s">
        <v>87</v>
      </c>
      <c r="AW2653" s="13" t="s">
        <v>43</v>
      </c>
      <c r="AX2653" s="13" t="s">
        <v>80</v>
      </c>
      <c r="AY2653" s="240" t="s">
        <v>281</v>
      </c>
    </row>
    <row r="2654" s="14" customFormat="1">
      <c r="B2654" s="247"/>
      <c r="D2654" s="216" t="s">
        <v>402</v>
      </c>
      <c r="E2654" s="248" t="s">
        <v>5</v>
      </c>
      <c r="F2654" s="249" t="s">
        <v>405</v>
      </c>
      <c r="H2654" s="250">
        <v>7.5899999999999999</v>
      </c>
      <c r="I2654" s="251"/>
      <c r="L2654" s="247"/>
      <c r="M2654" s="252"/>
      <c r="N2654" s="253"/>
      <c r="O2654" s="253"/>
      <c r="P2654" s="253"/>
      <c r="Q2654" s="253"/>
      <c r="R2654" s="253"/>
      <c r="S2654" s="253"/>
      <c r="T2654" s="254"/>
      <c r="AT2654" s="248" t="s">
        <v>402</v>
      </c>
      <c r="AU2654" s="248" t="s">
        <v>87</v>
      </c>
      <c r="AV2654" s="14" t="s">
        <v>286</v>
      </c>
      <c r="AW2654" s="14" t="s">
        <v>43</v>
      </c>
      <c r="AX2654" s="14" t="s">
        <v>24</v>
      </c>
      <c r="AY2654" s="248" t="s">
        <v>281</v>
      </c>
    </row>
    <row r="2655" s="1" customFormat="1" ht="16.5" customHeight="1">
      <c r="B2655" s="203"/>
      <c r="C2655" s="204" t="s">
        <v>3238</v>
      </c>
      <c r="D2655" s="204" t="s">
        <v>282</v>
      </c>
      <c r="E2655" s="205" t="s">
        <v>3239</v>
      </c>
      <c r="F2655" s="206" t="s">
        <v>3240</v>
      </c>
      <c r="G2655" s="207" t="s">
        <v>394</v>
      </c>
      <c r="H2655" s="208">
        <v>203.90000000000001</v>
      </c>
      <c r="I2655" s="209"/>
      <c r="J2655" s="210">
        <f>ROUND(I2655*H2655,2)</f>
        <v>0</v>
      </c>
      <c r="K2655" s="206" t="s">
        <v>389</v>
      </c>
      <c r="L2655" s="48"/>
      <c r="M2655" s="211" t="s">
        <v>5</v>
      </c>
      <c r="N2655" s="212" t="s">
        <v>51</v>
      </c>
      <c r="O2655" s="49"/>
      <c r="P2655" s="213">
        <f>O2655*H2655</f>
        <v>0</v>
      </c>
      <c r="Q2655" s="213">
        <v>0.00042999999999999999</v>
      </c>
      <c r="R2655" s="213">
        <f>Q2655*H2655</f>
        <v>0.087677000000000005</v>
      </c>
      <c r="S2655" s="213">
        <v>0</v>
      </c>
      <c r="T2655" s="214">
        <f>S2655*H2655</f>
        <v>0</v>
      </c>
      <c r="AR2655" s="26" t="s">
        <v>354</v>
      </c>
      <c r="AT2655" s="26" t="s">
        <v>282</v>
      </c>
      <c r="AU2655" s="26" t="s">
        <v>87</v>
      </c>
      <c r="AY2655" s="26" t="s">
        <v>281</v>
      </c>
      <c r="BE2655" s="215">
        <f>IF(N2655="základní",J2655,0)</f>
        <v>0</v>
      </c>
      <c r="BF2655" s="215">
        <f>IF(N2655="snížená",J2655,0)</f>
        <v>0</v>
      </c>
      <c r="BG2655" s="215">
        <f>IF(N2655="zákl. přenesená",J2655,0)</f>
        <v>0</v>
      </c>
      <c r="BH2655" s="215">
        <f>IF(N2655="sníž. přenesená",J2655,0)</f>
        <v>0</v>
      </c>
      <c r="BI2655" s="215">
        <f>IF(N2655="nulová",J2655,0)</f>
        <v>0</v>
      </c>
      <c r="BJ2655" s="26" t="s">
        <v>24</v>
      </c>
      <c r="BK2655" s="215">
        <f>ROUND(I2655*H2655,2)</f>
        <v>0</v>
      </c>
      <c r="BL2655" s="26" t="s">
        <v>354</v>
      </c>
      <c r="BM2655" s="26" t="s">
        <v>3241</v>
      </c>
    </row>
    <row r="2656" s="1" customFormat="1">
      <c r="B2656" s="48"/>
      <c r="D2656" s="216" t="s">
        <v>288</v>
      </c>
      <c r="F2656" s="217" t="s">
        <v>3242</v>
      </c>
      <c r="I2656" s="218"/>
      <c r="L2656" s="48"/>
      <c r="M2656" s="219"/>
      <c r="N2656" s="49"/>
      <c r="O2656" s="49"/>
      <c r="P2656" s="49"/>
      <c r="Q2656" s="49"/>
      <c r="R2656" s="49"/>
      <c r="S2656" s="49"/>
      <c r="T2656" s="87"/>
      <c r="AT2656" s="26" t="s">
        <v>288</v>
      </c>
      <c r="AU2656" s="26" t="s">
        <v>87</v>
      </c>
    </row>
    <row r="2657" s="12" customFormat="1">
      <c r="B2657" s="232"/>
      <c r="D2657" s="216" t="s">
        <v>402</v>
      </c>
      <c r="E2657" s="233" t="s">
        <v>5</v>
      </c>
      <c r="F2657" s="234" t="s">
        <v>772</v>
      </c>
      <c r="H2657" s="233" t="s">
        <v>5</v>
      </c>
      <c r="I2657" s="235"/>
      <c r="L2657" s="232"/>
      <c r="M2657" s="236"/>
      <c r="N2657" s="237"/>
      <c r="O2657" s="237"/>
      <c r="P2657" s="237"/>
      <c r="Q2657" s="237"/>
      <c r="R2657" s="237"/>
      <c r="S2657" s="237"/>
      <c r="T2657" s="238"/>
      <c r="AT2657" s="233" t="s">
        <v>402</v>
      </c>
      <c r="AU2657" s="233" t="s">
        <v>87</v>
      </c>
      <c r="AV2657" s="12" t="s">
        <v>24</v>
      </c>
      <c r="AW2657" s="12" t="s">
        <v>43</v>
      </c>
      <c r="AX2657" s="12" t="s">
        <v>80</v>
      </c>
      <c r="AY2657" s="233" t="s">
        <v>281</v>
      </c>
    </row>
    <row r="2658" s="12" customFormat="1">
      <c r="B2658" s="232"/>
      <c r="D2658" s="216" t="s">
        <v>402</v>
      </c>
      <c r="E2658" s="233" t="s">
        <v>5</v>
      </c>
      <c r="F2658" s="234" t="s">
        <v>1414</v>
      </c>
      <c r="H2658" s="233" t="s">
        <v>5</v>
      </c>
      <c r="I2658" s="235"/>
      <c r="L2658" s="232"/>
      <c r="M2658" s="236"/>
      <c r="N2658" s="237"/>
      <c r="O2658" s="237"/>
      <c r="P2658" s="237"/>
      <c r="Q2658" s="237"/>
      <c r="R2658" s="237"/>
      <c r="S2658" s="237"/>
      <c r="T2658" s="238"/>
      <c r="AT2658" s="233" t="s">
        <v>402</v>
      </c>
      <c r="AU2658" s="233" t="s">
        <v>87</v>
      </c>
      <c r="AV2658" s="12" t="s">
        <v>24</v>
      </c>
      <c r="AW2658" s="12" t="s">
        <v>43</v>
      </c>
      <c r="AX2658" s="12" t="s">
        <v>80</v>
      </c>
      <c r="AY2658" s="233" t="s">
        <v>281</v>
      </c>
    </row>
    <row r="2659" s="13" customFormat="1">
      <c r="B2659" s="239"/>
      <c r="D2659" s="216" t="s">
        <v>402</v>
      </c>
      <c r="E2659" s="240" t="s">
        <v>5</v>
      </c>
      <c r="F2659" s="241" t="s">
        <v>1970</v>
      </c>
      <c r="H2659" s="242">
        <v>18</v>
      </c>
      <c r="I2659" s="243"/>
      <c r="L2659" s="239"/>
      <c r="M2659" s="244"/>
      <c r="N2659" s="245"/>
      <c r="O2659" s="245"/>
      <c r="P2659" s="245"/>
      <c r="Q2659" s="245"/>
      <c r="R2659" s="245"/>
      <c r="S2659" s="245"/>
      <c r="T2659" s="246"/>
      <c r="AT2659" s="240" t="s">
        <v>402</v>
      </c>
      <c r="AU2659" s="240" t="s">
        <v>87</v>
      </c>
      <c r="AV2659" s="13" t="s">
        <v>87</v>
      </c>
      <c r="AW2659" s="13" t="s">
        <v>43</v>
      </c>
      <c r="AX2659" s="13" t="s">
        <v>80</v>
      </c>
      <c r="AY2659" s="240" t="s">
        <v>281</v>
      </c>
    </row>
    <row r="2660" s="13" customFormat="1">
      <c r="B2660" s="239"/>
      <c r="D2660" s="216" t="s">
        <v>402</v>
      </c>
      <c r="E2660" s="240" t="s">
        <v>5</v>
      </c>
      <c r="F2660" s="241" t="s">
        <v>3243</v>
      </c>
      <c r="H2660" s="242">
        <v>-1.2</v>
      </c>
      <c r="I2660" s="243"/>
      <c r="L2660" s="239"/>
      <c r="M2660" s="244"/>
      <c r="N2660" s="245"/>
      <c r="O2660" s="245"/>
      <c r="P2660" s="245"/>
      <c r="Q2660" s="245"/>
      <c r="R2660" s="245"/>
      <c r="S2660" s="245"/>
      <c r="T2660" s="246"/>
      <c r="AT2660" s="240" t="s">
        <v>402</v>
      </c>
      <c r="AU2660" s="240" t="s">
        <v>87</v>
      </c>
      <c r="AV2660" s="13" t="s">
        <v>87</v>
      </c>
      <c r="AW2660" s="13" t="s">
        <v>43</v>
      </c>
      <c r="AX2660" s="13" t="s">
        <v>80</v>
      </c>
      <c r="AY2660" s="240" t="s">
        <v>281</v>
      </c>
    </row>
    <row r="2661" s="13" customFormat="1">
      <c r="B2661" s="239"/>
      <c r="D2661" s="216" t="s">
        <v>402</v>
      </c>
      <c r="E2661" s="240" t="s">
        <v>5</v>
      </c>
      <c r="F2661" s="241" t="s">
        <v>3244</v>
      </c>
      <c r="H2661" s="242">
        <v>-5.4000000000000004</v>
      </c>
      <c r="I2661" s="243"/>
      <c r="L2661" s="239"/>
      <c r="M2661" s="244"/>
      <c r="N2661" s="245"/>
      <c r="O2661" s="245"/>
      <c r="P2661" s="245"/>
      <c r="Q2661" s="245"/>
      <c r="R2661" s="245"/>
      <c r="S2661" s="245"/>
      <c r="T2661" s="246"/>
      <c r="AT2661" s="240" t="s">
        <v>402</v>
      </c>
      <c r="AU2661" s="240" t="s">
        <v>87</v>
      </c>
      <c r="AV2661" s="13" t="s">
        <v>87</v>
      </c>
      <c r="AW2661" s="13" t="s">
        <v>43</v>
      </c>
      <c r="AX2661" s="13" t="s">
        <v>80</v>
      </c>
      <c r="AY2661" s="240" t="s">
        <v>281</v>
      </c>
    </row>
    <row r="2662" s="12" customFormat="1">
      <c r="B2662" s="232"/>
      <c r="D2662" s="216" t="s">
        <v>402</v>
      </c>
      <c r="E2662" s="233" t="s">
        <v>5</v>
      </c>
      <c r="F2662" s="234" t="s">
        <v>1417</v>
      </c>
      <c r="H2662" s="233" t="s">
        <v>5</v>
      </c>
      <c r="I2662" s="235"/>
      <c r="L2662" s="232"/>
      <c r="M2662" s="236"/>
      <c r="N2662" s="237"/>
      <c r="O2662" s="237"/>
      <c r="P2662" s="237"/>
      <c r="Q2662" s="237"/>
      <c r="R2662" s="237"/>
      <c r="S2662" s="237"/>
      <c r="T2662" s="238"/>
      <c r="AT2662" s="233" t="s">
        <v>402</v>
      </c>
      <c r="AU2662" s="233" t="s">
        <v>87</v>
      </c>
      <c r="AV2662" s="12" t="s">
        <v>24</v>
      </c>
      <c r="AW2662" s="12" t="s">
        <v>43</v>
      </c>
      <c r="AX2662" s="12" t="s">
        <v>80</v>
      </c>
      <c r="AY2662" s="233" t="s">
        <v>281</v>
      </c>
    </row>
    <row r="2663" s="13" customFormat="1">
      <c r="B2663" s="239"/>
      <c r="D2663" s="216" t="s">
        <v>402</v>
      </c>
      <c r="E2663" s="240" t="s">
        <v>5</v>
      </c>
      <c r="F2663" s="241" t="s">
        <v>1971</v>
      </c>
      <c r="H2663" s="242">
        <v>19.800000000000001</v>
      </c>
      <c r="I2663" s="243"/>
      <c r="L2663" s="239"/>
      <c r="M2663" s="244"/>
      <c r="N2663" s="245"/>
      <c r="O2663" s="245"/>
      <c r="P2663" s="245"/>
      <c r="Q2663" s="245"/>
      <c r="R2663" s="245"/>
      <c r="S2663" s="245"/>
      <c r="T2663" s="246"/>
      <c r="AT2663" s="240" t="s">
        <v>402</v>
      </c>
      <c r="AU2663" s="240" t="s">
        <v>87</v>
      </c>
      <c r="AV2663" s="13" t="s">
        <v>87</v>
      </c>
      <c r="AW2663" s="13" t="s">
        <v>43</v>
      </c>
      <c r="AX2663" s="13" t="s">
        <v>80</v>
      </c>
      <c r="AY2663" s="240" t="s">
        <v>281</v>
      </c>
    </row>
    <row r="2664" s="13" customFormat="1">
      <c r="B2664" s="239"/>
      <c r="D2664" s="216" t="s">
        <v>402</v>
      </c>
      <c r="E2664" s="240" t="s">
        <v>5</v>
      </c>
      <c r="F2664" s="241" t="s">
        <v>3245</v>
      </c>
      <c r="H2664" s="242">
        <v>-1.8</v>
      </c>
      <c r="I2664" s="243"/>
      <c r="L2664" s="239"/>
      <c r="M2664" s="244"/>
      <c r="N2664" s="245"/>
      <c r="O2664" s="245"/>
      <c r="P2664" s="245"/>
      <c r="Q2664" s="245"/>
      <c r="R2664" s="245"/>
      <c r="S2664" s="245"/>
      <c r="T2664" s="246"/>
      <c r="AT2664" s="240" t="s">
        <v>402</v>
      </c>
      <c r="AU2664" s="240" t="s">
        <v>87</v>
      </c>
      <c r="AV2664" s="13" t="s">
        <v>87</v>
      </c>
      <c r="AW2664" s="13" t="s">
        <v>43</v>
      </c>
      <c r="AX2664" s="13" t="s">
        <v>80</v>
      </c>
      <c r="AY2664" s="240" t="s">
        <v>281</v>
      </c>
    </row>
    <row r="2665" s="12" customFormat="1">
      <c r="B2665" s="232"/>
      <c r="D2665" s="216" t="s">
        <v>402</v>
      </c>
      <c r="E2665" s="233" t="s">
        <v>5</v>
      </c>
      <c r="F2665" s="234" t="s">
        <v>1418</v>
      </c>
      <c r="H2665" s="233" t="s">
        <v>5</v>
      </c>
      <c r="I2665" s="235"/>
      <c r="L2665" s="232"/>
      <c r="M2665" s="236"/>
      <c r="N2665" s="237"/>
      <c r="O2665" s="237"/>
      <c r="P2665" s="237"/>
      <c r="Q2665" s="237"/>
      <c r="R2665" s="237"/>
      <c r="S2665" s="237"/>
      <c r="T2665" s="238"/>
      <c r="AT2665" s="233" t="s">
        <v>402</v>
      </c>
      <c r="AU2665" s="233" t="s">
        <v>87</v>
      </c>
      <c r="AV2665" s="12" t="s">
        <v>24</v>
      </c>
      <c r="AW2665" s="12" t="s">
        <v>43</v>
      </c>
      <c r="AX2665" s="12" t="s">
        <v>80</v>
      </c>
      <c r="AY2665" s="233" t="s">
        <v>281</v>
      </c>
    </row>
    <row r="2666" s="13" customFormat="1">
      <c r="B2666" s="239"/>
      <c r="D2666" s="216" t="s">
        <v>402</v>
      </c>
      <c r="E2666" s="240" t="s">
        <v>5</v>
      </c>
      <c r="F2666" s="241" t="s">
        <v>1972</v>
      </c>
      <c r="H2666" s="242">
        <v>64.400000000000006</v>
      </c>
      <c r="I2666" s="243"/>
      <c r="L2666" s="239"/>
      <c r="M2666" s="244"/>
      <c r="N2666" s="245"/>
      <c r="O2666" s="245"/>
      <c r="P2666" s="245"/>
      <c r="Q2666" s="245"/>
      <c r="R2666" s="245"/>
      <c r="S2666" s="245"/>
      <c r="T2666" s="246"/>
      <c r="AT2666" s="240" t="s">
        <v>402</v>
      </c>
      <c r="AU2666" s="240" t="s">
        <v>87</v>
      </c>
      <c r="AV2666" s="13" t="s">
        <v>87</v>
      </c>
      <c r="AW2666" s="13" t="s">
        <v>43</v>
      </c>
      <c r="AX2666" s="13" t="s">
        <v>80</v>
      </c>
      <c r="AY2666" s="240" t="s">
        <v>281</v>
      </c>
    </row>
    <row r="2667" s="13" customFormat="1">
      <c r="B2667" s="239"/>
      <c r="D2667" s="216" t="s">
        <v>402</v>
      </c>
      <c r="E2667" s="240" t="s">
        <v>5</v>
      </c>
      <c r="F2667" s="241" t="s">
        <v>830</v>
      </c>
      <c r="H2667" s="242">
        <v>-1.8</v>
      </c>
      <c r="I2667" s="243"/>
      <c r="L2667" s="239"/>
      <c r="M2667" s="244"/>
      <c r="N2667" s="245"/>
      <c r="O2667" s="245"/>
      <c r="P2667" s="245"/>
      <c r="Q2667" s="245"/>
      <c r="R2667" s="245"/>
      <c r="S2667" s="245"/>
      <c r="T2667" s="246"/>
      <c r="AT2667" s="240" t="s">
        <v>402</v>
      </c>
      <c r="AU2667" s="240" t="s">
        <v>87</v>
      </c>
      <c r="AV2667" s="13" t="s">
        <v>87</v>
      </c>
      <c r="AW2667" s="13" t="s">
        <v>43</v>
      </c>
      <c r="AX2667" s="13" t="s">
        <v>80</v>
      </c>
      <c r="AY2667" s="240" t="s">
        <v>281</v>
      </c>
    </row>
    <row r="2668" s="13" customFormat="1">
      <c r="B2668" s="239"/>
      <c r="D2668" s="216" t="s">
        <v>402</v>
      </c>
      <c r="E2668" s="240" t="s">
        <v>5</v>
      </c>
      <c r="F2668" s="241" t="s">
        <v>3246</v>
      </c>
      <c r="H2668" s="242">
        <v>-4.7999999999999998</v>
      </c>
      <c r="I2668" s="243"/>
      <c r="L2668" s="239"/>
      <c r="M2668" s="244"/>
      <c r="N2668" s="245"/>
      <c r="O2668" s="245"/>
      <c r="P2668" s="245"/>
      <c r="Q2668" s="245"/>
      <c r="R2668" s="245"/>
      <c r="S2668" s="245"/>
      <c r="T2668" s="246"/>
      <c r="AT2668" s="240" t="s">
        <v>402</v>
      </c>
      <c r="AU2668" s="240" t="s">
        <v>87</v>
      </c>
      <c r="AV2668" s="13" t="s">
        <v>87</v>
      </c>
      <c r="AW2668" s="13" t="s">
        <v>43</v>
      </c>
      <c r="AX2668" s="13" t="s">
        <v>80</v>
      </c>
      <c r="AY2668" s="240" t="s">
        <v>281</v>
      </c>
    </row>
    <row r="2669" s="13" customFormat="1">
      <c r="B2669" s="239"/>
      <c r="D2669" s="216" t="s">
        <v>402</v>
      </c>
      <c r="E2669" s="240" t="s">
        <v>5</v>
      </c>
      <c r="F2669" s="241" t="s">
        <v>3245</v>
      </c>
      <c r="H2669" s="242">
        <v>-1.8</v>
      </c>
      <c r="I2669" s="243"/>
      <c r="L2669" s="239"/>
      <c r="M2669" s="244"/>
      <c r="N2669" s="245"/>
      <c r="O2669" s="245"/>
      <c r="P2669" s="245"/>
      <c r="Q2669" s="245"/>
      <c r="R2669" s="245"/>
      <c r="S2669" s="245"/>
      <c r="T2669" s="246"/>
      <c r="AT2669" s="240" t="s">
        <v>402</v>
      </c>
      <c r="AU2669" s="240" t="s">
        <v>87</v>
      </c>
      <c r="AV2669" s="13" t="s">
        <v>87</v>
      </c>
      <c r="AW2669" s="13" t="s">
        <v>43</v>
      </c>
      <c r="AX2669" s="13" t="s">
        <v>80</v>
      </c>
      <c r="AY2669" s="240" t="s">
        <v>281</v>
      </c>
    </row>
    <row r="2670" s="13" customFormat="1">
      <c r="B2670" s="239"/>
      <c r="D2670" s="216" t="s">
        <v>402</v>
      </c>
      <c r="E2670" s="240" t="s">
        <v>5</v>
      </c>
      <c r="F2670" s="241" t="s">
        <v>3244</v>
      </c>
      <c r="H2670" s="242">
        <v>-5.4000000000000004</v>
      </c>
      <c r="I2670" s="243"/>
      <c r="L2670" s="239"/>
      <c r="M2670" s="244"/>
      <c r="N2670" s="245"/>
      <c r="O2670" s="245"/>
      <c r="P2670" s="245"/>
      <c r="Q2670" s="245"/>
      <c r="R2670" s="245"/>
      <c r="S2670" s="245"/>
      <c r="T2670" s="246"/>
      <c r="AT2670" s="240" t="s">
        <v>402</v>
      </c>
      <c r="AU2670" s="240" t="s">
        <v>87</v>
      </c>
      <c r="AV2670" s="13" t="s">
        <v>87</v>
      </c>
      <c r="AW2670" s="13" t="s">
        <v>43</v>
      </c>
      <c r="AX2670" s="13" t="s">
        <v>80</v>
      </c>
      <c r="AY2670" s="240" t="s">
        <v>281</v>
      </c>
    </row>
    <row r="2671" s="13" customFormat="1">
      <c r="B2671" s="239"/>
      <c r="D2671" s="216" t="s">
        <v>402</v>
      </c>
      <c r="E2671" s="240" t="s">
        <v>5</v>
      </c>
      <c r="F2671" s="241" t="s">
        <v>3247</v>
      </c>
      <c r="H2671" s="242">
        <v>-1.5</v>
      </c>
      <c r="I2671" s="243"/>
      <c r="L2671" s="239"/>
      <c r="M2671" s="244"/>
      <c r="N2671" s="245"/>
      <c r="O2671" s="245"/>
      <c r="P2671" s="245"/>
      <c r="Q2671" s="245"/>
      <c r="R2671" s="245"/>
      <c r="S2671" s="245"/>
      <c r="T2671" s="246"/>
      <c r="AT2671" s="240" t="s">
        <v>402</v>
      </c>
      <c r="AU2671" s="240" t="s">
        <v>87</v>
      </c>
      <c r="AV2671" s="13" t="s">
        <v>87</v>
      </c>
      <c r="AW2671" s="13" t="s">
        <v>43</v>
      </c>
      <c r="AX2671" s="13" t="s">
        <v>80</v>
      </c>
      <c r="AY2671" s="240" t="s">
        <v>281</v>
      </c>
    </row>
    <row r="2672" s="12" customFormat="1">
      <c r="B2672" s="232"/>
      <c r="D2672" s="216" t="s">
        <v>402</v>
      </c>
      <c r="E2672" s="233" t="s">
        <v>5</v>
      </c>
      <c r="F2672" s="234" t="s">
        <v>1423</v>
      </c>
      <c r="H2672" s="233" t="s">
        <v>5</v>
      </c>
      <c r="I2672" s="235"/>
      <c r="L2672" s="232"/>
      <c r="M2672" s="236"/>
      <c r="N2672" s="237"/>
      <c r="O2672" s="237"/>
      <c r="P2672" s="237"/>
      <c r="Q2672" s="237"/>
      <c r="R2672" s="237"/>
      <c r="S2672" s="237"/>
      <c r="T2672" s="238"/>
      <c r="AT2672" s="233" t="s">
        <v>402</v>
      </c>
      <c r="AU2672" s="233" t="s">
        <v>87</v>
      </c>
      <c r="AV2672" s="12" t="s">
        <v>24</v>
      </c>
      <c r="AW2672" s="12" t="s">
        <v>43</v>
      </c>
      <c r="AX2672" s="12" t="s">
        <v>80</v>
      </c>
      <c r="AY2672" s="233" t="s">
        <v>281</v>
      </c>
    </row>
    <row r="2673" s="13" customFormat="1">
      <c r="B2673" s="239"/>
      <c r="D2673" s="216" t="s">
        <v>402</v>
      </c>
      <c r="E2673" s="240" t="s">
        <v>5</v>
      </c>
      <c r="F2673" s="241" t="s">
        <v>1976</v>
      </c>
      <c r="H2673" s="242">
        <v>14</v>
      </c>
      <c r="I2673" s="243"/>
      <c r="L2673" s="239"/>
      <c r="M2673" s="244"/>
      <c r="N2673" s="245"/>
      <c r="O2673" s="245"/>
      <c r="P2673" s="245"/>
      <c r="Q2673" s="245"/>
      <c r="R2673" s="245"/>
      <c r="S2673" s="245"/>
      <c r="T2673" s="246"/>
      <c r="AT2673" s="240" t="s">
        <v>402</v>
      </c>
      <c r="AU2673" s="240" t="s">
        <v>87</v>
      </c>
      <c r="AV2673" s="13" t="s">
        <v>87</v>
      </c>
      <c r="AW2673" s="13" t="s">
        <v>43</v>
      </c>
      <c r="AX2673" s="13" t="s">
        <v>80</v>
      </c>
      <c r="AY2673" s="240" t="s">
        <v>281</v>
      </c>
    </row>
    <row r="2674" s="13" customFormat="1">
      <c r="B2674" s="239"/>
      <c r="D2674" s="216" t="s">
        <v>402</v>
      </c>
      <c r="E2674" s="240" t="s">
        <v>5</v>
      </c>
      <c r="F2674" s="241" t="s">
        <v>3248</v>
      </c>
      <c r="H2674" s="242">
        <v>-1.3999999999999999</v>
      </c>
      <c r="I2674" s="243"/>
      <c r="L2674" s="239"/>
      <c r="M2674" s="244"/>
      <c r="N2674" s="245"/>
      <c r="O2674" s="245"/>
      <c r="P2674" s="245"/>
      <c r="Q2674" s="245"/>
      <c r="R2674" s="245"/>
      <c r="S2674" s="245"/>
      <c r="T2674" s="246"/>
      <c r="AT2674" s="240" t="s">
        <v>402</v>
      </c>
      <c r="AU2674" s="240" t="s">
        <v>87</v>
      </c>
      <c r="AV2674" s="13" t="s">
        <v>87</v>
      </c>
      <c r="AW2674" s="13" t="s">
        <v>43</v>
      </c>
      <c r="AX2674" s="13" t="s">
        <v>80</v>
      </c>
      <c r="AY2674" s="240" t="s">
        <v>281</v>
      </c>
    </row>
    <row r="2675" s="12" customFormat="1">
      <c r="B2675" s="232"/>
      <c r="D2675" s="216" t="s">
        <v>402</v>
      </c>
      <c r="E2675" s="233" t="s">
        <v>5</v>
      </c>
      <c r="F2675" s="234" t="s">
        <v>1429</v>
      </c>
      <c r="H2675" s="233" t="s">
        <v>5</v>
      </c>
      <c r="I2675" s="235"/>
      <c r="L2675" s="232"/>
      <c r="M2675" s="236"/>
      <c r="N2675" s="237"/>
      <c r="O2675" s="237"/>
      <c r="P2675" s="237"/>
      <c r="Q2675" s="237"/>
      <c r="R2675" s="237"/>
      <c r="S2675" s="237"/>
      <c r="T2675" s="238"/>
      <c r="AT2675" s="233" t="s">
        <v>402</v>
      </c>
      <c r="AU2675" s="233" t="s">
        <v>87</v>
      </c>
      <c r="AV2675" s="12" t="s">
        <v>24</v>
      </c>
      <c r="AW2675" s="12" t="s">
        <v>43</v>
      </c>
      <c r="AX2675" s="12" t="s">
        <v>80</v>
      </c>
      <c r="AY2675" s="233" t="s">
        <v>281</v>
      </c>
    </row>
    <row r="2676" s="13" customFormat="1">
      <c r="B2676" s="239"/>
      <c r="D2676" s="216" t="s">
        <v>402</v>
      </c>
      <c r="E2676" s="240" t="s">
        <v>5</v>
      </c>
      <c r="F2676" s="241" t="s">
        <v>1976</v>
      </c>
      <c r="H2676" s="242">
        <v>14</v>
      </c>
      <c r="I2676" s="243"/>
      <c r="L2676" s="239"/>
      <c r="M2676" s="244"/>
      <c r="N2676" s="245"/>
      <c r="O2676" s="245"/>
      <c r="P2676" s="245"/>
      <c r="Q2676" s="245"/>
      <c r="R2676" s="245"/>
      <c r="S2676" s="245"/>
      <c r="T2676" s="246"/>
      <c r="AT2676" s="240" t="s">
        <v>402</v>
      </c>
      <c r="AU2676" s="240" t="s">
        <v>87</v>
      </c>
      <c r="AV2676" s="13" t="s">
        <v>87</v>
      </c>
      <c r="AW2676" s="13" t="s">
        <v>43</v>
      </c>
      <c r="AX2676" s="13" t="s">
        <v>80</v>
      </c>
      <c r="AY2676" s="240" t="s">
        <v>281</v>
      </c>
    </row>
    <row r="2677" s="13" customFormat="1">
      <c r="B2677" s="239"/>
      <c r="D2677" s="216" t="s">
        <v>402</v>
      </c>
      <c r="E2677" s="240" t="s">
        <v>5</v>
      </c>
      <c r="F2677" s="241" t="s">
        <v>3248</v>
      </c>
      <c r="H2677" s="242">
        <v>-1.3999999999999999</v>
      </c>
      <c r="I2677" s="243"/>
      <c r="L2677" s="239"/>
      <c r="M2677" s="244"/>
      <c r="N2677" s="245"/>
      <c r="O2677" s="245"/>
      <c r="P2677" s="245"/>
      <c r="Q2677" s="245"/>
      <c r="R2677" s="245"/>
      <c r="S2677" s="245"/>
      <c r="T2677" s="246"/>
      <c r="AT2677" s="240" t="s">
        <v>402</v>
      </c>
      <c r="AU2677" s="240" t="s">
        <v>87</v>
      </c>
      <c r="AV2677" s="13" t="s">
        <v>87</v>
      </c>
      <c r="AW2677" s="13" t="s">
        <v>43</v>
      </c>
      <c r="AX2677" s="13" t="s">
        <v>80</v>
      </c>
      <c r="AY2677" s="240" t="s">
        <v>281</v>
      </c>
    </row>
    <row r="2678" s="12" customFormat="1">
      <c r="B2678" s="232"/>
      <c r="D2678" s="216" t="s">
        <v>402</v>
      </c>
      <c r="E2678" s="233" t="s">
        <v>5</v>
      </c>
      <c r="F2678" s="234" t="s">
        <v>3249</v>
      </c>
      <c r="H2678" s="233" t="s">
        <v>5</v>
      </c>
      <c r="I2678" s="235"/>
      <c r="L2678" s="232"/>
      <c r="M2678" s="236"/>
      <c r="N2678" s="237"/>
      <c r="O2678" s="237"/>
      <c r="P2678" s="237"/>
      <c r="Q2678" s="237"/>
      <c r="R2678" s="237"/>
      <c r="S2678" s="237"/>
      <c r="T2678" s="238"/>
      <c r="AT2678" s="233" t="s">
        <v>402</v>
      </c>
      <c r="AU2678" s="233" t="s">
        <v>87</v>
      </c>
      <c r="AV2678" s="12" t="s">
        <v>24</v>
      </c>
      <c r="AW2678" s="12" t="s">
        <v>43</v>
      </c>
      <c r="AX2678" s="12" t="s">
        <v>80</v>
      </c>
      <c r="AY2678" s="233" t="s">
        <v>281</v>
      </c>
    </row>
    <row r="2679" s="13" customFormat="1">
      <c r="B2679" s="239"/>
      <c r="D2679" s="216" t="s">
        <v>402</v>
      </c>
      <c r="E2679" s="240" t="s">
        <v>5</v>
      </c>
      <c r="F2679" s="241" t="s">
        <v>3250</v>
      </c>
      <c r="H2679" s="242">
        <v>14.199999999999999</v>
      </c>
      <c r="I2679" s="243"/>
      <c r="L2679" s="239"/>
      <c r="M2679" s="244"/>
      <c r="N2679" s="245"/>
      <c r="O2679" s="245"/>
      <c r="P2679" s="245"/>
      <c r="Q2679" s="245"/>
      <c r="R2679" s="245"/>
      <c r="S2679" s="245"/>
      <c r="T2679" s="246"/>
      <c r="AT2679" s="240" t="s">
        <v>402</v>
      </c>
      <c r="AU2679" s="240" t="s">
        <v>87</v>
      </c>
      <c r="AV2679" s="13" t="s">
        <v>87</v>
      </c>
      <c r="AW2679" s="13" t="s">
        <v>43</v>
      </c>
      <c r="AX2679" s="13" t="s">
        <v>80</v>
      </c>
      <c r="AY2679" s="240" t="s">
        <v>281</v>
      </c>
    </row>
    <row r="2680" s="13" customFormat="1">
      <c r="B2680" s="239"/>
      <c r="D2680" s="216" t="s">
        <v>402</v>
      </c>
      <c r="E2680" s="240" t="s">
        <v>5</v>
      </c>
      <c r="F2680" s="241" t="s">
        <v>3251</v>
      </c>
      <c r="H2680" s="242">
        <v>-0.69999999999999996</v>
      </c>
      <c r="I2680" s="243"/>
      <c r="L2680" s="239"/>
      <c r="M2680" s="244"/>
      <c r="N2680" s="245"/>
      <c r="O2680" s="245"/>
      <c r="P2680" s="245"/>
      <c r="Q2680" s="245"/>
      <c r="R2680" s="245"/>
      <c r="S2680" s="245"/>
      <c r="T2680" s="246"/>
      <c r="AT2680" s="240" t="s">
        <v>402</v>
      </c>
      <c r="AU2680" s="240" t="s">
        <v>87</v>
      </c>
      <c r="AV2680" s="13" t="s">
        <v>87</v>
      </c>
      <c r="AW2680" s="13" t="s">
        <v>43</v>
      </c>
      <c r="AX2680" s="13" t="s">
        <v>80</v>
      </c>
      <c r="AY2680" s="240" t="s">
        <v>281</v>
      </c>
    </row>
    <row r="2681" s="13" customFormat="1">
      <c r="B2681" s="239"/>
      <c r="D2681" s="216" t="s">
        <v>402</v>
      </c>
      <c r="E2681" s="240" t="s">
        <v>5</v>
      </c>
      <c r="F2681" s="241" t="s">
        <v>3252</v>
      </c>
      <c r="H2681" s="242">
        <v>-3.6000000000000001</v>
      </c>
      <c r="I2681" s="243"/>
      <c r="L2681" s="239"/>
      <c r="M2681" s="244"/>
      <c r="N2681" s="245"/>
      <c r="O2681" s="245"/>
      <c r="P2681" s="245"/>
      <c r="Q2681" s="245"/>
      <c r="R2681" s="245"/>
      <c r="S2681" s="245"/>
      <c r="T2681" s="246"/>
      <c r="AT2681" s="240" t="s">
        <v>402</v>
      </c>
      <c r="AU2681" s="240" t="s">
        <v>87</v>
      </c>
      <c r="AV2681" s="13" t="s">
        <v>87</v>
      </c>
      <c r="AW2681" s="13" t="s">
        <v>43</v>
      </c>
      <c r="AX2681" s="13" t="s">
        <v>80</v>
      </c>
      <c r="AY2681" s="240" t="s">
        <v>281</v>
      </c>
    </row>
    <row r="2682" s="12" customFormat="1">
      <c r="B2682" s="232"/>
      <c r="D2682" s="216" t="s">
        <v>402</v>
      </c>
      <c r="E2682" s="233" t="s">
        <v>5</v>
      </c>
      <c r="F2682" s="234" t="s">
        <v>1459</v>
      </c>
      <c r="H2682" s="233" t="s">
        <v>5</v>
      </c>
      <c r="I2682" s="235"/>
      <c r="L2682" s="232"/>
      <c r="M2682" s="236"/>
      <c r="N2682" s="237"/>
      <c r="O2682" s="237"/>
      <c r="P2682" s="237"/>
      <c r="Q2682" s="237"/>
      <c r="R2682" s="237"/>
      <c r="S2682" s="237"/>
      <c r="T2682" s="238"/>
      <c r="AT2682" s="233" t="s">
        <v>402</v>
      </c>
      <c r="AU2682" s="233" t="s">
        <v>87</v>
      </c>
      <c r="AV2682" s="12" t="s">
        <v>24</v>
      </c>
      <c r="AW2682" s="12" t="s">
        <v>43</v>
      </c>
      <c r="AX2682" s="12" t="s">
        <v>80</v>
      </c>
      <c r="AY2682" s="233" t="s">
        <v>281</v>
      </c>
    </row>
    <row r="2683" s="13" customFormat="1">
      <c r="B2683" s="239"/>
      <c r="D2683" s="216" t="s">
        <v>402</v>
      </c>
      <c r="E2683" s="240" t="s">
        <v>5</v>
      </c>
      <c r="F2683" s="241" t="s">
        <v>3253</v>
      </c>
      <c r="H2683" s="242">
        <v>17.899999999999999</v>
      </c>
      <c r="I2683" s="243"/>
      <c r="L2683" s="239"/>
      <c r="M2683" s="244"/>
      <c r="N2683" s="245"/>
      <c r="O2683" s="245"/>
      <c r="P2683" s="245"/>
      <c r="Q2683" s="245"/>
      <c r="R2683" s="245"/>
      <c r="S2683" s="245"/>
      <c r="T2683" s="246"/>
      <c r="AT2683" s="240" t="s">
        <v>402</v>
      </c>
      <c r="AU2683" s="240" t="s">
        <v>87</v>
      </c>
      <c r="AV2683" s="13" t="s">
        <v>87</v>
      </c>
      <c r="AW2683" s="13" t="s">
        <v>43</v>
      </c>
      <c r="AX2683" s="13" t="s">
        <v>80</v>
      </c>
      <c r="AY2683" s="240" t="s">
        <v>281</v>
      </c>
    </row>
    <row r="2684" s="13" customFormat="1">
      <c r="B2684" s="239"/>
      <c r="D2684" s="216" t="s">
        <v>402</v>
      </c>
      <c r="E2684" s="240" t="s">
        <v>5</v>
      </c>
      <c r="F2684" s="241" t="s">
        <v>3245</v>
      </c>
      <c r="H2684" s="242">
        <v>-1.8</v>
      </c>
      <c r="I2684" s="243"/>
      <c r="L2684" s="239"/>
      <c r="M2684" s="244"/>
      <c r="N2684" s="245"/>
      <c r="O2684" s="245"/>
      <c r="P2684" s="245"/>
      <c r="Q2684" s="245"/>
      <c r="R2684" s="245"/>
      <c r="S2684" s="245"/>
      <c r="T2684" s="246"/>
      <c r="AT2684" s="240" t="s">
        <v>402</v>
      </c>
      <c r="AU2684" s="240" t="s">
        <v>87</v>
      </c>
      <c r="AV2684" s="13" t="s">
        <v>87</v>
      </c>
      <c r="AW2684" s="13" t="s">
        <v>43</v>
      </c>
      <c r="AX2684" s="13" t="s">
        <v>80</v>
      </c>
      <c r="AY2684" s="240" t="s">
        <v>281</v>
      </c>
    </row>
    <row r="2685" s="13" customFormat="1">
      <c r="B2685" s="239"/>
      <c r="D2685" s="216" t="s">
        <v>402</v>
      </c>
      <c r="E2685" s="240" t="s">
        <v>5</v>
      </c>
      <c r="F2685" s="241" t="s">
        <v>5</v>
      </c>
      <c r="H2685" s="242">
        <v>0</v>
      </c>
      <c r="I2685" s="243"/>
      <c r="L2685" s="239"/>
      <c r="M2685" s="244"/>
      <c r="N2685" s="245"/>
      <c r="O2685" s="245"/>
      <c r="P2685" s="245"/>
      <c r="Q2685" s="245"/>
      <c r="R2685" s="245"/>
      <c r="S2685" s="245"/>
      <c r="T2685" s="246"/>
      <c r="AT2685" s="240" t="s">
        <v>402</v>
      </c>
      <c r="AU2685" s="240" t="s">
        <v>87</v>
      </c>
      <c r="AV2685" s="13" t="s">
        <v>87</v>
      </c>
      <c r="AW2685" s="13" t="s">
        <v>43</v>
      </c>
      <c r="AX2685" s="13" t="s">
        <v>80</v>
      </c>
      <c r="AY2685" s="240" t="s">
        <v>281</v>
      </c>
    </row>
    <row r="2686" s="12" customFormat="1">
      <c r="B2686" s="232"/>
      <c r="D2686" s="216" t="s">
        <v>402</v>
      </c>
      <c r="E2686" s="233" t="s">
        <v>5</v>
      </c>
      <c r="F2686" s="234" t="s">
        <v>776</v>
      </c>
      <c r="H2686" s="233" t="s">
        <v>5</v>
      </c>
      <c r="I2686" s="235"/>
      <c r="L2686" s="232"/>
      <c r="M2686" s="236"/>
      <c r="N2686" s="237"/>
      <c r="O2686" s="237"/>
      <c r="P2686" s="237"/>
      <c r="Q2686" s="237"/>
      <c r="R2686" s="237"/>
      <c r="S2686" s="237"/>
      <c r="T2686" s="238"/>
      <c r="AT2686" s="233" t="s">
        <v>402</v>
      </c>
      <c r="AU2686" s="233" t="s">
        <v>87</v>
      </c>
      <c r="AV2686" s="12" t="s">
        <v>24</v>
      </c>
      <c r="AW2686" s="12" t="s">
        <v>43</v>
      </c>
      <c r="AX2686" s="12" t="s">
        <v>80</v>
      </c>
      <c r="AY2686" s="233" t="s">
        <v>281</v>
      </c>
    </row>
    <row r="2687" s="12" customFormat="1">
      <c r="B2687" s="232"/>
      <c r="D2687" s="216" t="s">
        <v>402</v>
      </c>
      <c r="E2687" s="233" t="s">
        <v>5</v>
      </c>
      <c r="F2687" s="234" t="s">
        <v>886</v>
      </c>
      <c r="H2687" s="233" t="s">
        <v>5</v>
      </c>
      <c r="I2687" s="235"/>
      <c r="L2687" s="232"/>
      <c r="M2687" s="236"/>
      <c r="N2687" s="237"/>
      <c r="O2687" s="237"/>
      <c r="P2687" s="237"/>
      <c r="Q2687" s="237"/>
      <c r="R2687" s="237"/>
      <c r="S2687" s="237"/>
      <c r="T2687" s="238"/>
      <c r="AT2687" s="233" t="s">
        <v>402</v>
      </c>
      <c r="AU2687" s="233" t="s">
        <v>87</v>
      </c>
      <c r="AV2687" s="12" t="s">
        <v>24</v>
      </c>
      <c r="AW2687" s="12" t="s">
        <v>43</v>
      </c>
      <c r="AX2687" s="12" t="s">
        <v>80</v>
      </c>
      <c r="AY2687" s="233" t="s">
        <v>281</v>
      </c>
    </row>
    <row r="2688" s="13" customFormat="1">
      <c r="B2688" s="239"/>
      <c r="D2688" s="216" t="s">
        <v>402</v>
      </c>
      <c r="E2688" s="240" t="s">
        <v>5</v>
      </c>
      <c r="F2688" s="241" t="s">
        <v>1984</v>
      </c>
      <c r="H2688" s="242">
        <v>34.200000000000003</v>
      </c>
      <c r="I2688" s="243"/>
      <c r="L2688" s="239"/>
      <c r="M2688" s="244"/>
      <c r="N2688" s="245"/>
      <c r="O2688" s="245"/>
      <c r="P2688" s="245"/>
      <c r="Q2688" s="245"/>
      <c r="R2688" s="245"/>
      <c r="S2688" s="245"/>
      <c r="T2688" s="246"/>
      <c r="AT2688" s="240" t="s">
        <v>402</v>
      </c>
      <c r="AU2688" s="240" t="s">
        <v>87</v>
      </c>
      <c r="AV2688" s="13" t="s">
        <v>87</v>
      </c>
      <c r="AW2688" s="13" t="s">
        <v>43</v>
      </c>
      <c r="AX2688" s="13" t="s">
        <v>80</v>
      </c>
      <c r="AY2688" s="240" t="s">
        <v>281</v>
      </c>
    </row>
    <row r="2689" s="13" customFormat="1">
      <c r="B2689" s="239"/>
      <c r="D2689" s="216" t="s">
        <v>402</v>
      </c>
      <c r="E2689" s="240" t="s">
        <v>5</v>
      </c>
      <c r="F2689" s="241" t="s">
        <v>3243</v>
      </c>
      <c r="H2689" s="242">
        <v>-1.2</v>
      </c>
      <c r="I2689" s="243"/>
      <c r="L2689" s="239"/>
      <c r="M2689" s="244"/>
      <c r="N2689" s="245"/>
      <c r="O2689" s="245"/>
      <c r="P2689" s="245"/>
      <c r="Q2689" s="245"/>
      <c r="R2689" s="245"/>
      <c r="S2689" s="245"/>
      <c r="T2689" s="246"/>
      <c r="AT2689" s="240" t="s">
        <v>402</v>
      </c>
      <c r="AU2689" s="240" t="s">
        <v>87</v>
      </c>
      <c r="AV2689" s="13" t="s">
        <v>87</v>
      </c>
      <c r="AW2689" s="13" t="s">
        <v>43</v>
      </c>
      <c r="AX2689" s="13" t="s">
        <v>80</v>
      </c>
      <c r="AY2689" s="240" t="s">
        <v>281</v>
      </c>
    </row>
    <row r="2690" s="13" customFormat="1">
      <c r="B2690" s="239"/>
      <c r="D2690" s="216" t="s">
        <v>402</v>
      </c>
      <c r="E2690" s="240" t="s">
        <v>5</v>
      </c>
      <c r="F2690" s="241" t="s">
        <v>3254</v>
      </c>
      <c r="H2690" s="242">
        <v>-1</v>
      </c>
      <c r="I2690" s="243"/>
      <c r="L2690" s="239"/>
      <c r="M2690" s="244"/>
      <c r="N2690" s="245"/>
      <c r="O2690" s="245"/>
      <c r="P2690" s="245"/>
      <c r="Q2690" s="245"/>
      <c r="R2690" s="245"/>
      <c r="S2690" s="245"/>
      <c r="T2690" s="246"/>
      <c r="AT2690" s="240" t="s">
        <v>402</v>
      </c>
      <c r="AU2690" s="240" t="s">
        <v>87</v>
      </c>
      <c r="AV2690" s="13" t="s">
        <v>87</v>
      </c>
      <c r="AW2690" s="13" t="s">
        <v>43</v>
      </c>
      <c r="AX2690" s="13" t="s">
        <v>80</v>
      </c>
      <c r="AY2690" s="240" t="s">
        <v>281</v>
      </c>
    </row>
    <row r="2691" s="13" customFormat="1">
      <c r="B2691" s="239"/>
      <c r="D2691" s="216" t="s">
        <v>402</v>
      </c>
      <c r="E2691" s="240" t="s">
        <v>5</v>
      </c>
      <c r="F2691" s="241" t="s">
        <v>3244</v>
      </c>
      <c r="H2691" s="242">
        <v>-5.4000000000000004</v>
      </c>
      <c r="I2691" s="243"/>
      <c r="L2691" s="239"/>
      <c r="M2691" s="244"/>
      <c r="N2691" s="245"/>
      <c r="O2691" s="245"/>
      <c r="P2691" s="245"/>
      <c r="Q2691" s="245"/>
      <c r="R2691" s="245"/>
      <c r="S2691" s="245"/>
      <c r="T2691" s="246"/>
      <c r="AT2691" s="240" t="s">
        <v>402</v>
      </c>
      <c r="AU2691" s="240" t="s">
        <v>87</v>
      </c>
      <c r="AV2691" s="13" t="s">
        <v>87</v>
      </c>
      <c r="AW2691" s="13" t="s">
        <v>43</v>
      </c>
      <c r="AX2691" s="13" t="s">
        <v>80</v>
      </c>
      <c r="AY2691" s="240" t="s">
        <v>281</v>
      </c>
    </row>
    <row r="2692" s="13" customFormat="1">
      <c r="B2692" s="239"/>
      <c r="D2692" s="216" t="s">
        <v>402</v>
      </c>
      <c r="E2692" s="240" t="s">
        <v>5</v>
      </c>
      <c r="F2692" s="241" t="s">
        <v>3255</v>
      </c>
      <c r="H2692" s="242">
        <v>-2.1000000000000001</v>
      </c>
      <c r="I2692" s="243"/>
      <c r="L2692" s="239"/>
      <c r="M2692" s="244"/>
      <c r="N2692" s="245"/>
      <c r="O2692" s="245"/>
      <c r="P2692" s="245"/>
      <c r="Q2692" s="245"/>
      <c r="R2692" s="245"/>
      <c r="S2692" s="245"/>
      <c r="T2692" s="246"/>
      <c r="AT2692" s="240" t="s">
        <v>402</v>
      </c>
      <c r="AU2692" s="240" t="s">
        <v>87</v>
      </c>
      <c r="AV2692" s="13" t="s">
        <v>87</v>
      </c>
      <c r="AW2692" s="13" t="s">
        <v>43</v>
      </c>
      <c r="AX2692" s="13" t="s">
        <v>80</v>
      </c>
      <c r="AY2692" s="240" t="s">
        <v>281</v>
      </c>
    </row>
    <row r="2693" s="12" customFormat="1">
      <c r="B2693" s="232"/>
      <c r="D2693" s="216" t="s">
        <v>402</v>
      </c>
      <c r="E2693" s="233" t="s">
        <v>5</v>
      </c>
      <c r="F2693" s="234" t="s">
        <v>1437</v>
      </c>
      <c r="H2693" s="233" t="s">
        <v>5</v>
      </c>
      <c r="I2693" s="235"/>
      <c r="L2693" s="232"/>
      <c r="M2693" s="236"/>
      <c r="N2693" s="237"/>
      <c r="O2693" s="237"/>
      <c r="P2693" s="237"/>
      <c r="Q2693" s="237"/>
      <c r="R2693" s="237"/>
      <c r="S2693" s="237"/>
      <c r="T2693" s="238"/>
      <c r="AT2693" s="233" t="s">
        <v>402</v>
      </c>
      <c r="AU2693" s="233" t="s">
        <v>87</v>
      </c>
      <c r="AV2693" s="12" t="s">
        <v>24</v>
      </c>
      <c r="AW2693" s="12" t="s">
        <v>43</v>
      </c>
      <c r="AX2693" s="12" t="s">
        <v>80</v>
      </c>
      <c r="AY2693" s="233" t="s">
        <v>281</v>
      </c>
    </row>
    <row r="2694" s="13" customFormat="1">
      <c r="B2694" s="239"/>
      <c r="D2694" s="216" t="s">
        <v>402</v>
      </c>
      <c r="E2694" s="240" t="s">
        <v>5</v>
      </c>
      <c r="F2694" s="241" t="s">
        <v>1985</v>
      </c>
      <c r="H2694" s="242">
        <v>9.9000000000000004</v>
      </c>
      <c r="I2694" s="243"/>
      <c r="L2694" s="239"/>
      <c r="M2694" s="244"/>
      <c r="N2694" s="245"/>
      <c r="O2694" s="245"/>
      <c r="P2694" s="245"/>
      <c r="Q2694" s="245"/>
      <c r="R2694" s="245"/>
      <c r="S2694" s="245"/>
      <c r="T2694" s="246"/>
      <c r="AT2694" s="240" t="s">
        <v>402</v>
      </c>
      <c r="AU2694" s="240" t="s">
        <v>87</v>
      </c>
      <c r="AV2694" s="13" t="s">
        <v>87</v>
      </c>
      <c r="AW2694" s="13" t="s">
        <v>43</v>
      </c>
      <c r="AX2694" s="13" t="s">
        <v>80</v>
      </c>
      <c r="AY2694" s="240" t="s">
        <v>281</v>
      </c>
    </row>
    <row r="2695" s="13" customFormat="1">
      <c r="B2695" s="239"/>
      <c r="D2695" s="216" t="s">
        <v>402</v>
      </c>
      <c r="E2695" s="240" t="s">
        <v>5</v>
      </c>
      <c r="F2695" s="241" t="s">
        <v>3251</v>
      </c>
      <c r="H2695" s="242">
        <v>-0.69999999999999996</v>
      </c>
      <c r="I2695" s="243"/>
      <c r="L2695" s="239"/>
      <c r="M2695" s="244"/>
      <c r="N2695" s="245"/>
      <c r="O2695" s="245"/>
      <c r="P2695" s="245"/>
      <c r="Q2695" s="245"/>
      <c r="R2695" s="245"/>
      <c r="S2695" s="245"/>
      <c r="T2695" s="246"/>
      <c r="AT2695" s="240" t="s">
        <v>402</v>
      </c>
      <c r="AU2695" s="240" t="s">
        <v>87</v>
      </c>
      <c r="AV2695" s="13" t="s">
        <v>87</v>
      </c>
      <c r="AW2695" s="13" t="s">
        <v>43</v>
      </c>
      <c r="AX2695" s="13" t="s">
        <v>80</v>
      </c>
      <c r="AY2695" s="240" t="s">
        <v>281</v>
      </c>
    </row>
    <row r="2696" s="12" customFormat="1">
      <c r="B2696" s="232"/>
      <c r="D2696" s="216" t="s">
        <v>402</v>
      </c>
      <c r="E2696" s="233" t="s">
        <v>5</v>
      </c>
      <c r="F2696" s="234" t="s">
        <v>1440</v>
      </c>
      <c r="H2696" s="233" t="s">
        <v>5</v>
      </c>
      <c r="I2696" s="235"/>
      <c r="L2696" s="232"/>
      <c r="M2696" s="236"/>
      <c r="N2696" s="237"/>
      <c r="O2696" s="237"/>
      <c r="P2696" s="237"/>
      <c r="Q2696" s="237"/>
      <c r="R2696" s="237"/>
      <c r="S2696" s="237"/>
      <c r="T2696" s="238"/>
      <c r="AT2696" s="233" t="s">
        <v>402</v>
      </c>
      <c r="AU2696" s="233" t="s">
        <v>87</v>
      </c>
      <c r="AV2696" s="12" t="s">
        <v>24</v>
      </c>
      <c r="AW2696" s="12" t="s">
        <v>43</v>
      </c>
      <c r="AX2696" s="12" t="s">
        <v>80</v>
      </c>
      <c r="AY2696" s="233" t="s">
        <v>281</v>
      </c>
    </row>
    <row r="2697" s="13" customFormat="1">
      <c r="B2697" s="239"/>
      <c r="D2697" s="216" t="s">
        <v>402</v>
      </c>
      <c r="E2697" s="240" t="s">
        <v>5</v>
      </c>
      <c r="F2697" s="241" t="s">
        <v>1987</v>
      </c>
      <c r="H2697" s="242">
        <v>8.3000000000000007</v>
      </c>
      <c r="I2697" s="243"/>
      <c r="L2697" s="239"/>
      <c r="M2697" s="244"/>
      <c r="N2697" s="245"/>
      <c r="O2697" s="245"/>
      <c r="P2697" s="245"/>
      <c r="Q2697" s="245"/>
      <c r="R2697" s="245"/>
      <c r="S2697" s="245"/>
      <c r="T2697" s="246"/>
      <c r="AT2697" s="240" t="s">
        <v>402</v>
      </c>
      <c r="AU2697" s="240" t="s">
        <v>87</v>
      </c>
      <c r="AV2697" s="13" t="s">
        <v>87</v>
      </c>
      <c r="AW2697" s="13" t="s">
        <v>43</v>
      </c>
      <c r="AX2697" s="13" t="s">
        <v>80</v>
      </c>
      <c r="AY2697" s="240" t="s">
        <v>281</v>
      </c>
    </row>
    <row r="2698" s="13" customFormat="1">
      <c r="B2698" s="239"/>
      <c r="D2698" s="216" t="s">
        <v>402</v>
      </c>
      <c r="E2698" s="240" t="s">
        <v>5</v>
      </c>
      <c r="F2698" s="241" t="s">
        <v>3256</v>
      </c>
      <c r="H2698" s="242">
        <v>-0.80000000000000004</v>
      </c>
      <c r="I2698" s="243"/>
      <c r="L2698" s="239"/>
      <c r="M2698" s="244"/>
      <c r="N2698" s="245"/>
      <c r="O2698" s="245"/>
      <c r="P2698" s="245"/>
      <c r="Q2698" s="245"/>
      <c r="R2698" s="245"/>
      <c r="S2698" s="245"/>
      <c r="T2698" s="246"/>
      <c r="AT2698" s="240" t="s">
        <v>402</v>
      </c>
      <c r="AU2698" s="240" t="s">
        <v>87</v>
      </c>
      <c r="AV2698" s="13" t="s">
        <v>87</v>
      </c>
      <c r="AW2698" s="13" t="s">
        <v>43</v>
      </c>
      <c r="AX2698" s="13" t="s">
        <v>80</v>
      </c>
      <c r="AY2698" s="240" t="s">
        <v>281</v>
      </c>
    </row>
    <row r="2699" s="12" customFormat="1">
      <c r="B2699" s="232"/>
      <c r="D2699" s="216" t="s">
        <v>402</v>
      </c>
      <c r="E2699" s="233" t="s">
        <v>5</v>
      </c>
      <c r="F2699" s="234" t="s">
        <v>1582</v>
      </c>
      <c r="H2699" s="233" t="s">
        <v>5</v>
      </c>
      <c r="I2699" s="235"/>
      <c r="L2699" s="232"/>
      <c r="M2699" s="236"/>
      <c r="N2699" s="237"/>
      <c r="O2699" s="237"/>
      <c r="P2699" s="237"/>
      <c r="Q2699" s="237"/>
      <c r="R2699" s="237"/>
      <c r="S2699" s="237"/>
      <c r="T2699" s="238"/>
      <c r="AT2699" s="233" t="s">
        <v>402</v>
      </c>
      <c r="AU2699" s="233" t="s">
        <v>87</v>
      </c>
      <c r="AV2699" s="12" t="s">
        <v>24</v>
      </c>
      <c r="AW2699" s="12" t="s">
        <v>43</v>
      </c>
      <c r="AX2699" s="12" t="s">
        <v>80</v>
      </c>
      <c r="AY2699" s="233" t="s">
        <v>281</v>
      </c>
    </row>
    <row r="2700" s="13" customFormat="1">
      <c r="B2700" s="239"/>
      <c r="D2700" s="216" t="s">
        <v>402</v>
      </c>
      <c r="E2700" s="240" t="s">
        <v>5</v>
      </c>
      <c r="F2700" s="241" t="s">
        <v>1988</v>
      </c>
      <c r="H2700" s="242">
        <v>40.200000000000003</v>
      </c>
      <c r="I2700" s="243"/>
      <c r="L2700" s="239"/>
      <c r="M2700" s="244"/>
      <c r="N2700" s="245"/>
      <c r="O2700" s="245"/>
      <c r="P2700" s="245"/>
      <c r="Q2700" s="245"/>
      <c r="R2700" s="245"/>
      <c r="S2700" s="245"/>
      <c r="T2700" s="246"/>
      <c r="AT2700" s="240" t="s">
        <v>402</v>
      </c>
      <c r="AU2700" s="240" t="s">
        <v>87</v>
      </c>
      <c r="AV2700" s="13" t="s">
        <v>87</v>
      </c>
      <c r="AW2700" s="13" t="s">
        <v>43</v>
      </c>
      <c r="AX2700" s="13" t="s">
        <v>80</v>
      </c>
      <c r="AY2700" s="240" t="s">
        <v>281</v>
      </c>
    </row>
    <row r="2701" s="13" customFormat="1">
      <c r="B2701" s="239"/>
      <c r="D2701" s="216" t="s">
        <v>402</v>
      </c>
      <c r="E2701" s="240" t="s">
        <v>5</v>
      </c>
      <c r="F2701" s="241" t="s">
        <v>3257</v>
      </c>
      <c r="H2701" s="242">
        <v>-2.3999999999999999</v>
      </c>
      <c r="I2701" s="243"/>
      <c r="L2701" s="239"/>
      <c r="M2701" s="244"/>
      <c r="N2701" s="245"/>
      <c r="O2701" s="245"/>
      <c r="P2701" s="245"/>
      <c r="Q2701" s="245"/>
      <c r="R2701" s="245"/>
      <c r="S2701" s="245"/>
      <c r="T2701" s="246"/>
      <c r="AT2701" s="240" t="s">
        <v>402</v>
      </c>
      <c r="AU2701" s="240" t="s">
        <v>87</v>
      </c>
      <c r="AV2701" s="13" t="s">
        <v>87</v>
      </c>
      <c r="AW2701" s="13" t="s">
        <v>43</v>
      </c>
      <c r="AX2701" s="13" t="s">
        <v>80</v>
      </c>
      <c r="AY2701" s="240" t="s">
        <v>281</v>
      </c>
    </row>
    <row r="2702" s="13" customFormat="1">
      <c r="B2702" s="239"/>
      <c r="D2702" s="216" t="s">
        <v>402</v>
      </c>
      <c r="E2702" s="240" t="s">
        <v>5</v>
      </c>
      <c r="F2702" s="241" t="s">
        <v>3252</v>
      </c>
      <c r="H2702" s="242">
        <v>-3.6000000000000001</v>
      </c>
      <c r="I2702" s="243"/>
      <c r="L2702" s="239"/>
      <c r="M2702" s="244"/>
      <c r="N2702" s="245"/>
      <c r="O2702" s="245"/>
      <c r="P2702" s="245"/>
      <c r="Q2702" s="245"/>
      <c r="R2702" s="245"/>
      <c r="S2702" s="245"/>
      <c r="T2702" s="246"/>
      <c r="AT2702" s="240" t="s">
        <v>402</v>
      </c>
      <c r="AU2702" s="240" t="s">
        <v>87</v>
      </c>
      <c r="AV2702" s="13" t="s">
        <v>87</v>
      </c>
      <c r="AW2702" s="13" t="s">
        <v>43</v>
      </c>
      <c r="AX2702" s="13" t="s">
        <v>80</v>
      </c>
      <c r="AY2702" s="240" t="s">
        <v>281</v>
      </c>
    </row>
    <row r="2703" s="13" customFormat="1">
      <c r="B2703" s="239"/>
      <c r="D2703" s="216" t="s">
        <v>402</v>
      </c>
      <c r="E2703" s="240" t="s">
        <v>5</v>
      </c>
      <c r="F2703" s="241" t="s">
        <v>3246</v>
      </c>
      <c r="H2703" s="242">
        <v>-4.7999999999999998</v>
      </c>
      <c r="I2703" s="243"/>
      <c r="L2703" s="239"/>
      <c r="M2703" s="244"/>
      <c r="N2703" s="245"/>
      <c r="O2703" s="245"/>
      <c r="P2703" s="245"/>
      <c r="Q2703" s="245"/>
      <c r="R2703" s="245"/>
      <c r="S2703" s="245"/>
      <c r="T2703" s="246"/>
      <c r="AT2703" s="240" t="s">
        <v>402</v>
      </c>
      <c r="AU2703" s="240" t="s">
        <v>87</v>
      </c>
      <c r="AV2703" s="13" t="s">
        <v>87</v>
      </c>
      <c r="AW2703" s="13" t="s">
        <v>43</v>
      </c>
      <c r="AX2703" s="13" t="s">
        <v>80</v>
      </c>
      <c r="AY2703" s="240" t="s">
        <v>281</v>
      </c>
    </row>
    <row r="2704" s="13" customFormat="1">
      <c r="B2704" s="239"/>
      <c r="D2704" s="216" t="s">
        <v>402</v>
      </c>
      <c r="E2704" s="240" t="s">
        <v>5</v>
      </c>
      <c r="F2704" s="241" t="s">
        <v>3258</v>
      </c>
      <c r="H2704" s="242">
        <v>-1.3999999999999999</v>
      </c>
      <c r="I2704" s="243"/>
      <c r="L2704" s="239"/>
      <c r="M2704" s="244"/>
      <c r="N2704" s="245"/>
      <c r="O2704" s="245"/>
      <c r="P2704" s="245"/>
      <c r="Q2704" s="245"/>
      <c r="R2704" s="245"/>
      <c r="S2704" s="245"/>
      <c r="T2704" s="246"/>
      <c r="AT2704" s="240" t="s">
        <v>402</v>
      </c>
      <c r="AU2704" s="240" t="s">
        <v>87</v>
      </c>
      <c r="AV2704" s="13" t="s">
        <v>87</v>
      </c>
      <c r="AW2704" s="13" t="s">
        <v>43</v>
      </c>
      <c r="AX2704" s="13" t="s">
        <v>80</v>
      </c>
      <c r="AY2704" s="240" t="s">
        <v>281</v>
      </c>
    </row>
    <row r="2705" s="12" customFormat="1">
      <c r="B2705" s="232"/>
      <c r="D2705" s="216" t="s">
        <v>402</v>
      </c>
      <c r="E2705" s="233" t="s">
        <v>5</v>
      </c>
      <c r="F2705" s="234" t="s">
        <v>1601</v>
      </c>
      <c r="H2705" s="233" t="s">
        <v>5</v>
      </c>
      <c r="I2705" s="235"/>
      <c r="L2705" s="232"/>
      <c r="M2705" s="236"/>
      <c r="N2705" s="237"/>
      <c r="O2705" s="237"/>
      <c r="P2705" s="237"/>
      <c r="Q2705" s="237"/>
      <c r="R2705" s="237"/>
      <c r="S2705" s="237"/>
      <c r="T2705" s="238"/>
      <c r="AT2705" s="233" t="s">
        <v>402</v>
      </c>
      <c r="AU2705" s="233" t="s">
        <v>87</v>
      </c>
      <c r="AV2705" s="12" t="s">
        <v>24</v>
      </c>
      <c r="AW2705" s="12" t="s">
        <v>43</v>
      </c>
      <c r="AX2705" s="12" t="s">
        <v>80</v>
      </c>
      <c r="AY2705" s="233" t="s">
        <v>281</v>
      </c>
    </row>
    <row r="2706" s="13" customFormat="1">
      <c r="B2706" s="239"/>
      <c r="D2706" s="216" t="s">
        <v>402</v>
      </c>
      <c r="E2706" s="240" t="s">
        <v>5</v>
      </c>
      <c r="F2706" s="241" t="s">
        <v>280</v>
      </c>
      <c r="H2706" s="242">
        <v>5</v>
      </c>
      <c r="I2706" s="243"/>
      <c r="L2706" s="239"/>
      <c r="M2706" s="244"/>
      <c r="N2706" s="245"/>
      <c r="O2706" s="245"/>
      <c r="P2706" s="245"/>
      <c r="Q2706" s="245"/>
      <c r="R2706" s="245"/>
      <c r="S2706" s="245"/>
      <c r="T2706" s="246"/>
      <c r="AT2706" s="240" t="s">
        <v>402</v>
      </c>
      <c r="AU2706" s="240" t="s">
        <v>87</v>
      </c>
      <c r="AV2706" s="13" t="s">
        <v>87</v>
      </c>
      <c r="AW2706" s="13" t="s">
        <v>43</v>
      </c>
      <c r="AX2706" s="13" t="s">
        <v>80</v>
      </c>
      <c r="AY2706" s="240" t="s">
        <v>281</v>
      </c>
    </row>
    <row r="2707" s="14" customFormat="1">
      <c r="B2707" s="247"/>
      <c r="D2707" s="216" t="s">
        <v>402</v>
      </c>
      <c r="E2707" s="248" t="s">
        <v>5</v>
      </c>
      <c r="F2707" s="249" t="s">
        <v>405</v>
      </c>
      <c r="H2707" s="250">
        <v>203.90000000000001</v>
      </c>
      <c r="I2707" s="251"/>
      <c r="L2707" s="247"/>
      <c r="M2707" s="252"/>
      <c r="N2707" s="253"/>
      <c r="O2707" s="253"/>
      <c r="P2707" s="253"/>
      <c r="Q2707" s="253"/>
      <c r="R2707" s="253"/>
      <c r="S2707" s="253"/>
      <c r="T2707" s="254"/>
      <c r="AT2707" s="248" t="s">
        <v>402</v>
      </c>
      <c r="AU2707" s="248" t="s">
        <v>87</v>
      </c>
      <c r="AV2707" s="14" t="s">
        <v>286</v>
      </c>
      <c r="AW2707" s="14" t="s">
        <v>43</v>
      </c>
      <c r="AX2707" s="14" t="s">
        <v>24</v>
      </c>
      <c r="AY2707" s="248" t="s">
        <v>281</v>
      </c>
    </row>
    <row r="2708" s="1" customFormat="1" ht="25.5" customHeight="1">
      <c r="B2708" s="203"/>
      <c r="C2708" s="204" t="s">
        <v>3259</v>
      </c>
      <c r="D2708" s="204" t="s">
        <v>282</v>
      </c>
      <c r="E2708" s="205" t="s">
        <v>3260</v>
      </c>
      <c r="F2708" s="206" t="s">
        <v>3261</v>
      </c>
      <c r="G2708" s="207" t="s">
        <v>394</v>
      </c>
      <c r="H2708" s="208">
        <v>6</v>
      </c>
      <c r="I2708" s="209"/>
      <c r="J2708" s="210">
        <f>ROUND(I2708*H2708,2)</f>
        <v>0</v>
      </c>
      <c r="K2708" s="206" t="s">
        <v>389</v>
      </c>
      <c r="L2708" s="48"/>
      <c r="M2708" s="211" t="s">
        <v>5</v>
      </c>
      <c r="N2708" s="212" t="s">
        <v>51</v>
      </c>
      <c r="O2708" s="49"/>
      <c r="P2708" s="213">
        <f>O2708*H2708</f>
        <v>0</v>
      </c>
      <c r="Q2708" s="213">
        <v>0.00042999999999999999</v>
      </c>
      <c r="R2708" s="213">
        <f>Q2708*H2708</f>
        <v>0.0025799999999999998</v>
      </c>
      <c r="S2708" s="213">
        <v>0</v>
      </c>
      <c r="T2708" s="214">
        <f>S2708*H2708</f>
        <v>0</v>
      </c>
      <c r="AR2708" s="26" t="s">
        <v>354</v>
      </c>
      <c r="AT2708" s="26" t="s">
        <v>282</v>
      </c>
      <c r="AU2708" s="26" t="s">
        <v>87</v>
      </c>
      <c r="AY2708" s="26" t="s">
        <v>281</v>
      </c>
      <c r="BE2708" s="215">
        <f>IF(N2708="základní",J2708,0)</f>
        <v>0</v>
      </c>
      <c r="BF2708" s="215">
        <f>IF(N2708="snížená",J2708,0)</f>
        <v>0</v>
      </c>
      <c r="BG2708" s="215">
        <f>IF(N2708="zákl. přenesená",J2708,0)</f>
        <v>0</v>
      </c>
      <c r="BH2708" s="215">
        <f>IF(N2708="sníž. přenesená",J2708,0)</f>
        <v>0</v>
      </c>
      <c r="BI2708" s="215">
        <f>IF(N2708="nulová",J2708,0)</f>
        <v>0</v>
      </c>
      <c r="BJ2708" s="26" t="s">
        <v>24</v>
      </c>
      <c r="BK2708" s="215">
        <f>ROUND(I2708*H2708,2)</f>
        <v>0</v>
      </c>
      <c r="BL2708" s="26" t="s">
        <v>354</v>
      </c>
      <c r="BM2708" s="26" t="s">
        <v>3262</v>
      </c>
    </row>
    <row r="2709" s="1" customFormat="1">
      <c r="B2709" s="48"/>
      <c r="D2709" s="216" t="s">
        <v>288</v>
      </c>
      <c r="F2709" s="217" t="s">
        <v>3263</v>
      </c>
      <c r="I2709" s="218"/>
      <c r="L2709" s="48"/>
      <c r="M2709" s="219"/>
      <c r="N2709" s="49"/>
      <c r="O2709" s="49"/>
      <c r="P2709" s="49"/>
      <c r="Q2709" s="49"/>
      <c r="R2709" s="49"/>
      <c r="S2709" s="49"/>
      <c r="T2709" s="87"/>
      <c r="AT2709" s="26" t="s">
        <v>288</v>
      </c>
      <c r="AU2709" s="26" t="s">
        <v>87</v>
      </c>
    </row>
    <row r="2710" s="12" customFormat="1">
      <c r="B2710" s="232"/>
      <c r="D2710" s="216" t="s">
        <v>402</v>
      </c>
      <c r="E2710" s="233" t="s">
        <v>5</v>
      </c>
      <c r="F2710" s="234" t="s">
        <v>772</v>
      </c>
      <c r="H2710" s="233" t="s">
        <v>5</v>
      </c>
      <c r="I2710" s="235"/>
      <c r="L2710" s="232"/>
      <c r="M2710" s="236"/>
      <c r="N2710" s="237"/>
      <c r="O2710" s="237"/>
      <c r="P2710" s="237"/>
      <c r="Q2710" s="237"/>
      <c r="R2710" s="237"/>
      <c r="S2710" s="237"/>
      <c r="T2710" s="238"/>
      <c r="AT2710" s="233" t="s">
        <v>402</v>
      </c>
      <c r="AU2710" s="233" t="s">
        <v>87</v>
      </c>
      <c r="AV2710" s="12" t="s">
        <v>24</v>
      </c>
      <c r="AW2710" s="12" t="s">
        <v>43</v>
      </c>
      <c r="AX2710" s="12" t="s">
        <v>80</v>
      </c>
      <c r="AY2710" s="233" t="s">
        <v>281</v>
      </c>
    </row>
    <row r="2711" s="12" customFormat="1">
      <c r="B2711" s="232"/>
      <c r="D2711" s="216" t="s">
        <v>402</v>
      </c>
      <c r="E2711" s="233" t="s">
        <v>5</v>
      </c>
      <c r="F2711" s="234" t="s">
        <v>869</v>
      </c>
      <c r="H2711" s="233" t="s">
        <v>5</v>
      </c>
      <c r="I2711" s="235"/>
      <c r="L2711" s="232"/>
      <c r="M2711" s="236"/>
      <c r="N2711" s="237"/>
      <c r="O2711" s="237"/>
      <c r="P2711" s="237"/>
      <c r="Q2711" s="237"/>
      <c r="R2711" s="237"/>
      <c r="S2711" s="237"/>
      <c r="T2711" s="238"/>
      <c r="AT2711" s="233" t="s">
        <v>402</v>
      </c>
      <c r="AU2711" s="233" t="s">
        <v>87</v>
      </c>
      <c r="AV2711" s="12" t="s">
        <v>24</v>
      </c>
      <c r="AW2711" s="12" t="s">
        <v>43</v>
      </c>
      <c r="AX2711" s="12" t="s">
        <v>80</v>
      </c>
      <c r="AY2711" s="233" t="s">
        <v>281</v>
      </c>
    </row>
    <row r="2712" s="13" customFormat="1">
      <c r="B2712" s="239"/>
      <c r="D2712" s="216" t="s">
        <v>402</v>
      </c>
      <c r="E2712" s="240" t="s">
        <v>5</v>
      </c>
      <c r="F2712" s="241" t="s">
        <v>3264</v>
      </c>
      <c r="H2712" s="242">
        <v>6</v>
      </c>
      <c r="I2712" s="243"/>
      <c r="L2712" s="239"/>
      <c r="M2712" s="244"/>
      <c r="N2712" s="245"/>
      <c r="O2712" s="245"/>
      <c r="P2712" s="245"/>
      <c r="Q2712" s="245"/>
      <c r="R2712" s="245"/>
      <c r="S2712" s="245"/>
      <c r="T2712" s="246"/>
      <c r="AT2712" s="240" t="s">
        <v>402</v>
      </c>
      <c r="AU2712" s="240" t="s">
        <v>87</v>
      </c>
      <c r="AV2712" s="13" t="s">
        <v>87</v>
      </c>
      <c r="AW2712" s="13" t="s">
        <v>43</v>
      </c>
      <c r="AX2712" s="13" t="s">
        <v>80</v>
      </c>
      <c r="AY2712" s="240" t="s">
        <v>281</v>
      </c>
    </row>
    <row r="2713" s="14" customFormat="1">
      <c r="B2713" s="247"/>
      <c r="D2713" s="216" t="s">
        <v>402</v>
      </c>
      <c r="E2713" s="248" t="s">
        <v>5</v>
      </c>
      <c r="F2713" s="249" t="s">
        <v>405</v>
      </c>
      <c r="H2713" s="250">
        <v>6</v>
      </c>
      <c r="I2713" s="251"/>
      <c r="L2713" s="247"/>
      <c r="M2713" s="252"/>
      <c r="N2713" s="253"/>
      <c r="O2713" s="253"/>
      <c r="P2713" s="253"/>
      <c r="Q2713" s="253"/>
      <c r="R2713" s="253"/>
      <c r="S2713" s="253"/>
      <c r="T2713" s="254"/>
      <c r="AT2713" s="248" t="s">
        <v>402</v>
      </c>
      <c r="AU2713" s="248" t="s">
        <v>87</v>
      </c>
      <c r="AV2713" s="14" t="s">
        <v>286</v>
      </c>
      <c r="AW2713" s="14" t="s">
        <v>43</v>
      </c>
      <c r="AX2713" s="14" t="s">
        <v>24</v>
      </c>
      <c r="AY2713" s="248" t="s">
        <v>281</v>
      </c>
    </row>
    <row r="2714" s="1" customFormat="1" ht="16.5" customHeight="1">
      <c r="B2714" s="203"/>
      <c r="C2714" s="255" t="s">
        <v>3265</v>
      </c>
      <c r="D2714" s="255" t="s">
        <v>512</v>
      </c>
      <c r="E2714" s="256" t="s">
        <v>3266</v>
      </c>
      <c r="F2714" s="257" t="s">
        <v>3267</v>
      </c>
      <c r="G2714" s="258" t="s">
        <v>394</v>
      </c>
      <c r="H2714" s="259">
        <v>231.55000000000001</v>
      </c>
      <c r="I2714" s="260"/>
      <c r="J2714" s="261">
        <f>ROUND(I2714*H2714,2)</f>
        <v>0</v>
      </c>
      <c r="K2714" s="257" t="s">
        <v>389</v>
      </c>
      <c r="L2714" s="262"/>
      <c r="M2714" s="263" t="s">
        <v>5</v>
      </c>
      <c r="N2714" s="264" t="s">
        <v>51</v>
      </c>
      <c r="O2714" s="49"/>
      <c r="P2714" s="213">
        <f>O2714*H2714</f>
        <v>0</v>
      </c>
      <c r="Q2714" s="213">
        <v>0.00036000000000000002</v>
      </c>
      <c r="R2714" s="213">
        <f>Q2714*H2714</f>
        <v>0.083358000000000015</v>
      </c>
      <c r="S2714" s="213">
        <v>0</v>
      </c>
      <c r="T2714" s="214">
        <f>S2714*H2714</f>
        <v>0</v>
      </c>
      <c r="AR2714" s="26" t="s">
        <v>738</v>
      </c>
      <c r="AT2714" s="26" t="s">
        <v>512</v>
      </c>
      <c r="AU2714" s="26" t="s">
        <v>87</v>
      </c>
      <c r="AY2714" s="26" t="s">
        <v>281</v>
      </c>
      <c r="BE2714" s="215">
        <f>IF(N2714="základní",J2714,0)</f>
        <v>0</v>
      </c>
      <c r="BF2714" s="215">
        <f>IF(N2714="snížená",J2714,0)</f>
        <v>0</v>
      </c>
      <c r="BG2714" s="215">
        <f>IF(N2714="zákl. přenesená",J2714,0)</f>
        <v>0</v>
      </c>
      <c r="BH2714" s="215">
        <f>IF(N2714="sníž. přenesená",J2714,0)</f>
        <v>0</v>
      </c>
      <c r="BI2714" s="215">
        <f>IF(N2714="nulová",J2714,0)</f>
        <v>0</v>
      </c>
      <c r="BJ2714" s="26" t="s">
        <v>24</v>
      </c>
      <c r="BK2714" s="215">
        <f>ROUND(I2714*H2714,2)</f>
        <v>0</v>
      </c>
      <c r="BL2714" s="26" t="s">
        <v>354</v>
      </c>
      <c r="BM2714" s="26" t="s">
        <v>3268</v>
      </c>
    </row>
    <row r="2715" s="1" customFormat="1">
      <c r="B2715" s="48"/>
      <c r="D2715" s="216" t="s">
        <v>288</v>
      </c>
      <c r="F2715" s="217" t="s">
        <v>3267</v>
      </c>
      <c r="I2715" s="218"/>
      <c r="L2715" s="48"/>
      <c r="M2715" s="219"/>
      <c r="N2715" s="49"/>
      <c r="O2715" s="49"/>
      <c r="P2715" s="49"/>
      <c r="Q2715" s="49"/>
      <c r="R2715" s="49"/>
      <c r="S2715" s="49"/>
      <c r="T2715" s="87"/>
      <c r="AT2715" s="26" t="s">
        <v>288</v>
      </c>
      <c r="AU2715" s="26" t="s">
        <v>87</v>
      </c>
    </row>
    <row r="2716" s="13" customFormat="1">
      <c r="B2716" s="239"/>
      <c r="D2716" s="216" t="s">
        <v>402</v>
      </c>
      <c r="E2716" s="240" t="s">
        <v>5</v>
      </c>
      <c r="F2716" s="241" t="s">
        <v>3269</v>
      </c>
      <c r="H2716" s="242">
        <v>224.28999999999999</v>
      </c>
      <c r="I2716" s="243"/>
      <c r="L2716" s="239"/>
      <c r="M2716" s="244"/>
      <c r="N2716" s="245"/>
      <c r="O2716" s="245"/>
      <c r="P2716" s="245"/>
      <c r="Q2716" s="245"/>
      <c r="R2716" s="245"/>
      <c r="S2716" s="245"/>
      <c r="T2716" s="246"/>
      <c r="AT2716" s="240" t="s">
        <v>402</v>
      </c>
      <c r="AU2716" s="240" t="s">
        <v>87</v>
      </c>
      <c r="AV2716" s="13" t="s">
        <v>87</v>
      </c>
      <c r="AW2716" s="13" t="s">
        <v>43</v>
      </c>
      <c r="AX2716" s="13" t="s">
        <v>80</v>
      </c>
      <c r="AY2716" s="240" t="s">
        <v>281</v>
      </c>
    </row>
    <row r="2717" s="13" customFormat="1">
      <c r="B2717" s="239"/>
      <c r="D2717" s="216" t="s">
        <v>402</v>
      </c>
      <c r="E2717" s="240" t="s">
        <v>5</v>
      </c>
      <c r="F2717" s="241" t="s">
        <v>3270</v>
      </c>
      <c r="H2717" s="242">
        <v>7.2599999999999998</v>
      </c>
      <c r="I2717" s="243"/>
      <c r="L2717" s="239"/>
      <c r="M2717" s="244"/>
      <c r="N2717" s="245"/>
      <c r="O2717" s="245"/>
      <c r="P2717" s="245"/>
      <c r="Q2717" s="245"/>
      <c r="R2717" s="245"/>
      <c r="S2717" s="245"/>
      <c r="T2717" s="246"/>
      <c r="AT2717" s="240" t="s">
        <v>402</v>
      </c>
      <c r="AU2717" s="240" t="s">
        <v>87</v>
      </c>
      <c r="AV2717" s="13" t="s">
        <v>87</v>
      </c>
      <c r="AW2717" s="13" t="s">
        <v>43</v>
      </c>
      <c r="AX2717" s="13" t="s">
        <v>80</v>
      </c>
      <c r="AY2717" s="240" t="s">
        <v>281</v>
      </c>
    </row>
    <row r="2718" s="14" customFormat="1">
      <c r="B2718" s="247"/>
      <c r="D2718" s="216" t="s">
        <v>402</v>
      </c>
      <c r="E2718" s="248" t="s">
        <v>5</v>
      </c>
      <c r="F2718" s="249" t="s">
        <v>405</v>
      </c>
      <c r="H2718" s="250">
        <v>231.55000000000001</v>
      </c>
      <c r="I2718" s="251"/>
      <c r="L2718" s="247"/>
      <c r="M2718" s="252"/>
      <c r="N2718" s="253"/>
      <c r="O2718" s="253"/>
      <c r="P2718" s="253"/>
      <c r="Q2718" s="253"/>
      <c r="R2718" s="253"/>
      <c r="S2718" s="253"/>
      <c r="T2718" s="254"/>
      <c r="AT2718" s="248" t="s">
        <v>402</v>
      </c>
      <c r="AU2718" s="248" t="s">
        <v>87</v>
      </c>
      <c r="AV2718" s="14" t="s">
        <v>286</v>
      </c>
      <c r="AW2718" s="14" t="s">
        <v>43</v>
      </c>
      <c r="AX2718" s="14" t="s">
        <v>24</v>
      </c>
      <c r="AY2718" s="248" t="s">
        <v>281</v>
      </c>
    </row>
    <row r="2719" s="1" customFormat="1" ht="16.5" customHeight="1">
      <c r="B2719" s="203"/>
      <c r="C2719" s="204" t="s">
        <v>3271</v>
      </c>
      <c r="D2719" s="204" t="s">
        <v>282</v>
      </c>
      <c r="E2719" s="205" t="s">
        <v>3272</v>
      </c>
      <c r="F2719" s="206" t="s">
        <v>3273</v>
      </c>
      <c r="G2719" s="207" t="s">
        <v>388</v>
      </c>
      <c r="H2719" s="208">
        <v>475.85500000000002</v>
      </c>
      <c r="I2719" s="209"/>
      <c r="J2719" s="210">
        <f>ROUND(I2719*H2719,2)</f>
        <v>0</v>
      </c>
      <c r="K2719" s="206" t="s">
        <v>389</v>
      </c>
      <c r="L2719" s="48"/>
      <c r="M2719" s="211" t="s">
        <v>5</v>
      </c>
      <c r="N2719" s="212" t="s">
        <v>51</v>
      </c>
      <c r="O2719" s="49"/>
      <c r="P2719" s="213">
        <f>O2719*H2719</f>
        <v>0</v>
      </c>
      <c r="Q2719" s="213">
        <v>0.0042199999999999998</v>
      </c>
      <c r="R2719" s="213">
        <f>Q2719*H2719</f>
        <v>2.0081080999999998</v>
      </c>
      <c r="S2719" s="213">
        <v>0</v>
      </c>
      <c r="T2719" s="214">
        <f>S2719*H2719</f>
        <v>0</v>
      </c>
      <c r="AR2719" s="26" t="s">
        <v>354</v>
      </c>
      <c r="AT2719" s="26" t="s">
        <v>282</v>
      </c>
      <c r="AU2719" s="26" t="s">
        <v>87</v>
      </c>
      <c r="AY2719" s="26" t="s">
        <v>281</v>
      </c>
      <c r="BE2719" s="215">
        <f>IF(N2719="základní",J2719,0)</f>
        <v>0</v>
      </c>
      <c r="BF2719" s="215">
        <f>IF(N2719="snížená",J2719,0)</f>
        <v>0</v>
      </c>
      <c r="BG2719" s="215">
        <f>IF(N2719="zákl. přenesená",J2719,0)</f>
        <v>0</v>
      </c>
      <c r="BH2719" s="215">
        <f>IF(N2719="sníž. přenesená",J2719,0)</f>
        <v>0</v>
      </c>
      <c r="BI2719" s="215">
        <f>IF(N2719="nulová",J2719,0)</f>
        <v>0</v>
      </c>
      <c r="BJ2719" s="26" t="s">
        <v>24</v>
      </c>
      <c r="BK2719" s="215">
        <f>ROUND(I2719*H2719,2)</f>
        <v>0</v>
      </c>
      <c r="BL2719" s="26" t="s">
        <v>354</v>
      </c>
      <c r="BM2719" s="26" t="s">
        <v>3274</v>
      </c>
    </row>
    <row r="2720" s="1" customFormat="1">
      <c r="B2720" s="48"/>
      <c r="D2720" s="216" t="s">
        <v>288</v>
      </c>
      <c r="F2720" s="217" t="s">
        <v>3275</v>
      </c>
      <c r="I2720" s="218"/>
      <c r="L2720" s="48"/>
      <c r="M2720" s="219"/>
      <c r="N2720" s="49"/>
      <c r="O2720" s="49"/>
      <c r="P2720" s="49"/>
      <c r="Q2720" s="49"/>
      <c r="R2720" s="49"/>
      <c r="S2720" s="49"/>
      <c r="T2720" s="87"/>
      <c r="AT2720" s="26" t="s">
        <v>288</v>
      </c>
      <c r="AU2720" s="26" t="s">
        <v>87</v>
      </c>
    </row>
    <row r="2721" s="12" customFormat="1">
      <c r="B2721" s="232"/>
      <c r="D2721" s="216" t="s">
        <v>402</v>
      </c>
      <c r="E2721" s="233" t="s">
        <v>5</v>
      </c>
      <c r="F2721" s="234" t="s">
        <v>1947</v>
      </c>
      <c r="H2721" s="233" t="s">
        <v>5</v>
      </c>
      <c r="I2721" s="235"/>
      <c r="L2721" s="232"/>
      <c r="M2721" s="236"/>
      <c r="N2721" s="237"/>
      <c r="O2721" s="237"/>
      <c r="P2721" s="237"/>
      <c r="Q2721" s="237"/>
      <c r="R2721" s="237"/>
      <c r="S2721" s="237"/>
      <c r="T2721" s="238"/>
      <c r="AT2721" s="233" t="s">
        <v>402</v>
      </c>
      <c r="AU2721" s="233" t="s">
        <v>87</v>
      </c>
      <c r="AV2721" s="12" t="s">
        <v>24</v>
      </c>
      <c r="AW2721" s="12" t="s">
        <v>43</v>
      </c>
      <c r="AX2721" s="12" t="s">
        <v>80</v>
      </c>
      <c r="AY2721" s="233" t="s">
        <v>281</v>
      </c>
    </row>
    <row r="2722" s="13" customFormat="1">
      <c r="B2722" s="239"/>
      <c r="D2722" s="216" t="s">
        <v>402</v>
      </c>
      <c r="E2722" s="240" t="s">
        <v>5</v>
      </c>
      <c r="F2722" s="241" t="s">
        <v>1948</v>
      </c>
      <c r="H2722" s="242">
        <v>110.51000000000001</v>
      </c>
      <c r="I2722" s="243"/>
      <c r="L2722" s="239"/>
      <c r="M2722" s="244"/>
      <c r="N2722" s="245"/>
      <c r="O2722" s="245"/>
      <c r="P2722" s="245"/>
      <c r="Q2722" s="245"/>
      <c r="R2722" s="245"/>
      <c r="S2722" s="245"/>
      <c r="T2722" s="246"/>
      <c r="AT2722" s="240" t="s">
        <v>402</v>
      </c>
      <c r="AU2722" s="240" t="s">
        <v>87</v>
      </c>
      <c r="AV2722" s="13" t="s">
        <v>87</v>
      </c>
      <c r="AW2722" s="13" t="s">
        <v>43</v>
      </c>
      <c r="AX2722" s="13" t="s">
        <v>80</v>
      </c>
      <c r="AY2722" s="240" t="s">
        <v>281</v>
      </c>
    </row>
    <row r="2723" s="12" customFormat="1">
      <c r="B2723" s="232"/>
      <c r="D2723" s="216" t="s">
        <v>402</v>
      </c>
      <c r="E2723" s="233" t="s">
        <v>5</v>
      </c>
      <c r="F2723" s="234" t="s">
        <v>1949</v>
      </c>
      <c r="H2723" s="233" t="s">
        <v>5</v>
      </c>
      <c r="I2723" s="235"/>
      <c r="L2723" s="232"/>
      <c r="M2723" s="236"/>
      <c r="N2723" s="237"/>
      <c r="O2723" s="237"/>
      <c r="P2723" s="237"/>
      <c r="Q2723" s="237"/>
      <c r="R2723" s="237"/>
      <c r="S2723" s="237"/>
      <c r="T2723" s="238"/>
      <c r="AT2723" s="233" t="s">
        <v>402</v>
      </c>
      <c r="AU2723" s="233" t="s">
        <v>87</v>
      </c>
      <c r="AV2723" s="12" t="s">
        <v>24</v>
      </c>
      <c r="AW2723" s="12" t="s">
        <v>43</v>
      </c>
      <c r="AX2723" s="12" t="s">
        <v>80</v>
      </c>
      <c r="AY2723" s="233" t="s">
        <v>281</v>
      </c>
    </row>
    <row r="2724" s="13" customFormat="1">
      <c r="B2724" s="239"/>
      <c r="D2724" s="216" t="s">
        <v>402</v>
      </c>
      <c r="E2724" s="240" t="s">
        <v>5</v>
      </c>
      <c r="F2724" s="241" t="s">
        <v>1950</v>
      </c>
      <c r="H2724" s="242">
        <v>100.41</v>
      </c>
      <c r="I2724" s="243"/>
      <c r="L2724" s="239"/>
      <c r="M2724" s="244"/>
      <c r="N2724" s="245"/>
      <c r="O2724" s="245"/>
      <c r="P2724" s="245"/>
      <c r="Q2724" s="245"/>
      <c r="R2724" s="245"/>
      <c r="S2724" s="245"/>
      <c r="T2724" s="246"/>
      <c r="AT2724" s="240" t="s">
        <v>402</v>
      </c>
      <c r="AU2724" s="240" t="s">
        <v>87</v>
      </c>
      <c r="AV2724" s="13" t="s">
        <v>87</v>
      </c>
      <c r="AW2724" s="13" t="s">
        <v>43</v>
      </c>
      <c r="AX2724" s="13" t="s">
        <v>80</v>
      </c>
      <c r="AY2724" s="240" t="s">
        <v>281</v>
      </c>
    </row>
    <row r="2725" s="12" customFormat="1">
      <c r="B2725" s="232"/>
      <c r="D2725" s="216" t="s">
        <v>402</v>
      </c>
      <c r="E2725" s="233" t="s">
        <v>5</v>
      </c>
      <c r="F2725" s="234" t="s">
        <v>1923</v>
      </c>
      <c r="H2725" s="233" t="s">
        <v>5</v>
      </c>
      <c r="I2725" s="235"/>
      <c r="L2725" s="232"/>
      <c r="M2725" s="236"/>
      <c r="N2725" s="237"/>
      <c r="O2725" s="237"/>
      <c r="P2725" s="237"/>
      <c r="Q2725" s="237"/>
      <c r="R2725" s="237"/>
      <c r="S2725" s="237"/>
      <c r="T2725" s="238"/>
      <c r="AT2725" s="233" t="s">
        <v>402</v>
      </c>
      <c r="AU2725" s="233" t="s">
        <v>87</v>
      </c>
      <c r="AV2725" s="12" t="s">
        <v>24</v>
      </c>
      <c r="AW2725" s="12" t="s">
        <v>43</v>
      </c>
      <c r="AX2725" s="12" t="s">
        <v>80</v>
      </c>
      <c r="AY2725" s="233" t="s">
        <v>281</v>
      </c>
    </row>
    <row r="2726" s="13" customFormat="1">
      <c r="B2726" s="239"/>
      <c r="D2726" s="216" t="s">
        <v>402</v>
      </c>
      <c r="E2726" s="240" t="s">
        <v>5</v>
      </c>
      <c r="F2726" s="241" t="s">
        <v>1924</v>
      </c>
      <c r="H2726" s="242">
        <v>60.039999999999999</v>
      </c>
      <c r="I2726" s="243"/>
      <c r="L2726" s="239"/>
      <c r="M2726" s="244"/>
      <c r="N2726" s="245"/>
      <c r="O2726" s="245"/>
      <c r="P2726" s="245"/>
      <c r="Q2726" s="245"/>
      <c r="R2726" s="245"/>
      <c r="S2726" s="245"/>
      <c r="T2726" s="246"/>
      <c r="AT2726" s="240" t="s">
        <v>402</v>
      </c>
      <c r="AU2726" s="240" t="s">
        <v>87</v>
      </c>
      <c r="AV2726" s="13" t="s">
        <v>87</v>
      </c>
      <c r="AW2726" s="13" t="s">
        <v>43</v>
      </c>
      <c r="AX2726" s="13" t="s">
        <v>80</v>
      </c>
      <c r="AY2726" s="240" t="s">
        <v>281</v>
      </c>
    </row>
    <row r="2727" s="12" customFormat="1">
      <c r="B2727" s="232"/>
      <c r="D2727" s="216" t="s">
        <v>402</v>
      </c>
      <c r="E2727" s="233" t="s">
        <v>5</v>
      </c>
      <c r="F2727" s="234" t="s">
        <v>1929</v>
      </c>
      <c r="H2727" s="233" t="s">
        <v>5</v>
      </c>
      <c r="I2727" s="235"/>
      <c r="L2727" s="232"/>
      <c r="M2727" s="236"/>
      <c r="N2727" s="237"/>
      <c r="O2727" s="237"/>
      <c r="P2727" s="237"/>
      <c r="Q2727" s="237"/>
      <c r="R2727" s="237"/>
      <c r="S2727" s="237"/>
      <c r="T2727" s="238"/>
      <c r="AT2727" s="233" t="s">
        <v>402</v>
      </c>
      <c r="AU2727" s="233" t="s">
        <v>87</v>
      </c>
      <c r="AV2727" s="12" t="s">
        <v>24</v>
      </c>
      <c r="AW2727" s="12" t="s">
        <v>43</v>
      </c>
      <c r="AX2727" s="12" t="s">
        <v>80</v>
      </c>
      <c r="AY2727" s="233" t="s">
        <v>281</v>
      </c>
    </row>
    <row r="2728" s="13" customFormat="1">
      <c r="B2728" s="239"/>
      <c r="D2728" s="216" t="s">
        <v>402</v>
      </c>
      <c r="E2728" s="240" t="s">
        <v>5</v>
      </c>
      <c r="F2728" s="241" t="s">
        <v>3276</v>
      </c>
      <c r="H2728" s="242">
        <v>50.740000000000002</v>
      </c>
      <c r="I2728" s="243"/>
      <c r="L2728" s="239"/>
      <c r="M2728" s="244"/>
      <c r="N2728" s="245"/>
      <c r="O2728" s="245"/>
      <c r="P2728" s="245"/>
      <c r="Q2728" s="245"/>
      <c r="R2728" s="245"/>
      <c r="S2728" s="245"/>
      <c r="T2728" s="246"/>
      <c r="AT2728" s="240" t="s">
        <v>402</v>
      </c>
      <c r="AU2728" s="240" t="s">
        <v>87</v>
      </c>
      <c r="AV2728" s="13" t="s">
        <v>87</v>
      </c>
      <c r="AW2728" s="13" t="s">
        <v>43</v>
      </c>
      <c r="AX2728" s="13" t="s">
        <v>80</v>
      </c>
      <c r="AY2728" s="240" t="s">
        <v>281</v>
      </c>
    </row>
    <row r="2729" s="12" customFormat="1">
      <c r="B2729" s="232"/>
      <c r="D2729" s="216" t="s">
        <v>402</v>
      </c>
      <c r="E2729" s="233" t="s">
        <v>5</v>
      </c>
      <c r="F2729" s="234" t="s">
        <v>1931</v>
      </c>
      <c r="H2729" s="233" t="s">
        <v>5</v>
      </c>
      <c r="I2729" s="235"/>
      <c r="L2729" s="232"/>
      <c r="M2729" s="236"/>
      <c r="N2729" s="237"/>
      <c r="O2729" s="237"/>
      <c r="P2729" s="237"/>
      <c r="Q2729" s="237"/>
      <c r="R2729" s="237"/>
      <c r="S2729" s="237"/>
      <c r="T2729" s="238"/>
      <c r="AT2729" s="233" t="s">
        <v>402</v>
      </c>
      <c r="AU2729" s="233" t="s">
        <v>87</v>
      </c>
      <c r="AV2729" s="12" t="s">
        <v>24</v>
      </c>
      <c r="AW2729" s="12" t="s">
        <v>43</v>
      </c>
      <c r="AX2729" s="12" t="s">
        <v>80</v>
      </c>
      <c r="AY2729" s="233" t="s">
        <v>281</v>
      </c>
    </row>
    <row r="2730" s="13" customFormat="1">
      <c r="B2730" s="239"/>
      <c r="D2730" s="216" t="s">
        <v>402</v>
      </c>
      <c r="E2730" s="240" t="s">
        <v>5</v>
      </c>
      <c r="F2730" s="241" t="s">
        <v>1932</v>
      </c>
      <c r="H2730" s="242">
        <v>84.590000000000003</v>
      </c>
      <c r="I2730" s="243"/>
      <c r="L2730" s="239"/>
      <c r="M2730" s="244"/>
      <c r="N2730" s="245"/>
      <c r="O2730" s="245"/>
      <c r="P2730" s="245"/>
      <c r="Q2730" s="245"/>
      <c r="R2730" s="245"/>
      <c r="S2730" s="245"/>
      <c r="T2730" s="246"/>
      <c r="AT2730" s="240" t="s">
        <v>402</v>
      </c>
      <c r="AU2730" s="240" t="s">
        <v>87</v>
      </c>
      <c r="AV2730" s="13" t="s">
        <v>87</v>
      </c>
      <c r="AW2730" s="13" t="s">
        <v>43</v>
      </c>
      <c r="AX2730" s="13" t="s">
        <v>80</v>
      </c>
      <c r="AY2730" s="240" t="s">
        <v>281</v>
      </c>
    </row>
    <row r="2731" s="12" customFormat="1">
      <c r="B2731" s="232"/>
      <c r="D2731" s="216" t="s">
        <v>402</v>
      </c>
      <c r="E2731" s="233" t="s">
        <v>5</v>
      </c>
      <c r="F2731" s="234" t="s">
        <v>1935</v>
      </c>
      <c r="H2731" s="233" t="s">
        <v>5</v>
      </c>
      <c r="I2731" s="235"/>
      <c r="L2731" s="232"/>
      <c r="M2731" s="236"/>
      <c r="N2731" s="237"/>
      <c r="O2731" s="237"/>
      <c r="P2731" s="237"/>
      <c r="Q2731" s="237"/>
      <c r="R2731" s="237"/>
      <c r="S2731" s="237"/>
      <c r="T2731" s="238"/>
      <c r="AT2731" s="233" t="s">
        <v>402</v>
      </c>
      <c r="AU2731" s="233" t="s">
        <v>87</v>
      </c>
      <c r="AV2731" s="12" t="s">
        <v>24</v>
      </c>
      <c r="AW2731" s="12" t="s">
        <v>43</v>
      </c>
      <c r="AX2731" s="12" t="s">
        <v>80</v>
      </c>
      <c r="AY2731" s="233" t="s">
        <v>281</v>
      </c>
    </row>
    <row r="2732" s="13" customFormat="1">
      <c r="B2732" s="239"/>
      <c r="D2732" s="216" t="s">
        <v>402</v>
      </c>
      <c r="E2732" s="240" t="s">
        <v>5</v>
      </c>
      <c r="F2732" s="241" t="s">
        <v>1936</v>
      </c>
      <c r="H2732" s="242">
        <v>46.390000000000001</v>
      </c>
      <c r="I2732" s="243"/>
      <c r="L2732" s="239"/>
      <c r="M2732" s="244"/>
      <c r="N2732" s="245"/>
      <c r="O2732" s="245"/>
      <c r="P2732" s="245"/>
      <c r="Q2732" s="245"/>
      <c r="R2732" s="245"/>
      <c r="S2732" s="245"/>
      <c r="T2732" s="246"/>
      <c r="AT2732" s="240" t="s">
        <v>402</v>
      </c>
      <c r="AU2732" s="240" t="s">
        <v>87</v>
      </c>
      <c r="AV2732" s="13" t="s">
        <v>87</v>
      </c>
      <c r="AW2732" s="13" t="s">
        <v>43</v>
      </c>
      <c r="AX2732" s="13" t="s">
        <v>80</v>
      </c>
      <c r="AY2732" s="240" t="s">
        <v>281</v>
      </c>
    </row>
    <row r="2733" s="12" customFormat="1">
      <c r="B2733" s="232"/>
      <c r="D2733" s="216" t="s">
        <v>402</v>
      </c>
      <c r="E2733" s="233" t="s">
        <v>5</v>
      </c>
      <c r="F2733" s="234" t="s">
        <v>1937</v>
      </c>
      <c r="H2733" s="233" t="s">
        <v>5</v>
      </c>
      <c r="I2733" s="235"/>
      <c r="L2733" s="232"/>
      <c r="M2733" s="236"/>
      <c r="N2733" s="237"/>
      <c r="O2733" s="237"/>
      <c r="P2733" s="237"/>
      <c r="Q2733" s="237"/>
      <c r="R2733" s="237"/>
      <c r="S2733" s="237"/>
      <c r="T2733" s="238"/>
      <c r="AT2733" s="233" t="s">
        <v>402</v>
      </c>
      <c r="AU2733" s="233" t="s">
        <v>87</v>
      </c>
      <c r="AV2733" s="12" t="s">
        <v>24</v>
      </c>
      <c r="AW2733" s="12" t="s">
        <v>43</v>
      </c>
      <c r="AX2733" s="12" t="s">
        <v>80</v>
      </c>
      <c r="AY2733" s="233" t="s">
        <v>281</v>
      </c>
    </row>
    <row r="2734" s="13" customFormat="1">
      <c r="B2734" s="239"/>
      <c r="D2734" s="216" t="s">
        <v>402</v>
      </c>
      <c r="E2734" s="240" t="s">
        <v>5</v>
      </c>
      <c r="F2734" s="241" t="s">
        <v>1938</v>
      </c>
      <c r="H2734" s="242">
        <v>18.600000000000001</v>
      </c>
      <c r="I2734" s="243"/>
      <c r="L2734" s="239"/>
      <c r="M2734" s="244"/>
      <c r="N2734" s="245"/>
      <c r="O2734" s="245"/>
      <c r="P2734" s="245"/>
      <c r="Q2734" s="245"/>
      <c r="R2734" s="245"/>
      <c r="S2734" s="245"/>
      <c r="T2734" s="246"/>
      <c r="AT2734" s="240" t="s">
        <v>402</v>
      </c>
      <c r="AU2734" s="240" t="s">
        <v>87</v>
      </c>
      <c r="AV2734" s="13" t="s">
        <v>87</v>
      </c>
      <c r="AW2734" s="13" t="s">
        <v>43</v>
      </c>
      <c r="AX2734" s="13" t="s">
        <v>80</v>
      </c>
      <c r="AY2734" s="240" t="s">
        <v>281</v>
      </c>
    </row>
    <row r="2735" s="12" customFormat="1">
      <c r="B2735" s="232"/>
      <c r="D2735" s="216" t="s">
        <v>402</v>
      </c>
      <c r="E2735" s="233" t="s">
        <v>5</v>
      </c>
      <c r="F2735" s="234" t="s">
        <v>3277</v>
      </c>
      <c r="H2735" s="233" t="s">
        <v>5</v>
      </c>
      <c r="I2735" s="235"/>
      <c r="L2735" s="232"/>
      <c r="M2735" s="236"/>
      <c r="N2735" s="237"/>
      <c r="O2735" s="237"/>
      <c r="P2735" s="237"/>
      <c r="Q2735" s="237"/>
      <c r="R2735" s="237"/>
      <c r="S2735" s="237"/>
      <c r="T2735" s="238"/>
      <c r="AT2735" s="233" t="s">
        <v>402</v>
      </c>
      <c r="AU2735" s="233" t="s">
        <v>87</v>
      </c>
      <c r="AV2735" s="12" t="s">
        <v>24</v>
      </c>
      <c r="AW2735" s="12" t="s">
        <v>43</v>
      </c>
      <c r="AX2735" s="12" t="s">
        <v>80</v>
      </c>
      <c r="AY2735" s="233" t="s">
        <v>281</v>
      </c>
    </row>
    <row r="2736" s="13" customFormat="1">
      <c r="B2736" s="239"/>
      <c r="D2736" s="216" t="s">
        <v>402</v>
      </c>
      <c r="E2736" s="240" t="s">
        <v>5</v>
      </c>
      <c r="F2736" s="241" t="s">
        <v>1485</v>
      </c>
      <c r="H2736" s="242">
        <v>4.5750000000000002</v>
      </c>
      <c r="I2736" s="243"/>
      <c r="L2736" s="239"/>
      <c r="M2736" s="244"/>
      <c r="N2736" s="245"/>
      <c r="O2736" s="245"/>
      <c r="P2736" s="245"/>
      <c r="Q2736" s="245"/>
      <c r="R2736" s="245"/>
      <c r="S2736" s="245"/>
      <c r="T2736" s="246"/>
      <c r="AT2736" s="240" t="s">
        <v>402</v>
      </c>
      <c r="AU2736" s="240" t="s">
        <v>87</v>
      </c>
      <c r="AV2736" s="13" t="s">
        <v>87</v>
      </c>
      <c r="AW2736" s="13" t="s">
        <v>43</v>
      </c>
      <c r="AX2736" s="13" t="s">
        <v>80</v>
      </c>
      <c r="AY2736" s="240" t="s">
        <v>281</v>
      </c>
    </row>
    <row r="2737" s="14" customFormat="1">
      <c r="B2737" s="247"/>
      <c r="D2737" s="216" t="s">
        <v>402</v>
      </c>
      <c r="E2737" s="248" t="s">
        <v>5</v>
      </c>
      <c r="F2737" s="249" t="s">
        <v>405</v>
      </c>
      <c r="H2737" s="250">
        <v>475.85500000000002</v>
      </c>
      <c r="I2737" s="251"/>
      <c r="L2737" s="247"/>
      <c r="M2737" s="252"/>
      <c r="N2737" s="253"/>
      <c r="O2737" s="253"/>
      <c r="P2737" s="253"/>
      <c r="Q2737" s="253"/>
      <c r="R2737" s="253"/>
      <c r="S2737" s="253"/>
      <c r="T2737" s="254"/>
      <c r="AT2737" s="248" t="s">
        <v>402</v>
      </c>
      <c r="AU2737" s="248" t="s">
        <v>87</v>
      </c>
      <c r="AV2737" s="14" t="s">
        <v>286</v>
      </c>
      <c r="AW2737" s="14" t="s">
        <v>43</v>
      </c>
      <c r="AX2737" s="14" t="s">
        <v>24</v>
      </c>
      <c r="AY2737" s="248" t="s">
        <v>281</v>
      </c>
    </row>
    <row r="2738" s="1" customFormat="1" ht="16.5" customHeight="1">
      <c r="B2738" s="203"/>
      <c r="C2738" s="255" t="s">
        <v>3278</v>
      </c>
      <c r="D2738" s="255" t="s">
        <v>512</v>
      </c>
      <c r="E2738" s="256" t="s">
        <v>3279</v>
      </c>
      <c r="F2738" s="257" t="s">
        <v>3280</v>
      </c>
      <c r="G2738" s="258" t="s">
        <v>388</v>
      </c>
      <c r="H2738" s="259">
        <v>523.44100000000003</v>
      </c>
      <c r="I2738" s="260"/>
      <c r="J2738" s="261">
        <f>ROUND(I2738*H2738,2)</f>
        <v>0</v>
      </c>
      <c r="K2738" s="257" t="s">
        <v>389</v>
      </c>
      <c r="L2738" s="262"/>
      <c r="M2738" s="263" t="s">
        <v>5</v>
      </c>
      <c r="N2738" s="264" t="s">
        <v>51</v>
      </c>
      <c r="O2738" s="49"/>
      <c r="P2738" s="213">
        <f>O2738*H2738</f>
        <v>0</v>
      </c>
      <c r="Q2738" s="213">
        <v>0.0155</v>
      </c>
      <c r="R2738" s="213">
        <f>Q2738*H2738</f>
        <v>8.1133354999999998</v>
      </c>
      <c r="S2738" s="213">
        <v>0</v>
      </c>
      <c r="T2738" s="214">
        <f>S2738*H2738</f>
        <v>0</v>
      </c>
      <c r="AR2738" s="26" t="s">
        <v>738</v>
      </c>
      <c r="AT2738" s="26" t="s">
        <v>512</v>
      </c>
      <c r="AU2738" s="26" t="s">
        <v>87</v>
      </c>
      <c r="AY2738" s="26" t="s">
        <v>281</v>
      </c>
      <c r="BE2738" s="215">
        <f>IF(N2738="základní",J2738,0)</f>
        <v>0</v>
      </c>
      <c r="BF2738" s="215">
        <f>IF(N2738="snížená",J2738,0)</f>
        <v>0</v>
      </c>
      <c r="BG2738" s="215">
        <f>IF(N2738="zákl. přenesená",J2738,0)</f>
        <v>0</v>
      </c>
      <c r="BH2738" s="215">
        <f>IF(N2738="sníž. přenesená",J2738,0)</f>
        <v>0</v>
      </c>
      <c r="BI2738" s="215">
        <f>IF(N2738="nulová",J2738,0)</f>
        <v>0</v>
      </c>
      <c r="BJ2738" s="26" t="s">
        <v>24</v>
      </c>
      <c r="BK2738" s="215">
        <f>ROUND(I2738*H2738,2)</f>
        <v>0</v>
      </c>
      <c r="BL2738" s="26" t="s">
        <v>354</v>
      </c>
      <c r="BM2738" s="26" t="s">
        <v>3281</v>
      </c>
    </row>
    <row r="2739" s="1" customFormat="1">
      <c r="B2739" s="48"/>
      <c r="D2739" s="216" t="s">
        <v>288</v>
      </c>
      <c r="F2739" s="217" t="s">
        <v>3280</v>
      </c>
      <c r="I2739" s="218"/>
      <c r="L2739" s="48"/>
      <c r="M2739" s="219"/>
      <c r="N2739" s="49"/>
      <c r="O2739" s="49"/>
      <c r="P2739" s="49"/>
      <c r="Q2739" s="49"/>
      <c r="R2739" s="49"/>
      <c r="S2739" s="49"/>
      <c r="T2739" s="87"/>
      <c r="AT2739" s="26" t="s">
        <v>288</v>
      </c>
      <c r="AU2739" s="26" t="s">
        <v>87</v>
      </c>
    </row>
    <row r="2740" s="13" customFormat="1">
      <c r="B2740" s="239"/>
      <c r="D2740" s="216" t="s">
        <v>402</v>
      </c>
      <c r="E2740" s="240" t="s">
        <v>5</v>
      </c>
      <c r="F2740" s="241" t="s">
        <v>3282</v>
      </c>
      <c r="H2740" s="242">
        <v>523.44100000000003</v>
      </c>
      <c r="I2740" s="243"/>
      <c r="L2740" s="239"/>
      <c r="M2740" s="244"/>
      <c r="N2740" s="245"/>
      <c r="O2740" s="245"/>
      <c r="P2740" s="245"/>
      <c r="Q2740" s="245"/>
      <c r="R2740" s="245"/>
      <c r="S2740" s="245"/>
      <c r="T2740" s="246"/>
      <c r="AT2740" s="240" t="s">
        <v>402</v>
      </c>
      <c r="AU2740" s="240" t="s">
        <v>87</v>
      </c>
      <c r="AV2740" s="13" t="s">
        <v>87</v>
      </c>
      <c r="AW2740" s="13" t="s">
        <v>43</v>
      </c>
      <c r="AX2740" s="13" t="s">
        <v>80</v>
      </c>
      <c r="AY2740" s="240" t="s">
        <v>281</v>
      </c>
    </row>
    <row r="2741" s="14" customFormat="1">
      <c r="B2741" s="247"/>
      <c r="D2741" s="216" t="s">
        <v>402</v>
      </c>
      <c r="E2741" s="248" t="s">
        <v>5</v>
      </c>
      <c r="F2741" s="249" t="s">
        <v>405</v>
      </c>
      <c r="H2741" s="250">
        <v>523.44100000000003</v>
      </c>
      <c r="I2741" s="251"/>
      <c r="L2741" s="247"/>
      <c r="M2741" s="252"/>
      <c r="N2741" s="253"/>
      <c r="O2741" s="253"/>
      <c r="P2741" s="253"/>
      <c r="Q2741" s="253"/>
      <c r="R2741" s="253"/>
      <c r="S2741" s="253"/>
      <c r="T2741" s="254"/>
      <c r="AT2741" s="248" t="s">
        <v>402</v>
      </c>
      <c r="AU2741" s="248" t="s">
        <v>87</v>
      </c>
      <c r="AV2741" s="14" t="s">
        <v>286</v>
      </c>
      <c r="AW2741" s="14" t="s">
        <v>43</v>
      </c>
      <c r="AX2741" s="14" t="s">
        <v>24</v>
      </c>
      <c r="AY2741" s="248" t="s">
        <v>281</v>
      </c>
    </row>
    <row r="2742" s="1" customFormat="1" ht="16.5" customHeight="1">
      <c r="B2742" s="203"/>
      <c r="C2742" s="204" t="s">
        <v>3283</v>
      </c>
      <c r="D2742" s="204" t="s">
        <v>282</v>
      </c>
      <c r="E2742" s="205" t="s">
        <v>3284</v>
      </c>
      <c r="F2742" s="206" t="s">
        <v>3285</v>
      </c>
      <c r="G2742" s="207" t="s">
        <v>388</v>
      </c>
      <c r="H2742" s="208">
        <v>617.11500000000001</v>
      </c>
      <c r="I2742" s="209"/>
      <c r="J2742" s="210">
        <f>ROUND(I2742*H2742,2)</f>
        <v>0</v>
      </c>
      <c r="K2742" s="206" t="s">
        <v>389</v>
      </c>
      <c r="L2742" s="48"/>
      <c r="M2742" s="211" t="s">
        <v>5</v>
      </c>
      <c r="N2742" s="212" t="s">
        <v>51</v>
      </c>
      <c r="O2742" s="49"/>
      <c r="P2742" s="213">
        <f>O2742*H2742</f>
        <v>0</v>
      </c>
      <c r="Q2742" s="213">
        <v>0.00029999999999999997</v>
      </c>
      <c r="R2742" s="213">
        <f>Q2742*H2742</f>
        <v>0.18513449999999998</v>
      </c>
      <c r="S2742" s="213">
        <v>0</v>
      </c>
      <c r="T2742" s="214">
        <f>S2742*H2742</f>
        <v>0</v>
      </c>
      <c r="AR2742" s="26" t="s">
        <v>354</v>
      </c>
      <c r="AT2742" s="26" t="s">
        <v>282</v>
      </c>
      <c r="AU2742" s="26" t="s">
        <v>87</v>
      </c>
      <c r="AY2742" s="26" t="s">
        <v>281</v>
      </c>
      <c r="BE2742" s="215">
        <f>IF(N2742="základní",J2742,0)</f>
        <v>0</v>
      </c>
      <c r="BF2742" s="215">
        <f>IF(N2742="snížená",J2742,0)</f>
        <v>0</v>
      </c>
      <c r="BG2742" s="215">
        <f>IF(N2742="zákl. přenesená",J2742,0)</f>
        <v>0</v>
      </c>
      <c r="BH2742" s="215">
        <f>IF(N2742="sníž. přenesená",J2742,0)</f>
        <v>0</v>
      </c>
      <c r="BI2742" s="215">
        <f>IF(N2742="nulová",J2742,0)</f>
        <v>0</v>
      </c>
      <c r="BJ2742" s="26" t="s">
        <v>24</v>
      </c>
      <c r="BK2742" s="215">
        <f>ROUND(I2742*H2742,2)</f>
        <v>0</v>
      </c>
      <c r="BL2742" s="26" t="s">
        <v>354</v>
      </c>
      <c r="BM2742" s="26" t="s">
        <v>3286</v>
      </c>
    </row>
    <row r="2743" s="1" customFormat="1">
      <c r="B2743" s="48"/>
      <c r="D2743" s="216" t="s">
        <v>288</v>
      </c>
      <c r="F2743" s="217" t="s">
        <v>3287</v>
      </c>
      <c r="I2743" s="218"/>
      <c r="L2743" s="48"/>
      <c r="M2743" s="219"/>
      <c r="N2743" s="49"/>
      <c r="O2743" s="49"/>
      <c r="P2743" s="49"/>
      <c r="Q2743" s="49"/>
      <c r="R2743" s="49"/>
      <c r="S2743" s="49"/>
      <c r="T2743" s="87"/>
      <c r="AT2743" s="26" t="s">
        <v>288</v>
      </c>
      <c r="AU2743" s="26" t="s">
        <v>87</v>
      </c>
    </row>
    <row r="2744" s="12" customFormat="1">
      <c r="B2744" s="232"/>
      <c r="D2744" s="216" t="s">
        <v>402</v>
      </c>
      <c r="E2744" s="233" t="s">
        <v>5</v>
      </c>
      <c r="F2744" s="234" t="s">
        <v>1947</v>
      </c>
      <c r="H2744" s="233" t="s">
        <v>5</v>
      </c>
      <c r="I2744" s="235"/>
      <c r="L2744" s="232"/>
      <c r="M2744" s="236"/>
      <c r="N2744" s="237"/>
      <c r="O2744" s="237"/>
      <c r="P2744" s="237"/>
      <c r="Q2744" s="237"/>
      <c r="R2744" s="237"/>
      <c r="S2744" s="237"/>
      <c r="T2744" s="238"/>
      <c r="AT2744" s="233" t="s">
        <v>402</v>
      </c>
      <c r="AU2744" s="233" t="s">
        <v>87</v>
      </c>
      <c r="AV2744" s="12" t="s">
        <v>24</v>
      </c>
      <c r="AW2744" s="12" t="s">
        <v>43</v>
      </c>
      <c r="AX2744" s="12" t="s">
        <v>80</v>
      </c>
      <c r="AY2744" s="233" t="s">
        <v>281</v>
      </c>
    </row>
    <row r="2745" s="13" customFormat="1">
      <c r="B2745" s="239"/>
      <c r="D2745" s="216" t="s">
        <v>402</v>
      </c>
      <c r="E2745" s="240" t="s">
        <v>5</v>
      </c>
      <c r="F2745" s="241" t="s">
        <v>1948</v>
      </c>
      <c r="H2745" s="242">
        <v>110.51000000000001</v>
      </c>
      <c r="I2745" s="243"/>
      <c r="L2745" s="239"/>
      <c r="M2745" s="244"/>
      <c r="N2745" s="245"/>
      <c r="O2745" s="245"/>
      <c r="P2745" s="245"/>
      <c r="Q2745" s="245"/>
      <c r="R2745" s="245"/>
      <c r="S2745" s="245"/>
      <c r="T2745" s="246"/>
      <c r="AT2745" s="240" t="s">
        <v>402</v>
      </c>
      <c r="AU2745" s="240" t="s">
        <v>87</v>
      </c>
      <c r="AV2745" s="13" t="s">
        <v>87</v>
      </c>
      <c r="AW2745" s="13" t="s">
        <v>43</v>
      </c>
      <c r="AX2745" s="13" t="s">
        <v>80</v>
      </c>
      <c r="AY2745" s="240" t="s">
        <v>281</v>
      </c>
    </row>
    <row r="2746" s="12" customFormat="1">
      <c r="B2746" s="232"/>
      <c r="D2746" s="216" t="s">
        <v>402</v>
      </c>
      <c r="E2746" s="233" t="s">
        <v>5</v>
      </c>
      <c r="F2746" s="234" t="s">
        <v>1949</v>
      </c>
      <c r="H2746" s="233" t="s">
        <v>5</v>
      </c>
      <c r="I2746" s="235"/>
      <c r="L2746" s="232"/>
      <c r="M2746" s="236"/>
      <c r="N2746" s="237"/>
      <c r="O2746" s="237"/>
      <c r="P2746" s="237"/>
      <c r="Q2746" s="237"/>
      <c r="R2746" s="237"/>
      <c r="S2746" s="237"/>
      <c r="T2746" s="238"/>
      <c r="AT2746" s="233" t="s">
        <v>402</v>
      </c>
      <c r="AU2746" s="233" t="s">
        <v>87</v>
      </c>
      <c r="AV2746" s="12" t="s">
        <v>24</v>
      </c>
      <c r="AW2746" s="12" t="s">
        <v>43</v>
      </c>
      <c r="AX2746" s="12" t="s">
        <v>80</v>
      </c>
      <c r="AY2746" s="233" t="s">
        <v>281</v>
      </c>
    </row>
    <row r="2747" s="13" customFormat="1">
      <c r="B2747" s="239"/>
      <c r="D2747" s="216" t="s">
        <v>402</v>
      </c>
      <c r="E2747" s="240" t="s">
        <v>5</v>
      </c>
      <c r="F2747" s="241" t="s">
        <v>1950</v>
      </c>
      <c r="H2747" s="242">
        <v>100.41</v>
      </c>
      <c r="I2747" s="243"/>
      <c r="L2747" s="239"/>
      <c r="M2747" s="244"/>
      <c r="N2747" s="245"/>
      <c r="O2747" s="245"/>
      <c r="P2747" s="245"/>
      <c r="Q2747" s="245"/>
      <c r="R2747" s="245"/>
      <c r="S2747" s="245"/>
      <c r="T2747" s="246"/>
      <c r="AT2747" s="240" t="s">
        <v>402</v>
      </c>
      <c r="AU2747" s="240" t="s">
        <v>87</v>
      </c>
      <c r="AV2747" s="13" t="s">
        <v>87</v>
      </c>
      <c r="AW2747" s="13" t="s">
        <v>43</v>
      </c>
      <c r="AX2747" s="13" t="s">
        <v>80</v>
      </c>
      <c r="AY2747" s="240" t="s">
        <v>281</v>
      </c>
    </row>
    <row r="2748" s="12" customFormat="1">
      <c r="B2748" s="232"/>
      <c r="D2748" s="216" t="s">
        <v>402</v>
      </c>
      <c r="E2748" s="233" t="s">
        <v>5</v>
      </c>
      <c r="F2748" s="234" t="s">
        <v>1859</v>
      </c>
      <c r="H2748" s="233" t="s">
        <v>5</v>
      </c>
      <c r="I2748" s="235"/>
      <c r="L2748" s="232"/>
      <c r="M2748" s="236"/>
      <c r="N2748" s="237"/>
      <c r="O2748" s="237"/>
      <c r="P2748" s="237"/>
      <c r="Q2748" s="237"/>
      <c r="R2748" s="237"/>
      <c r="S2748" s="237"/>
      <c r="T2748" s="238"/>
      <c r="AT2748" s="233" t="s">
        <v>402</v>
      </c>
      <c r="AU2748" s="233" t="s">
        <v>87</v>
      </c>
      <c r="AV2748" s="12" t="s">
        <v>24</v>
      </c>
      <c r="AW2748" s="12" t="s">
        <v>43</v>
      </c>
      <c r="AX2748" s="12" t="s">
        <v>80</v>
      </c>
      <c r="AY2748" s="233" t="s">
        <v>281</v>
      </c>
    </row>
    <row r="2749" s="13" customFormat="1">
      <c r="B2749" s="239"/>
      <c r="D2749" s="216" t="s">
        <v>402</v>
      </c>
      <c r="E2749" s="240" t="s">
        <v>5</v>
      </c>
      <c r="F2749" s="241" t="s">
        <v>1461</v>
      </c>
      <c r="H2749" s="242">
        <v>141.25</v>
      </c>
      <c r="I2749" s="243"/>
      <c r="L2749" s="239"/>
      <c r="M2749" s="244"/>
      <c r="N2749" s="245"/>
      <c r="O2749" s="245"/>
      <c r="P2749" s="245"/>
      <c r="Q2749" s="245"/>
      <c r="R2749" s="245"/>
      <c r="S2749" s="245"/>
      <c r="T2749" s="246"/>
      <c r="AT2749" s="240" t="s">
        <v>402</v>
      </c>
      <c r="AU2749" s="240" t="s">
        <v>87</v>
      </c>
      <c r="AV2749" s="13" t="s">
        <v>87</v>
      </c>
      <c r="AW2749" s="13" t="s">
        <v>43</v>
      </c>
      <c r="AX2749" s="13" t="s">
        <v>80</v>
      </c>
      <c r="AY2749" s="240" t="s">
        <v>281</v>
      </c>
    </row>
    <row r="2750" s="12" customFormat="1">
      <c r="B2750" s="232"/>
      <c r="D2750" s="216" t="s">
        <v>402</v>
      </c>
      <c r="E2750" s="233" t="s">
        <v>5</v>
      </c>
      <c r="F2750" s="234" t="s">
        <v>1923</v>
      </c>
      <c r="H2750" s="233" t="s">
        <v>5</v>
      </c>
      <c r="I2750" s="235"/>
      <c r="L2750" s="232"/>
      <c r="M2750" s="236"/>
      <c r="N2750" s="237"/>
      <c r="O2750" s="237"/>
      <c r="P2750" s="237"/>
      <c r="Q2750" s="237"/>
      <c r="R2750" s="237"/>
      <c r="S2750" s="237"/>
      <c r="T2750" s="238"/>
      <c r="AT2750" s="233" t="s">
        <v>402</v>
      </c>
      <c r="AU2750" s="233" t="s">
        <v>87</v>
      </c>
      <c r="AV2750" s="12" t="s">
        <v>24</v>
      </c>
      <c r="AW2750" s="12" t="s">
        <v>43</v>
      </c>
      <c r="AX2750" s="12" t="s">
        <v>80</v>
      </c>
      <c r="AY2750" s="233" t="s">
        <v>281</v>
      </c>
    </row>
    <row r="2751" s="13" customFormat="1">
      <c r="B2751" s="239"/>
      <c r="D2751" s="216" t="s">
        <v>402</v>
      </c>
      <c r="E2751" s="240" t="s">
        <v>5</v>
      </c>
      <c r="F2751" s="241" t="s">
        <v>1924</v>
      </c>
      <c r="H2751" s="242">
        <v>60.039999999999999</v>
      </c>
      <c r="I2751" s="243"/>
      <c r="L2751" s="239"/>
      <c r="M2751" s="244"/>
      <c r="N2751" s="245"/>
      <c r="O2751" s="245"/>
      <c r="P2751" s="245"/>
      <c r="Q2751" s="245"/>
      <c r="R2751" s="245"/>
      <c r="S2751" s="245"/>
      <c r="T2751" s="246"/>
      <c r="AT2751" s="240" t="s">
        <v>402</v>
      </c>
      <c r="AU2751" s="240" t="s">
        <v>87</v>
      </c>
      <c r="AV2751" s="13" t="s">
        <v>87</v>
      </c>
      <c r="AW2751" s="13" t="s">
        <v>43</v>
      </c>
      <c r="AX2751" s="13" t="s">
        <v>80</v>
      </c>
      <c r="AY2751" s="240" t="s">
        <v>281</v>
      </c>
    </row>
    <row r="2752" s="12" customFormat="1">
      <c r="B2752" s="232"/>
      <c r="D2752" s="216" t="s">
        <v>402</v>
      </c>
      <c r="E2752" s="233" t="s">
        <v>5</v>
      </c>
      <c r="F2752" s="234" t="s">
        <v>1929</v>
      </c>
      <c r="H2752" s="233" t="s">
        <v>5</v>
      </c>
      <c r="I2752" s="235"/>
      <c r="L2752" s="232"/>
      <c r="M2752" s="236"/>
      <c r="N2752" s="237"/>
      <c r="O2752" s="237"/>
      <c r="P2752" s="237"/>
      <c r="Q2752" s="237"/>
      <c r="R2752" s="237"/>
      <c r="S2752" s="237"/>
      <c r="T2752" s="238"/>
      <c r="AT2752" s="233" t="s">
        <v>402</v>
      </c>
      <c r="AU2752" s="233" t="s">
        <v>87</v>
      </c>
      <c r="AV2752" s="12" t="s">
        <v>24</v>
      </c>
      <c r="AW2752" s="12" t="s">
        <v>43</v>
      </c>
      <c r="AX2752" s="12" t="s">
        <v>80</v>
      </c>
      <c r="AY2752" s="233" t="s">
        <v>281</v>
      </c>
    </row>
    <row r="2753" s="13" customFormat="1">
      <c r="B2753" s="239"/>
      <c r="D2753" s="216" t="s">
        <v>402</v>
      </c>
      <c r="E2753" s="240" t="s">
        <v>5</v>
      </c>
      <c r="F2753" s="241" t="s">
        <v>1930</v>
      </c>
      <c r="H2753" s="242">
        <v>50.75</v>
      </c>
      <c r="I2753" s="243"/>
      <c r="L2753" s="239"/>
      <c r="M2753" s="244"/>
      <c r="N2753" s="245"/>
      <c r="O2753" s="245"/>
      <c r="P2753" s="245"/>
      <c r="Q2753" s="245"/>
      <c r="R2753" s="245"/>
      <c r="S2753" s="245"/>
      <c r="T2753" s="246"/>
      <c r="AT2753" s="240" t="s">
        <v>402</v>
      </c>
      <c r="AU2753" s="240" t="s">
        <v>87</v>
      </c>
      <c r="AV2753" s="13" t="s">
        <v>87</v>
      </c>
      <c r="AW2753" s="13" t="s">
        <v>43</v>
      </c>
      <c r="AX2753" s="13" t="s">
        <v>80</v>
      </c>
      <c r="AY2753" s="240" t="s">
        <v>281</v>
      </c>
    </row>
    <row r="2754" s="12" customFormat="1">
      <c r="B2754" s="232"/>
      <c r="D2754" s="216" t="s">
        <v>402</v>
      </c>
      <c r="E2754" s="233" t="s">
        <v>5</v>
      </c>
      <c r="F2754" s="234" t="s">
        <v>1931</v>
      </c>
      <c r="H2754" s="233" t="s">
        <v>5</v>
      </c>
      <c r="I2754" s="235"/>
      <c r="L2754" s="232"/>
      <c r="M2754" s="236"/>
      <c r="N2754" s="237"/>
      <c r="O2754" s="237"/>
      <c r="P2754" s="237"/>
      <c r="Q2754" s="237"/>
      <c r="R2754" s="237"/>
      <c r="S2754" s="237"/>
      <c r="T2754" s="238"/>
      <c r="AT2754" s="233" t="s">
        <v>402</v>
      </c>
      <c r="AU2754" s="233" t="s">
        <v>87</v>
      </c>
      <c r="AV2754" s="12" t="s">
        <v>24</v>
      </c>
      <c r="AW2754" s="12" t="s">
        <v>43</v>
      </c>
      <c r="AX2754" s="12" t="s">
        <v>80</v>
      </c>
      <c r="AY2754" s="233" t="s">
        <v>281</v>
      </c>
    </row>
    <row r="2755" s="13" customFormat="1">
      <c r="B2755" s="239"/>
      <c r="D2755" s="216" t="s">
        <v>402</v>
      </c>
      <c r="E2755" s="240" t="s">
        <v>5</v>
      </c>
      <c r="F2755" s="241" t="s">
        <v>1932</v>
      </c>
      <c r="H2755" s="242">
        <v>84.590000000000003</v>
      </c>
      <c r="I2755" s="243"/>
      <c r="L2755" s="239"/>
      <c r="M2755" s="244"/>
      <c r="N2755" s="245"/>
      <c r="O2755" s="245"/>
      <c r="P2755" s="245"/>
      <c r="Q2755" s="245"/>
      <c r="R2755" s="245"/>
      <c r="S2755" s="245"/>
      <c r="T2755" s="246"/>
      <c r="AT2755" s="240" t="s">
        <v>402</v>
      </c>
      <c r="AU2755" s="240" t="s">
        <v>87</v>
      </c>
      <c r="AV2755" s="13" t="s">
        <v>87</v>
      </c>
      <c r="AW2755" s="13" t="s">
        <v>43</v>
      </c>
      <c r="AX2755" s="13" t="s">
        <v>80</v>
      </c>
      <c r="AY2755" s="240" t="s">
        <v>281</v>
      </c>
    </row>
    <row r="2756" s="12" customFormat="1">
      <c r="B2756" s="232"/>
      <c r="D2756" s="216" t="s">
        <v>402</v>
      </c>
      <c r="E2756" s="233" t="s">
        <v>5</v>
      </c>
      <c r="F2756" s="234" t="s">
        <v>1935</v>
      </c>
      <c r="H2756" s="233" t="s">
        <v>5</v>
      </c>
      <c r="I2756" s="235"/>
      <c r="L2756" s="232"/>
      <c r="M2756" s="236"/>
      <c r="N2756" s="237"/>
      <c r="O2756" s="237"/>
      <c r="P2756" s="237"/>
      <c r="Q2756" s="237"/>
      <c r="R2756" s="237"/>
      <c r="S2756" s="237"/>
      <c r="T2756" s="238"/>
      <c r="AT2756" s="233" t="s">
        <v>402</v>
      </c>
      <c r="AU2756" s="233" t="s">
        <v>87</v>
      </c>
      <c r="AV2756" s="12" t="s">
        <v>24</v>
      </c>
      <c r="AW2756" s="12" t="s">
        <v>43</v>
      </c>
      <c r="AX2756" s="12" t="s">
        <v>80</v>
      </c>
      <c r="AY2756" s="233" t="s">
        <v>281</v>
      </c>
    </row>
    <row r="2757" s="13" customFormat="1">
      <c r="B2757" s="239"/>
      <c r="D2757" s="216" t="s">
        <v>402</v>
      </c>
      <c r="E2757" s="240" t="s">
        <v>5</v>
      </c>
      <c r="F2757" s="241" t="s">
        <v>1936</v>
      </c>
      <c r="H2757" s="242">
        <v>46.390000000000001</v>
      </c>
      <c r="I2757" s="243"/>
      <c r="L2757" s="239"/>
      <c r="M2757" s="244"/>
      <c r="N2757" s="245"/>
      <c r="O2757" s="245"/>
      <c r="P2757" s="245"/>
      <c r="Q2757" s="245"/>
      <c r="R2757" s="245"/>
      <c r="S2757" s="245"/>
      <c r="T2757" s="246"/>
      <c r="AT2757" s="240" t="s">
        <v>402</v>
      </c>
      <c r="AU2757" s="240" t="s">
        <v>87</v>
      </c>
      <c r="AV2757" s="13" t="s">
        <v>87</v>
      </c>
      <c r="AW2757" s="13" t="s">
        <v>43</v>
      </c>
      <c r="AX2757" s="13" t="s">
        <v>80</v>
      </c>
      <c r="AY2757" s="240" t="s">
        <v>281</v>
      </c>
    </row>
    <row r="2758" s="12" customFormat="1">
      <c r="B2758" s="232"/>
      <c r="D2758" s="216" t="s">
        <v>402</v>
      </c>
      <c r="E2758" s="233" t="s">
        <v>5</v>
      </c>
      <c r="F2758" s="234" t="s">
        <v>1937</v>
      </c>
      <c r="H2758" s="233" t="s">
        <v>5</v>
      </c>
      <c r="I2758" s="235"/>
      <c r="L2758" s="232"/>
      <c r="M2758" s="236"/>
      <c r="N2758" s="237"/>
      <c r="O2758" s="237"/>
      <c r="P2758" s="237"/>
      <c r="Q2758" s="237"/>
      <c r="R2758" s="237"/>
      <c r="S2758" s="237"/>
      <c r="T2758" s="238"/>
      <c r="AT2758" s="233" t="s">
        <v>402</v>
      </c>
      <c r="AU2758" s="233" t="s">
        <v>87</v>
      </c>
      <c r="AV2758" s="12" t="s">
        <v>24</v>
      </c>
      <c r="AW2758" s="12" t="s">
        <v>43</v>
      </c>
      <c r="AX2758" s="12" t="s">
        <v>80</v>
      </c>
      <c r="AY2758" s="233" t="s">
        <v>281</v>
      </c>
    </row>
    <row r="2759" s="13" customFormat="1">
      <c r="B2759" s="239"/>
      <c r="D2759" s="216" t="s">
        <v>402</v>
      </c>
      <c r="E2759" s="240" t="s">
        <v>5</v>
      </c>
      <c r="F2759" s="241" t="s">
        <v>1938</v>
      </c>
      <c r="H2759" s="242">
        <v>18.600000000000001</v>
      </c>
      <c r="I2759" s="243"/>
      <c r="L2759" s="239"/>
      <c r="M2759" s="244"/>
      <c r="N2759" s="245"/>
      <c r="O2759" s="245"/>
      <c r="P2759" s="245"/>
      <c r="Q2759" s="245"/>
      <c r="R2759" s="245"/>
      <c r="S2759" s="245"/>
      <c r="T2759" s="246"/>
      <c r="AT2759" s="240" t="s">
        <v>402</v>
      </c>
      <c r="AU2759" s="240" t="s">
        <v>87</v>
      </c>
      <c r="AV2759" s="13" t="s">
        <v>87</v>
      </c>
      <c r="AW2759" s="13" t="s">
        <v>43</v>
      </c>
      <c r="AX2759" s="13" t="s">
        <v>80</v>
      </c>
      <c r="AY2759" s="240" t="s">
        <v>281</v>
      </c>
    </row>
    <row r="2760" s="12" customFormat="1">
      <c r="B2760" s="232"/>
      <c r="D2760" s="216" t="s">
        <v>402</v>
      </c>
      <c r="E2760" s="233" t="s">
        <v>5</v>
      </c>
      <c r="F2760" s="234" t="s">
        <v>3277</v>
      </c>
      <c r="H2760" s="233" t="s">
        <v>5</v>
      </c>
      <c r="I2760" s="235"/>
      <c r="L2760" s="232"/>
      <c r="M2760" s="236"/>
      <c r="N2760" s="237"/>
      <c r="O2760" s="237"/>
      <c r="P2760" s="237"/>
      <c r="Q2760" s="237"/>
      <c r="R2760" s="237"/>
      <c r="S2760" s="237"/>
      <c r="T2760" s="238"/>
      <c r="AT2760" s="233" t="s">
        <v>402</v>
      </c>
      <c r="AU2760" s="233" t="s">
        <v>87</v>
      </c>
      <c r="AV2760" s="12" t="s">
        <v>24</v>
      </c>
      <c r="AW2760" s="12" t="s">
        <v>43</v>
      </c>
      <c r="AX2760" s="12" t="s">
        <v>80</v>
      </c>
      <c r="AY2760" s="233" t="s">
        <v>281</v>
      </c>
    </row>
    <row r="2761" s="13" customFormat="1">
      <c r="B2761" s="239"/>
      <c r="D2761" s="216" t="s">
        <v>402</v>
      </c>
      <c r="E2761" s="240" t="s">
        <v>5</v>
      </c>
      <c r="F2761" s="241" t="s">
        <v>1485</v>
      </c>
      <c r="H2761" s="242">
        <v>4.5750000000000002</v>
      </c>
      <c r="I2761" s="243"/>
      <c r="L2761" s="239"/>
      <c r="M2761" s="244"/>
      <c r="N2761" s="245"/>
      <c r="O2761" s="245"/>
      <c r="P2761" s="245"/>
      <c r="Q2761" s="245"/>
      <c r="R2761" s="245"/>
      <c r="S2761" s="245"/>
      <c r="T2761" s="246"/>
      <c r="AT2761" s="240" t="s">
        <v>402</v>
      </c>
      <c r="AU2761" s="240" t="s">
        <v>87</v>
      </c>
      <c r="AV2761" s="13" t="s">
        <v>87</v>
      </c>
      <c r="AW2761" s="13" t="s">
        <v>43</v>
      </c>
      <c r="AX2761" s="13" t="s">
        <v>80</v>
      </c>
      <c r="AY2761" s="240" t="s">
        <v>281</v>
      </c>
    </row>
    <row r="2762" s="14" customFormat="1">
      <c r="B2762" s="247"/>
      <c r="D2762" s="216" t="s">
        <v>402</v>
      </c>
      <c r="E2762" s="248" t="s">
        <v>5</v>
      </c>
      <c r="F2762" s="249" t="s">
        <v>405</v>
      </c>
      <c r="H2762" s="250">
        <v>617.11500000000001</v>
      </c>
      <c r="I2762" s="251"/>
      <c r="L2762" s="247"/>
      <c r="M2762" s="252"/>
      <c r="N2762" s="253"/>
      <c r="O2762" s="253"/>
      <c r="P2762" s="253"/>
      <c r="Q2762" s="253"/>
      <c r="R2762" s="253"/>
      <c r="S2762" s="253"/>
      <c r="T2762" s="254"/>
      <c r="AT2762" s="248" t="s">
        <v>402</v>
      </c>
      <c r="AU2762" s="248" t="s">
        <v>87</v>
      </c>
      <c r="AV2762" s="14" t="s">
        <v>286</v>
      </c>
      <c r="AW2762" s="14" t="s">
        <v>43</v>
      </c>
      <c r="AX2762" s="14" t="s">
        <v>24</v>
      </c>
      <c r="AY2762" s="248" t="s">
        <v>281</v>
      </c>
    </row>
    <row r="2763" s="1" customFormat="1" ht="16.5" customHeight="1">
      <c r="B2763" s="203"/>
      <c r="C2763" s="204" t="s">
        <v>3288</v>
      </c>
      <c r="D2763" s="204" t="s">
        <v>282</v>
      </c>
      <c r="E2763" s="205" t="s">
        <v>3289</v>
      </c>
      <c r="F2763" s="206" t="s">
        <v>3290</v>
      </c>
      <c r="G2763" s="207" t="s">
        <v>394</v>
      </c>
      <c r="H2763" s="208">
        <v>209.90000000000001</v>
      </c>
      <c r="I2763" s="209"/>
      <c r="J2763" s="210">
        <f>ROUND(I2763*H2763,2)</f>
        <v>0</v>
      </c>
      <c r="K2763" s="206" t="s">
        <v>389</v>
      </c>
      <c r="L2763" s="48"/>
      <c r="M2763" s="211" t="s">
        <v>5</v>
      </c>
      <c r="N2763" s="212" t="s">
        <v>51</v>
      </c>
      <c r="O2763" s="49"/>
      <c r="P2763" s="213">
        <f>O2763*H2763</f>
        <v>0</v>
      </c>
      <c r="Q2763" s="213">
        <v>3.0000000000000001E-05</v>
      </c>
      <c r="R2763" s="213">
        <f>Q2763*H2763</f>
        <v>0.0062970000000000005</v>
      </c>
      <c r="S2763" s="213">
        <v>0</v>
      </c>
      <c r="T2763" s="214">
        <f>S2763*H2763</f>
        <v>0</v>
      </c>
      <c r="AR2763" s="26" t="s">
        <v>354</v>
      </c>
      <c r="AT2763" s="26" t="s">
        <v>282</v>
      </c>
      <c r="AU2763" s="26" t="s">
        <v>87</v>
      </c>
      <c r="AY2763" s="26" t="s">
        <v>281</v>
      </c>
      <c r="BE2763" s="215">
        <f>IF(N2763="základní",J2763,0)</f>
        <v>0</v>
      </c>
      <c r="BF2763" s="215">
        <f>IF(N2763="snížená",J2763,0)</f>
        <v>0</v>
      </c>
      <c r="BG2763" s="215">
        <f>IF(N2763="zákl. přenesená",J2763,0)</f>
        <v>0</v>
      </c>
      <c r="BH2763" s="215">
        <f>IF(N2763="sníž. přenesená",J2763,0)</f>
        <v>0</v>
      </c>
      <c r="BI2763" s="215">
        <f>IF(N2763="nulová",J2763,0)</f>
        <v>0</v>
      </c>
      <c r="BJ2763" s="26" t="s">
        <v>24</v>
      </c>
      <c r="BK2763" s="215">
        <f>ROUND(I2763*H2763,2)</f>
        <v>0</v>
      </c>
      <c r="BL2763" s="26" t="s">
        <v>354</v>
      </c>
      <c r="BM2763" s="26" t="s">
        <v>3291</v>
      </c>
    </row>
    <row r="2764" s="1" customFormat="1">
      <c r="B2764" s="48"/>
      <c r="D2764" s="216" t="s">
        <v>288</v>
      </c>
      <c r="F2764" s="217" t="s">
        <v>3292</v>
      </c>
      <c r="I2764" s="218"/>
      <c r="L2764" s="48"/>
      <c r="M2764" s="219"/>
      <c r="N2764" s="49"/>
      <c r="O2764" s="49"/>
      <c r="P2764" s="49"/>
      <c r="Q2764" s="49"/>
      <c r="R2764" s="49"/>
      <c r="S2764" s="49"/>
      <c r="T2764" s="87"/>
      <c r="AT2764" s="26" t="s">
        <v>288</v>
      </c>
      <c r="AU2764" s="26" t="s">
        <v>87</v>
      </c>
    </row>
    <row r="2765" s="13" customFormat="1">
      <c r="B2765" s="239"/>
      <c r="D2765" s="216" t="s">
        <v>402</v>
      </c>
      <c r="E2765" s="240" t="s">
        <v>5</v>
      </c>
      <c r="F2765" s="241" t="s">
        <v>3293</v>
      </c>
      <c r="H2765" s="242">
        <v>203.90000000000001</v>
      </c>
      <c r="I2765" s="243"/>
      <c r="L2765" s="239"/>
      <c r="M2765" s="244"/>
      <c r="N2765" s="245"/>
      <c r="O2765" s="245"/>
      <c r="P2765" s="245"/>
      <c r="Q2765" s="245"/>
      <c r="R2765" s="245"/>
      <c r="S2765" s="245"/>
      <c r="T2765" s="246"/>
      <c r="AT2765" s="240" t="s">
        <v>402</v>
      </c>
      <c r="AU2765" s="240" t="s">
        <v>87</v>
      </c>
      <c r="AV2765" s="13" t="s">
        <v>87</v>
      </c>
      <c r="AW2765" s="13" t="s">
        <v>43</v>
      </c>
      <c r="AX2765" s="13" t="s">
        <v>80</v>
      </c>
      <c r="AY2765" s="240" t="s">
        <v>281</v>
      </c>
    </row>
    <row r="2766" s="13" customFormat="1">
      <c r="B2766" s="239"/>
      <c r="D2766" s="216" t="s">
        <v>402</v>
      </c>
      <c r="E2766" s="240" t="s">
        <v>5</v>
      </c>
      <c r="F2766" s="241" t="s">
        <v>307</v>
      </c>
      <c r="H2766" s="242">
        <v>6</v>
      </c>
      <c r="I2766" s="243"/>
      <c r="L2766" s="239"/>
      <c r="M2766" s="244"/>
      <c r="N2766" s="245"/>
      <c r="O2766" s="245"/>
      <c r="P2766" s="245"/>
      <c r="Q2766" s="245"/>
      <c r="R2766" s="245"/>
      <c r="S2766" s="245"/>
      <c r="T2766" s="246"/>
      <c r="AT2766" s="240" t="s">
        <v>402</v>
      </c>
      <c r="AU2766" s="240" t="s">
        <v>87</v>
      </c>
      <c r="AV2766" s="13" t="s">
        <v>87</v>
      </c>
      <c r="AW2766" s="13" t="s">
        <v>43</v>
      </c>
      <c r="AX2766" s="13" t="s">
        <v>80</v>
      </c>
      <c r="AY2766" s="240" t="s">
        <v>281</v>
      </c>
    </row>
    <row r="2767" s="14" customFormat="1">
      <c r="B2767" s="247"/>
      <c r="D2767" s="216" t="s">
        <v>402</v>
      </c>
      <c r="E2767" s="248" t="s">
        <v>5</v>
      </c>
      <c r="F2767" s="249" t="s">
        <v>405</v>
      </c>
      <c r="H2767" s="250">
        <v>209.90000000000001</v>
      </c>
      <c r="I2767" s="251"/>
      <c r="L2767" s="247"/>
      <c r="M2767" s="252"/>
      <c r="N2767" s="253"/>
      <c r="O2767" s="253"/>
      <c r="P2767" s="253"/>
      <c r="Q2767" s="253"/>
      <c r="R2767" s="253"/>
      <c r="S2767" s="253"/>
      <c r="T2767" s="254"/>
      <c r="AT2767" s="248" t="s">
        <v>402</v>
      </c>
      <c r="AU2767" s="248" t="s">
        <v>87</v>
      </c>
      <c r="AV2767" s="14" t="s">
        <v>286</v>
      </c>
      <c r="AW2767" s="14" t="s">
        <v>43</v>
      </c>
      <c r="AX2767" s="14" t="s">
        <v>24</v>
      </c>
      <c r="AY2767" s="248" t="s">
        <v>281</v>
      </c>
    </row>
    <row r="2768" s="1" customFormat="1" ht="16.5" customHeight="1">
      <c r="B2768" s="203"/>
      <c r="C2768" s="204" t="s">
        <v>3294</v>
      </c>
      <c r="D2768" s="204" t="s">
        <v>282</v>
      </c>
      <c r="E2768" s="205" t="s">
        <v>3295</v>
      </c>
      <c r="F2768" s="206" t="s">
        <v>3296</v>
      </c>
      <c r="G2768" s="207" t="s">
        <v>394</v>
      </c>
      <c r="H2768" s="208">
        <v>68.900000000000006</v>
      </c>
      <c r="I2768" s="209"/>
      <c r="J2768" s="210">
        <f>ROUND(I2768*H2768,2)</f>
        <v>0</v>
      </c>
      <c r="K2768" s="206" t="s">
        <v>389</v>
      </c>
      <c r="L2768" s="48"/>
      <c r="M2768" s="211" t="s">
        <v>5</v>
      </c>
      <c r="N2768" s="212" t="s">
        <v>51</v>
      </c>
      <c r="O2768" s="49"/>
      <c r="P2768" s="213">
        <f>O2768*H2768</f>
        <v>0</v>
      </c>
      <c r="Q2768" s="213">
        <v>0</v>
      </c>
      <c r="R2768" s="213">
        <f>Q2768*H2768</f>
        <v>0</v>
      </c>
      <c r="S2768" s="213">
        <v>0</v>
      </c>
      <c r="T2768" s="214">
        <f>S2768*H2768</f>
        <v>0</v>
      </c>
      <c r="AR2768" s="26" t="s">
        <v>354</v>
      </c>
      <c r="AT2768" s="26" t="s">
        <v>282</v>
      </c>
      <c r="AU2768" s="26" t="s">
        <v>87</v>
      </c>
      <c r="AY2768" s="26" t="s">
        <v>281</v>
      </c>
      <c r="BE2768" s="215">
        <f>IF(N2768="základní",J2768,0)</f>
        <v>0</v>
      </c>
      <c r="BF2768" s="215">
        <f>IF(N2768="snížená",J2768,0)</f>
        <v>0</v>
      </c>
      <c r="BG2768" s="215">
        <f>IF(N2768="zákl. přenesená",J2768,0)</f>
        <v>0</v>
      </c>
      <c r="BH2768" s="215">
        <f>IF(N2768="sníž. přenesená",J2768,0)</f>
        <v>0</v>
      </c>
      <c r="BI2768" s="215">
        <f>IF(N2768="nulová",J2768,0)</f>
        <v>0</v>
      </c>
      <c r="BJ2768" s="26" t="s">
        <v>24</v>
      </c>
      <c r="BK2768" s="215">
        <f>ROUND(I2768*H2768,2)</f>
        <v>0</v>
      </c>
      <c r="BL2768" s="26" t="s">
        <v>354</v>
      </c>
      <c r="BM2768" s="26" t="s">
        <v>3297</v>
      </c>
    </row>
    <row r="2769" s="1" customFormat="1">
      <c r="B2769" s="48"/>
      <c r="D2769" s="216" t="s">
        <v>288</v>
      </c>
      <c r="F2769" s="217" t="s">
        <v>3298</v>
      </c>
      <c r="I2769" s="218"/>
      <c r="L2769" s="48"/>
      <c r="M2769" s="219"/>
      <c r="N2769" s="49"/>
      <c r="O2769" s="49"/>
      <c r="P2769" s="49"/>
      <c r="Q2769" s="49"/>
      <c r="R2769" s="49"/>
      <c r="S2769" s="49"/>
      <c r="T2769" s="87"/>
      <c r="AT2769" s="26" t="s">
        <v>288</v>
      </c>
      <c r="AU2769" s="26" t="s">
        <v>87</v>
      </c>
    </row>
    <row r="2770" s="12" customFormat="1">
      <c r="B2770" s="232"/>
      <c r="D2770" s="216" t="s">
        <v>402</v>
      </c>
      <c r="E2770" s="233" t="s">
        <v>5</v>
      </c>
      <c r="F2770" s="234" t="s">
        <v>1417</v>
      </c>
      <c r="H2770" s="233" t="s">
        <v>5</v>
      </c>
      <c r="I2770" s="235"/>
      <c r="L2770" s="232"/>
      <c r="M2770" s="236"/>
      <c r="N2770" s="237"/>
      <c r="O2770" s="237"/>
      <c r="P2770" s="237"/>
      <c r="Q2770" s="237"/>
      <c r="R2770" s="237"/>
      <c r="S2770" s="237"/>
      <c r="T2770" s="238"/>
      <c r="AT2770" s="233" t="s">
        <v>402</v>
      </c>
      <c r="AU2770" s="233" t="s">
        <v>87</v>
      </c>
      <c r="AV2770" s="12" t="s">
        <v>24</v>
      </c>
      <c r="AW2770" s="12" t="s">
        <v>43</v>
      </c>
      <c r="AX2770" s="12" t="s">
        <v>80</v>
      </c>
      <c r="AY2770" s="233" t="s">
        <v>281</v>
      </c>
    </row>
    <row r="2771" s="13" customFormat="1">
      <c r="B2771" s="239"/>
      <c r="D2771" s="216" t="s">
        <v>402</v>
      </c>
      <c r="E2771" s="240" t="s">
        <v>5</v>
      </c>
      <c r="F2771" s="241" t="s">
        <v>3299</v>
      </c>
      <c r="H2771" s="242">
        <v>3.7000000000000002</v>
      </c>
      <c r="I2771" s="243"/>
      <c r="L2771" s="239"/>
      <c r="M2771" s="244"/>
      <c r="N2771" s="245"/>
      <c r="O2771" s="245"/>
      <c r="P2771" s="245"/>
      <c r="Q2771" s="245"/>
      <c r="R2771" s="245"/>
      <c r="S2771" s="245"/>
      <c r="T2771" s="246"/>
      <c r="AT2771" s="240" t="s">
        <v>402</v>
      </c>
      <c r="AU2771" s="240" t="s">
        <v>87</v>
      </c>
      <c r="AV2771" s="13" t="s">
        <v>87</v>
      </c>
      <c r="AW2771" s="13" t="s">
        <v>43</v>
      </c>
      <c r="AX2771" s="13" t="s">
        <v>80</v>
      </c>
      <c r="AY2771" s="240" t="s">
        <v>281</v>
      </c>
    </row>
    <row r="2772" s="12" customFormat="1">
      <c r="B2772" s="232"/>
      <c r="D2772" s="216" t="s">
        <v>402</v>
      </c>
      <c r="E2772" s="233" t="s">
        <v>5</v>
      </c>
      <c r="F2772" s="234" t="s">
        <v>869</v>
      </c>
      <c r="H2772" s="233" t="s">
        <v>5</v>
      </c>
      <c r="I2772" s="235"/>
      <c r="L2772" s="232"/>
      <c r="M2772" s="236"/>
      <c r="N2772" s="237"/>
      <c r="O2772" s="237"/>
      <c r="P2772" s="237"/>
      <c r="Q2772" s="237"/>
      <c r="R2772" s="237"/>
      <c r="S2772" s="237"/>
      <c r="T2772" s="238"/>
      <c r="AT2772" s="233" t="s">
        <v>402</v>
      </c>
      <c r="AU2772" s="233" t="s">
        <v>87</v>
      </c>
      <c r="AV2772" s="12" t="s">
        <v>24</v>
      </c>
      <c r="AW2772" s="12" t="s">
        <v>43</v>
      </c>
      <c r="AX2772" s="12" t="s">
        <v>80</v>
      </c>
      <c r="AY2772" s="233" t="s">
        <v>281</v>
      </c>
    </row>
    <row r="2773" s="13" customFormat="1">
      <c r="B2773" s="239"/>
      <c r="D2773" s="216" t="s">
        <v>402</v>
      </c>
      <c r="E2773" s="240" t="s">
        <v>5</v>
      </c>
      <c r="F2773" s="241" t="s">
        <v>3300</v>
      </c>
      <c r="H2773" s="242">
        <v>8.8000000000000007</v>
      </c>
      <c r="I2773" s="243"/>
      <c r="L2773" s="239"/>
      <c r="M2773" s="244"/>
      <c r="N2773" s="245"/>
      <c r="O2773" s="245"/>
      <c r="P2773" s="245"/>
      <c r="Q2773" s="245"/>
      <c r="R2773" s="245"/>
      <c r="S2773" s="245"/>
      <c r="T2773" s="246"/>
      <c r="AT2773" s="240" t="s">
        <v>402</v>
      </c>
      <c r="AU2773" s="240" t="s">
        <v>87</v>
      </c>
      <c r="AV2773" s="13" t="s">
        <v>87</v>
      </c>
      <c r="AW2773" s="13" t="s">
        <v>43</v>
      </c>
      <c r="AX2773" s="13" t="s">
        <v>80</v>
      </c>
      <c r="AY2773" s="240" t="s">
        <v>281</v>
      </c>
    </row>
    <row r="2774" s="12" customFormat="1">
      <c r="B2774" s="232"/>
      <c r="D2774" s="216" t="s">
        <v>402</v>
      </c>
      <c r="E2774" s="233" t="s">
        <v>5</v>
      </c>
      <c r="F2774" s="234" t="s">
        <v>879</v>
      </c>
      <c r="H2774" s="233" t="s">
        <v>5</v>
      </c>
      <c r="I2774" s="235"/>
      <c r="L2774" s="232"/>
      <c r="M2774" s="236"/>
      <c r="N2774" s="237"/>
      <c r="O2774" s="237"/>
      <c r="P2774" s="237"/>
      <c r="Q2774" s="237"/>
      <c r="R2774" s="237"/>
      <c r="S2774" s="237"/>
      <c r="T2774" s="238"/>
      <c r="AT2774" s="233" t="s">
        <v>402</v>
      </c>
      <c r="AU2774" s="233" t="s">
        <v>87</v>
      </c>
      <c r="AV2774" s="12" t="s">
        <v>24</v>
      </c>
      <c r="AW2774" s="12" t="s">
        <v>43</v>
      </c>
      <c r="AX2774" s="12" t="s">
        <v>80</v>
      </c>
      <c r="AY2774" s="233" t="s">
        <v>281</v>
      </c>
    </row>
    <row r="2775" s="13" customFormat="1">
      <c r="B2775" s="239"/>
      <c r="D2775" s="216" t="s">
        <v>402</v>
      </c>
      <c r="E2775" s="240" t="s">
        <v>5</v>
      </c>
      <c r="F2775" s="241" t="s">
        <v>3301</v>
      </c>
      <c r="H2775" s="242">
        <v>19.5</v>
      </c>
      <c r="I2775" s="243"/>
      <c r="L2775" s="239"/>
      <c r="M2775" s="244"/>
      <c r="N2775" s="245"/>
      <c r="O2775" s="245"/>
      <c r="P2775" s="245"/>
      <c r="Q2775" s="245"/>
      <c r="R2775" s="245"/>
      <c r="S2775" s="245"/>
      <c r="T2775" s="246"/>
      <c r="AT2775" s="240" t="s">
        <v>402</v>
      </c>
      <c r="AU2775" s="240" t="s">
        <v>87</v>
      </c>
      <c r="AV2775" s="13" t="s">
        <v>87</v>
      </c>
      <c r="AW2775" s="13" t="s">
        <v>43</v>
      </c>
      <c r="AX2775" s="13" t="s">
        <v>80</v>
      </c>
      <c r="AY2775" s="240" t="s">
        <v>281</v>
      </c>
    </row>
    <row r="2776" s="12" customFormat="1">
      <c r="B2776" s="232"/>
      <c r="D2776" s="216" t="s">
        <v>402</v>
      </c>
      <c r="E2776" s="233" t="s">
        <v>5</v>
      </c>
      <c r="F2776" s="234" t="s">
        <v>3302</v>
      </c>
      <c r="H2776" s="233" t="s">
        <v>5</v>
      </c>
      <c r="I2776" s="235"/>
      <c r="L2776" s="232"/>
      <c r="M2776" s="236"/>
      <c r="N2776" s="237"/>
      <c r="O2776" s="237"/>
      <c r="P2776" s="237"/>
      <c r="Q2776" s="237"/>
      <c r="R2776" s="237"/>
      <c r="S2776" s="237"/>
      <c r="T2776" s="238"/>
      <c r="AT2776" s="233" t="s">
        <v>402</v>
      </c>
      <c r="AU2776" s="233" t="s">
        <v>87</v>
      </c>
      <c r="AV2776" s="12" t="s">
        <v>24</v>
      </c>
      <c r="AW2776" s="12" t="s">
        <v>43</v>
      </c>
      <c r="AX2776" s="12" t="s">
        <v>80</v>
      </c>
      <c r="AY2776" s="233" t="s">
        <v>281</v>
      </c>
    </row>
    <row r="2777" s="13" customFormat="1">
      <c r="B2777" s="239"/>
      <c r="D2777" s="216" t="s">
        <v>402</v>
      </c>
      <c r="E2777" s="240" t="s">
        <v>5</v>
      </c>
      <c r="F2777" s="241" t="s">
        <v>3303</v>
      </c>
      <c r="H2777" s="242">
        <v>3.8500000000000001</v>
      </c>
      <c r="I2777" s="243"/>
      <c r="L2777" s="239"/>
      <c r="M2777" s="244"/>
      <c r="N2777" s="245"/>
      <c r="O2777" s="245"/>
      <c r="P2777" s="245"/>
      <c r="Q2777" s="245"/>
      <c r="R2777" s="245"/>
      <c r="S2777" s="245"/>
      <c r="T2777" s="246"/>
      <c r="AT2777" s="240" t="s">
        <v>402</v>
      </c>
      <c r="AU2777" s="240" t="s">
        <v>87</v>
      </c>
      <c r="AV2777" s="13" t="s">
        <v>87</v>
      </c>
      <c r="AW2777" s="13" t="s">
        <v>43</v>
      </c>
      <c r="AX2777" s="13" t="s">
        <v>80</v>
      </c>
      <c r="AY2777" s="240" t="s">
        <v>281</v>
      </c>
    </row>
    <row r="2778" s="12" customFormat="1">
      <c r="B2778" s="232"/>
      <c r="D2778" s="216" t="s">
        <v>402</v>
      </c>
      <c r="E2778" s="233" t="s">
        <v>5</v>
      </c>
      <c r="F2778" s="234" t="s">
        <v>1459</v>
      </c>
      <c r="H2778" s="233" t="s">
        <v>5</v>
      </c>
      <c r="I2778" s="235"/>
      <c r="L2778" s="232"/>
      <c r="M2778" s="236"/>
      <c r="N2778" s="237"/>
      <c r="O2778" s="237"/>
      <c r="P2778" s="237"/>
      <c r="Q2778" s="237"/>
      <c r="R2778" s="237"/>
      <c r="S2778" s="237"/>
      <c r="T2778" s="238"/>
      <c r="AT2778" s="233" t="s">
        <v>402</v>
      </c>
      <c r="AU2778" s="233" t="s">
        <v>87</v>
      </c>
      <c r="AV2778" s="12" t="s">
        <v>24</v>
      </c>
      <c r="AW2778" s="12" t="s">
        <v>43</v>
      </c>
      <c r="AX2778" s="12" t="s">
        <v>80</v>
      </c>
      <c r="AY2778" s="233" t="s">
        <v>281</v>
      </c>
    </row>
    <row r="2779" s="13" customFormat="1">
      <c r="B2779" s="239"/>
      <c r="D2779" s="216" t="s">
        <v>402</v>
      </c>
      <c r="E2779" s="240" t="s">
        <v>5</v>
      </c>
      <c r="F2779" s="241" t="s">
        <v>3304</v>
      </c>
      <c r="H2779" s="242">
        <v>3.5499999999999998</v>
      </c>
      <c r="I2779" s="243"/>
      <c r="L2779" s="239"/>
      <c r="M2779" s="244"/>
      <c r="N2779" s="245"/>
      <c r="O2779" s="245"/>
      <c r="P2779" s="245"/>
      <c r="Q2779" s="245"/>
      <c r="R2779" s="245"/>
      <c r="S2779" s="245"/>
      <c r="T2779" s="246"/>
      <c r="AT2779" s="240" t="s">
        <v>402</v>
      </c>
      <c r="AU2779" s="240" t="s">
        <v>87</v>
      </c>
      <c r="AV2779" s="13" t="s">
        <v>87</v>
      </c>
      <c r="AW2779" s="13" t="s">
        <v>43</v>
      </c>
      <c r="AX2779" s="13" t="s">
        <v>80</v>
      </c>
      <c r="AY2779" s="240" t="s">
        <v>281</v>
      </c>
    </row>
    <row r="2780" s="12" customFormat="1">
      <c r="B2780" s="232"/>
      <c r="D2780" s="216" t="s">
        <v>402</v>
      </c>
      <c r="E2780" s="233" t="s">
        <v>5</v>
      </c>
      <c r="F2780" s="234" t="s">
        <v>3249</v>
      </c>
      <c r="H2780" s="233" t="s">
        <v>5</v>
      </c>
      <c r="I2780" s="235"/>
      <c r="L2780" s="232"/>
      <c r="M2780" s="236"/>
      <c r="N2780" s="237"/>
      <c r="O2780" s="237"/>
      <c r="P2780" s="237"/>
      <c r="Q2780" s="237"/>
      <c r="R2780" s="237"/>
      <c r="S2780" s="237"/>
      <c r="T2780" s="238"/>
      <c r="AT2780" s="233" t="s">
        <v>402</v>
      </c>
      <c r="AU2780" s="233" t="s">
        <v>87</v>
      </c>
      <c r="AV2780" s="12" t="s">
        <v>24</v>
      </c>
      <c r="AW2780" s="12" t="s">
        <v>43</v>
      </c>
      <c r="AX2780" s="12" t="s">
        <v>80</v>
      </c>
      <c r="AY2780" s="233" t="s">
        <v>281</v>
      </c>
    </row>
    <row r="2781" s="13" customFormat="1">
      <c r="B2781" s="239"/>
      <c r="D2781" s="216" t="s">
        <v>402</v>
      </c>
      <c r="E2781" s="240" t="s">
        <v>5</v>
      </c>
      <c r="F2781" s="241" t="s">
        <v>1180</v>
      </c>
      <c r="H2781" s="242">
        <v>1.3</v>
      </c>
      <c r="I2781" s="243"/>
      <c r="L2781" s="239"/>
      <c r="M2781" s="244"/>
      <c r="N2781" s="245"/>
      <c r="O2781" s="245"/>
      <c r="P2781" s="245"/>
      <c r="Q2781" s="245"/>
      <c r="R2781" s="245"/>
      <c r="S2781" s="245"/>
      <c r="T2781" s="246"/>
      <c r="AT2781" s="240" t="s">
        <v>402</v>
      </c>
      <c r="AU2781" s="240" t="s">
        <v>87</v>
      </c>
      <c r="AV2781" s="13" t="s">
        <v>87</v>
      </c>
      <c r="AW2781" s="13" t="s">
        <v>43</v>
      </c>
      <c r="AX2781" s="13" t="s">
        <v>80</v>
      </c>
      <c r="AY2781" s="240" t="s">
        <v>281</v>
      </c>
    </row>
    <row r="2782" s="12" customFormat="1">
      <c r="B2782" s="232"/>
      <c r="D2782" s="216" t="s">
        <v>402</v>
      </c>
      <c r="E2782" s="233" t="s">
        <v>5</v>
      </c>
      <c r="F2782" s="234" t="s">
        <v>1440</v>
      </c>
      <c r="H2782" s="233" t="s">
        <v>5</v>
      </c>
      <c r="I2782" s="235"/>
      <c r="L2782" s="232"/>
      <c r="M2782" s="236"/>
      <c r="N2782" s="237"/>
      <c r="O2782" s="237"/>
      <c r="P2782" s="237"/>
      <c r="Q2782" s="237"/>
      <c r="R2782" s="237"/>
      <c r="S2782" s="237"/>
      <c r="T2782" s="238"/>
      <c r="AT2782" s="233" t="s">
        <v>402</v>
      </c>
      <c r="AU2782" s="233" t="s">
        <v>87</v>
      </c>
      <c r="AV2782" s="12" t="s">
        <v>24</v>
      </c>
      <c r="AW2782" s="12" t="s">
        <v>43</v>
      </c>
      <c r="AX2782" s="12" t="s">
        <v>80</v>
      </c>
      <c r="AY2782" s="233" t="s">
        <v>281</v>
      </c>
    </row>
    <row r="2783" s="13" customFormat="1">
      <c r="B2783" s="239"/>
      <c r="D2783" s="216" t="s">
        <v>402</v>
      </c>
      <c r="E2783" s="240" t="s">
        <v>5</v>
      </c>
      <c r="F2783" s="241" t="s">
        <v>3305</v>
      </c>
      <c r="H2783" s="242">
        <v>4.7999999999999998</v>
      </c>
      <c r="I2783" s="243"/>
      <c r="L2783" s="239"/>
      <c r="M2783" s="244"/>
      <c r="N2783" s="245"/>
      <c r="O2783" s="245"/>
      <c r="P2783" s="245"/>
      <c r="Q2783" s="245"/>
      <c r="R2783" s="245"/>
      <c r="S2783" s="245"/>
      <c r="T2783" s="246"/>
      <c r="AT2783" s="240" t="s">
        <v>402</v>
      </c>
      <c r="AU2783" s="240" t="s">
        <v>87</v>
      </c>
      <c r="AV2783" s="13" t="s">
        <v>87</v>
      </c>
      <c r="AW2783" s="13" t="s">
        <v>43</v>
      </c>
      <c r="AX2783" s="13" t="s">
        <v>80</v>
      </c>
      <c r="AY2783" s="240" t="s">
        <v>281</v>
      </c>
    </row>
    <row r="2784" s="12" customFormat="1">
      <c r="B2784" s="232"/>
      <c r="D2784" s="216" t="s">
        <v>402</v>
      </c>
      <c r="E2784" s="233" t="s">
        <v>5</v>
      </c>
      <c r="F2784" s="234" t="s">
        <v>886</v>
      </c>
      <c r="H2784" s="233" t="s">
        <v>5</v>
      </c>
      <c r="I2784" s="235"/>
      <c r="L2784" s="232"/>
      <c r="M2784" s="236"/>
      <c r="N2784" s="237"/>
      <c r="O2784" s="237"/>
      <c r="P2784" s="237"/>
      <c r="Q2784" s="237"/>
      <c r="R2784" s="237"/>
      <c r="S2784" s="237"/>
      <c r="T2784" s="238"/>
      <c r="AT2784" s="233" t="s">
        <v>402</v>
      </c>
      <c r="AU2784" s="233" t="s">
        <v>87</v>
      </c>
      <c r="AV2784" s="12" t="s">
        <v>24</v>
      </c>
      <c r="AW2784" s="12" t="s">
        <v>43</v>
      </c>
      <c r="AX2784" s="12" t="s">
        <v>80</v>
      </c>
      <c r="AY2784" s="233" t="s">
        <v>281</v>
      </c>
    </row>
    <row r="2785" s="13" customFormat="1">
      <c r="B2785" s="239"/>
      <c r="D2785" s="216" t="s">
        <v>402</v>
      </c>
      <c r="E2785" s="240" t="s">
        <v>5</v>
      </c>
      <c r="F2785" s="241" t="s">
        <v>3306</v>
      </c>
      <c r="H2785" s="242">
        <v>14.800000000000001</v>
      </c>
      <c r="I2785" s="243"/>
      <c r="L2785" s="239"/>
      <c r="M2785" s="244"/>
      <c r="N2785" s="245"/>
      <c r="O2785" s="245"/>
      <c r="P2785" s="245"/>
      <c r="Q2785" s="245"/>
      <c r="R2785" s="245"/>
      <c r="S2785" s="245"/>
      <c r="T2785" s="246"/>
      <c r="AT2785" s="240" t="s">
        <v>402</v>
      </c>
      <c r="AU2785" s="240" t="s">
        <v>87</v>
      </c>
      <c r="AV2785" s="13" t="s">
        <v>87</v>
      </c>
      <c r="AW2785" s="13" t="s">
        <v>43</v>
      </c>
      <c r="AX2785" s="13" t="s">
        <v>80</v>
      </c>
      <c r="AY2785" s="240" t="s">
        <v>281</v>
      </c>
    </row>
    <row r="2786" s="12" customFormat="1">
      <c r="B2786" s="232"/>
      <c r="D2786" s="216" t="s">
        <v>402</v>
      </c>
      <c r="E2786" s="233" t="s">
        <v>5</v>
      </c>
      <c r="F2786" s="234" t="s">
        <v>1437</v>
      </c>
      <c r="H2786" s="233" t="s">
        <v>5</v>
      </c>
      <c r="I2786" s="235"/>
      <c r="L2786" s="232"/>
      <c r="M2786" s="236"/>
      <c r="N2786" s="237"/>
      <c r="O2786" s="237"/>
      <c r="P2786" s="237"/>
      <c r="Q2786" s="237"/>
      <c r="R2786" s="237"/>
      <c r="S2786" s="237"/>
      <c r="T2786" s="238"/>
      <c r="AT2786" s="233" t="s">
        <v>402</v>
      </c>
      <c r="AU2786" s="233" t="s">
        <v>87</v>
      </c>
      <c r="AV2786" s="12" t="s">
        <v>24</v>
      </c>
      <c r="AW2786" s="12" t="s">
        <v>43</v>
      </c>
      <c r="AX2786" s="12" t="s">
        <v>80</v>
      </c>
      <c r="AY2786" s="233" t="s">
        <v>281</v>
      </c>
    </row>
    <row r="2787" s="13" customFormat="1">
      <c r="B2787" s="239"/>
      <c r="D2787" s="216" t="s">
        <v>402</v>
      </c>
      <c r="E2787" s="240" t="s">
        <v>5</v>
      </c>
      <c r="F2787" s="241" t="s">
        <v>3307</v>
      </c>
      <c r="H2787" s="242">
        <v>3.7999999999999998</v>
      </c>
      <c r="I2787" s="243"/>
      <c r="L2787" s="239"/>
      <c r="M2787" s="244"/>
      <c r="N2787" s="245"/>
      <c r="O2787" s="245"/>
      <c r="P2787" s="245"/>
      <c r="Q2787" s="245"/>
      <c r="R2787" s="245"/>
      <c r="S2787" s="245"/>
      <c r="T2787" s="246"/>
      <c r="AT2787" s="240" t="s">
        <v>402</v>
      </c>
      <c r="AU2787" s="240" t="s">
        <v>87</v>
      </c>
      <c r="AV2787" s="13" t="s">
        <v>87</v>
      </c>
      <c r="AW2787" s="13" t="s">
        <v>43</v>
      </c>
      <c r="AX2787" s="13" t="s">
        <v>80</v>
      </c>
      <c r="AY2787" s="240" t="s">
        <v>281</v>
      </c>
    </row>
    <row r="2788" s="12" customFormat="1">
      <c r="B2788" s="232"/>
      <c r="D2788" s="216" t="s">
        <v>402</v>
      </c>
      <c r="E2788" s="233" t="s">
        <v>5</v>
      </c>
      <c r="F2788" s="234" t="s">
        <v>1582</v>
      </c>
      <c r="H2788" s="233" t="s">
        <v>5</v>
      </c>
      <c r="I2788" s="235"/>
      <c r="L2788" s="232"/>
      <c r="M2788" s="236"/>
      <c r="N2788" s="237"/>
      <c r="O2788" s="237"/>
      <c r="P2788" s="237"/>
      <c r="Q2788" s="237"/>
      <c r="R2788" s="237"/>
      <c r="S2788" s="237"/>
      <c r="T2788" s="238"/>
      <c r="AT2788" s="233" t="s">
        <v>402</v>
      </c>
      <c r="AU2788" s="233" t="s">
        <v>87</v>
      </c>
      <c r="AV2788" s="12" t="s">
        <v>24</v>
      </c>
      <c r="AW2788" s="12" t="s">
        <v>43</v>
      </c>
      <c r="AX2788" s="12" t="s">
        <v>80</v>
      </c>
      <c r="AY2788" s="233" t="s">
        <v>281</v>
      </c>
    </row>
    <row r="2789" s="13" customFormat="1">
      <c r="B2789" s="239"/>
      <c r="D2789" s="216" t="s">
        <v>402</v>
      </c>
      <c r="E2789" s="240" t="s">
        <v>5</v>
      </c>
      <c r="F2789" s="241" t="s">
        <v>3305</v>
      </c>
      <c r="H2789" s="242">
        <v>4.7999999999999998</v>
      </c>
      <c r="I2789" s="243"/>
      <c r="L2789" s="239"/>
      <c r="M2789" s="244"/>
      <c r="N2789" s="245"/>
      <c r="O2789" s="245"/>
      <c r="P2789" s="245"/>
      <c r="Q2789" s="245"/>
      <c r="R2789" s="245"/>
      <c r="S2789" s="245"/>
      <c r="T2789" s="246"/>
      <c r="AT2789" s="240" t="s">
        <v>402</v>
      </c>
      <c r="AU2789" s="240" t="s">
        <v>87</v>
      </c>
      <c r="AV2789" s="13" t="s">
        <v>87</v>
      </c>
      <c r="AW2789" s="13" t="s">
        <v>43</v>
      </c>
      <c r="AX2789" s="13" t="s">
        <v>80</v>
      </c>
      <c r="AY2789" s="240" t="s">
        <v>281</v>
      </c>
    </row>
    <row r="2790" s="14" customFormat="1">
      <c r="B2790" s="247"/>
      <c r="D2790" s="216" t="s">
        <v>402</v>
      </c>
      <c r="E2790" s="248" t="s">
        <v>5</v>
      </c>
      <c r="F2790" s="249" t="s">
        <v>405</v>
      </c>
      <c r="H2790" s="250">
        <v>68.900000000000006</v>
      </c>
      <c r="I2790" s="251"/>
      <c r="L2790" s="247"/>
      <c r="M2790" s="252"/>
      <c r="N2790" s="253"/>
      <c r="O2790" s="253"/>
      <c r="P2790" s="253"/>
      <c r="Q2790" s="253"/>
      <c r="R2790" s="253"/>
      <c r="S2790" s="253"/>
      <c r="T2790" s="254"/>
      <c r="AT2790" s="248" t="s">
        <v>402</v>
      </c>
      <c r="AU2790" s="248" t="s">
        <v>87</v>
      </c>
      <c r="AV2790" s="14" t="s">
        <v>286</v>
      </c>
      <c r="AW2790" s="14" t="s">
        <v>43</v>
      </c>
      <c r="AX2790" s="14" t="s">
        <v>24</v>
      </c>
      <c r="AY2790" s="248" t="s">
        <v>281</v>
      </c>
    </row>
    <row r="2791" s="1" customFormat="1" ht="16.5" customHeight="1">
      <c r="B2791" s="203"/>
      <c r="C2791" s="255" t="s">
        <v>3308</v>
      </c>
      <c r="D2791" s="255" t="s">
        <v>512</v>
      </c>
      <c r="E2791" s="256" t="s">
        <v>3309</v>
      </c>
      <c r="F2791" s="257" t="s">
        <v>3310</v>
      </c>
      <c r="G2791" s="258" t="s">
        <v>394</v>
      </c>
      <c r="H2791" s="259">
        <v>75.790000000000006</v>
      </c>
      <c r="I2791" s="260"/>
      <c r="J2791" s="261">
        <f>ROUND(I2791*H2791,2)</f>
        <v>0</v>
      </c>
      <c r="K2791" s="257" t="s">
        <v>389</v>
      </c>
      <c r="L2791" s="262"/>
      <c r="M2791" s="263" t="s">
        <v>5</v>
      </c>
      <c r="N2791" s="264" t="s">
        <v>51</v>
      </c>
      <c r="O2791" s="49"/>
      <c r="P2791" s="213">
        <f>O2791*H2791</f>
        <v>0</v>
      </c>
      <c r="Q2791" s="213">
        <v>6.0000000000000002E-05</v>
      </c>
      <c r="R2791" s="213">
        <f>Q2791*H2791</f>
        <v>0.0045474000000000009</v>
      </c>
      <c r="S2791" s="213">
        <v>0</v>
      </c>
      <c r="T2791" s="214">
        <f>S2791*H2791</f>
        <v>0</v>
      </c>
      <c r="AR2791" s="26" t="s">
        <v>738</v>
      </c>
      <c r="AT2791" s="26" t="s">
        <v>512</v>
      </c>
      <c r="AU2791" s="26" t="s">
        <v>87</v>
      </c>
      <c r="AY2791" s="26" t="s">
        <v>281</v>
      </c>
      <c r="BE2791" s="215">
        <f>IF(N2791="základní",J2791,0)</f>
        <v>0</v>
      </c>
      <c r="BF2791" s="215">
        <f>IF(N2791="snížená",J2791,0)</f>
        <v>0</v>
      </c>
      <c r="BG2791" s="215">
        <f>IF(N2791="zákl. přenesená",J2791,0)</f>
        <v>0</v>
      </c>
      <c r="BH2791" s="215">
        <f>IF(N2791="sníž. přenesená",J2791,0)</f>
        <v>0</v>
      </c>
      <c r="BI2791" s="215">
        <f>IF(N2791="nulová",J2791,0)</f>
        <v>0</v>
      </c>
      <c r="BJ2791" s="26" t="s">
        <v>24</v>
      </c>
      <c r="BK2791" s="215">
        <f>ROUND(I2791*H2791,2)</f>
        <v>0</v>
      </c>
      <c r="BL2791" s="26" t="s">
        <v>354</v>
      </c>
      <c r="BM2791" s="26" t="s">
        <v>3311</v>
      </c>
    </row>
    <row r="2792" s="1" customFormat="1">
      <c r="B2792" s="48"/>
      <c r="D2792" s="216" t="s">
        <v>288</v>
      </c>
      <c r="F2792" s="217" t="s">
        <v>3310</v>
      </c>
      <c r="I2792" s="218"/>
      <c r="L2792" s="48"/>
      <c r="M2792" s="219"/>
      <c r="N2792" s="49"/>
      <c r="O2792" s="49"/>
      <c r="P2792" s="49"/>
      <c r="Q2792" s="49"/>
      <c r="R2792" s="49"/>
      <c r="S2792" s="49"/>
      <c r="T2792" s="87"/>
      <c r="AT2792" s="26" t="s">
        <v>288</v>
      </c>
      <c r="AU2792" s="26" t="s">
        <v>87</v>
      </c>
    </row>
    <row r="2793" s="13" customFormat="1">
      <c r="B2793" s="239"/>
      <c r="D2793" s="216" t="s">
        <v>402</v>
      </c>
      <c r="E2793" s="240" t="s">
        <v>5</v>
      </c>
      <c r="F2793" s="241" t="s">
        <v>3312</v>
      </c>
      <c r="H2793" s="242">
        <v>75.790000000000006</v>
      </c>
      <c r="I2793" s="243"/>
      <c r="L2793" s="239"/>
      <c r="M2793" s="244"/>
      <c r="N2793" s="245"/>
      <c r="O2793" s="245"/>
      <c r="P2793" s="245"/>
      <c r="Q2793" s="245"/>
      <c r="R2793" s="245"/>
      <c r="S2793" s="245"/>
      <c r="T2793" s="246"/>
      <c r="AT2793" s="240" t="s">
        <v>402</v>
      </c>
      <c r="AU2793" s="240" t="s">
        <v>87</v>
      </c>
      <c r="AV2793" s="13" t="s">
        <v>87</v>
      </c>
      <c r="AW2793" s="13" t="s">
        <v>43</v>
      </c>
      <c r="AX2793" s="13" t="s">
        <v>80</v>
      </c>
      <c r="AY2793" s="240" t="s">
        <v>281</v>
      </c>
    </row>
    <row r="2794" s="14" customFormat="1">
      <c r="B2794" s="247"/>
      <c r="D2794" s="216" t="s">
        <v>402</v>
      </c>
      <c r="E2794" s="248" t="s">
        <v>5</v>
      </c>
      <c r="F2794" s="249" t="s">
        <v>405</v>
      </c>
      <c r="H2794" s="250">
        <v>75.790000000000006</v>
      </c>
      <c r="I2794" s="251"/>
      <c r="L2794" s="247"/>
      <c r="M2794" s="252"/>
      <c r="N2794" s="253"/>
      <c r="O2794" s="253"/>
      <c r="P2794" s="253"/>
      <c r="Q2794" s="253"/>
      <c r="R2794" s="253"/>
      <c r="S2794" s="253"/>
      <c r="T2794" s="254"/>
      <c r="AT2794" s="248" t="s">
        <v>402</v>
      </c>
      <c r="AU2794" s="248" t="s">
        <v>87</v>
      </c>
      <c r="AV2794" s="14" t="s">
        <v>286</v>
      </c>
      <c r="AW2794" s="14" t="s">
        <v>43</v>
      </c>
      <c r="AX2794" s="14" t="s">
        <v>24</v>
      </c>
      <c r="AY2794" s="248" t="s">
        <v>281</v>
      </c>
    </row>
    <row r="2795" s="1" customFormat="1" ht="16.5" customHeight="1">
      <c r="B2795" s="203"/>
      <c r="C2795" s="204" t="s">
        <v>3313</v>
      </c>
      <c r="D2795" s="204" t="s">
        <v>282</v>
      </c>
      <c r="E2795" s="205" t="s">
        <v>3314</v>
      </c>
      <c r="F2795" s="206" t="s">
        <v>3315</v>
      </c>
      <c r="G2795" s="207" t="s">
        <v>394</v>
      </c>
      <c r="H2795" s="208">
        <v>180.69999999999999</v>
      </c>
      <c r="I2795" s="209"/>
      <c r="J2795" s="210">
        <f>ROUND(I2795*H2795,2)</f>
        <v>0</v>
      </c>
      <c r="K2795" s="206" t="s">
        <v>389</v>
      </c>
      <c r="L2795" s="48"/>
      <c r="M2795" s="211" t="s">
        <v>5</v>
      </c>
      <c r="N2795" s="212" t="s">
        <v>51</v>
      </c>
      <c r="O2795" s="49"/>
      <c r="P2795" s="213">
        <f>O2795*H2795</f>
        <v>0</v>
      </c>
      <c r="Q2795" s="213">
        <v>0.00052150000000000005</v>
      </c>
      <c r="R2795" s="213">
        <f>Q2795*H2795</f>
        <v>0.094235050000000001</v>
      </c>
      <c r="S2795" s="213">
        <v>0</v>
      </c>
      <c r="T2795" s="214">
        <f>S2795*H2795</f>
        <v>0</v>
      </c>
      <c r="AR2795" s="26" t="s">
        <v>354</v>
      </c>
      <c r="AT2795" s="26" t="s">
        <v>282</v>
      </c>
      <c r="AU2795" s="26" t="s">
        <v>87</v>
      </c>
      <c r="AY2795" s="26" t="s">
        <v>281</v>
      </c>
      <c r="BE2795" s="215">
        <f>IF(N2795="základní",J2795,0)</f>
        <v>0</v>
      </c>
      <c r="BF2795" s="215">
        <f>IF(N2795="snížená",J2795,0)</f>
        <v>0</v>
      </c>
      <c r="BG2795" s="215">
        <f>IF(N2795="zákl. přenesená",J2795,0)</f>
        <v>0</v>
      </c>
      <c r="BH2795" s="215">
        <f>IF(N2795="sníž. přenesená",J2795,0)</f>
        <v>0</v>
      </c>
      <c r="BI2795" s="215">
        <f>IF(N2795="nulová",J2795,0)</f>
        <v>0</v>
      </c>
      <c r="BJ2795" s="26" t="s">
        <v>24</v>
      </c>
      <c r="BK2795" s="215">
        <f>ROUND(I2795*H2795,2)</f>
        <v>0</v>
      </c>
      <c r="BL2795" s="26" t="s">
        <v>354</v>
      </c>
      <c r="BM2795" s="26" t="s">
        <v>3316</v>
      </c>
    </row>
    <row r="2796" s="1" customFormat="1">
      <c r="B2796" s="48"/>
      <c r="D2796" s="216" t="s">
        <v>288</v>
      </c>
      <c r="F2796" s="217" t="s">
        <v>3317</v>
      </c>
      <c r="I2796" s="218"/>
      <c r="L2796" s="48"/>
      <c r="M2796" s="219"/>
      <c r="N2796" s="49"/>
      <c r="O2796" s="49"/>
      <c r="P2796" s="49"/>
      <c r="Q2796" s="49"/>
      <c r="R2796" s="49"/>
      <c r="S2796" s="49"/>
      <c r="T2796" s="87"/>
      <c r="AT2796" s="26" t="s">
        <v>288</v>
      </c>
      <c r="AU2796" s="26" t="s">
        <v>87</v>
      </c>
    </row>
    <row r="2797" s="12" customFormat="1">
      <c r="B2797" s="232"/>
      <c r="D2797" s="216" t="s">
        <v>402</v>
      </c>
      <c r="E2797" s="233" t="s">
        <v>5</v>
      </c>
      <c r="F2797" s="234" t="s">
        <v>1949</v>
      </c>
      <c r="H2797" s="233" t="s">
        <v>5</v>
      </c>
      <c r="I2797" s="235"/>
      <c r="L2797" s="232"/>
      <c r="M2797" s="236"/>
      <c r="N2797" s="237"/>
      <c r="O2797" s="237"/>
      <c r="P2797" s="237"/>
      <c r="Q2797" s="237"/>
      <c r="R2797" s="237"/>
      <c r="S2797" s="237"/>
      <c r="T2797" s="238"/>
      <c r="AT2797" s="233" t="s">
        <v>402</v>
      </c>
      <c r="AU2797" s="233" t="s">
        <v>87</v>
      </c>
      <c r="AV2797" s="12" t="s">
        <v>24</v>
      </c>
      <c r="AW2797" s="12" t="s">
        <v>43</v>
      </c>
      <c r="AX2797" s="12" t="s">
        <v>80</v>
      </c>
      <c r="AY2797" s="233" t="s">
        <v>281</v>
      </c>
    </row>
    <row r="2798" s="12" customFormat="1">
      <c r="B2798" s="232"/>
      <c r="D2798" s="216" t="s">
        <v>402</v>
      </c>
      <c r="E2798" s="233" t="s">
        <v>5</v>
      </c>
      <c r="F2798" s="234" t="s">
        <v>879</v>
      </c>
      <c r="H2798" s="233" t="s">
        <v>5</v>
      </c>
      <c r="I2798" s="235"/>
      <c r="L2798" s="232"/>
      <c r="M2798" s="236"/>
      <c r="N2798" s="237"/>
      <c r="O2798" s="237"/>
      <c r="P2798" s="237"/>
      <c r="Q2798" s="237"/>
      <c r="R2798" s="237"/>
      <c r="S2798" s="237"/>
      <c r="T2798" s="238"/>
      <c r="AT2798" s="233" t="s">
        <v>402</v>
      </c>
      <c r="AU2798" s="233" t="s">
        <v>87</v>
      </c>
      <c r="AV2798" s="12" t="s">
        <v>24</v>
      </c>
      <c r="AW2798" s="12" t="s">
        <v>43</v>
      </c>
      <c r="AX2798" s="12" t="s">
        <v>80</v>
      </c>
      <c r="AY2798" s="233" t="s">
        <v>281</v>
      </c>
    </row>
    <row r="2799" s="13" customFormat="1">
      <c r="B2799" s="239"/>
      <c r="D2799" s="216" t="s">
        <v>402</v>
      </c>
      <c r="E2799" s="240" t="s">
        <v>5</v>
      </c>
      <c r="F2799" s="241" t="s">
        <v>1975</v>
      </c>
      <c r="H2799" s="242">
        <v>36.899999999999999</v>
      </c>
      <c r="I2799" s="243"/>
      <c r="L2799" s="239"/>
      <c r="M2799" s="244"/>
      <c r="N2799" s="245"/>
      <c r="O2799" s="245"/>
      <c r="P2799" s="245"/>
      <c r="Q2799" s="245"/>
      <c r="R2799" s="245"/>
      <c r="S2799" s="245"/>
      <c r="T2799" s="246"/>
      <c r="AT2799" s="240" t="s">
        <v>402</v>
      </c>
      <c r="AU2799" s="240" t="s">
        <v>87</v>
      </c>
      <c r="AV2799" s="13" t="s">
        <v>87</v>
      </c>
      <c r="AW2799" s="13" t="s">
        <v>43</v>
      </c>
      <c r="AX2799" s="13" t="s">
        <v>80</v>
      </c>
      <c r="AY2799" s="240" t="s">
        <v>281</v>
      </c>
    </row>
    <row r="2800" s="12" customFormat="1">
      <c r="B2800" s="232"/>
      <c r="D2800" s="216" t="s">
        <v>402</v>
      </c>
      <c r="E2800" s="233" t="s">
        <v>5</v>
      </c>
      <c r="F2800" s="234" t="s">
        <v>3302</v>
      </c>
      <c r="H2800" s="233" t="s">
        <v>5</v>
      </c>
      <c r="I2800" s="235"/>
      <c r="L2800" s="232"/>
      <c r="M2800" s="236"/>
      <c r="N2800" s="237"/>
      <c r="O2800" s="237"/>
      <c r="P2800" s="237"/>
      <c r="Q2800" s="237"/>
      <c r="R2800" s="237"/>
      <c r="S2800" s="237"/>
      <c r="T2800" s="238"/>
      <c r="AT2800" s="233" t="s">
        <v>402</v>
      </c>
      <c r="AU2800" s="233" t="s">
        <v>87</v>
      </c>
      <c r="AV2800" s="12" t="s">
        <v>24</v>
      </c>
      <c r="AW2800" s="12" t="s">
        <v>43</v>
      </c>
      <c r="AX2800" s="12" t="s">
        <v>80</v>
      </c>
      <c r="AY2800" s="233" t="s">
        <v>281</v>
      </c>
    </row>
    <row r="2801" s="13" customFormat="1">
      <c r="B2801" s="239"/>
      <c r="D2801" s="216" t="s">
        <v>402</v>
      </c>
      <c r="E2801" s="240" t="s">
        <v>5</v>
      </c>
      <c r="F2801" s="241" t="s">
        <v>3318</v>
      </c>
      <c r="H2801" s="242">
        <v>18.5</v>
      </c>
      <c r="I2801" s="243"/>
      <c r="L2801" s="239"/>
      <c r="M2801" s="244"/>
      <c r="N2801" s="245"/>
      <c r="O2801" s="245"/>
      <c r="P2801" s="245"/>
      <c r="Q2801" s="245"/>
      <c r="R2801" s="245"/>
      <c r="S2801" s="245"/>
      <c r="T2801" s="246"/>
      <c r="AT2801" s="240" t="s">
        <v>402</v>
      </c>
      <c r="AU2801" s="240" t="s">
        <v>87</v>
      </c>
      <c r="AV2801" s="13" t="s">
        <v>87</v>
      </c>
      <c r="AW2801" s="13" t="s">
        <v>43</v>
      </c>
      <c r="AX2801" s="13" t="s">
        <v>80</v>
      </c>
      <c r="AY2801" s="240" t="s">
        <v>281</v>
      </c>
    </row>
    <row r="2802" s="12" customFormat="1">
      <c r="B2802" s="232"/>
      <c r="D2802" s="216" t="s">
        <v>402</v>
      </c>
      <c r="E2802" s="233" t="s">
        <v>5</v>
      </c>
      <c r="F2802" s="234" t="s">
        <v>1923</v>
      </c>
      <c r="H2802" s="233" t="s">
        <v>5</v>
      </c>
      <c r="I2802" s="235"/>
      <c r="L2802" s="232"/>
      <c r="M2802" s="236"/>
      <c r="N2802" s="237"/>
      <c r="O2802" s="237"/>
      <c r="P2802" s="237"/>
      <c r="Q2802" s="237"/>
      <c r="R2802" s="237"/>
      <c r="S2802" s="237"/>
      <c r="T2802" s="238"/>
      <c r="AT2802" s="233" t="s">
        <v>402</v>
      </c>
      <c r="AU2802" s="233" t="s">
        <v>87</v>
      </c>
      <c r="AV2802" s="12" t="s">
        <v>24</v>
      </c>
      <c r="AW2802" s="12" t="s">
        <v>43</v>
      </c>
      <c r="AX2802" s="12" t="s">
        <v>80</v>
      </c>
      <c r="AY2802" s="233" t="s">
        <v>281</v>
      </c>
    </row>
    <row r="2803" s="12" customFormat="1">
      <c r="B2803" s="232"/>
      <c r="D2803" s="216" t="s">
        <v>402</v>
      </c>
      <c r="E2803" s="233" t="s">
        <v>5</v>
      </c>
      <c r="F2803" s="234" t="s">
        <v>877</v>
      </c>
      <c r="H2803" s="233" t="s">
        <v>5</v>
      </c>
      <c r="I2803" s="235"/>
      <c r="L2803" s="232"/>
      <c r="M2803" s="236"/>
      <c r="N2803" s="237"/>
      <c r="O2803" s="237"/>
      <c r="P2803" s="237"/>
      <c r="Q2803" s="237"/>
      <c r="R2803" s="237"/>
      <c r="S2803" s="237"/>
      <c r="T2803" s="238"/>
      <c r="AT2803" s="233" t="s">
        <v>402</v>
      </c>
      <c r="AU2803" s="233" t="s">
        <v>87</v>
      </c>
      <c r="AV2803" s="12" t="s">
        <v>24</v>
      </c>
      <c r="AW2803" s="12" t="s">
        <v>43</v>
      </c>
      <c r="AX2803" s="12" t="s">
        <v>80</v>
      </c>
      <c r="AY2803" s="233" t="s">
        <v>281</v>
      </c>
    </row>
    <row r="2804" s="13" customFormat="1">
      <c r="B2804" s="239"/>
      <c r="D2804" s="216" t="s">
        <v>402</v>
      </c>
      <c r="E2804" s="240" t="s">
        <v>5</v>
      </c>
      <c r="F2804" s="241" t="s">
        <v>1974</v>
      </c>
      <c r="H2804" s="242">
        <v>23.199999999999999</v>
      </c>
      <c r="I2804" s="243"/>
      <c r="L2804" s="239"/>
      <c r="M2804" s="244"/>
      <c r="N2804" s="245"/>
      <c r="O2804" s="245"/>
      <c r="P2804" s="245"/>
      <c r="Q2804" s="245"/>
      <c r="R2804" s="245"/>
      <c r="S2804" s="245"/>
      <c r="T2804" s="246"/>
      <c r="AT2804" s="240" t="s">
        <v>402</v>
      </c>
      <c r="AU2804" s="240" t="s">
        <v>87</v>
      </c>
      <c r="AV2804" s="13" t="s">
        <v>87</v>
      </c>
      <c r="AW2804" s="13" t="s">
        <v>43</v>
      </c>
      <c r="AX2804" s="13" t="s">
        <v>80</v>
      </c>
      <c r="AY2804" s="240" t="s">
        <v>281</v>
      </c>
    </row>
    <row r="2805" s="12" customFormat="1">
      <c r="B2805" s="232"/>
      <c r="D2805" s="216" t="s">
        <v>402</v>
      </c>
      <c r="E2805" s="233" t="s">
        <v>5</v>
      </c>
      <c r="F2805" s="234" t="s">
        <v>1427</v>
      </c>
      <c r="H2805" s="233" t="s">
        <v>5</v>
      </c>
      <c r="I2805" s="235"/>
      <c r="L2805" s="232"/>
      <c r="M2805" s="236"/>
      <c r="N2805" s="237"/>
      <c r="O2805" s="237"/>
      <c r="P2805" s="237"/>
      <c r="Q2805" s="237"/>
      <c r="R2805" s="237"/>
      <c r="S2805" s="237"/>
      <c r="T2805" s="238"/>
      <c r="AT2805" s="233" t="s">
        <v>402</v>
      </c>
      <c r="AU2805" s="233" t="s">
        <v>87</v>
      </c>
      <c r="AV2805" s="12" t="s">
        <v>24</v>
      </c>
      <c r="AW2805" s="12" t="s">
        <v>43</v>
      </c>
      <c r="AX2805" s="12" t="s">
        <v>80</v>
      </c>
      <c r="AY2805" s="233" t="s">
        <v>281</v>
      </c>
    </row>
    <row r="2806" s="13" customFormat="1">
      <c r="B2806" s="239"/>
      <c r="D2806" s="216" t="s">
        <v>402</v>
      </c>
      <c r="E2806" s="240" t="s">
        <v>5</v>
      </c>
      <c r="F2806" s="241" t="s">
        <v>1978</v>
      </c>
      <c r="H2806" s="242">
        <v>17.399999999999999</v>
      </c>
      <c r="I2806" s="243"/>
      <c r="L2806" s="239"/>
      <c r="M2806" s="244"/>
      <c r="N2806" s="245"/>
      <c r="O2806" s="245"/>
      <c r="P2806" s="245"/>
      <c r="Q2806" s="245"/>
      <c r="R2806" s="245"/>
      <c r="S2806" s="245"/>
      <c r="T2806" s="246"/>
      <c r="AT2806" s="240" t="s">
        <v>402</v>
      </c>
      <c r="AU2806" s="240" t="s">
        <v>87</v>
      </c>
      <c r="AV2806" s="13" t="s">
        <v>87</v>
      </c>
      <c r="AW2806" s="13" t="s">
        <v>43</v>
      </c>
      <c r="AX2806" s="13" t="s">
        <v>80</v>
      </c>
      <c r="AY2806" s="240" t="s">
        <v>281</v>
      </c>
    </row>
    <row r="2807" s="12" customFormat="1">
      <c r="B2807" s="232"/>
      <c r="D2807" s="216" t="s">
        <v>402</v>
      </c>
      <c r="E2807" s="233" t="s">
        <v>5</v>
      </c>
      <c r="F2807" s="234" t="s">
        <v>3319</v>
      </c>
      <c r="H2807" s="233" t="s">
        <v>5</v>
      </c>
      <c r="I2807" s="235"/>
      <c r="L2807" s="232"/>
      <c r="M2807" s="236"/>
      <c r="N2807" s="237"/>
      <c r="O2807" s="237"/>
      <c r="P2807" s="237"/>
      <c r="Q2807" s="237"/>
      <c r="R2807" s="237"/>
      <c r="S2807" s="237"/>
      <c r="T2807" s="238"/>
      <c r="AT2807" s="233" t="s">
        <v>402</v>
      </c>
      <c r="AU2807" s="233" t="s">
        <v>87</v>
      </c>
      <c r="AV2807" s="12" t="s">
        <v>24</v>
      </c>
      <c r="AW2807" s="12" t="s">
        <v>43</v>
      </c>
      <c r="AX2807" s="12" t="s">
        <v>80</v>
      </c>
      <c r="AY2807" s="233" t="s">
        <v>281</v>
      </c>
    </row>
    <row r="2808" s="13" customFormat="1">
      <c r="B2808" s="239"/>
      <c r="D2808" s="216" t="s">
        <v>402</v>
      </c>
      <c r="E2808" s="240" t="s">
        <v>5</v>
      </c>
      <c r="F2808" s="241" t="s">
        <v>3320</v>
      </c>
      <c r="H2808" s="242">
        <v>16.100000000000001</v>
      </c>
      <c r="I2808" s="243"/>
      <c r="L2808" s="239"/>
      <c r="M2808" s="244"/>
      <c r="N2808" s="245"/>
      <c r="O2808" s="245"/>
      <c r="P2808" s="245"/>
      <c r="Q2808" s="245"/>
      <c r="R2808" s="245"/>
      <c r="S2808" s="245"/>
      <c r="T2808" s="246"/>
      <c r="AT2808" s="240" t="s">
        <v>402</v>
      </c>
      <c r="AU2808" s="240" t="s">
        <v>87</v>
      </c>
      <c r="AV2808" s="13" t="s">
        <v>87</v>
      </c>
      <c r="AW2808" s="13" t="s">
        <v>43</v>
      </c>
      <c r="AX2808" s="13" t="s">
        <v>80</v>
      </c>
      <c r="AY2808" s="240" t="s">
        <v>281</v>
      </c>
    </row>
    <row r="2809" s="12" customFormat="1">
      <c r="B2809" s="232"/>
      <c r="D2809" s="216" t="s">
        <v>402</v>
      </c>
      <c r="E2809" s="233" t="s">
        <v>5</v>
      </c>
      <c r="F2809" s="234" t="s">
        <v>1125</v>
      </c>
      <c r="H2809" s="233" t="s">
        <v>5</v>
      </c>
      <c r="I2809" s="235"/>
      <c r="L2809" s="232"/>
      <c r="M2809" s="236"/>
      <c r="N2809" s="237"/>
      <c r="O2809" s="237"/>
      <c r="P2809" s="237"/>
      <c r="Q2809" s="237"/>
      <c r="R2809" s="237"/>
      <c r="S2809" s="237"/>
      <c r="T2809" s="238"/>
      <c r="AT2809" s="233" t="s">
        <v>402</v>
      </c>
      <c r="AU2809" s="233" t="s">
        <v>87</v>
      </c>
      <c r="AV2809" s="12" t="s">
        <v>24</v>
      </c>
      <c r="AW2809" s="12" t="s">
        <v>43</v>
      </c>
      <c r="AX2809" s="12" t="s">
        <v>80</v>
      </c>
      <c r="AY2809" s="233" t="s">
        <v>281</v>
      </c>
    </row>
    <row r="2810" s="13" customFormat="1">
      <c r="B2810" s="239"/>
      <c r="D2810" s="216" t="s">
        <v>402</v>
      </c>
      <c r="E2810" s="240" t="s">
        <v>5</v>
      </c>
      <c r="F2810" s="241" t="s">
        <v>3321</v>
      </c>
      <c r="H2810" s="242">
        <v>5.7000000000000002</v>
      </c>
      <c r="I2810" s="243"/>
      <c r="L2810" s="239"/>
      <c r="M2810" s="244"/>
      <c r="N2810" s="245"/>
      <c r="O2810" s="245"/>
      <c r="P2810" s="245"/>
      <c r="Q2810" s="245"/>
      <c r="R2810" s="245"/>
      <c r="S2810" s="245"/>
      <c r="T2810" s="246"/>
      <c r="AT2810" s="240" t="s">
        <v>402</v>
      </c>
      <c r="AU2810" s="240" t="s">
        <v>87</v>
      </c>
      <c r="AV2810" s="13" t="s">
        <v>87</v>
      </c>
      <c r="AW2810" s="13" t="s">
        <v>43</v>
      </c>
      <c r="AX2810" s="13" t="s">
        <v>80</v>
      </c>
      <c r="AY2810" s="240" t="s">
        <v>281</v>
      </c>
    </row>
    <row r="2811" s="12" customFormat="1">
      <c r="B2811" s="232"/>
      <c r="D2811" s="216" t="s">
        <v>402</v>
      </c>
      <c r="E2811" s="233" t="s">
        <v>5</v>
      </c>
      <c r="F2811" s="234" t="s">
        <v>1459</v>
      </c>
      <c r="H2811" s="233" t="s">
        <v>5</v>
      </c>
      <c r="I2811" s="235"/>
      <c r="L2811" s="232"/>
      <c r="M2811" s="236"/>
      <c r="N2811" s="237"/>
      <c r="O2811" s="237"/>
      <c r="P2811" s="237"/>
      <c r="Q2811" s="237"/>
      <c r="R2811" s="237"/>
      <c r="S2811" s="237"/>
      <c r="T2811" s="238"/>
      <c r="AT2811" s="233" t="s">
        <v>402</v>
      </c>
      <c r="AU2811" s="233" t="s">
        <v>87</v>
      </c>
      <c r="AV2811" s="12" t="s">
        <v>24</v>
      </c>
      <c r="AW2811" s="12" t="s">
        <v>43</v>
      </c>
      <c r="AX2811" s="12" t="s">
        <v>80</v>
      </c>
      <c r="AY2811" s="233" t="s">
        <v>281</v>
      </c>
    </row>
    <row r="2812" s="13" customFormat="1">
      <c r="B2812" s="239"/>
      <c r="D2812" s="216" t="s">
        <v>402</v>
      </c>
      <c r="E2812" s="240" t="s">
        <v>5</v>
      </c>
      <c r="F2812" s="241" t="s">
        <v>3253</v>
      </c>
      <c r="H2812" s="242">
        <v>17.899999999999999</v>
      </c>
      <c r="I2812" s="243"/>
      <c r="L2812" s="239"/>
      <c r="M2812" s="244"/>
      <c r="N2812" s="245"/>
      <c r="O2812" s="245"/>
      <c r="P2812" s="245"/>
      <c r="Q2812" s="245"/>
      <c r="R2812" s="245"/>
      <c r="S2812" s="245"/>
      <c r="T2812" s="246"/>
      <c r="AT2812" s="240" t="s">
        <v>402</v>
      </c>
      <c r="AU2812" s="240" t="s">
        <v>87</v>
      </c>
      <c r="AV2812" s="13" t="s">
        <v>87</v>
      </c>
      <c r="AW2812" s="13" t="s">
        <v>43</v>
      </c>
      <c r="AX2812" s="13" t="s">
        <v>80</v>
      </c>
      <c r="AY2812" s="240" t="s">
        <v>281</v>
      </c>
    </row>
    <row r="2813" s="12" customFormat="1">
      <c r="B2813" s="232"/>
      <c r="D2813" s="216" t="s">
        <v>402</v>
      </c>
      <c r="E2813" s="233" t="s">
        <v>5</v>
      </c>
      <c r="F2813" s="234" t="s">
        <v>1937</v>
      </c>
      <c r="H2813" s="233" t="s">
        <v>5</v>
      </c>
      <c r="I2813" s="235"/>
      <c r="L2813" s="232"/>
      <c r="M2813" s="236"/>
      <c r="N2813" s="237"/>
      <c r="O2813" s="237"/>
      <c r="P2813" s="237"/>
      <c r="Q2813" s="237"/>
      <c r="R2813" s="237"/>
      <c r="S2813" s="237"/>
      <c r="T2813" s="238"/>
      <c r="AT2813" s="233" t="s">
        <v>402</v>
      </c>
      <c r="AU2813" s="233" t="s">
        <v>87</v>
      </c>
      <c r="AV2813" s="12" t="s">
        <v>24</v>
      </c>
      <c r="AW2813" s="12" t="s">
        <v>43</v>
      </c>
      <c r="AX2813" s="12" t="s">
        <v>80</v>
      </c>
      <c r="AY2813" s="233" t="s">
        <v>281</v>
      </c>
    </row>
    <row r="2814" s="12" customFormat="1">
      <c r="B2814" s="232"/>
      <c r="D2814" s="216" t="s">
        <v>402</v>
      </c>
      <c r="E2814" s="233" t="s">
        <v>5</v>
      </c>
      <c r="F2814" s="234" t="s">
        <v>843</v>
      </c>
      <c r="H2814" s="233" t="s">
        <v>5</v>
      </c>
      <c r="I2814" s="235"/>
      <c r="L2814" s="232"/>
      <c r="M2814" s="236"/>
      <c r="N2814" s="237"/>
      <c r="O2814" s="237"/>
      <c r="P2814" s="237"/>
      <c r="Q2814" s="237"/>
      <c r="R2814" s="237"/>
      <c r="S2814" s="237"/>
      <c r="T2814" s="238"/>
      <c r="AT2814" s="233" t="s">
        <v>402</v>
      </c>
      <c r="AU2814" s="233" t="s">
        <v>87</v>
      </c>
      <c r="AV2814" s="12" t="s">
        <v>24</v>
      </c>
      <c r="AW2814" s="12" t="s">
        <v>43</v>
      </c>
      <c r="AX2814" s="12" t="s">
        <v>80</v>
      </c>
      <c r="AY2814" s="233" t="s">
        <v>281</v>
      </c>
    </row>
    <row r="2815" s="13" customFormat="1">
      <c r="B2815" s="239"/>
      <c r="D2815" s="216" t="s">
        <v>402</v>
      </c>
      <c r="E2815" s="240" t="s">
        <v>5</v>
      </c>
      <c r="F2815" s="241" t="s">
        <v>3322</v>
      </c>
      <c r="H2815" s="242">
        <v>7.5999999999999996</v>
      </c>
      <c r="I2815" s="243"/>
      <c r="L2815" s="239"/>
      <c r="M2815" s="244"/>
      <c r="N2815" s="245"/>
      <c r="O2815" s="245"/>
      <c r="P2815" s="245"/>
      <c r="Q2815" s="245"/>
      <c r="R2815" s="245"/>
      <c r="S2815" s="245"/>
      <c r="T2815" s="246"/>
      <c r="AT2815" s="240" t="s">
        <v>402</v>
      </c>
      <c r="AU2815" s="240" t="s">
        <v>87</v>
      </c>
      <c r="AV2815" s="13" t="s">
        <v>87</v>
      </c>
      <c r="AW2815" s="13" t="s">
        <v>43</v>
      </c>
      <c r="AX2815" s="13" t="s">
        <v>80</v>
      </c>
      <c r="AY2815" s="240" t="s">
        <v>281</v>
      </c>
    </row>
    <row r="2816" s="12" customFormat="1">
      <c r="B2816" s="232"/>
      <c r="D2816" s="216" t="s">
        <v>402</v>
      </c>
      <c r="E2816" s="233" t="s">
        <v>5</v>
      </c>
      <c r="F2816" s="234" t="s">
        <v>1442</v>
      </c>
      <c r="H2816" s="233" t="s">
        <v>5</v>
      </c>
      <c r="I2816" s="235"/>
      <c r="L2816" s="232"/>
      <c r="M2816" s="236"/>
      <c r="N2816" s="237"/>
      <c r="O2816" s="237"/>
      <c r="P2816" s="237"/>
      <c r="Q2816" s="237"/>
      <c r="R2816" s="237"/>
      <c r="S2816" s="237"/>
      <c r="T2816" s="238"/>
      <c r="AT2816" s="233" t="s">
        <v>402</v>
      </c>
      <c r="AU2816" s="233" t="s">
        <v>87</v>
      </c>
      <c r="AV2816" s="12" t="s">
        <v>24</v>
      </c>
      <c r="AW2816" s="12" t="s">
        <v>43</v>
      </c>
      <c r="AX2816" s="12" t="s">
        <v>80</v>
      </c>
      <c r="AY2816" s="233" t="s">
        <v>281</v>
      </c>
    </row>
    <row r="2817" s="13" customFormat="1">
      <c r="B2817" s="239"/>
      <c r="D2817" s="216" t="s">
        <v>402</v>
      </c>
      <c r="E2817" s="240" t="s">
        <v>5</v>
      </c>
      <c r="F2817" s="241" t="s">
        <v>3323</v>
      </c>
      <c r="H2817" s="242">
        <v>19</v>
      </c>
      <c r="I2817" s="243"/>
      <c r="L2817" s="239"/>
      <c r="M2817" s="244"/>
      <c r="N2817" s="245"/>
      <c r="O2817" s="245"/>
      <c r="P2817" s="245"/>
      <c r="Q2817" s="245"/>
      <c r="R2817" s="245"/>
      <c r="S2817" s="245"/>
      <c r="T2817" s="246"/>
      <c r="AT2817" s="240" t="s">
        <v>402</v>
      </c>
      <c r="AU2817" s="240" t="s">
        <v>87</v>
      </c>
      <c r="AV2817" s="13" t="s">
        <v>87</v>
      </c>
      <c r="AW2817" s="13" t="s">
        <v>43</v>
      </c>
      <c r="AX2817" s="13" t="s">
        <v>80</v>
      </c>
      <c r="AY2817" s="240" t="s">
        <v>281</v>
      </c>
    </row>
    <row r="2818" s="12" customFormat="1">
      <c r="B2818" s="232"/>
      <c r="D2818" s="216" t="s">
        <v>402</v>
      </c>
      <c r="E2818" s="233" t="s">
        <v>5</v>
      </c>
      <c r="F2818" s="234" t="s">
        <v>1444</v>
      </c>
      <c r="H2818" s="233" t="s">
        <v>5</v>
      </c>
      <c r="I2818" s="235"/>
      <c r="L2818" s="232"/>
      <c r="M2818" s="236"/>
      <c r="N2818" s="237"/>
      <c r="O2818" s="237"/>
      <c r="P2818" s="237"/>
      <c r="Q2818" s="237"/>
      <c r="R2818" s="237"/>
      <c r="S2818" s="237"/>
      <c r="T2818" s="238"/>
      <c r="AT2818" s="233" t="s">
        <v>402</v>
      </c>
      <c r="AU2818" s="233" t="s">
        <v>87</v>
      </c>
      <c r="AV2818" s="12" t="s">
        <v>24</v>
      </c>
      <c r="AW2818" s="12" t="s">
        <v>43</v>
      </c>
      <c r="AX2818" s="12" t="s">
        <v>80</v>
      </c>
      <c r="AY2818" s="233" t="s">
        <v>281</v>
      </c>
    </row>
    <row r="2819" s="13" customFormat="1">
      <c r="B2819" s="239"/>
      <c r="D2819" s="216" t="s">
        <v>402</v>
      </c>
      <c r="E2819" s="240" t="s">
        <v>5</v>
      </c>
      <c r="F2819" s="241" t="s">
        <v>3324</v>
      </c>
      <c r="H2819" s="242">
        <v>18.399999999999999</v>
      </c>
      <c r="I2819" s="243"/>
      <c r="L2819" s="239"/>
      <c r="M2819" s="244"/>
      <c r="N2819" s="245"/>
      <c r="O2819" s="245"/>
      <c r="P2819" s="245"/>
      <c r="Q2819" s="245"/>
      <c r="R2819" s="245"/>
      <c r="S2819" s="245"/>
      <c r="T2819" s="246"/>
      <c r="AT2819" s="240" t="s">
        <v>402</v>
      </c>
      <c r="AU2819" s="240" t="s">
        <v>87</v>
      </c>
      <c r="AV2819" s="13" t="s">
        <v>87</v>
      </c>
      <c r="AW2819" s="13" t="s">
        <v>43</v>
      </c>
      <c r="AX2819" s="13" t="s">
        <v>80</v>
      </c>
      <c r="AY2819" s="240" t="s">
        <v>281</v>
      </c>
    </row>
    <row r="2820" s="14" customFormat="1">
      <c r="B2820" s="247"/>
      <c r="D2820" s="216" t="s">
        <v>402</v>
      </c>
      <c r="E2820" s="248" t="s">
        <v>5</v>
      </c>
      <c r="F2820" s="249" t="s">
        <v>405</v>
      </c>
      <c r="H2820" s="250">
        <v>180.69999999999999</v>
      </c>
      <c r="I2820" s="251"/>
      <c r="L2820" s="247"/>
      <c r="M2820" s="252"/>
      <c r="N2820" s="253"/>
      <c r="O2820" s="253"/>
      <c r="P2820" s="253"/>
      <c r="Q2820" s="253"/>
      <c r="R2820" s="253"/>
      <c r="S2820" s="253"/>
      <c r="T2820" s="254"/>
      <c r="AT2820" s="248" t="s">
        <v>402</v>
      </c>
      <c r="AU2820" s="248" t="s">
        <v>87</v>
      </c>
      <c r="AV2820" s="14" t="s">
        <v>286</v>
      </c>
      <c r="AW2820" s="14" t="s">
        <v>43</v>
      </c>
      <c r="AX2820" s="14" t="s">
        <v>24</v>
      </c>
      <c r="AY2820" s="248" t="s">
        <v>281</v>
      </c>
    </row>
    <row r="2821" s="1" customFormat="1" ht="16.5" customHeight="1">
      <c r="B2821" s="203"/>
      <c r="C2821" s="204" t="s">
        <v>3325</v>
      </c>
      <c r="D2821" s="204" t="s">
        <v>282</v>
      </c>
      <c r="E2821" s="205" t="s">
        <v>3326</v>
      </c>
      <c r="F2821" s="206" t="s">
        <v>3327</v>
      </c>
      <c r="G2821" s="207" t="s">
        <v>470</v>
      </c>
      <c r="H2821" s="208">
        <v>10.851000000000001</v>
      </c>
      <c r="I2821" s="209"/>
      <c r="J2821" s="210">
        <f>ROUND(I2821*H2821,2)</f>
        <v>0</v>
      </c>
      <c r="K2821" s="206" t="s">
        <v>389</v>
      </c>
      <c r="L2821" s="48"/>
      <c r="M2821" s="211" t="s">
        <v>5</v>
      </c>
      <c r="N2821" s="212" t="s">
        <v>51</v>
      </c>
      <c r="O2821" s="49"/>
      <c r="P2821" s="213">
        <f>O2821*H2821</f>
        <v>0</v>
      </c>
      <c r="Q2821" s="213">
        <v>0</v>
      </c>
      <c r="R2821" s="213">
        <f>Q2821*H2821</f>
        <v>0</v>
      </c>
      <c r="S2821" s="213">
        <v>0</v>
      </c>
      <c r="T2821" s="214">
        <f>S2821*H2821</f>
        <v>0</v>
      </c>
      <c r="AR2821" s="26" t="s">
        <v>354</v>
      </c>
      <c r="AT2821" s="26" t="s">
        <v>282</v>
      </c>
      <c r="AU2821" s="26" t="s">
        <v>87</v>
      </c>
      <c r="AY2821" s="26" t="s">
        <v>281</v>
      </c>
      <c r="BE2821" s="215">
        <f>IF(N2821="základní",J2821,0)</f>
        <v>0</v>
      </c>
      <c r="BF2821" s="215">
        <f>IF(N2821="snížená",J2821,0)</f>
        <v>0</v>
      </c>
      <c r="BG2821" s="215">
        <f>IF(N2821="zákl. přenesená",J2821,0)</f>
        <v>0</v>
      </c>
      <c r="BH2821" s="215">
        <f>IF(N2821="sníž. přenesená",J2821,0)</f>
        <v>0</v>
      </c>
      <c r="BI2821" s="215">
        <f>IF(N2821="nulová",J2821,0)</f>
        <v>0</v>
      </c>
      <c r="BJ2821" s="26" t="s">
        <v>24</v>
      </c>
      <c r="BK2821" s="215">
        <f>ROUND(I2821*H2821,2)</f>
        <v>0</v>
      </c>
      <c r="BL2821" s="26" t="s">
        <v>354</v>
      </c>
      <c r="BM2821" s="26" t="s">
        <v>3328</v>
      </c>
    </row>
    <row r="2822" s="1" customFormat="1">
      <c r="B2822" s="48"/>
      <c r="D2822" s="216" t="s">
        <v>288</v>
      </c>
      <c r="F2822" s="217" t="s">
        <v>3329</v>
      </c>
      <c r="I2822" s="218"/>
      <c r="L2822" s="48"/>
      <c r="M2822" s="219"/>
      <c r="N2822" s="49"/>
      <c r="O2822" s="49"/>
      <c r="P2822" s="49"/>
      <c r="Q2822" s="49"/>
      <c r="R2822" s="49"/>
      <c r="S2822" s="49"/>
      <c r="T2822" s="87"/>
      <c r="AT2822" s="26" t="s">
        <v>288</v>
      </c>
      <c r="AU2822" s="26" t="s">
        <v>87</v>
      </c>
    </row>
    <row r="2823" s="10" customFormat="1" ht="29.88" customHeight="1">
      <c r="B2823" s="192"/>
      <c r="D2823" s="193" t="s">
        <v>79</v>
      </c>
      <c r="E2823" s="230" t="s">
        <v>3330</v>
      </c>
      <c r="F2823" s="230" t="s">
        <v>3331</v>
      </c>
      <c r="I2823" s="195"/>
      <c r="J2823" s="231">
        <f>BK2823</f>
        <v>0</v>
      </c>
      <c r="L2823" s="192"/>
      <c r="M2823" s="197"/>
      <c r="N2823" s="198"/>
      <c r="O2823" s="198"/>
      <c r="P2823" s="199">
        <f>SUM(P2824:P2843)</f>
        <v>0</v>
      </c>
      <c r="Q2823" s="198"/>
      <c r="R2823" s="199">
        <f>SUM(R2824:R2843)</f>
        <v>0.0039312000000000001</v>
      </c>
      <c r="S2823" s="198"/>
      <c r="T2823" s="200">
        <f>SUM(T2824:T2843)</f>
        <v>0</v>
      </c>
      <c r="AR2823" s="193" t="s">
        <v>87</v>
      </c>
      <c r="AT2823" s="201" t="s">
        <v>79</v>
      </c>
      <c r="AU2823" s="201" t="s">
        <v>24</v>
      </c>
      <c r="AY2823" s="193" t="s">
        <v>281</v>
      </c>
      <c r="BK2823" s="202">
        <f>SUM(BK2824:BK2843)</f>
        <v>0</v>
      </c>
    </row>
    <row r="2824" s="1" customFormat="1" ht="16.5" customHeight="1">
      <c r="B2824" s="203"/>
      <c r="C2824" s="204" t="s">
        <v>3332</v>
      </c>
      <c r="D2824" s="204" t="s">
        <v>282</v>
      </c>
      <c r="E2824" s="205" t="s">
        <v>3333</v>
      </c>
      <c r="F2824" s="206" t="s">
        <v>3334</v>
      </c>
      <c r="G2824" s="207" t="s">
        <v>388</v>
      </c>
      <c r="H2824" s="208">
        <v>89.900000000000006</v>
      </c>
      <c r="I2824" s="209"/>
      <c r="J2824" s="210">
        <f>ROUND(I2824*H2824,2)</f>
        <v>0</v>
      </c>
      <c r="K2824" s="206" t="s">
        <v>5</v>
      </c>
      <c r="L2824" s="48"/>
      <c r="M2824" s="211" t="s">
        <v>5</v>
      </c>
      <c r="N2824" s="212" t="s">
        <v>51</v>
      </c>
      <c r="O2824" s="49"/>
      <c r="P2824" s="213">
        <f>O2824*H2824</f>
        <v>0</v>
      </c>
      <c r="Q2824" s="213">
        <v>0</v>
      </c>
      <c r="R2824" s="213">
        <f>Q2824*H2824</f>
        <v>0</v>
      </c>
      <c r="S2824" s="213">
        <v>0</v>
      </c>
      <c r="T2824" s="214">
        <f>S2824*H2824</f>
        <v>0</v>
      </c>
      <c r="AR2824" s="26" t="s">
        <v>354</v>
      </c>
      <c r="AT2824" s="26" t="s">
        <v>282</v>
      </c>
      <c r="AU2824" s="26" t="s">
        <v>87</v>
      </c>
      <c r="AY2824" s="26" t="s">
        <v>281</v>
      </c>
      <c r="BE2824" s="215">
        <f>IF(N2824="základní",J2824,0)</f>
        <v>0</v>
      </c>
      <c r="BF2824" s="215">
        <f>IF(N2824="snížená",J2824,0)</f>
        <v>0</v>
      </c>
      <c r="BG2824" s="215">
        <f>IF(N2824="zákl. přenesená",J2824,0)</f>
        <v>0</v>
      </c>
      <c r="BH2824" s="215">
        <f>IF(N2824="sníž. přenesená",J2824,0)</f>
        <v>0</v>
      </c>
      <c r="BI2824" s="215">
        <f>IF(N2824="nulová",J2824,0)</f>
        <v>0</v>
      </c>
      <c r="BJ2824" s="26" t="s">
        <v>24</v>
      </c>
      <c r="BK2824" s="215">
        <f>ROUND(I2824*H2824,2)</f>
        <v>0</v>
      </c>
      <c r="BL2824" s="26" t="s">
        <v>354</v>
      </c>
      <c r="BM2824" s="26" t="s">
        <v>3335</v>
      </c>
    </row>
    <row r="2825" s="1" customFormat="1" ht="16.5" customHeight="1">
      <c r="B2825" s="203"/>
      <c r="C2825" s="204" t="s">
        <v>3336</v>
      </c>
      <c r="D2825" s="204" t="s">
        <v>282</v>
      </c>
      <c r="E2825" s="205" t="s">
        <v>3337</v>
      </c>
      <c r="F2825" s="206" t="s">
        <v>3338</v>
      </c>
      <c r="G2825" s="207" t="s">
        <v>394</v>
      </c>
      <c r="H2825" s="208">
        <v>14.4</v>
      </c>
      <c r="I2825" s="209"/>
      <c r="J2825" s="210">
        <f>ROUND(I2825*H2825,2)</f>
        <v>0</v>
      </c>
      <c r="K2825" s="206" t="s">
        <v>389</v>
      </c>
      <c r="L2825" s="48"/>
      <c r="M2825" s="211" t="s">
        <v>5</v>
      </c>
      <c r="N2825" s="212" t="s">
        <v>51</v>
      </c>
      <c r="O2825" s="49"/>
      <c r="P2825" s="213">
        <f>O2825*H2825</f>
        <v>0</v>
      </c>
      <c r="Q2825" s="213">
        <v>4.1999999999999998E-05</v>
      </c>
      <c r="R2825" s="213">
        <f>Q2825*H2825</f>
        <v>0.00060479999999999996</v>
      </c>
      <c r="S2825" s="213">
        <v>0</v>
      </c>
      <c r="T2825" s="214">
        <f>S2825*H2825</f>
        <v>0</v>
      </c>
      <c r="AR2825" s="26" t="s">
        <v>354</v>
      </c>
      <c r="AT2825" s="26" t="s">
        <v>282</v>
      </c>
      <c r="AU2825" s="26" t="s">
        <v>87</v>
      </c>
      <c r="AY2825" s="26" t="s">
        <v>281</v>
      </c>
      <c r="BE2825" s="215">
        <f>IF(N2825="základní",J2825,0)</f>
        <v>0</v>
      </c>
      <c r="BF2825" s="215">
        <f>IF(N2825="snížená",J2825,0)</f>
        <v>0</v>
      </c>
      <c r="BG2825" s="215">
        <f>IF(N2825="zákl. přenesená",J2825,0)</f>
        <v>0</v>
      </c>
      <c r="BH2825" s="215">
        <f>IF(N2825="sníž. přenesená",J2825,0)</f>
        <v>0</v>
      </c>
      <c r="BI2825" s="215">
        <f>IF(N2825="nulová",J2825,0)</f>
        <v>0</v>
      </c>
      <c r="BJ2825" s="26" t="s">
        <v>24</v>
      </c>
      <c r="BK2825" s="215">
        <f>ROUND(I2825*H2825,2)</f>
        <v>0</v>
      </c>
      <c r="BL2825" s="26" t="s">
        <v>354</v>
      </c>
      <c r="BM2825" s="26" t="s">
        <v>3339</v>
      </c>
    </row>
    <row r="2826" s="1" customFormat="1">
      <c r="B2826" s="48"/>
      <c r="D2826" s="216" t="s">
        <v>288</v>
      </c>
      <c r="F2826" s="217" t="s">
        <v>3340</v>
      </c>
      <c r="I2826" s="218"/>
      <c r="L2826" s="48"/>
      <c r="M2826" s="219"/>
      <c r="N2826" s="49"/>
      <c r="O2826" s="49"/>
      <c r="P2826" s="49"/>
      <c r="Q2826" s="49"/>
      <c r="R2826" s="49"/>
      <c r="S2826" s="49"/>
      <c r="T2826" s="87"/>
      <c r="AT2826" s="26" t="s">
        <v>288</v>
      </c>
      <c r="AU2826" s="26" t="s">
        <v>87</v>
      </c>
    </row>
    <row r="2827" s="12" customFormat="1">
      <c r="B2827" s="232"/>
      <c r="D2827" s="216" t="s">
        <v>402</v>
      </c>
      <c r="E2827" s="233" t="s">
        <v>5</v>
      </c>
      <c r="F2827" s="234" t="s">
        <v>3341</v>
      </c>
      <c r="H2827" s="233" t="s">
        <v>5</v>
      </c>
      <c r="I2827" s="235"/>
      <c r="L2827" s="232"/>
      <c r="M2827" s="236"/>
      <c r="N2827" s="237"/>
      <c r="O2827" s="237"/>
      <c r="P2827" s="237"/>
      <c r="Q2827" s="237"/>
      <c r="R2827" s="237"/>
      <c r="S2827" s="237"/>
      <c r="T2827" s="238"/>
      <c r="AT2827" s="233" t="s">
        <v>402</v>
      </c>
      <c r="AU2827" s="233" t="s">
        <v>87</v>
      </c>
      <c r="AV2827" s="12" t="s">
        <v>24</v>
      </c>
      <c r="AW2827" s="12" t="s">
        <v>43</v>
      </c>
      <c r="AX2827" s="12" t="s">
        <v>80</v>
      </c>
      <c r="AY2827" s="233" t="s">
        <v>281</v>
      </c>
    </row>
    <row r="2828" s="13" customFormat="1">
      <c r="B2828" s="239"/>
      <c r="D2828" s="216" t="s">
        <v>402</v>
      </c>
      <c r="E2828" s="240" t="s">
        <v>5</v>
      </c>
      <c r="F2828" s="241" t="s">
        <v>844</v>
      </c>
      <c r="H2828" s="242">
        <v>1.3999999999999999</v>
      </c>
      <c r="I2828" s="243"/>
      <c r="L2828" s="239"/>
      <c r="M2828" s="244"/>
      <c r="N2828" s="245"/>
      <c r="O2828" s="245"/>
      <c r="P2828" s="245"/>
      <c r="Q2828" s="245"/>
      <c r="R2828" s="245"/>
      <c r="S2828" s="245"/>
      <c r="T2828" s="246"/>
      <c r="AT2828" s="240" t="s">
        <v>402</v>
      </c>
      <c r="AU2828" s="240" t="s">
        <v>87</v>
      </c>
      <c r="AV2828" s="13" t="s">
        <v>87</v>
      </c>
      <c r="AW2828" s="13" t="s">
        <v>43</v>
      </c>
      <c r="AX2828" s="13" t="s">
        <v>80</v>
      </c>
      <c r="AY2828" s="240" t="s">
        <v>281</v>
      </c>
    </row>
    <row r="2829" s="12" customFormat="1">
      <c r="B2829" s="232"/>
      <c r="D2829" s="216" t="s">
        <v>402</v>
      </c>
      <c r="E2829" s="233" t="s">
        <v>5</v>
      </c>
      <c r="F2829" s="234" t="s">
        <v>3342</v>
      </c>
      <c r="H2829" s="233" t="s">
        <v>5</v>
      </c>
      <c r="I2829" s="235"/>
      <c r="L2829" s="232"/>
      <c r="M2829" s="236"/>
      <c r="N2829" s="237"/>
      <c r="O2829" s="237"/>
      <c r="P2829" s="237"/>
      <c r="Q2829" s="237"/>
      <c r="R2829" s="237"/>
      <c r="S2829" s="237"/>
      <c r="T2829" s="238"/>
      <c r="AT2829" s="233" t="s">
        <v>402</v>
      </c>
      <c r="AU2829" s="233" t="s">
        <v>87</v>
      </c>
      <c r="AV2829" s="12" t="s">
        <v>24</v>
      </c>
      <c r="AW2829" s="12" t="s">
        <v>43</v>
      </c>
      <c r="AX2829" s="12" t="s">
        <v>80</v>
      </c>
      <c r="AY2829" s="233" t="s">
        <v>281</v>
      </c>
    </row>
    <row r="2830" s="13" customFormat="1">
      <c r="B2830" s="239"/>
      <c r="D2830" s="216" t="s">
        <v>402</v>
      </c>
      <c r="E2830" s="240" t="s">
        <v>5</v>
      </c>
      <c r="F2830" s="241" t="s">
        <v>3343</v>
      </c>
      <c r="H2830" s="242">
        <v>3.6000000000000001</v>
      </c>
      <c r="I2830" s="243"/>
      <c r="L2830" s="239"/>
      <c r="M2830" s="244"/>
      <c r="N2830" s="245"/>
      <c r="O2830" s="245"/>
      <c r="P2830" s="245"/>
      <c r="Q2830" s="245"/>
      <c r="R2830" s="245"/>
      <c r="S2830" s="245"/>
      <c r="T2830" s="246"/>
      <c r="AT2830" s="240" t="s">
        <v>402</v>
      </c>
      <c r="AU2830" s="240" t="s">
        <v>87</v>
      </c>
      <c r="AV2830" s="13" t="s">
        <v>87</v>
      </c>
      <c r="AW2830" s="13" t="s">
        <v>43</v>
      </c>
      <c r="AX2830" s="13" t="s">
        <v>80</v>
      </c>
      <c r="AY2830" s="240" t="s">
        <v>281</v>
      </c>
    </row>
    <row r="2831" s="12" customFormat="1">
      <c r="B2831" s="232"/>
      <c r="D2831" s="216" t="s">
        <v>402</v>
      </c>
      <c r="E2831" s="233" t="s">
        <v>5</v>
      </c>
      <c r="F2831" s="234" t="s">
        <v>3344</v>
      </c>
      <c r="H2831" s="233" t="s">
        <v>5</v>
      </c>
      <c r="I2831" s="235"/>
      <c r="L2831" s="232"/>
      <c r="M2831" s="236"/>
      <c r="N2831" s="237"/>
      <c r="O2831" s="237"/>
      <c r="P2831" s="237"/>
      <c r="Q2831" s="237"/>
      <c r="R2831" s="237"/>
      <c r="S2831" s="237"/>
      <c r="T2831" s="238"/>
      <c r="AT2831" s="233" t="s">
        <v>402</v>
      </c>
      <c r="AU2831" s="233" t="s">
        <v>87</v>
      </c>
      <c r="AV2831" s="12" t="s">
        <v>24</v>
      </c>
      <c r="AW2831" s="12" t="s">
        <v>43</v>
      </c>
      <c r="AX2831" s="12" t="s">
        <v>80</v>
      </c>
      <c r="AY2831" s="233" t="s">
        <v>281</v>
      </c>
    </row>
    <row r="2832" s="13" customFormat="1">
      <c r="B2832" s="239"/>
      <c r="D2832" s="216" t="s">
        <v>402</v>
      </c>
      <c r="E2832" s="240" t="s">
        <v>5</v>
      </c>
      <c r="F2832" s="241" t="s">
        <v>3345</v>
      </c>
      <c r="H2832" s="242">
        <v>6</v>
      </c>
      <c r="I2832" s="243"/>
      <c r="L2832" s="239"/>
      <c r="M2832" s="244"/>
      <c r="N2832" s="245"/>
      <c r="O2832" s="245"/>
      <c r="P2832" s="245"/>
      <c r="Q2832" s="245"/>
      <c r="R2832" s="245"/>
      <c r="S2832" s="245"/>
      <c r="T2832" s="246"/>
      <c r="AT2832" s="240" t="s">
        <v>402</v>
      </c>
      <c r="AU2832" s="240" t="s">
        <v>87</v>
      </c>
      <c r="AV2832" s="13" t="s">
        <v>87</v>
      </c>
      <c r="AW2832" s="13" t="s">
        <v>43</v>
      </c>
      <c r="AX2832" s="13" t="s">
        <v>80</v>
      </c>
      <c r="AY2832" s="240" t="s">
        <v>281</v>
      </c>
    </row>
    <row r="2833" s="12" customFormat="1">
      <c r="B2833" s="232"/>
      <c r="D2833" s="216" t="s">
        <v>402</v>
      </c>
      <c r="E2833" s="233" t="s">
        <v>5</v>
      </c>
      <c r="F2833" s="234" t="s">
        <v>3346</v>
      </c>
      <c r="H2833" s="233" t="s">
        <v>5</v>
      </c>
      <c r="I2833" s="235"/>
      <c r="L2833" s="232"/>
      <c r="M2833" s="236"/>
      <c r="N2833" s="237"/>
      <c r="O2833" s="237"/>
      <c r="P2833" s="237"/>
      <c r="Q2833" s="237"/>
      <c r="R2833" s="237"/>
      <c r="S2833" s="237"/>
      <c r="T2833" s="238"/>
      <c r="AT2833" s="233" t="s">
        <v>402</v>
      </c>
      <c r="AU2833" s="233" t="s">
        <v>87</v>
      </c>
      <c r="AV2833" s="12" t="s">
        <v>24</v>
      </c>
      <c r="AW2833" s="12" t="s">
        <v>43</v>
      </c>
      <c r="AX2833" s="12" t="s">
        <v>80</v>
      </c>
      <c r="AY2833" s="233" t="s">
        <v>281</v>
      </c>
    </row>
    <row r="2834" s="13" customFormat="1">
      <c r="B2834" s="239"/>
      <c r="D2834" s="216" t="s">
        <v>402</v>
      </c>
      <c r="E2834" s="240" t="s">
        <v>5</v>
      </c>
      <c r="F2834" s="241" t="s">
        <v>3347</v>
      </c>
      <c r="H2834" s="242">
        <v>1.8</v>
      </c>
      <c r="I2834" s="243"/>
      <c r="L2834" s="239"/>
      <c r="M2834" s="244"/>
      <c r="N2834" s="245"/>
      <c r="O2834" s="245"/>
      <c r="P2834" s="245"/>
      <c r="Q2834" s="245"/>
      <c r="R2834" s="245"/>
      <c r="S2834" s="245"/>
      <c r="T2834" s="246"/>
      <c r="AT2834" s="240" t="s">
        <v>402</v>
      </c>
      <c r="AU2834" s="240" t="s">
        <v>87</v>
      </c>
      <c r="AV2834" s="13" t="s">
        <v>87</v>
      </c>
      <c r="AW2834" s="13" t="s">
        <v>43</v>
      </c>
      <c r="AX2834" s="13" t="s">
        <v>80</v>
      </c>
      <c r="AY2834" s="240" t="s">
        <v>281</v>
      </c>
    </row>
    <row r="2835" s="12" customFormat="1">
      <c r="B2835" s="232"/>
      <c r="D2835" s="216" t="s">
        <v>402</v>
      </c>
      <c r="E2835" s="233" t="s">
        <v>5</v>
      </c>
      <c r="F2835" s="234" t="s">
        <v>3348</v>
      </c>
      <c r="H2835" s="233" t="s">
        <v>5</v>
      </c>
      <c r="I2835" s="235"/>
      <c r="L2835" s="232"/>
      <c r="M2835" s="236"/>
      <c r="N2835" s="237"/>
      <c r="O2835" s="237"/>
      <c r="P2835" s="237"/>
      <c r="Q2835" s="237"/>
      <c r="R2835" s="237"/>
      <c r="S2835" s="237"/>
      <c r="T2835" s="238"/>
      <c r="AT2835" s="233" t="s">
        <v>402</v>
      </c>
      <c r="AU2835" s="233" t="s">
        <v>87</v>
      </c>
      <c r="AV2835" s="12" t="s">
        <v>24</v>
      </c>
      <c r="AW2835" s="12" t="s">
        <v>43</v>
      </c>
      <c r="AX2835" s="12" t="s">
        <v>80</v>
      </c>
      <c r="AY2835" s="233" t="s">
        <v>281</v>
      </c>
    </row>
    <row r="2836" s="13" customFormat="1">
      <c r="B2836" s="239"/>
      <c r="D2836" s="216" t="s">
        <v>402</v>
      </c>
      <c r="E2836" s="240" t="s">
        <v>5</v>
      </c>
      <c r="F2836" s="241" t="s">
        <v>3349</v>
      </c>
      <c r="H2836" s="242">
        <v>1.6000000000000001</v>
      </c>
      <c r="I2836" s="243"/>
      <c r="L2836" s="239"/>
      <c r="M2836" s="244"/>
      <c r="N2836" s="245"/>
      <c r="O2836" s="245"/>
      <c r="P2836" s="245"/>
      <c r="Q2836" s="245"/>
      <c r="R2836" s="245"/>
      <c r="S2836" s="245"/>
      <c r="T2836" s="246"/>
      <c r="AT2836" s="240" t="s">
        <v>402</v>
      </c>
      <c r="AU2836" s="240" t="s">
        <v>87</v>
      </c>
      <c r="AV2836" s="13" t="s">
        <v>87</v>
      </c>
      <c r="AW2836" s="13" t="s">
        <v>43</v>
      </c>
      <c r="AX2836" s="13" t="s">
        <v>80</v>
      </c>
      <c r="AY2836" s="240" t="s">
        <v>281</v>
      </c>
    </row>
    <row r="2837" s="14" customFormat="1">
      <c r="B2837" s="247"/>
      <c r="D2837" s="216" t="s">
        <v>402</v>
      </c>
      <c r="E2837" s="248" t="s">
        <v>5</v>
      </c>
      <c r="F2837" s="249" t="s">
        <v>405</v>
      </c>
      <c r="H2837" s="250">
        <v>14.4</v>
      </c>
      <c r="I2837" s="251"/>
      <c r="L2837" s="247"/>
      <c r="M2837" s="252"/>
      <c r="N2837" s="253"/>
      <c r="O2837" s="253"/>
      <c r="P2837" s="253"/>
      <c r="Q2837" s="253"/>
      <c r="R2837" s="253"/>
      <c r="S2837" s="253"/>
      <c r="T2837" s="254"/>
      <c r="AT2837" s="248" t="s">
        <v>402</v>
      </c>
      <c r="AU2837" s="248" t="s">
        <v>87</v>
      </c>
      <c r="AV2837" s="14" t="s">
        <v>286</v>
      </c>
      <c r="AW2837" s="14" t="s">
        <v>43</v>
      </c>
      <c r="AX2837" s="14" t="s">
        <v>24</v>
      </c>
      <c r="AY2837" s="248" t="s">
        <v>281</v>
      </c>
    </row>
    <row r="2838" s="1" customFormat="1" ht="16.5" customHeight="1">
      <c r="B2838" s="203"/>
      <c r="C2838" s="255" t="s">
        <v>3350</v>
      </c>
      <c r="D2838" s="255" t="s">
        <v>512</v>
      </c>
      <c r="E2838" s="256" t="s">
        <v>3351</v>
      </c>
      <c r="F2838" s="257" t="s">
        <v>3352</v>
      </c>
      <c r="G2838" s="258" t="s">
        <v>394</v>
      </c>
      <c r="H2838" s="259">
        <v>15.84</v>
      </c>
      <c r="I2838" s="260"/>
      <c r="J2838" s="261">
        <f>ROUND(I2838*H2838,2)</f>
        <v>0</v>
      </c>
      <c r="K2838" s="257" t="s">
        <v>389</v>
      </c>
      <c r="L2838" s="262"/>
      <c r="M2838" s="263" t="s">
        <v>5</v>
      </c>
      <c r="N2838" s="264" t="s">
        <v>51</v>
      </c>
      <c r="O2838" s="49"/>
      <c r="P2838" s="213">
        <f>O2838*H2838</f>
        <v>0</v>
      </c>
      <c r="Q2838" s="213">
        <v>0.00021000000000000001</v>
      </c>
      <c r="R2838" s="213">
        <f>Q2838*H2838</f>
        <v>0.0033264000000000002</v>
      </c>
      <c r="S2838" s="213">
        <v>0</v>
      </c>
      <c r="T2838" s="214">
        <f>S2838*H2838</f>
        <v>0</v>
      </c>
      <c r="AR2838" s="26" t="s">
        <v>738</v>
      </c>
      <c r="AT2838" s="26" t="s">
        <v>512</v>
      </c>
      <c r="AU2838" s="26" t="s">
        <v>87</v>
      </c>
      <c r="AY2838" s="26" t="s">
        <v>281</v>
      </c>
      <c r="BE2838" s="215">
        <f>IF(N2838="základní",J2838,0)</f>
        <v>0</v>
      </c>
      <c r="BF2838" s="215">
        <f>IF(N2838="snížená",J2838,0)</f>
        <v>0</v>
      </c>
      <c r="BG2838" s="215">
        <f>IF(N2838="zákl. přenesená",J2838,0)</f>
        <v>0</v>
      </c>
      <c r="BH2838" s="215">
        <f>IF(N2838="sníž. přenesená",J2838,0)</f>
        <v>0</v>
      </c>
      <c r="BI2838" s="215">
        <f>IF(N2838="nulová",J2838,0)</f>
        <v>0</v>
      </c>
      <c r="BJ2838" s="26" t="s">
        <v>24</v>
      </c>
      <c r="BK2838" s="215">
        <f>ROUND(I2838*H2838,2)</f>
        <v>0</v>
      </c>
      <c r="BL2838" s="26" t="s">
        <v>354</v>
      </c>
      <c r="BM2838" s="26" t="s">
        <v>3353</v>
      </c>
    </row>
    <row r="2839" s="1" customFormat="1">
      <c r="B2839" s="48"/>
      <c r="D2839" s="216" t="s">
        <v>288</v>
      </c>
      <c r="F2839" s="217" t="s">
        <v>3354</v>
      </c>
      <c r="I2839" s="218"/>
      <c r="L2839" s="48"/>
      <c r="M2839" s="219"/>
      <c r="N2839" s="49"/>
      <c r="O2839" s="49"/>
      <c r="P2839" s="49"/>
      <c r="Q2839" s="49"/>
      <c r="R2839" s="49"/>
      <c r="S2839" s="49"/>
      <c r="T2839" s="87"/>
      <c r="AT2839" s="26" t="s">
        <v>288</v>
      </c>
      <c r="AU2839" s="26" t="s">
        <v>87</v>
      </c>
    </row>
    <row r="2840" s="13" customFormat="1">
      <c r="B2840" s="239"/>
      <c r="D2840" s="216" t="s">
        <v>402</v>
      </c>
      <c r="E2840" s="240" t="s">
        <v>5</v>
      </c>
      <c r="F2840" s="241" t="s">
        <v>3355</v>
      </c>
      <c r="H2840" s="242">
        <v>15.84</v>
      </c>
      <c r="I2840" s="243"/>
      <c r="L2840" s="239"/>
      <c r="M2840" s="244"/>
      <c r="N2840" s="245"/>
      <c r="O2840" s="245"/>
      <c r="P2840" s="245"/>
      <c r="Q2840" s="245"/>
      <c r="R2840" s="245"/>
      <c r="S2840" s="245"/>
      <c r="T2840" s="246"/>
      <c r="AT2840" s="240" t="s">
        <v>402</v>
      </c>
      <c r="AU2840" s="240" t="s">
        <v>87</v>
      </c>
      <c r="AV2840" s="13" t="s">
        <v>87</v>
      </c>
      <c r="AW2840" s="13" t="s">
        <v>43</v>
      </c>
      <c r="AX2840" s="13" t="s">
        <v>80</v>
      </c>
      <c r="AY2840" s="240" t="s">
        <v>281</v>
      </c>
    </row>
    <row r="2841" s="14" customFormat="1">
      <c r="B2841" s="247"/>
      <c r="D2841" s="216" t="s">
        <v>402</v>
      </c>
      <c r="E2841" s="248" t="s">
        <v>5</v>
      </c>
      <c r="F2841" s="249" t="s">
        <v>405</v>
      </c>
      <c r="H2841" s="250">
        <v>15.84</v>
      </c>
      <c r="I2841" s="251"/>
      <c r="L2841" s="247"/>
      <c r="M2841" s="252"/>
      <c r="N2841" s="253"/>
      <c r="O2841" s="253"/>
      <c r="P2841" s="253"/>
      <c r="Q2841" s="253"/>
      <c r="R2841" s="253"/>
      <c r="S2841" s="253"/>
      <c r="T2841" s="254"/>
      <c r="AT2841" s="248" t="s">
        <v>402</v>
      </c>
      <c r="AU2841" s="248" t="s">
        <v>87</v>
      </c>
      <c r="AV2841" s="14" t="s">
        <v>286</v>
      </c>
      <c r="AW2841" s="14" t="s">
        <v>43</v>
      </c>
      <c r="AX2841" s="14" t="s">
        <v>24</v>
      </c>
      <c r="AY2841" s="248" t="s">
        <v>281</v>
      </c>
    </row>
    <row r="2842" s="1" customFormat="1" ht="16.5" customHeight="1">
      <c r="B2842" s="203"/>
      <c r="C2842" s="204" t="s">
        <v>3356</v>
      </c>
      <c r="D2842" s="204" t="s">
        <v>282</v>
      </c>
      <c r="E2842" s="205" t="s">
        <v>3357</v>
      </c>
      <c r="F2842" s="206" t="s">
        <v>3358</v>
      </c>
      <c r="G2842" s="207" t="s">
        <v>470</v>
      </c>
      <c r="H2842" s="208">
        <v>0.0040000000000000001</v>
      </c>
      <c r="I2842" s="209"/>
      <c r="J2842" s="210">
        <f>ROUND(I2842*H2842,2)</f>
        <v>0</v>
      </c>
      <c r="K2842" s="206" t="s">
        <v>389</v>
      </c>
      <c r="L2842" s="48"/>
      <c r="M2842" s="211" t="s">
        <v>5</v>
      </c>
      <c r="N2842" s="212" t="s">
        <v>51</v>
      </c>
      <c r="O2842" s="49"/>
      <c r="P2842" s="213">
        <f>O2842*H2842</f>
        <v>0</v>
      </c>
      <c r="Q2842" s="213">
        <v>0</v>
      </c>
      <c r="R2842" s="213">
        <f>Q2842*H2842</f>
        <v>0</v>
      </c>
      <c r="S2842" s="213">
        <v>0</v>
      </c>
      <c r="T2842" s="214">
        <f>S2842*H2842</f>
        <v>0</v>
      </c>
      <c r="AR2842" s="26" t="s">
        <v>354</v>
      </c>
      <c r="AT2842" s="26" t="s">
        <v>282</v>
      </c>
      <c r="AU2842" s="26" t="s">
        <v>87</v>
      </c>
      <c r="AY2842" s="26" t="s">
        <v>281</v>
      </c>
      <c r="BE2842" s="215">
        <f>IF(N2842="základní",J2842,0)</f>
        <v>0</v>
      </c>
      <c r="BF2842" s="215">
        <f>IF(N2842="snížená",J2842,0)</f>
        <v>0</v>
      </c>
      <c r="BG2842" s="215">
        <f>IF(N2842="zákl. přenesená",J2842,0)</f>
        <v>0</v>
      </c>
      <c r="BH2842" s="215">
        <f>IF(N2842="sníž. přenesená",J2842,0)</f>
        <v>0</v>
      </c>
      <c r="BI2842" s="215">
        <f>IF(N2842="nulová",J2842,0)</f>
        <v>0</v>
      </c>
      <c r="BJ2842" s="26" t="s">
        <v>24</v>
      </c>
      <c r="BK2842" s="215">
        <f>ROUND(I2842*H2842,2)</f>
        <v>0</v>
      </c>
      <c r="BL2842" s="26" t="s">
        <v>354</v>
      </c>
      <c r="BM2842" s="26" t="s">
        <v>3359</v>
      </c>
    </row>
    <row r="2843" s="1" customFormat="1">
      <c r="B2843" s="48"/>
      <c r="D2843" s="216" t="s">
        <v>288</v>
      </c>
      <c r="F2843" s="217" t="s">
        <v>3360</v>
      </c>
      <c r="I2843" s="218"/>
      <c r="L2843" s="48"/>
      <c r="M2843" s="219"/>
      <c r="N2843" s="49"/>
      <c r="O2843" s="49"/>
      <c r="P2843" s="49"/>
      <c r="Q2843" s="49"/>
      <c r="R2843" s="49"/>
      <c r="S2843" s="49"/>
      <c r="T2843" s="87"/>
      <c r="AT2843" s="26" t="s">
        <v>288</v>
      </c>
      <c r="AU2843" s="26" t="s">
        <v>87</v>
      </c>
    </row>
    <row r="2844" s="10" customFormat="1" ht="29.88" customHeight="1">
      <c r="B2844" s="192"/>
      <c r="D2844" s="193" t="s">
        <v>79</v>
      </c>
      <c r="E2844" s="230" t="s">
        <v>3361</v>
      </c>
      <c r="F2844" s="230" t="s">
        <v>3362</v>
      </c>
      <c r="I2844" s="195"/>
      <c r="J2844" s="231">
        <f>BK2844</f>
        <v>0</v>
      </c>
      <c r="L2844" s="192"/>
      <c r="M2844" s="197"/>
      <c r="N2844" s="198"/>
      <c r="O2844" s="198"/>
      <c r="P2844" s="199">
        <f>SUM(P2845:P2992)</f>
        <v>0</v>
      </c>
      <c r="Q2844" s="198"/>
      <c r="R2844" s="199">
        <f>SUM(R2845:R2992)</f>
        <v>6.6187801849999994</v>
      </c>
      <c r="S2844" s="198"/>
      <c r="T2844" s="200">
        <f>SUM(T2845:T2992)</f>
        <v>0</v>
      </c>
      <c r="AR2844" s="193" t="s">
        <v>87</v>
      </c>
      <c r="AT2844" s="201" t="s">
        <v>79</v>
      </c>
      <c r="AU2844" s="201" t="s">
        <v>24</v>
      </c>
      <c r="AY2844" s="193" t="s">
        <v>281</v>
      </c>
      <c r="BK2844" s="202">
        <f>SUM(BK2845:BK2992)</f>
        <v>0</v>
      </c>
    </row>
    <row r="2845" s="1" customFormat="1" ht="25.5" customHeight="1">
      <c r="B2845" s="203"/>
      <c r="C2845" s="204" t="s">
        <v>3363</v>
      </c>
      <c r="D2845" s="204" t="s">
        <v>282</v>
      </c>
      <c r="E2845" s="205" t="s">
        <v>3364</v>
      </c>
      <c r="F2845" s="206" t="s">
        <v>3365</v>
      </c>
      <c r="G2845" s="207" t="s">
        <v>388</v>
      </c>
      <c r="H2845" s="208">
        <v>236.11000000000001</v>
      </c>
      <c r="I2845" s="209"/>
      <c r="J2845" s="210">
        <f>ROUND(I2845*H2845,2)</f>
        <v>0</v>
      </c>
      <c r="K2845" s="206" t="s">
        <v>5</v>
      </c>
      <c r="L2845" s="48"/>
      <c r="M2845" s="211" t="s">
        <v>5</v>
      </c>
      <c r="N2845" s="212" t="s">
        <v>51</v>
      </c>
      <c r="O2845" s="49"/>
      <c r="P2845" s="213">
        <f>O2845*H2845</f>
        <v>0</v>
      </c>
      <c r="Q2845" s="213">
        <v>0.0080000000000000002</v>
      </c>
      <c r="R2845" s="213">
        <f>Q2845*H2845</f>
        <v>1.8888800000000001</v>
      </c>
      <c r="S2845" s="213">
        <v>0</v>
      </c>
      <c r="T2845" s="214">
        <f>S2845*H2845</f>
        <v>0</v>
      </c>
      <c r="AR2845" s="26" t="s">
        <v>354</v>
      </c>
      <c r="AT2845" s="26" t="s">
        <v>282</v>
      </c>
      <c r="AU2845" s="26" t="s">
        <v>87</v>
      </c>
      <c r="AY2845" s="26" t="s">
        <v>281</v>
      </c>
      <c r="BE2845" s="215">
        <f>IF(N2845="základní",J2845,0)</f>
        <v>0</v>
      </c>
      <c r="BF2845" s="215">
        <f>IF(N2845="snížená",J2845,0)</f>
        <v>0</v>
      </c>
      <c r="BG2845" s="215">
        <f>IF(N2845="zákl. přenesená",J2845,0)</f>
        <v>0</v>
      </c>
      <c r="BH2845" s="215">
        <f>IF(N2845="sníž. přenesená",J2845,0)</f>
        <v>0</v>
      </c>
      <c r="BI2845" s="215">
        <f>IF(N2845="nulová",J2845,0)</f>
        <v>0</v>
      </c>
      <c r="BJ2845" s="26" t="s">
        <v>24</v>
      </c>
      <c r="BK2845" s="215">
        <f>ROUND(I2845*H2845,2)</f>
        <v>0</v>
      </c>
      <c r="BL2845" s="26" t="s">
        <v>354</v>
      </c>
      <c r="BM2845" s="26" t="s">
        <v>3366</v>
      </c>
    </row>
    <row r="2846" s="1" customFormat="1">
      <c r="B2846" s="48"/>
      <c r="D2846" s="216" t="s">
        <v>288</v>
      </c>
      <c r="F2846" s="217" t="s">
        <v>3367</v>
      </c>
      <c r="I2846" s="218"/>
      <c r="L2846" s="48"/>
      <c r="M2846" s="219"/>
      <c r="N2846" s="49"/>
      <c r="O2846" s="49"/>
      <c r="P2846" s="49"/>
      <c r="Q2846" s="49"/>
      <c r="R2846" s="49"/>
      <c r="S2846" s="49"/>
      <c r="T2846" s="87"/>
      <c r="AT2846" s="26" t="s">
        <v>288</v>
      </c>
      <c r="AU2846" s="26" t="s">
        <v>87</v>
      </c>
    </row>
    <row r="2847" s="12" customFormat="1">
      <c r="B2847" s="232"/>
      <c r="D2847" s="216" t="s">
        <v>402</v>
      </c>
      <c r="E2847" s="233" t="s">
        <v>5</v>
      </c>
      <c r="F2847" s="234" t="s">
        <v>3368</v>
      </c>
      <c r="H2847" s="233" t="s">
        <v>5</v>
      </c>
      <c r="I2847" s="235"/>
      <c r="L2847" s="232"/>
      <c r="M2847" s="236"/>
      <c r="N2847" s="237"/>
      <c r="O2847" s="237"/>
      <c r="P2847" s="237"/>
      <c r="Q2847" s="237"/>
      <c r="R2847" s="237"/>
      <c r="S2847" s="237"/>
      <c r="T2847" s="238"/>
      <c r="AT2847" s="233" t="s">
        <v>402</v>
      </c>
      <c r="AU2847" s="233" t="s">
        <v>87</v>
      </c>
      <c r="AV2847" s="12" t="s">
        <v>24</v>
      </c>
      <c r="AW2847" s="12" t="s">
        <v>43</v>
      </c>
      <c r="AX2847" s="12" t="s">
        <v>80</v>
      </c>
      <c r="AY2847" s="233" t="s">
        <v>281</v>
      </c>
    </row>
    <row r="2848" s="12" customFormat="1">
      <c r="B2848" s="232"/>
      <c r="D2848" s="216" t="s">
        <v>402</v>
      </c>
      <c r="E2848" s="233" t="s">
        <v>5</v>
      </c>
      <c r="F2848" s="234" t="s">
        <v>1921</v>
      </c>
      <c r="H2848" s="233" t="s">
        <v>5</v>
      </c>
      <c r="I2848" s="235"/>
      <c r="L2848" s="232"/>
      <c r="M2848" s="236"/>
      <c r="N2848" s="237"/>
      <c r="O2848" s="237"/>
      <c r="P2848" s="237"/>
      <c r="Q2848" s="237"/>
      <c r="R2848" s="237"/>
      <c r="S2848" s="237"/>
      <c r="T2848" s="238"/>
      <c r="AT2848" s="233" t="s">
        <v>402</v>
      </c>
      <c r="AU2848" s="233" t="s">
        <v>87</v>
      </c>
      <c r="AV2848" s="12" t="s">
        <v>24</v>
      </c>
      <c r="AW2848" s="12" t="s">
        <v>43</v>
      </c>
      <c r="AX2848" s="12" t="s">
        <v>80</v>
      </c>
      <c r="AY2848" s="233" t="s">
        <v>281</v>
      </c>
    </row>
    <row r="2849" s="13" customFormat="1">
      <c r="B2849" s="239"/>
      <c r="D2849" s="216" t="s">
        <v>402</v>
      </c>
      <c r="E2849" s="240" t="s">
        <v>5</v>
      </c>
      <c r="F2849" s="241" t="s">
        <v>3369</v>
      </c>
      <c r="H2849" s="242">
        <v>57.280000000000001</v>
      </c>
      <c r="I2849" s="243"/>
      <c r="L2849" s="239"/>
      <c r="M2849" s="244"/>
      <c r="N2849" s="245"/>
      <c r="O2849" s="245"/>
      <c r="P2849" s="245"/>
      <c r="Q2849" s="245"/>
      <c r="R2849" s="245"/>
      <c r="S2849" s="245"/>
      <c r="T2849" s="246"/>
      <c r="AT2849" s="240" t="s">
        <v>402</v>
      </c>
      <c r="AU2849" s="240" t="s">
        <v>87</v>
      </c>
      <c r="AV2849" s="13" t="s">
        <v>87</v>
      </c>
      <c r="AW2849" s="13" t="s">
        <v>43</v>
      </c>
      <c r="AX2849" s="13" t="s">
        <v>80</v>
      </c>
      <c r="AY2849" s="240" t="s">
        <v>281</v>
      </c>
    </row>
    <row r="2850" s="12" customFormat="1">
      <c r="B2850" s="232"/>
      <c r="D2850" s="216" t="s">
        <v>402</v>
      </c>
      <c r="E2850" s="233" t="s">
        <v>5</v>
      </c>
      <c r="F2850" s="234" t="s">
        <v>1925</v>
      </c>
      <c r="H2850" s="233" t="s">
        <v>5</v>
      </c>
      <c r="I2850" s="235"/>
      <c r="L2850" s="232"/>
      <c r="M2850" s="236"/>
      <c r="N2850" s="237"/>
      <c r="O2850" s="237"/>
      <c r="P2850" s="237"/>
      <c r="Q2850" s="237"/>
      <c r="R2850" s="237"/>
      <c r="S2850" s="237"/>
      <c r="T2850" s="238"/>
      <c r="AT2850" s="233" t="s">
        <v>402</v>
      </c>
      <c r="AU2850" s="233" t="s">
        <v>87</v>
      </c>
      <c r="AV2850" s="12" t="s">
        <v>24</v>
      </c>
      <c r="AW2850" s="12" t="s">
        <v>43</v>
      </c>
      <c r="AX2850" s="12" t="s">
        <v>80</v>
      </c>
      <c r="AY2850" s="233" t="s">
        <v>281</v>
      </c>
    </row>
    <row r="2851" s="13" customFormat="1">
      <c r="B2851" s="239"/>
      <c r="D2851" s="216" t="s">
        <v>402</v>
      </c>
      <c r="E2851" s="240" t="s">
        <v>5</v>
      </c>
      <c r="F2851" s="241" t="s">
        <v>2567</v>
      </c>
      <c r="H2851" s="242">
        <v>94.25</v>
      </c>
      <c r="I2851" s="243"/>
      <c r="L2851" s="239"/>
      <c r="M2851" s="244"/>
      <c r="N2851" s="245"/>
      <c r="O2851" s="245"/>
      <c r="P2851" s="245"/>
      <c r="Q2851" s="245"/>
      <c r="R2851" s="245"/>
      <c r="S2851" s="245"/>
      <c r="T2851" s="246"/>
      <c r="AT2851" s="240" t="s">
        <v>402</v>
      </c>
      <c r="AU2851" s="240" t="s">
        <v>87</v>
      </c>
      <c r="AV2851" s="13" t="s">
        <v>87</v>
      </c>
      <c r="AW2851" s="13" t="s">
        <v>43</v>
      </c>
      <c r="AX2851" s="13" t="s">
        <v>80</v>
      </c>
      <c r="AY2851" s="240" t="s">
        <v>281</v>
      </c>
    </row>
    <row r="2852" s="12" customFormat="1">
      <c r="B2852" s="232"/>
      <c r="D2852" s="216" t="s">
        <v>402</v>
      </c>
      <c r="E2852" s="233" t="s">
        <v>5</v>
      </c>
      <c r="F2852" s="234" t="s">
        <v>1933</v>
      </c>
      <c r="H2852" s="233" t="s">
        <v>5</v>
      </c>
      <c r="I2852" s="235"/>
      <c r="L2852" s="232"/>
      <c r="M2852" s="236"/>
      <c r="N2852" s="237"/>
      <c r="O2852" s="237"/>
      <c r="P2852" s="237"/>
      <c r="Q2852" s="237"/>
      <c r="R2852" s="237"/>
      <c r="S2852" s="237"/>
      <c r="T2852" s="238"/>
      <c r="AT2852" s="233" t="s">
        <v>402</v>
      </c>
      <c r="AU2852" s="233" t="s">
        <v>87</v>
      </c>
      <c r="AV2852" s="12" t="s">
        <v>24</v>
      </c>
      <c r="AW2852" s="12" t="s">
        <v>43</v>
      </c>
      <c r="AX2852" s="12" t="s">
        <v>80</v>
      </c>
      <c r="AY2852" s="233" t="s">
        <v>281</v>
      </c>
    </row>
    <row r="2853" s="13" customFormat="1">
      <c r="B2853" s="239"/>
      <c r="D2853" s="216" t="s">
        <v>402</v>
      </c>
      <c r="E2853" s="240" t="s">
        <v>5</v>
      </c>
      <c r="F2853" s="241" t="s">
        <v>1934</v>
      </c>
      <c r="H2853" s="242">
        <v>84.579999999999998</v>
      </c>
      <c r="I2853" s="243"/>
      <c r="L2853" s="239"/>
      <c r="M2853" s="244"/>
      <c r="N2853" s="245"/>
      <c r="O2853" s="245"/>
      <c r="P2853" s="245"/>
      <c r="Q2853" s="245"/>
      <c r="R2853" s="245"/>
      <c r="S2853" s="245"/>
      <c r="T2853" s="246"/>
      <c r="AT2853" s="240" t="s">
        <v>402</v>
      </c>
      <c r="AU2853" s="240" t="s">
        <v>87</v>
      </c>
      <c r="AV2853" s="13" t="s">
        <v>87</v>
      </c>
      <c r="AW2853" s="13" t="s">
        <v>43</v>
      </c>
      <c r="AX2853" s="13" t="s">
        <v>80</v>
      </c>
      <c r="AY2853" s="240" t="s">
        <v>281</v>
      </c>
    </row>
    <row r="2854" s="14" customFormat="1">
      <c r="B2854" s="247"/>
      <c r="D2854" s="216" t="s">
        <v>402</v>
      </c>
      <c r="E2854" s="248" t="s">
        <v>5</v>
      </c>
      <c r="F2854" s="249" t="s">
        <v>405</v>
      </c>
      <c r="H2854" s="250">
        <v>236.11000000000001</v>
      </c>
      <c r="I2854" s="251"/>
      <c r="L2854" s="247"/>
      <c r="M2854" s="252"/>
      <c r="N2854" s="253"/>
      <c r="O2854" s="253"/>
      <c r="P2854" s="253"/>
      <c r="Q2854" s="253"/>
      <c r="R2854" s="253"/>
      <c r="S2854" s="253"/>
      <c r="T2854" s="254"/>
      <c r="AT2854" s="248" t="s">
        <v>402</v>
      </c>
      <c r="AU2854" s="248" t="s">
        <v>87</v>
      </c>
      <c r="AV2854" s="14" t="s">
        <v>286</v>
      </c>
      <c r="AW2854" s="14" t="s">
        <v>43</v>
      </c>
      <c r="AX2854" s="14" t="s">
        <v>24</v>
      </c>
      <c r="AY2854" s="248" t="s">
        <v>281</v>
      </c>
    </row>
    <row r="2855" s="1" customFormat="1" ht="25.5" customHeight="1">
      <c r="B2855" s="203"/>
      <c r="C2855" s="255" t="s">
        <v>3370</v>
      </c>
      <c r="D2855" s="255" t="s">
        <v>512</v>
      </c>
      <c r="E2855" s="256" t="s">
        <v>3371</v>
      </c>
      <c r="F2855" s="257" t="s">
        <v>3372</v>
      </c>
      <c r="G2855" s="258" t="s">
        <v>388</v>
      </c>
      <c r="H2855" s="259">
        <v>259.721</v>
      </c>
      <c r="I2855" s="260"/>
      <c r="J2855" s="261">
        <f>ROUND(I2855*H2855,2)</f>
        <v>0</v>
      </c>
      <c r="K2855" s="257" t="s">
        <v>5</v>
      </c>
      <c r="L2855" s="262"/>
      <c r="M2855" s="263" t="s">
        <v>5</v>
      </c>
      <c r="N2855" s="264" t="s">
        <v>51</v>
      </c>
      <c r="O2855" s="49"/>
      <c r="P2855" s="213">
        <f>O2855*H2855</f>
        <v>0</v>
      </c>
      <c r="Q2855" s="213">
        <v>0.0080000000000000002</v>
      </c>
      <c r="R2855" s="213">
        <f>Q2855*H2855</f>
        <v>2.0777680000000003</v>
      </c>
      <c r="S2855" s="213">
        <v>0</v>
      </c>
      <c r="T2855" s="214">
        <f>S2855*H2855</f>
        <v>0</v>
      </c>
      <c r="AR2855" s="26" t="s">
        <v>738</v>
      </c>
      <c r="AT2855" s="26" t="s">
        <v>512</v>
      </c>
      <c r="AU2855" s="26" t="s">
        <v>87</v>
      </c>
      <c r="AY2855" s="26" t="s">
        <v>281</v>
      </c>
      <c r="BE2855" s="215">
        <f>IF(N2855="základní",J2855,0)</f>
        <v>0</v>
      </c>
      <c r="BF2855" s="215">
        <f>IF(N2855="snížená",J2855,0)</f>
        <v>0</v>
      </c>
      <c r="BG2855" s="215">
        <f>IF(N2855="zákl. přenesená",J2855,0)</f>
        <v>0</v>
      </c>
      <c r="BH2855" s="215">
        <f>IF(N2855="sníž. přenesená",J2855,0)</f>
        <v>0</v>
      </c>
      <c r="BI2855" s="215">
        <f>IF(N2855="nulová",J2855,0)</f>
        <v>0</v>
      </c>
      <c r="BJ2855" s="26" t="s">
        <v>24</v>
      </c>
      <c r="BK2855" s="215">
        <f>ROUND(I2855*H2855,2)</f>
        <v>0</v>
      </c>
      <c r="BL2855" s="26" t="s">
        <v>354</v>
      </c>
      <c r="BM2855" s="26" t="s">
        <v>3373</v>
      </c>
    </row>
    <row r="2856" s="1" customFormat="1">
      <c r="B2856" s="48"/>
      <c r="D2856" s="216" t="s">
        <v>288</v>
      </c>
      <c r="F2856" s="217" t="s">
        <v>3374</v>
      </c>
      <c r="I2856" s="218"/>
      <c r="L2856" s="48"/>
      <c r="M2856" s="219"/>
      <c r="N2856" s="49"/>
      <c r="O2856" s="49"/>
      <c r="P2856" s="49"/>
      <c r="Q2856" s="49"/>
      <c r="R2856" s="49"/>
      <c r="S2856" s="49"/>
      <c r="T2856" s="87"/>
      <c r="AT2856" s="26" t="s">
        <v>288</v>
      </c>
      <c r="AU2856" s="26" t="s">
        <v>87</v>
      </c>
    </row>
    <row r="2857" s="13" customFormat="1">
      <c r="B2857" s="239"/>
      <c r="D2857" s="216" t="s">
        <v>402</v>
      </c>
      <c r="E2857" s="240" t="s">
        <v>5</v>
      </c>
      <c r="F2857" s="241" t="s">
        <v>3375</v>
      </c>
      <c r="H2857" s="242">
        <v>259.721</v>
      </c>
      <c r="I2857" s="243"/>
      <c r="L2857" s="239"/>
      <c r="M2857" s="244"/>
      <c r="N2857" s="245"/>
      <c r="O2857" s="245"/>
      <c r="P2857" s="245"/>
      <c r="Q2857" s="245"/>
      <c r="R2857" s="245"/>
      <c r="S2857" s="245"/>
      <c r="T2857" s="246"/>
      <c r="AT2857" s="240" t="s">
        <v>402</v>
      </c>
      <c r="AU2857" s="240" t="s">
        <v>87</v>
      </c>
      <c r="AV2857" s="13" t="s">
        <v>87</v>
      </c>
      <c r="AW2857" s="13" t="s">
        <v>43</v>
      </c>
      <c r="AX2857" s="13" t="s">
        <v>80</v>
      </c>
      <c r="AY2857" s="240" t="s">
        <v>281</v>
      </c>
    </row>
    <row r="2858" s="14" customFormat="1">
      <c r="B2858" s="247"/>
      <c r="D2858" s="216" t="s">
        <v>402</v>
      </c>
      <c r="E2858" s="248" t="s">
        <v>5</v>
      </c>
      <c r="F2858" s="249" t="s">
        <v>405</v>
      </c>
      <c r="H2858" s="250">
        <v>259.721</v>
      </c>
      <c r="I2858" s="251"/>
      <c r="L2858" s="247"/>
      <c r="M2858" s="252"/>
      <c r="N2858" s="253"/>
      <c r="O2858" s="253"/>
      <c r="P2858" s="253"/>
      <c r="Q2858" s="253"/>
      <c r="R2858" s="253"/>
      <c r="S2858" s="253"/>
      <c r="T2858" s="254"/>
      <c r="AT2858" s="248" t="s">
        <v>402</v>
      </c>
      <c r="AU2858" s="248" t="s">
        <v>87</v>
      </c>
      <c r="AV2858" s="14" t="s">
        <v>286</v>
      </c>
      <c r="AW2858" s="14" t="s">
        <v>43</v>
      </c>
      <c r="AX2858" s="14" t="s">
        <v>24</v>
      </c>
      <c r="AY2858" s="248" t="s">
        <v>281</v>
      </c>
    </row>
    <row r="2859" s="1" customFormat="1" ht="16.5" customHeight="1">
      <c r="B2859" s="203"/>
      <c r="C2859" s="204" t="s">
        <v>3376</v>
      </c>
      <c r="D2859" s="204" t="s">
        <v>282</v>
      </c>
      <c r="E2859" s="205" t="s">
        <v>3377</v>
      </c>
      <c r="F2859" s="206" t="s">
        <v>3378</v>
      </c>
      <c r="G2859" s="207" t="s">
        <v>388</v>
      </c>
      <c r="H2859" s="208">
        <v>62.25</v>
      </c>
      <c r="I2859" s="209"/>
      <c r="J2859" s="210">
        <f>ROUND(I2859*H2859,2)</f>
        <v>0</v>
      </c>
      <c r="K2859" s="206" t="s">
        <v>5</v>
      </c>
      <c r="L2859" s="48"/>
      <c r="M2859" s="211" t="s">
        <v>5</v>
      </c>
      <c r="N2859" s="212" t="s">
        <v>51</v>
      </c>
      <c r="O2859" s="49"/>
      <c r="P2859" s="213">
        <f>O2859*H2859</f>
        <v>0</v>
      </c>
      <c r="Q2859" s="213">
        <v>0</v>
      </c>
      <c r="R2859" s="213">
        <f>Q2859*H2859</f>
        <v>0</v>
      </c>
      <c r="S2859" s="213">
        <v>0</v>
      </c>
      <c r="T2859" s="214">
        <f>S2859*H2859</f>
        <v>0</v>
      </c>
      <c r="AR2859" s="26" t="s">
        <v>354</v>
      </c>
      <c r="AT2859" s="26" t="s">
        <v>282</v>
      </c>
      <c r="AU2859" s="26" t="s">
        <v>87</v>
      </c>
      <c r="AY2859" s="26" t="s">
        <v>281</v>
      </c>
      <c r="BE2859" s="215">
        <f>IF(N2859="základní",J2859,0)</f>
        <v>0</v>
      </c>
      <c r="BF2859" s="215">
        <f>IF(N2859="snížená",J2859,0)</f>
        <v>0</v>
      </c>
      <c r="BG2859" s="215">
        <f>IF(N2859="zákl. přenesená",J2859,0)</f>
        <v>0</v>
      </c>
      <c r="BH2859" s="215">
        <f>IF(N2859="sníž. přenesená",J2859,0)</f>
        <v>0</v>
      </c>
      <c r="BI2859" s="215">
        <f>IF(N2859="nulová",J2859,0)</f>
        <v>0</v>
      </c>
      <c r="BJ2859" s="26" t="s">
        <v>24</v>
      </c>
      <c r="BK2859" s="215">
        <f>ROUND(I2859*H2859,2)</f>
        <v>0</v>
      </c>
      <c r="BL2859" s="26" t="s">
        <v>354</v>
      </c>
      <c r="BM2859" s="26" t="s">
        <v>3379</v>
      </c>
    </row>
    <row r="2860" s="1" customFormat="1">
      <c r="B2860" s="48"/>
      <c r="D2860" s="216" t="s">
        <v>288</v>
      </c>
      <c r="F2860" s="217" t="s">
        <v>3367</v>
      </c>
      <c r="I2860" s="218"/>
      <c r="L2860" s="48"/>
      <c r="M2860" s="219"/>
      <c r="N2860" s="49"/>
      <c r="O2860" s="49"/>
      <c r="P2860" s="49"/>
      <c r="Q2860" s="49"/>
      <c r="R2860" s="49"/>
      <c r="S2860" s="49"/>
      <c r="T2860" s="87"/>
      <c r="AT2860" s="26" t="s">
        <v>288</v>
      </c>
      <c r="AU2860" s="26" t="s">
        <v>87</v>
      </c>
    </row>
    <row r="2861" s="12" customFormat="1">
      <c r="B2861" s="232"/>
      <c r="D2861" s="216" t="s">
        <v>402</v>
      </c>
      <c r="E2861" s="233" t="s">
        <v>5</v>
      </c>
      <c r="F2861" s="234" t="s">
        <v>1921</v>
      </c>
      <c r="H2861" s="233" t="s">
        <v>5</v>
      </c>
      <c r="I2861" s="235"/>
      <c r="L2861" s="232"/>
      <c r="M2861" s="236"/>
      <c r="N2861" s="237"/>
      <c r="O2861" s="237"/>
      <c r="P2861" s="237"/>
      <c r="Q2861" s="237"/>
      <c r="R2861" s="237"/>
      <c r="S2861" s="237"/>
      <c r="T2861" s="238"/>
      <c r="AT2861" s="233" t="s">
        <v>402</v>
      </c>
      <c r="AU2861" s="233" t="s">
        <v>87</v>
      </c>
      <c r="AV2861" s="12" t="s">
        <v>24</v>
      </c>
      <c r="AW2861" s="12" t="s">
        <v>43</v>
      </c>
      <c r="AX2861" s="12" t="s">
        <v>80</v>
      </c>
      <c r="AY2861" s="233" t="s">
        <v>281</v>
      </c>
    </row>
    <row r="2862" s="13" customFormat="1">
      <c r="B2862" s="239"/>
      <c r="D2862" s="216" t="s">
        <v>402</v>
      </c>
      <c r="E2862" s="240" t="s">
        <v>5</v>
      </c>
      <c r="F2862" s="241" t="s">
        <v>3380</v>
      </c>
      <c r="H2862" s="242">
        <v>55.18</v>
      </c>
      <c r="I2862" s="243"/>
      <c r="L2862" s="239"/>
      <c r="M2862" s="244"/>
      <c r="N2862" s="245"/>
      <c r="O2862" s="245"/>
      <c r="P2862" s="245"/>
      <c r="Q2862" s="245"/>
      <c r="R2862" s="245"/>
      <c r="S2862" s="245"/>
      <c r="T2862" s="246"/>
      <c r="AT2862" s="240" t="s">
        <v>402</v>
      </c>
      <c r="AU2862" s="240" t="s">
        <v>87</v>
      </c>
      <c r="AV2862" s="13" t="s">
        <v>87</v>
      </c>
      <c r="AW2862" s="13" t="s">
        <v>43</v>
      </c>
      <c r="AX2862" s="13" t="s">
        <v>80</v>
      </c>
      <c r="AY2862" s="240" t="s">
        <v>281</v>
      </c>
    </row>
    <row r="2863" s="12" customFormat="1">
      <c r="B2863" s="232"/>
      <c r="D2863" s="216" t="s">
        <v>402</v>
      </c>
      <c r="E2863" s="233" t="s">
        <v>5</v>
      </c>
      <c r="F2863" s="234" t="s">
        <v>1939</v>
      </c>
      <c r="H2863" s="233" t="s">
        <v>5</v>
      </c>
      <c r="I2863" s="235"/>
      <c r="L2863" s="232"/>
      <c r="M2863" s="236"/>
      <c r="N2863" s="237"/>
      <c r="O2863" s="237"/>
      <c r="P2863" s="237"/>
      <c r="Q2863" s="237"/>
      <c r="R2863" s="237"/>
      <c r="S2863" s="237"/>
      <c r="T2863" s="238"/>
      <c r="AT2863" s="233" t="s">
        <v>402</v>
      </c>
      <c r="AU2863" s="233" t="s">
        <v>87</v>
      </c>
      <c r="AV2863" s="12" t="s">
        <v>24</v>
      </c>
      <c r="AW2863" s="12" t="s">
        <v>43</v>
      </c>
      <c r="AX2863" s="12" t="s">
        <v>80</v>
      </c>
      <c r="AY2863" s="233" t="s">
        <v>281</v>
      </c>
    </row>
    <row r="2864" s="13" customFormat="1">
      <c r="B2864" s="239"/>
      <c r="D2864" s="216" t="s">
        <v>402</v>
      </c>
      <c r="E2864" s="240" t="s">
        <v>5</v>
      </c>
      <c r="F2864" s="241" t="s">
        <v>3381</v>
      </c>
      <c r="H2864" s="242">
        <v>7.0700000000000003</v>
      </c>
      <c r="I2864" s="243"/>
      <c r="L2864" s="239"/>
      <c r="M2864" s="244"/>
      <c r="N2864" s="245"/>
      <c r="O2864" s="245"/>
      <c r="P2864" s="245"/>
      <c r="Q2864" s="245"/>
      <c r="R2864" s="245"/>
      <c r="S2864" s="245"/>
      <c r="T2864" s="246"/>
      <c r="AT2864" s="240" t="s">
        <v>402</v>
      </c>
      <c r="AU2864" s="240" t="s">
        <v>87</v>
      </c>
      <c r="AV2864" s="13" t="s">
        <v>87</v>
      </c>
      <c r="AW2864" s="13" t="s">
        <v>43</v>
      </c>
      <c r="AX2864" s="13" t="s">
        <v>80</v>
      </c>
      <c r="AY2864" s="240" t="s">
        <v>281</v>
      </c>
    </row>
    <row r="2865" s="14" customFormat="1">
      <c r="B2865" s="247"/>
      <c r="D2865" s="216" t="s">
        <v>402</v>
      </c>
      <c r="E2865" s="248" t="s">
        <v>5</v>
      </c>
      <c r="F2865" s="249" t="s">
        <v>405</v>
      </c>
      <c r="H2865" s="250">
        <v>62.25</v>
      </c>
      <c r="I2865" s="251"/>
      <c r="L2865" s="247"/>
      <c r="M2865" s="252"/>
      <c r="N2865" s="253"/>
      <c r="O2865" s="253"/>
      <c r="P2865" s="253"/>
      <c r="Q2865" s="253"/>
      <c r="R2865" s="253"/>
      <c r="S2865" s="253"/>
      <c r="T2865" s="254"/>
      <c r="AT2865" s="248" t="s">
        <v>402</v>
      </c>
      <c r="AU2865" s="248" t="s">
        <v>87</v>
      </c>
      <c r="AV2865" s="14" t="s">
        <v>286</v>
      </c>
      <c r="AW2865" s="14" t="s">
        <v>43</v>
      </c>
      <c r="AX2865" s="14" t="s">
        <v>24</v>
      </c>
      <c r="AY2865" s="248" t="s">
        <v>281</v>
      </c>
    </row>
    <row r="2866" s="1" customFormat="1" ht="25.5" customHeight="1">
      <c r="B2866" s="203"/>
      <c r="C2866" s="255" t="s">
        <v>3382</v>
      </c>
      <c r="D2866" s="255" t="s">
        <v>512</v>
      </c>
      <c r="E2866" s="256" t="s">
        <v>3383</v>
      </c>
      <c r="F2866" s="257" t="s">
        <v>3384</v>
      </c>
      <c r="G2866" s="258" t="s">
        <v>388</v>
      </c>
      <c r="H2866" s="259">
        <v>68.474999999999994</v>
      </c>
      <c r="I2866" s="260"/>
      <c r="J2866" s="261">
        <f>ROUND(I2866*H2866,2)</f>
        <v>0</v>
      </c>
      <c r="K2866" s="257" t="s">
        <v>5</v>
      </c>
      <c r="L2866" s="262"/>
      <c r="M2866" s="263" t="s">
        <v>5</v>
      </c>
      <c r="N2866" s="264" t="s">
        <v>51</v>
      </c>
      <c r="O2866" s="49"/>
      <c r="P2866" s="213">
        <f>O2866*H2866</f>
        <v>0</v>
      </c>
      <c r="Q2866" s="213">
        <v>0</v>
      </c>
      <c r="R2866" s="213">
        <f>Q2866*H2866</f>
        <v>0</v>
      </c>
      <c r="S2866" s="213">
        <v>0</v>
      </c>
      <c r="T2866" s="214">
        <f>S2866*H2866</f>
        <v>0</v>
      </c>
      <c r="AR2866" s="26" t="s">
        <v>738</v>
      </c>
      <c r="AT2866" s="26" t="s">
        <v>512</v>
      </c>
      <c r="AU2866" s="26" t="s">
        <v>87</v>
      </c>
      <c r="AY2866" s="26" t="s">
        <v>281</v>
      </c>
      <c r="BE2866" s="215">
        <f>IF(N2866="základní",J2866,0)</f>
        <v>0</v>
      </c>
      <c r="BF2866" s="215">
        <f>IF(N2866="snížená",J2866,0)</f>
        <v>0</v>
      </c>
      <c r="BG2866" s="215">
        <f>IF(N2866="zákl. přenesená",J2866,0)</f>
        <v>0</v>
      </c>
      <c r="BH2866" s="215">
        <f>IF(N2866="sníž. přenesená",J2866,0)</f>
        <v>0</v>
      </c>
      <c r="BI2866" s="215">
        <f>IF(N2866="nulová",J2866,0)</f>
        <v>0</v>
      </c>
      <c r="BJ2866" s="26" t="s">
        <v>24</v>
      </c>
      <c r="BK2866" s="215">
        <f>ROUND(I2866*H2866,2)</f>
        <v>0</v>
      </c>
      <c r="BL2866" s="26" t="s">
        <v>354</v>
      </c>
      <c r="BM2866" s="26" t="s">
        <v>3385</v>
      </c>
    </row>
    <row r="2867" s="1" customFormat="1">
      <c r="B2867" s="48"/>
      <c r="D2867" s="216" t="s">
        <v>288</v>
      </c>
      <c r="F2867" s="217" t="s">
        <v>3374</v>
      </c>
      <c r="I2867" s="218"/>
      <c r="L2867" s="48"/>
      <c r="M2867" s="219"/>
      <c r="N2867" s="49"/>
      <c r="O2867" s="49"/>
      <c r="P2867" s="49"/>
      <c r="Q2867" s="49"/>
      <c r="R2867" s="49"/>
      <c r="S2867" s="49"/>
      <c r="T2867" s="87"/>
      <c r="AT2867" s="26" t="s">
        <v>288</v>
      </c>
      <c r="AU2867" s="26" t="s">
        <v>87</v>
      </c>
    </row>
    <row r="2868" s="13" customFormat="1">
      <c r="B2868" s="239"/>
      <c r="D2868" s="216" t="s">
        <v>402</v>
      </c>
      <c r="E2868" s="240" t="s">
        <v>5</v>
      </c>
      <c r="F2868" s="241" t="s">
        <v>3386</v>
      </c>
      <c r="H2868" s="242">
        <v>68.474999999999994</v>
      </c>
      <c r="I2868" s="243"/>
      <c r="L2868" s="239"/>
      <c r="M2868" s="244"/>
      <c r="N2868" s="245"/>
      <c r="O2868" s="245"/>
      <c r="P2868" s="245"/>
      <c r="Q2868" s="245"/>
      <c r="R2868" s="245"/>
      <c r="S2868" s="245"/>
      <c r="T2868" s="246"/>
      <c r="AT2868" s="240" t="s">
        <v>402</v>
      </c>
      <c r="AU2868" s="240" t="s">
        <v>87</v>
      </c>
      <c r="AV2868" s="13" t="s">
        <v>87</v>
      </c>
      <c r="AW2868" s="13" t="s">
        <v>43</v>
      </c>
      <c r="AX2868" s="13" t="s">
        <v>80</v>
      </c>
      <c r="AY2868" s="240" t="s">
        <v>281</v>
      </c>
    </row>
    <row r="2869" s="14" customFormat="1">
      <c r="B2869" s="247"/>
      <c r="D2869" s="216" t="s">
        <v>402</v>
      </c>
      <c r="E2869" s="248" t="s">
        <v>5</v>
      </c>
      <c r="F2869" s="249" t="s">
        <v>405</v>
      </c>
      <c r="H2869" s="250">
        <v>68.474999999999994</v>
      </c>
      <c r="I2869" s="251"/>
      <c r="L2869" s="247"/>
      <c r="M2869" s="252"/>
      <c r="N2869" s="253"/>
      <c r="O2869" s="253"/>
      <c r="P2869" s="253"/>
      <c r="Q2869" s="253"/>
      <c r="R2869" s="253"/>
      <c r="S2869" s="253"/>
      <c r="T2869" s="254"/>
      <c r="AT2869" s="248" t="s">
        <v>402</v>
      </c>
      <c r="AU2869" s="248" t="s">
        <v>87</v>
      </c>
      <c r="AV2869" s="14" t="s">
        <v>286</v>
      </c>
      <c r="AW2869" s="14" t="s">
        <v>43</v>
      </c>
      <c r="AX2869" s="14" t="s">
        <v>24</v>
      </c>
      <c r="AY2869" s="248" t="s">
        <v>281</v>
      </c>
    </row>
    <row r="2870" s="1" customFormat="1" ht="25.5" customHeight="1">
      <c r="B2870" s="203"/>
      <c r="C2870" s="204" t="s">
        <v>3387</v>
      </c>
      <c r="D2870" s="204" t="s">
        <v>282</v>
      </c>
      <c r="E2870" s="205" t="s">
        <v>3388</v>
      </c>
      <c r="F2870" s="206" t="s">
        <v>3389</v>
      </c>
      <c r="G2870" s="207" t="s">
        <v>388</v>
      </c>
      <c r="H2870" s="208">
        <v>20.100000000000001</v>
      </c>
      <c r="I2870" s="209"/>
      <c r="J2870" s="210">
        <f>ROUND(I2870*H2870,2)</f>
        <v>0</v>
      </c>
      <c r="K2870" s="206" t="s">
        <v>5</v>
      </c>
      <c r="L2870" s="48"/>
      <c r="M2870" s="211" t="s">
        <v>5</v>
      </c>
      <c r="N2870" s="212" t="s">
        <v>51</v>
      </c>
      <c r="O2870" s="49"/>
      <c r="P2870" s="213">
        <f>O2870*H2870</f>
        <v>0</v>
      </c>
      <c r="Q2870" s="213">
        <v>0.0080000000000000002</v>
      </c>
      <c r="R2870" s="213">
        <f>Q2870*H2870</f>
        <v>0.16080000000000003</v>
      </c>
      <c r="S2870" s="213">
        <v>0</v>
      </c>
      <c r="T2870" s="214">
        <f>S2870*H2870</f>
        <v>0</v>
      </c>
      <c r="AR2870" s="26" t="s">
        <v>354</v>
      </c>
      <c r="AT2870" s="26" t="s">
        <v>282</v>
      </c>
      <c r="AU2870" s="26" t="s">
        <v>87</v>
      </c>
      <c r="AY2870" s="26" t="s">
        <v>281</v>
      </c>
      <c r="BE2870" s="215">
        <f>IF(N2870="základní",J2870,0)</f>
        <v>0</v>
      </c>
      <c r="BF2870" s="215">
        <f>IF(N2870="snížená",J2870,0)</f>
        <v>0</v>
      </c>
      <c r="BG2870" s="215">
        <f>IF(N2870="zákl. přenesená",J2870,0)</f>
        <v>0</v>
      </c>
      <c r="BH2870" s="215">
        <f>IF(N2870="sníž. přenesená",J2870,0)</f>
        <v>0</v>
      </c>
      <c r="BI2870" s="215">
        <f>IF(N2870="nulová",J2870,0)</f>
        <v>0</v>
      </c>
      <c r="BJ2870" s="26" t="s">
        <v>24</v>
      </c>
      <c r="BK2870" s="215">
        <f>ROUND(I2870*H2870,2)</f>
        <v>0</v>
      </c>
      <c r="BL2870" s="26" t="s">
        <v>354</v>
      </c>
      <c r="BM2870" s="26" t="s">
        <v>3390</v>
      </c>
    </row>
    <row r="2871" s="1" customFormat="1">
      <c r="B2871" s="48"/>
      <c r="D2871" s="216" t="s">
        <v>288</v>
      </c>
      <c r="F2871" s="217" t="s">
        <v>3367</v>
      </c>
      <c r="I2871" s="218"/>
      <c r="L2871" s="48"/>
      <c r="M2871" s="219"/>
      <c r="N2871" s="49"/>
      <c r="O2871" s="49"/>
      <c r="P2871" s="49"/>
      <c r="Q2871" s="49"/>
      <c r="R2871" s="49"/>
      <c r="S2871" s="49"/>
      <c r="T2871" s="87"/>
      <c r="AT2871" s="26" t="s">
        <v>288</v>
      </c>
      <c r="AU2871" s="26" t="s">
        <v>87</v>
      </c>
    </row>
    <row r="2872" s="12" customFormat="1">
      <c r="B2872" s="232"/>
      <c r="D2872" s="216" t="s">
        <v>402</v>
      </c>
      <c r="E2872" s="233" t="s">
        <v>5</v>
      </c>
      <c r="F2872" s="234" t="s">
        <v>1927</v>
      </c>
      <c r="H2872" s="233" t="s">
        <v>5</v>
      </c>
      <c r="I2872" s="235"/>
      <c r="L2872" s="232"/>
      <c r="M2872" s="236"/>
      <c r="N2872" s="237"/>
      <c r="O2872" s="237"/>
      <c r="P2872" s="237"/>
      <c r="Q2872" s="237"/>
      <c r="R2872" s="237"/>
      <c r="S2872" s="237"/>
      <c r="T2872" s="238"/>
      <c r="AT2872" s="233" t="s">
        <v>402</v>
      </c>
      <c r="AU2872" s="233" t="s">
        <v>87</v>
      </c>
      <c r="AV2872" s="12" t="s">
        <v>24</v>
      </c>
      <c r="AW2872" s="12" t="s">
        <v>43</v>
      </c>
      <c r="AX2872" s="12" t="s">
        <v>80</v>
      </c>
      <c r="AY2872" s="233" t="s">
        <v>281</v>
      </c>
    </row>
    <row r="2873" s="13" customFormat="1">
      <c r="B2873" s="239"/>
      <c r="D2873" s="216" t="s">
        <v>402</v>
      </c>
      <c r="E2873" s="240" t="s">
        <v>5</v>
      </c>
      <c r="F2873" s="241" t="s">
        <v>1928</v>
      </c>
      <c r="H2873" s="242">
        <v>14.74</v>
      </c>
      <c r="I2873" s="243"/>
      <c r="L2873" s="239"/>
      <c r="M2873" s="244"/>
      <c r="N2873" s="245"/>
      <c r="O2873" s="245"/>
      <c r="P2873" s="245"/>
      <c r="Q2873" s="245"/>
      <c r="R2873" s="245"/>
      <c r="S2873" s="245"/>
      <c r="T2873" s="246"/>
      <c r="AT2873" s="240" t="s">
        <v>402</v>
      </c>
      <c r="AU2873" s="240" t="s">
        <v>87</v>
      </c>
      <c r="AV2873" s="13" t="s">
        <v>87</v>
      </c>
      <c r="AW2873" s="13" t="s">
        <v>43</v>
      </c>
      <c r="AX2873" s="13" t="s">
        <v>80</v>
      </c>
      <c r="AY2873" s="240" t="s">
        <v>281</v>
      </c>
    </row>
    <row r="2874" s="12" customFormat="1">
      <c r="B2874" s="232"/>
      <c r="D2874" s="216" t="s">
        <v>402</v>
      </c>
      <c r="E2874" s="233" t="s">
        <v>5</v>
      </c>
      <c r="F2874" s="234" t="s">
        <v>3391</v>
      </c>
      <c r="H2874" s="233" t="s">
        <v>5</v>
      </c>
      <c r="I2874" s="235"/>
      <c r="L2874" s="232"/>
      <c r="M2874" s="236"/>
      <c r="N2874" s="237"/>
      <c r="O2874" s="237"/>
      <c r="P2874" s="237"/>
      <c r="Q2874" s="237"/>
      <c r="R2874" s="237"/>
      <c r="S2874" s="237"/>
      <c r="T2874" s="238"/>
      <c r="AT2874" s="233" t="s">
        <v>402</v>
      </c>
      <c r="AU2874" s="233" t="s">
        <v>87</v>
      </c>
      <c r="AV2874" s="12" t="s">
        <v>24</v>
      </c>
      <c r="AW2874" s="12" t="s">
        <v>43</v>
      </c>
      <c r="AX2874" s="12" t="s">
        <v>80</v>
      </c>
      <c r="AY2874" s="233" t="s">
        <v>281</v>
      </c>
    </row>
    <row r="2875" s="12" customFormat="1">
      <c r="B2875" s="232"/>
      <c r="D2875" s="216" t="s">
        <v>402</v>
      </c>
      <c r="E2875" s="233" t="s">
        <v>5</v>
      </c>
      <c r="F2875" s="234" t="s">
        <v>1425</v>
      </c>
      <c r="H2875" s="233" t="s">
        <v>5</v>
      </c>
      <c r="I2875" s="235"/>
      <c r="L2875" s="232"/>
      <c r="M2875" s="236"/>
      <c r="N2875" s="237"/>
      <c r="O2875" s="237"/>
      <c r="P2875" s="237"/>
      <c r="Q2875" s="237"/>
      <c r="R2875" s="237"/>
      <c r="S2875" s="237"/>
      <c r="T2875" s="238"/>
      <c r="AT2875" s="233" t="s">
        <v>402</v>
      </c>
      <c r="AU2875" s="233" t="s">
        <v>87</v>
      </c>
      <c r="AV2875" s="12" t="s">
        <v>24</v>
      </c>
      <c r="AW2875" s="12" t="s">
        <v>43</v>
      </c>
      <c r="AX2875" s="12" t="s">
        <v>80</v>
      </c>
      <c r="AY2875" s="233" t="s">
        <v>281</v>
      </c>
    </row>
    <row r="2876" s="13" customFormat="1">
      <c r="B2876" s="239"/>
      <c r="D2876" s="216" t="s">
        <v>402</v>
      </c>
      <c r="E2876" s="240" t="s">
        <v>5</v>
      </c>
      <c r="F2876" s="241" t="s">
        <v>3392</v>
      </c>
      <c r="H2876" s="242">
        <v>2.6800000000000002</v>
      </c>
      <c r="I2876" s="243"/>
      <c r="L2876" s="239"/>
      <c r="M2876" s="244"/>
      <c r="N2876" s="245"/>
      <c r="O2876" s="245"/>
      <c r="P2876" s="245"/>
      <c r="Q2876" s="245"/>
      <c r="R2876" s="245"/>
      <c r="S2876" s="245"/>
      <c r="T2876" s="246"/>
      <c r="AT2876" s="240" t="s">
        <v>402</v>
      </c>
      <c r="AU2876" s="240" t="s">
        <v>87</v>
      </c>
      <c r="AV2876" s="13" t="s">
        <v>87</v>
      </c>
      <c r="AW2876" s="13" t="s">
        <v>43</v>
      </c>
      <c r="AX2876" s="13" t="s">
        <v>80</v>
      </c>
      <c r="AY2876" s="240" t="s">
        <v>281</v>
      </c>
    </row>
    <row r="2877" s="12" customFormat="1">
      <c r="B2877" s="232"/>
      <c r="D2877" s="216" t="s">
        <v>402</v>
      </c>
      <c r="E2877" s="233" t="s">
        <v>5</v>
      </c>
      <c r="F2877" s="234" t="s">
        <v>1431</v>
      </c>
      <c r="H2877" s="233" t="s">
        <v>5</v>
      </c>
      <c r="I2877" s="235"/>
      <c r="L2877" s="232"/>
      <c r="M2877" s="236"/>
      <c r="N2877" s="237"/>
      <c r="O2877" s="237"/>
      <c r="P2877" s="237"/>
      <c r="Q2877" s="237"/>
      <c r="R2877" s="237"/>
      <c r="S2877" s="237"/>
      <c r="T2877" s="238"/>
      <c r="AT2877" s="233" t="s">
        <v>402</v>
      </c>
      <c r="AU2877" s="233" t="s">
        <v>87</v>
      </c>
      <c r="AV2877" s="12" t="s">
        <v>24</v>
      </c>
      <c r="AW2877" s="12" t="s">
        <v>43</v>
      </c>
      <c r="AX2877" s="12" t="s">
        <v>80</v>
      </c>
      <c r="AY2877" s="233" t="s">
        <v>281</v>
      </c>
    </row>
    <row r="2878" s="13" customFormat="1">
      <c r="B2878" s="239"/>
      <c r="D2878" s="216" t="s">
        <v>402</v>
      </c>
      <c r="E2878" s="240" t="s">
        <v>5</v>
      </c>
      <c r="F2878" s="241" t="s">
        <v>3392</v>
      </c>
      <c r="H2878" s="242">
        <v>2.6800000000000002</v>
      </c>
      <c r="I2878" s="243"/>
      <c r="L2878" s="239"/>
      <c r="M2878" s="244"/>
      <c r="N2878" s="245"/>
      <c r="O2878" s="245"/>
      <c r="P2878" s="245"/>
      <c r="Q2878" s="245"/>
      <c r="R2878" s="245"/>
      <c r="S2878" s="245"/>
      <c r="T2878" s="246"/>
      <c r="AT2878" s="240" t="s">
        <v>402</v>
      </c>
      <c r="AU2878" s="240" t="s">
        <v>87</v>
      </c>
      <c r="AV2878" s="13" t="s">
        <v>87</v>
      </c>
      <c r="AW2878" s="13" t="s">
        <v>43</v>
      </c>
      <c r="AX2878" s="13" t="s">
        <v>80</v>
      </c>
      <c r="AY2878" s="240" t="s">
        <v>281</v>
      </c>
    </row>
    <row r="2879" s="14" customFormat="1">
      <c r="B2879" s="247"/>
      <c r="D2879" s="216" t="s">
        <v>402</v>
      </c>
      <c r="E2879" s="248" t="s">
        <v>5</v>
      </c>
      <c r="F2879" s="249" t="s">
        <v>405</v>
      </c>
      <c r="H2879" s="250">
        <v>20.100000000000001</v>
      </c>
      <c r="I2879" s="251"/>
      <c r="L2879" s="247"/>
      <c r="M2879" s="252"/>
      <c r="N2879" s="253"/>
      <c r="O2879" s="253"/>
      <c r="P2879" s="253"/>
      <c r="Q2879" s="253"/>
      <c r="R2879" s="253"/>
      <c r="S2879" s="253"/>
      <c r="T2879" s="254"/>
      <c r="AT2879" s="248" t="s">
        <v>402</v>
      </c>
      <c r="AU2879" s="248" t="s">
        <v>87</v>
      </c>
      <c r="AV2879" s="14" t="s">
        <v>286</v>
      </c>
      <c r="AW2879" s="14" t="s">
        <v>43</v>
      </c>
      <c r="AX2879" s="14" t="s">
        <v>24</v>
      </c>
      <c r="AY2879" s="248" t="s">
        <v>281</v>
      </c>
    </row>
    <row r="2880" s="1" customFormat="1" ht="25.5" customHeight="1">
      <c r="B2880" s="203"/>
      <c r="C2880" s="255" t="s">
        <v>3393</v>
      </c>
      <c r="D2880" s="255" t="s">
        <v>512</v>
      </c>
      <c r="E2880" s="256" t="s">
        <v>3394</v>
      </c>
      <c r="F2880" s="257" t="s">
        <v>3372</v>
      </c>
      <c r="G2880" s="258" t="s">
        <v>388</v>
      </c>
      <c r="H2880" s="259">
        <v>22.109999999999999</v>
      </c>
      <c r="I2880" s="260"/>
      <c r="J2880" s="261">
        <f>ROUND(I2880*H2880,2)</f>
        <v>0</v>
      </c>
      <c r="K2880" s="257" t="s">
        <v>5</v>
      </c>
      <c r="L2880" s="262"/>
      <c r="M2880" s="263" t="s">
        <v>5</v>
      </c>
      <c r="N2880" s="264" t="s">
        <v>51</v>
      </c>
      <c r="O2880" s="49"/>
      <c r="P2880" s="213">
        <f>O2880*H2880</f>
        <v>0</v>
      </c>
      <c r="Q2880" s="213">
        <v>0.0080000000000000002</v>
      </c>
      <c r="R2880" s="213">
        <f>Q2880*H2880</f>
        <v>0.17688000000000001</v>
      </c>
      <c r="S2880" s="213">
        <v>0</v>
      </c>
      <c r="T2880" s="214">
        <f>S2880*H2880</f>
        <v>0</v>
      </c>
      <c r="AR2880" s="26" t="s">
        <v>738</v>
      </c>
      <c r="AT2880" s="26" t="s">
        <v>512</v>
      </c>
      <c r="AU2880" s="26" t="s">
        <v>87</v>
      </c>
      <c r="AY2880" s="26" t="s">
        <v>281</v>
      </c>
      <c r="BE2880" s="215">
        <f>IF(N2880="základní",J2880,0)</f>
        <v>0</v>
      </c>
      <c r="BF2880" s="215">
        <f>IF(N2880="snížená",J2880,0)</f>
        <v>0</v>
      </c>
      <c r="BG2880" s="215">
        <f>IF(N2880="zákl. přenesená",J2880,0)</f>
        <v>0</v>
      </c>
      <c r="BH2880" s="215">
        <f>IF(N2880="sníž. přenesená",J2880,0)</f>
        <v>0</v>
      </c>
      <c r="BI2880" s="215">
        <f>IF(N2880="nulová",J2880,0)</f>
        <v>0</v>
      </c>
      <c r="BJ2880" s="26" t="s">
        <v>24</v>
      </c>
      <c r="BK2880" s="215">
        <f>ROUND(I2880*H2880,2)</f>
        <v>0</v>
      </c>
      <c r="BL2880" s="26" t="s">
        <v>354</v>
      </c>
      <c r="BM2880" s="26" t="s">
        <v>3395</v>
      </c>
    </row>
    <row r="2881" s="1" customFormat="1">
      <c r="B2881" s="48"/>
      <c r="D2881" s="216" t="s">
        <v>288</v>
      </c>
      <c r="F2881" s="217" t="s">
        <v>3374</v>
      </c>
      <c r="I2881" s="218"/>
      <c r="L2881" s="48"/>
      <c r="M2881" s="219"/>
      <c r="N2881" s="49"/>
      <c r="O2881" s="49"/>
      <c r="P2881" s="49"/>
      <c r="Q2881" s="49"/>
      <c r="R2881" s="49"/>
      <c r="S2881" s="49"/>
      <c r="T2881" s="87"/>
      <c r="AT2881" s="26" t="s">
        <v>288</v>
      </c>
      <c r="AU2881" s="26" t="s">
        <v>87</v>
      </c>
    </row>
    <row r="2882" s="13" customFormat="1">
      <c r="B2882" s="239"/>
      <c r="D2882" s="216" t="s">
        <v>402</v>
      </c>
      <c r="E2882" s="240" t="s">
        <v>5</v>
      </c>
      <c r="F2882" s="241" t="s">
        <v>3396</v>
      </c>
      <c r="H2882" s="242">
        <v>22.109999999999999</v>
      </c>
      <c r="I2882" s="243"/>
      <c r="L2882" s="239"/>
      <c r="M2882" s="244"/>
      <c r="N2882" s="245"/>
      <c r="O2882" s="245"/>
      <c r="P2882" s="245"/>
      <c r="Q2882" s="245"/>
      <c r="R2882" s="245"/>
      <c r="S2882" s="245"/>
      <c r="T2882" s="246"/>
      <c r="AT2882" s="240" t="s">
        <v>402</v>
      </c>
      <c r="AU2882" s="240" t="s">
        <v>87</v>
      </c>
      <c r="AV2882" s="13" t="s">
        <v>87</v>
      </c>
      <c r="AW2882" s="13" t="s">
        <v>43</v>
      </c>
      <c r="AX2882" s="13" t="s">
        <v>80</v>
      </c>
      <c r="AY2882" s="240" t="s">
        <v>281</v>
      </c>
    </row>
    <row r="2883" s="14" customFormat="1">
      <c r="B2883" s="247"/>
      <c r="D2883" s="216" t="s">
        <v>402</v>
      </c>
      <c r="E2883" s="248" t="s">
        <v>5</v>
      </c>
      <c r="F2883" s="249" t="s">
        <v>405</v>
      </c>
      <c r="H2883" s="250">
        <v>22.109999999999999</v>
      </c>
      <c r="I2883" s="251"/>
      <c r="L2883" s="247"/>
      <c r="M2883" s="252"/>
      <c r="N2883" s="253"/>
      <c r="O2883" s="253"/>
      <c r="P2883" s="253"/>
      <c r="Q2883" s="253"/>
      <c r="R2883" s="253"/>
      <c r="S2883" s="253"/>
      <c r="T2883" s="254"/>
      <c r="AT2883" s="248" t="s">
        <v>402</v>
      </c>
      <c r="AU2883" s="248" t="s">
        <v>87</v>
      </c>
      <c r="AV2883" s="14" t="s">
        <v>286</v>
      </c>
      <c r="AW2883" s="14" t="s">
        <v>43</v>
      </c>
      <c r="AX2883" s="14" t="s">
        <v>24</v>
      </c>
      <c r="AY2883" s="248" t="s">
        <v>281</v>
      </c>
    </row>
    <row r="2884" s="1" customFormat="1" ht="25.5" customHeight="1">
      <c r="B2884" s="203"/>
      <c r="C2884" s="204" t="s">
        <v>3397</v>
      </c>
      <c r="D2884" s="204" t="s">
        <v>282</v>
      </c>
      <c r="E2884" s="205" t="s">
        <v>3398</v>
      </c>
      <c r="F2884" s="206" t="s">
        <v>3399</v>
      </c>
      <c r="G2884" s="207" t="s">
        <v>388</v>
      </c>
      <c r="H2884" s="208">
        <v>8.5600000000000005</v>
      </c>
      <c r="I2884" s="209"/>
      <c r="J2884" s="210">
        <f>ROUND(I2884*H2884,2)</f>
        <v>0</v>
      </c>
      <c r="K2884" s="206" t="s">
        <v>5</v>
      </c>
      <c r="L2884" s="48"/>
      <c r="M2884" s="211" t="s">
        <v>5</v>
      </c>
      <c r="N2884" s="212" t="s">
        <v>51</v>
      </c>
      <c r="O2884" s="49"/>
      <c r="P2884" s="213">
        <f>O2884*H2884</f>
        <v>0</v>
      </c>
      <c r="Q2884" s="213">
        <v>0.0080000000000000002</v>
      </c>
      <c r="R2884" s="213">
        <f>Q2884*H2884</f>
        <v>0.068479999999999999</v>
      </c>
      <c r="S2884" s="213">
        <v>0</v>
      </c>
      <c r="T2884" s="214">
        <f>S2884*H2884</f>
        <v>0</v>
      </c>
      <c r="AR2884" s="26" t="s">
        <v>354</v>
      </c>
      <c r="AT2884" s="26" t="s">
        <v>282</v>
      </c>
      <c r="AU2884" s="26" t="s">
        <v>87</v>
      </c>
      <c r="AY2884" s="26" t="s">
        <v>281</v>
      </c>
      <c r="BE2884" s="215">
        <f>IF(N2884="základní",J2884,0)</f>
        <v>0</v>
      </c>
      <c r="BF2884" s="215">
        <f>IF(N2884="snížená",J2884,0)</f>
        <v>0</v>
      </c>
      <c r="BG2884" s="215">
        <f>IF(N2884="zákl. přenesená",J2884,0)</f>
        <v>0</v>
      </c>
      <c r="BH2884" s="215">
        <f>IF(N2884="sníž. přenesená",J2884,0)</f>
        <v>0</v>
      </c>
      <c r="BI2884" s="215">
        <f>IF(N2884="nulová",J2884,0)</f>
        <v>0</v>
      </c>
      <c r="BJ2884" s="26" t="s">
        <v>24</v>
      </c>
      <c r="BK2884" s="215">
        <f>ROUND(I2884*H2884,2)</f>
        <v>0</v>
      </c>
      <c r="BL2884" s="26" t="s">
        <v>354</v>
      </c>
      <c r="BM2884" s="26" t="s">
        <v>3400</v>
      </c>
    </row>
    <row r="2885" s="1" customFormat="1">
      <c r="B2885" s="48"/>
      <c r="D2885" s="216" t="s">
        <v>288</v>
      </c>
      <c r="F2885" s="217" t="s">
        <v>3367</v>
      </c>
      <c r="I2885" s="218"/>
      <c r="L2885" s="48"/>
      <c r="M2885" s="219"/>
      <c r="N2885" s="49"/>
      <c r="O2885" s="49"/>
      <c r="P2885" s="49"/>
      <c r="Q2885" s="49"/>
      <c r="R2885" s="49"/>
      <c r="S2885" s="49"/>
      <c r="T2885" s="87"/>
      <c r="AT2885" s="26" t="s">
        <v>288</v>
      </c>
      <c r="AU2885" s="26" t="s">
        <v>87</v>
      </c>
    </row>
    <row r="2886" s="12" customFormat="1">
      <c r="B2886" s="232"/>
      <c r="D2886" s="216" t="s">
        <v>402</v>
      </c>
      <c r="E2886" s="233" t="s">
        <v>5</v>
      </c>
      <c r="F2886" s="234" t="s">
        <v>1939</v>
      </c>
      <c r="H2886" s="233" t="s">
        <v>5</v>
      </c>
      <c r="I2886" s="235"/>
      <c r="L2886" s="232"/>
      <c r="M2886" s="236"/>
      <c r="N2886" s="237"/>
      <c r="O2886" s="237"/>
      <c r="P2886" s="237"/>
      <c r="Q2886" s="237"/>
      <c r="R2886" s="237"/>
      <c r="S2886" s="237"/>
      <c r="T2886" s="238"/>
      <c r="AT2886" s="233" t="s">
        <v>402</v>
      </c>
      <c r="AU2886" s="233" t="s">
        <v>87</v>
      </c>
      <c r="AV2886" s="12" t="s">
        <v>24</v>
      </c>
      <c r="AW2886" s="12" t="s">
        <v>43</v>
      </c>
      <c r="AX2886" s="12" t="s">
        <v>80</v>
      </c>
      <c r="AY2886" s="233" t="s">
        <v>281</v>
      </c>
    </row>
    <row r="2887" s="13" customFormat="1">
      <c r="B2887" s="239"/>
      <c r="D2887" s="216" t="s">
        <v>402</v>
      </c>
      <c r="E2887" s="240" t="s">
        <v>5</v>
      </c>
      <c r="F2887" s="241" t="s">
        <v>1940</v>
      </c>
      <c r="H2887" s="242">
        <v>8.5600000000000005</v>
      </c>
      <c r="I2887" s="243"/>
      <c r="L2887" s="239"/>
      <c r="M2887" s="244"/>
      <c r="N2887" s="245"/>
      <c r="O2887" s="245"/>
      <c r="P2887" s="245"/>
      <c r="Q2887" s="245"/>
      <c r="R2887" s="245"/>
      <c r="S2887" s="245"/>
      <c r="T2887" s="246"/>
      <c r="AT2887" s="240" t="s">
        <v>402</v>
      </c>
      <c r="AU2887" s="240" t="s">
        <v>87</v>
      </c>
      <c r="AV2887" s="13" t="s">
        <v>87</v>
      </c>
      <c r="AW2887" s="13" t="s">
        <v>43</v>
      </c>
      <c r="AX2887" s="13" t="s">
        <v>80</v>
      </c>
      <c r="AY2887" s="240" t="s">
        <v>281</v>
      </c>
    </row>
    <row r="2888" s="14" customFormat="1">
      <c r="B2888" s="247"/>
      <c r="D2888" s="216" t="s">
        <v>402</v>
      </c>
      <c r="E2888" s="248" t="s">
        <v>5</v>
      </c>
      <c r="F2888" s="249" t="s">
        <v>405</v>
      </c>
      <c r="H2888" s="250">
        <v>8.5600000000000005</v>
      </c>
      <c r="I2888" s="251"/>
      <c r="L2888" s="247"/>
      <c r="M2888" s="252"/>
      <c r="N2888" s="253"/>
      <c r="O2888" s="253"/>
      <c r="P2888" s="253"/>
      <c r="Q2888" s="253"/>
      <c r="R2888" s="253"/>
      <c r="S2888" s="253"/>
      <c r="T2888" s="254"/>
      <c r="AT2888" s="248" t="s">
        <v>402</v>
      </c>
      <c r="AU2888" s="248" t="s">
        <v>87</v>
      </c>
      <c r="AV2888" s="14" t="s">
        <v>286</v>
      </c>
      <c r="AW2888" s="14" t="s">
        <v>43</v>
      </c>
      <c r="AX2888" s="14" t="s">
        <v>24</v>
      </c>
      <c r="AY2888" s="248" t="s">
        <v>281</v>
      </c>
    </row>
    <row r="2889" s="1" customFormat="1" ht="25.5" customHeight="1">
      <c r="B2889" s="203"/>
      <c r="C2889" s="255" t="s">
        <v>3401</v>
      </c>
      <c r="D2889" s="255" t="s">
        <v>512</v>
      </c>
      <c r="E2889" s="256" t="s">
        <v>3402</v>
      </c>
      <c r="F2889" s="257" t="s">
        <v>3403</v>
      </c>
      <c r="G2889" s="258" t="s">
        <v>388</v>
      </c>
      <c r="H2889" s="259">
        <v>9.4160000000000004</v>
      </c>
      <c r="I2889" s="260"/>
      <c r="J2889" s="261">
        <f>ROUND(I2889*H2889,2)</f>
        <v>0</v>
      </c>
      <c r="K2889" s="257" t="s">
        <v>5</v>
      </c>
      <c r="L2889" s="262"/>
      <c r="M2889" s="263" t="s">
        <v>5</v>
      </c>
      <c r="N2889" s="264" t="s">
        <v>51</v>
      </c>
      <c r="O2889" s="49"/>
      <c r="P2889" s="213">
        <f>O2889*H2889</f>
        <v>0</v>
      </c>
      <c r="Q2889" s="213">
        <v>0.0080000000000000002</v>
      </c>
      <c r="R2889" s="213">
        <f>Q2889*H2889</f>
        <v>0.075328000000000006</v>
      </c>
      <c r="S2889" s="213">
        <v>0</v>
      </c>
      <c r="T2889" s="214">
        <f>S2889*H2889</f>
        <v>0</v>
      </c>
      <c r="AR2889" s="26" t="s">
        <v>738</v>
      </c>
      <c r="AT2889" s="26" t="s">
        <v>512</v>
      </c>
      <c r="AU2889" s="26" t="s">
        <v>87</v>
      </c>
      <c r="AY2889" s="26" t="s">
        <v>281</v>
      </c>
      <c r="BE2889" s="215">
        <f>IF(N2889="základní",J2889,0)</f>
        <v>0</v>
      </c>
      <c r="BF2889" s="215">
        <f>IF(N2889="snížená",J2889,0)</f>
        <v>0</v>
      </c>
      <c r="BG2889" s="215">
        <f>IF(N2889="zákl. přenesená",J2889,0)</f>
        <v>0</v>
      </c>
      <c r="BH2889" s="215">
        <f>IF(N2889="sníž. přenesená",J2889,0)</f>
        <v>0</v>
      </c>
      <c r="BI2889" s="215">
        <f>IF(N2889="nulová",J2889,0)</f>
        <v>0</v>
      </c>
      <c r="BJ2889" s="26" t="s">
        <v>24</v>
      </c>
      <c r="BK2889" s="215">
        <f>ROUND(I2889*H2889,2)</f>
        <v>0</v>
      </c>
      <c r="BL2889" s="26" t="s">
        <v>354</v>
      </c>
      <c r="BM2889" s="26" t="s">
        <v>3404</v>
      </c>
    </row>
    <row r="2890" s="1" customFormat="1">
      <c r="B2890" s="48"/>
      <c r="D2890" s="216" t="s">
        <v>288</v>
      </c>
      <c r="F2890" s="217" t="s">
        <v>3367</v>
      </c>
      <c r="I2890" s="218"/>
      <c r="L2890" s="48"/>
      <c r="M2890" s="219"/>
      <c r="N2890" s="49"/>
      <c r="O2890" s="49"/>
      <c r="P2890" s="49"/>
      <c r="Q2890" s="49"/>
      <c r="R2890" s="49"/>
      <c r="S2890" s="49"/>
      <c r="T2890" s="87"/>
      <c r="AT2890" s="26" t="s">
        <v>288</v>
      </c>
      <c r="AU2890" s="26" t="s">
        <v>87</v>
      </c>
    </row>
    <row r="2891" s="13" customFormat="1">
      <c r="B2891" s="239"/>
      <c r="D2891" s="216" t="s">
        <v>402</v>
      </c>
      <c r="E2891" s="240" t="s">
        <v>5</v>
      </c>
      <c r="F2891" s="241" t="s">
        <v>3405</v>
      </c>
      <c r="H2891" s="242">
        <v>9.4160000000000004</v>
      </c>
      <c r="I2891" s="243"/>
      <c r="L2891" s="239"/>
      <c r="M2891" s="244"/>
      <c r="N2891" s="245"/>
      <c r="O2891" s="245"/>
      <c r="P2891" s="245"/>
      <c r="Q2891" s="245"/>
      <c r="R2891" s="245"/>
      <c r="S2891" s="245"/>
      <c r="T2891" s="246"/>
      <c r="AT2891" s="240" t="s">
        <v>402</v>
      </c>
      <c r="AU2891" s="240" t="s">
        <v>87</v>
      </c>
      <c r="AV2891" s="13" t="s">
        <v>87</v>
      </c>
      <c r="AW2891" s="13" t="s">
        <v>43</v>
      </c>
      <c r="AX2891" s="13" t="s">
        <v>80</v>
      </c>
      <c r="AY2891" s="240" t="s">
        <v>281</v>
      </c>
    </row>
    <row r="2892" s="14" customFormat="1">
      <c r="B2892" s="247"/>
      <c r="D2892" s="216" t="s">
        <v>402</v>
      </c>
      <c r="E2892" s="248" t="s">
        <v>5</v>
      </c>
      <c r="F2892" s="249" t="s">
        <v>405</v>
      </c>
      <c r="H2892" s="250">
        <v>9.4160000000000004</v>
      </c>
      <c r="I2892" s="251"/>
      <c r="L2892" s="247"/>
      <c r="M2892" s="252"/>
      <c r="N2892" s="253"/>
      <c r="O2892" s="253"/>
      <c r="P2892" s="253"/>
      <c r="Q2892" s="253"/>
      <c r="R2892" s="253"/>
      <c r="S2892" s="253"/>
      <c r="T2892" s="254"/>
      <c r="AT2892" s="248" t="s">
        <v>402</v>
      </c>
      <c r="AU2892" s="248" t="s">
        <v>87</v>
      </c>
      <c r="AV2892" s="14" t="s">
        <v>286</v>
      </c>
      <c r="AW2892" s="14" t="s">
        <v>43</v>
      </c>
      <c r="AX2892" s="14" t="s">
        <v>24</v>
      </c>
      <c r="AY2892" s="248" t="s">
        <v>281</v>
      </c>
    </row>
    <row r="2893" s="1" customFormat="1" ht="16.5" customHeight="1">
      <c r="B2893" s="203"/>
      <c r="C2893" s="204" t="s">
        <v>3406</v>
      </c>
      <c r="D2893" s="204" t="s">
        <v>282</v>
      </c>
      <c r="E2893" s="205" t="s">
        <v>3407</v>
      </c>
      <c r="F2893" s="206" t="s">
        <v>3408</v>
      </c>
      <c r="G2893" s="207" t="s">
        <v>394</v>
      </c>
      <c r="H2893" s="208">
        <v>26.800000000000001</v>
      </c>
      <c r="I2893" s="209"/>
      <c r="J2893" s="210">
        <f>ROUND(I2893*H2893,2)</f>
        <v>0</v>
      </c>
      <c r="K2893" s="206" t="s">
        <v>5</v>
      </c>
      <c r="L2893" s="48"/>
      <c r="M2893" s="211" t="s">
        <v>5</v>
      </c>
      <c r="N2893" s="212" t="s">
        <v>51</v>
      </c>
      <c r="O2893" s="49"/>
      <c r="P2893" s="213">
        <f>O2893*H2893</f>
        <v>0</v>
      </c>
      <c r="Q2893" s="213">
        <v>0.01</v>
      </c>
      <c r="R2893" s="213">
        <f>Q2893*H2893</f>
        <v>0.26800000000000002</v>
      </c>
      <c r="S2893" s="213">
        <v>0</v>
      </c>
      <c r="T2893" s="214">
        <f>S2893*H2893</f>
        <v>0</v>
      </c>
      <c r="AR2893" s="26" t="s">
        <v>354</v>
      </c>
      <c r="AT2893" s="26" t="s">
        <v>282</v>
      </c>
      <c r="AU2893" s="26" t="s">
        <v>87</v>
      </c>
      <c r="AY2893" s="26" t="s">
        <v>281</v>
      </c>
      <c r="BE2893" s="215">
        <f>IF(N2893="základní",J2893,0)</f>
        <v>0</v>
      </c>
      <c r="BF2893" s="215">
        <f>IF(N2893="snížená",J2893,0)</f>
        <v>0</v>
      </c>
      <c r="BG2893" s="215">
        <f>IF(N2893="zákl. přenesená",J2893,0)</f>
        <v>0</v>
      </c>
      <c r="BH2893" s="215">
        <f>IF(N2893="sníž. přenesená",J2893,0)</f>
        <v>0</v>
      </c>
      <c r="BI2893" s="215">
        <f>IF(N2893="nulová",J2893,0)</f>
        <v>0</v>
      </c>
      <c r="BJ2893" s="26" t="s">
        <v>24</v>
      </c>
      <c r="BK2893" s="215">
        <f>ROUND(I2893*H2893,2)</f>
        <v>0</v>
      </c>
      <c r="BL2893" s="26" t="s">
        <v>354</v>
      </c>
      <c r="BM2893" s="26" t="s">
        <v>3409</v>
      </c>
    </row>
    <row r="2894" s="1" customFormat="1">
      <c r="B2894" s="48"/>
      <c r="D2894" s="216" t="s">
        <v>288</v>
      </c>
      <c r="F2894" s="217" t="s">
        <v>3367</v>
      </c>
      <c r="I2894" s="218"/>
      <c r="L2894" s="48"/>
      <c r="M2894" s="219"/>
      <c r="N2894" s="49"/>
      <c r="O2894" s="49"/>
      <c r="P2894" s="49"/>
      <c r="Q2894" s="49"/>
      <c r="R2894" s="49"/>
      <c r="S2894" s="49"/>
      <c r="T2894" s="87"/>
      <c r="AT2894" s="26" t="s">
        <v>288</v>
      </c>
      <c r="AU2894" s="26" t="s">
        <v>87</v>
      </c>
    </row>
    <row r="2895" s="12" customFormat="1">
      <c r="B2895" s="232"/>
      <c r="D2895" s="216" t="s">
        <v>402</v>
      </c>
      <c r="E2895" s="233" t="s">
        <v>5</v>
      </c>
      <c r="F2895" s="234" t="s">
        <v>1425</v>
      </c>
      <c r="H2895" s="233" t="s">
        <v>5</v>
      </c>
      <c r="I2895" s="235"/>
      <c r="L2895" s="232"/>
      <c r="M2895" s="236"/>
      <c r="N2895" s="237"/>
      <c r="O2895" s="237"/>
      <c r="P2895" s="237"/>
      <c r="Q2895" s="237"/>
      <c r="R2895" s="237"/>
      <c r="S2895" s="237"/>
      <c r="T2895" s="238"/>
      <c r="AT2895" s="233" t="s">
        <v>402</v>
      </c>
      <c r="AU2895" s="233" t="s">
        <v>87</v>
      </c>
      <c r="AV2895" s="12" t="s">
        <v>24</v>
      </c>
      <c r="AW2895" s="12" t="s">
        <v>43</v>
      </c>
      <c r="AX2895" s="12" t="s">
        <v>80</v>
      </c>
      <c r="AY2895" s="233" t="s">
        <v>281</v>
      </c>
    </row>
    <row r="2896" s="13" customFormat="1">
      <c r="B2896" s="239"/>
      <c r="D2896" s="216" t="s">
        <v>402</v>
      </c>
      <c r="E2896" s="240" t="s">
        <v>5</v>
      </c>
      <c r="F2896" s="241" t="s">
        <v>3410</v>
      </c>
      <c r="H2896" s="242">
        <v>13.4</v>
      </c>
      <c r="I2896" s="243"/>
      <c r="L2896" s="239"/>
      <c r="M2896" s="244"/>
      <c r="N2896" s="245"/>
      <c r="O2896" s="245"/>
      <c r="P2896" s="245"/>
      <c r="Q2896" s="245"/>
      <c r="R2896" s="245"/>
      <c r="S2896" s="245"/>
      <c r="T2896" s="246"/>
      <c r="AT2896" s="240" t="s">
        <v>402</v>
      </c>
      <c r="AU2896" s="240" t="s">
        <v>87</v>
      </c>
      <c r="AV2896" s="13" t="s">
        <v>87</v>
      </c>
      <c r="AW2896" s="13" t="s">
        <v>43</v>
      </c>
      <c r="AX2896" s="13" t="s">
        <v>80</v>
      </c>
      <c r="AY2896" s="240" t="s">
        <v>281</v>
      </c>
    </row>
    <row r="2897" s="12" customFormat="1">
      <c r="B2897" s="232"/>
      <c r="D2897" s="216" t="s">
        <v>402</v>
      </c>
      <c r="E2897" s="233" t="s">
        <v>5</v>
      </c>
      <c r="F2897" s="234" t="s">
        <v>3411</v>
      </c>
      <c r="H2897" s="233" t="s">
        <v>5</v>
      </c>
      <c r="I2897" s="235"/>
      <c r="L2897" s="232"/>
      <c r="M2897" s="236"/>
      <c r="N2897" s="237"/>
      <c r="O2897" s="237"/>
      <c r="P2897" s="237"/>
      <c r="Q2897" s="237"/>
      <c r="R2897" s="237"/>
      <c r="S2897" s="237"/>
      <c r="T2897" s="238"/>
      <c r="AT2897" s="233" t="s">
        <v>402</v>
      </c>
      <c r="AU2897" s="233" t="s">
        <v>87</v>
      </c>
      <c r="AV2897" s="12" t="s">
        <v>24</v>
      </c>
      <c r="AW2897" s="12" t="s">
        <v>43</v>
      </c>
      <c r="AX2897" s="12" t="s">
        <v>80</v>
      </c>
      <c r="AY2897" s="233" t="s">
        <v>281</v>
      </c>
    </row>
    <row r="2898" s="13" customFormat="1">
      <c r="B2898" s="239"/>
      <c r="D2898" s="216" t="s">
        <v>402</v>
      </c>
      <c r="E2898" s="240" t="s">
        <v>5</v>
      </c>
      <c r="F2898" s="241" t="s">
        <v>1977</v>
      </c>
      <c r="H2898" s="242">
        <v>13.4</v>
      </c>
      <c r="I2898" s="243"/>
      <c r="L2898" s="239"/>
      <c r="M2898" s="244"/>
      <c r="N2898" s="245"/>
      <c r="O2898" s="245"/>
      <c r="P2898" s="245"/>
      <c r="Q2898" s="245"/>
      <c r="R2898" s="245"/>
      <c r="S2898" s="245"/>
      <c r="T2898" s="246"/>
      <c r="AT2898" s="240" t="s">
        <v>402</v>
      </c>
      <c r="AU2898" s="240" t="s">
        <v>87</v>
      </c>
      <c r="AV2898" s="13" t="s">
        <v>87</v>
      </c>
      <c r="AW2898" s="13" t="s">
        <v>43</v>
      </c>
      <c r="AX2898" s="13" t="s">
        <v>80</v>
      </c>
      <c r="AY2898" s="240" t="s">
        <v>281</v>
      </c>
    </row>
    <row r="2899" s="14" customFormat="1">
      <c r="B2899" s="247"/>
      <c r="D2899" s="216" t="s">
        <v>402</v>
      </c>
      <c r="E2899" s="248" t="s">
        <v>5</v>
      </c>
      <c r="F2899" s="249" t="s">
        <v>405</v>
      </c>
      <c r="H2899" s="250">
        <v>26.800000000000001</v>
      </c>
      <c r="I2899" s="251"/>
      <c r="L2899" s="247"/>
      <c r="M2899" s="252"/>
      <c r="N2899" s="253"/>
      <c r="O2899" s="253"/>
      <c r="P2899" s="253"/>
      <c r="Q2899" s="253"/>
      <c r="R2899" s="253"/>
      <c r="S2899" s="253"/>
      <c r="T2899" s="254"/>
      <c r="AT2899" s="248" t="s">
        <v>402</v>
      </c>
      <c r="AU2899" s="248" t="s">
        <v>87</v>
      </c>
      <c r="AV2899" s="14" t="s">
        <v>286</v>
      </c>
      <c r="AW2899" s="14" t="s">
        <v>43</v>
      </c>
      <c r="AX2899" s="14" t="s">
        <v>24</v>
      </c>
      <c r="AY2899" s="248" t="s">
        <v>281</v>
      </c>
    </row>
    <row r="2900" s="1" customFormat="1" ht="16.5" customHeight="1">
      <c r="B2900" s="203"/>
      <c r="C2900" s="255" t="s">
        <v>3412</v>
      </c>
      <c r="D2900" s="255" t="s">
        <v>512</v>
      </c>
      <c r="E2900" s="256" t="s">
        <v>3413</v>
      </c>
      <c r="F2900" s="257" t="s">
        <v>3414</v>
      </c>
      <c r="G2900" s="258" t="s">
        <v>394</v>
      </c>
      <c r="H2900" s="259">
        <v>29.48</v>
      </c>
      <c r="I2900" s="260"/>
      <c r="J2900" s="261">
        <f>ROUND(I2900*H2900,2)</f>
        <v>0</v>
      </c>
      <c r="K2900" s="257" t="s">
        <v>5</v>
      </c>
      <c r="L2900" s="262"/>
      <c r="M2900" s="263" t="s">
        <v>5</v>
      </c>
      <c r="N2900" s="264" t="s">
        <v>51</v>
      </c>
      <c r="O2900" s="49"/>
      <c r="P2900" s="213">
        <f>O2900*H2900</f>
        <v>0</v>
      </c>
      <c r="Q2900" s="213">
        <v>0.01</v>
      </c>
      <c r="R2900" s="213">
        <f>Q2900*H2900</f>
        <v>0.29480000000000001</v>
      </c>
      <c r="S2900" s="213">
        <v>0</v>
      </c>
      <c r="T2900" s="214">
        <f>S2900*H2900</f>
        <v>0</v>
      </c>
      <c r="AR2900" s="26" t="s">
        <v>738</v>
      </c>
      <c r="AT2900" s="26" t="s">
        <v>512</v>
      </c>
      <c r="AU2900" s="26" t="s">
        <v>87</v>
      </c>
      <c r="AY2900" s="26" t="s">
        <v>281</v>
      </c>
      <c r="BE2900" s="215">
        <f>IF(N2900="základní",J2900,0)</f>
        <v>0</v>
      </c>
      <c r="BF2900" s="215">
        <f>IF(N2900="snížená",J2900,0)</f>
        <v>0</v>
      </c>
      <c r="BG2900" s="215">
        <f>IF(N2900="zákl. přenesená",J2900,0)</f>
        <v>0</v>
      </c>
      <c r="BH2900" s="215">
        <f>IF(N2900="sníž. přenesená",J2900,0)</f>
        <v>0</v>
      </c>
      <c r="BI2900" s="215">
        <f>IF(N2900="nulová",J2900,0)</f>
        <v>0</v>
      </c>
      <c r="BJ2900" s="26" t="s">
        <v>24</v>
      </c>
      <c r="BK2900" s="215">
        <f>ROUND(I2900*H2900,2)</f>
        <v>0</v>
      </c>
      <c r="BL2900" s="26" t="s">
        <v>354</v>
      </c>
      <c r="BM2900" s="26" t="s">
        <v>3415</v>
      </c>
    </row>
    <row r="2901" s="1" customFormat="1">
      <c r="B2901" s="48"/>
      <c r="D2901" s="216" t="s">
        <v>288</v>
      </c>
      <c r="F2901" s="217" t="s">
        <v>3374</v>
      </c>
      <c r="I2901" s="218"/>
      <c r="L2901" s="48"/>
      <c r="M2901" s="219"/>
      <c r="N2901" s="49"/>
      <c r="O2901" s="49"/>
      <c r="P2901" s="49"/>
      <c r="Q2901" s="49"/>
      <c r="R2901" s="49"/>
      <c r="S2901" s="49"/>
      <c r="T2901" s="87"/>
      <c r="AT2901" s="26" t="s">
        <v>288</v>
      </c>
      <c r="AU2901" s="26" t="s">
        <v>87</v>
      </c>
    </row>
    <row r="2902" s="13" customFormat="1">
      <c r="B2902" s="239"/>
      <c r="D2902" s="216" t="s">
        <v>402</v>
      </c>
      <c r="E2902" s="240" t="s">
        <v>5</v>
      </c>
      <c r="F2902" s="241" t="s">
        <v>3416</v>
      </c>
      <c r="H2902" s="242">
        <v>29.48</v>
      </c>
      <c r="I2902" s="243"/>
      <c r="L2902" s="239"/>
      <c r="M2902" s="244"/>
      <c r="N2902" s="245"/>
      <c r="O2902" s="245"/>
      <c r="P2902" s="245"/>
      <c r="Q2902" s="245"/>
      <c r="R2902" s="245"/>
      <c r="S2902" s="245"/>
      <c r="T2902" s="246"/>
      <c r="AT2902" s="240" t="s">
        <v>402</v>
      </c>
      <c r="AU2902" s="240" t="s">
        <v>87</v>
      </c>
      <c r="AV2902" s="13" t="s">
        <v>87</v>
      </c>
      <c r="AW2902" s="13" t="s">
        <v>43</v>
      </c>
      <c r="AX2902" s="13" t="s">
        <v>80</v>
      </c>
      <c r="AY2902" s="240" t="s">
        <v>281</v>
      </c>
    </row>
    <row r="2903" s="14" customFormat="1">
      <c r="B2903" s="247"/>
      <c r="D2903" s="216" t="s">
        <v>402</v>
      </c>
      <c r="E2903" s="248" t="s">
        <v>5</v>
      </c>
      <c r="F2903" s="249" t="s">
        <v>405</v>
      </c>
      <c r="H2903" s="250">
        <v>29.48</v>
      </c>
      <c r="I2903" s="251"/>
      <c r="L2903" s="247"/>
      <c r="M2903" s="252"/>
      <c r="N2903" s="253"/>
      <c r="O2903" s="253"/>
      <c r="P2903" s="253"/>
      <c r="Q2903" s="253"/>
      <c r="R2903" s="253"/>
      <c r="S2903" s="253"/>
      <c r="T2903" s="254"/>
      <c r="AT2903" s="248" t="s">
        <v>402</v>
      </c>
      <c r="AU2903" s="248" t="s">
        <v>87</v>
      </c>
      <c r="AV2903" s="14" t="s">
        <v>286</v>
      </c>
      <c r="AW2903" s="14" t="s">
        <v>43</v>
      </c>
      <c r="AX2903" s="14" t="s">
        <v>24</v>
      </c>
      <c r="AY2903" s="248" t="s">
        <v>281</v>
      </c>
    </row>
    <row r="2904" s="1" customFormat="1" ht="25.5" customHeight="1">
      <c r="B2904" s="203"/>
      <c r="C2904" s="204" t="s">
        <v>3417</v>
      </c>
      <c r="D2904" s="204" t="s">
        <v>282</v>
      </c>
      <c r="E2904" s="205" t="s">
        <v>3418</v>
      </c>
      <c r="F2904" s="206" t="s">
        <v>3419</v>
      </c>
      <c r="G2904" s="207" t="s">
        <v>388</v>
      </c>
      <c r="H2904" s="208">
        <v>89.900000000000006</v>
      </c>
      <c r="I2904" s="209"/>
      <c r="J2904" s="210">
        <f>ROUND(I2904*H2904,2)</f>
        <v>0</v>
      </c>
      <c r="K2904" s="206" t="s">
        <v>5</v>
      </c>
      <c r="L2904" s="48"/>
      <c r="M2904" s="211" t="s">
        <v>5</v>
      </c>
      <c r="N2904" s="212" t="s">
        <v>51</v>
      </c>
      <c r="O2904" s="49"/>
      <c r="P2904" s="213">
        <f>O2904*H2904</f>
        <v>0</v>
      </c>
      <c r="Q2904" s="213">
        <v>0.0080000000000000002</v>
      </c>
      <c r="R2904" s="213">
        <f>Q2904*H2904</f>
        <v>0.71920000000000006</v>
      </c>
      <c r="S2904" s="213">
        <v>0</v>
      </c>
      <c r="T2904" s="214">
        <f>S2904*H2904</f>
        <v>0</v>
      </c>
      <c r="AR2904" s="26" t="s">
        <v>354</v>
      </c>
      <c r="AT2904" s="26" t="s">
        <v>282</v>
      </c>
      <c r="AU2904" s="26" t="s">
        <v>87</v>
      </c>
      <c r="AY2904" s="26" t="s">
        <v>281</v>
      </c>
      <c r="BE2904" s="215">
        <f>IF(N2904="základní",J2904,0)</f>
        <v>0</v>
      </c>
      <c r="BF2904" s="215">
        <f>IF(N2904="snížená",J2904,0)</f>
        <v>0</v>
      </c>
      <c r="BG2904" s="215">
        <f>IF(N2904="zákl. přenesená",J2904,0)</f>
        <v>0</v>
      </c>
      <c r="BH2904" s="215">
        <f>IF(N2904="sníž. přenesená",J2904,0)</f>
        <v>0</v>
      </c>
      <c r="BI2904" s="215">
        <f>IF(N2904="nulová",J2904,0)</f>
        <v>0</v>
      </c>
      <c r="BJ2904" s="26" t="s">
        <v>24</v>
      </c>
      <c r="BK2904" s="215">
        <f>ROUND(I2904*H2904,2)</f>
        <v>0</v>
      </c>
      <c r="BL2904" s="26" t="s">
        <v>354</v>
      </c>
      <c r="BM2904" s="26" t="s">
        <v>3420</v>
      </c>
    </row>
    <row r="2905" s="1" customFormat="1">
      <c r="B2905" s="48"/>
      <c r="D2905" s="216" t="s">
        <v>288</v>
      </c>
      <c r="F2905" s="217" t="s">
        <v>3367</v>
      </c>
      <c r="I2905" s="218"/>
      <c r="L2905" s="48"/>
      <c r="M2905" s="219"/>
      <c r="N2905" s="49"/>
      <c r="O2905" s="49"/>
      <c r="P2905" s="49"/>
      <c r="Q2905" s="49"/>
      <c r="R2905" s="49"/>
      <c r="S2905" s="49"/>
      <c r="T2905" s="87"/>
      <c r="AT2905" s="26" t="s">
        <v>288</v>
      </c>
      <c r="AU2905" s="26" t="s">
        <v>87</v>
      </c>
    </row>
    <row r="2906" s="12" customFormat="1">
      <c r="B2906" s="232"/>
      <c r="D2906" s="216" t="s">
        <v>402</v>
      </c>
      <c r="E2906" s="233" t="s">
        <v>5</v>
      </c>
      <c r="F2906" s="234" t="s">
        <v>1941</v>
      </c>
      <c r="H2906" s="233" t="s">
        <v>5</v>
      </c>
      <c r="I2906" s="235"/>
      <c r="L2906" s="232"/>
      <c r="M2906" s="236"/>
      <c r="N2906" s="237"/>
      <c r="O2906" s="237"/>
      <c r="P2906" s="237"/>
      <c r="Q2906" s="237"/>
      <c r="R2906" s="237"/>
      <c r="S2906" s="237"/>
      <c r="T2906" s="238"/>
      <c r="AT2906" s="233" t="s">
        <v>402</v>
      </c>
      <c r="AU2906" s="233" t="s">
        <v>87</v>
      </c>
      <c r="AV2906" s="12" t="s">
        <v>24</v>
      </c>
      <c r="AW2906" s="12" t="s">
        <v>43</v>
      </c>
      <c r="AX2906" s="12" t="s">
        <v>80</v>
      </c>
      <c r="AY2906" s="233" t="s">
        <v>281</v>
      </c>
    </row>
    <row r="2907" s="13" customFormat="1">
      <c r="B2907" s="239"/>
      <c r="D2907" s="216" t="s">
        <v>402</v>
      </c>
      <c r="E2907" s="240" t="s">
        <v>5</v>
      </c>
      <c r="F2907" s="241" t="s">
        <v>1942</v>
      </c>
      <c r="H2907" s="242">
        <v>89.900000000000006</v>
      </c>
      <c r="I2907" s="243"/>
      <c r="L2907" s="239"/>
      <c r="M2907" s="244"/>
      <c r="N2907" s="245"/>
      <c r="O2907" s="245"/>
      <c r="P2907" s="245"/>
      <c r="Q2907" s="245"/>
      <c r="R2907" s="245"/>
      <c r="S2907" s="245"/>
      <c r="T2907" s="246"/>
      <c r="AT2907" s="240" t="s">
        <v>402</v>
      </c>
      <c r="AU2907" s="240" t="s">
        <v>87</v>
      </c>
      <c r="AV2907" s="13" t="s">
        <v>87</v>
      </c>
      <c r="AW2907" s="13" t="s">
        <v>43</v>
      </c>
      <c r="AX2907" s="13" t="s">
        <v>80</v>
      </c>
      <c r="AY2907" s="240" t="s">
        <v>281</v>
      </c>
    </row>
    <row r="2908" s="14" customFormat="1">
      <c r="B2908" s="247"/>
      <c r="D2908" s="216" t="s">
        <v>402</v>
      </c>
      <c r="E2908" s="248" t="s">
        <v>5</v>
      </c>
      <c r="F2908" s="249" t="s">
        <v>405</v>
      </c>
      <c r="H2908" s="250">
        <v>89.900000000000006</v>
      </c>
      <c r="I2908" s="251"/>
      <c r="L2908" s="247"/>
      <c r="M2908" s="252"/>
      <c r="N2908" s="253"/>
      <c r="O2908" s="253"/>
      <c r="P2908" s="253"/>
      <c r="Q2908" s="253"/>
      <c r="R2908" s="253"/>
      <c r="S2908" s="253"/>
      <c r="T2908" s="254"/>
      <c r="AT2908" s="248" t="s">
        <v>402</v>
      </c>
      <c r="AU2908" s="248" t="s">
        <v>87</v>
      </c>
      <c r="AV2908" s="14" t="s">
        <v>286</v>
      </c>
      <c r="AW2908" s="14" t="s">
        <v>43</v>
      </c>
      <c r="AX2908" s="14" t="s">
        <v>24</v>
      </c>
      <c r="AY2908" s="248" t="s">
        <v>281</v>
      </c>
    </row>
    <row r="2909" s="1" customFormat="1" ht="25.5" customHeight="1">
      <c r="B2909" s="203"/>
      <c r="C2909" s="255" t="s">
        <v>3421</v>
      </c>
      <c r="D2909" s="255" t="s">
        <v>512</v>
      </c>
      <c r="E2909" s="256" t="s">
        <v>3422</v>
      </c>
      <c r="F2909" s="257" t="s">
        <v>3423</v>
      </c>
      <c r="G2909" s="258" t="s">
        <v>388</v>
      </c>
      <c r="H2909" s="259">
        <v>98.890000000000001</v>
      </c>
      <c r="I2909" s="260"/>
      <c r="J2909" s="261">
        <f>ROUND(I2909*H2909,2)</f>
        <v>0</v>
      </c>
      <c r="K2909" s="257" t="s">
        <v>5</v>
      </c>
      <c r="L2909" s="262"/>
      <c r="M2909" s="263" t="s">
        <v>5</v>
      </c>
      <c r="N2909" s="264" t="s">
        <v>51</v>
      </c>
      <c r="O2909" s="49"/>
      <c r="P2909" s="213">
        <f>O2909*H2909</f>
        <v>0</v>
      </c>
      <c r="Q2909" s="213">
        <v>0.0080000000000000002</v>
      </c>
      <c r="R2909" s="213">
        <f>Q2909*H2909</f>
        <v>0.79112000000000005</v>
      </c>
      <c r="S2909" s="213">
        <v>0</v>
      </c>
      <c r="T2909" s="214">
        <f>S2909*H2909</f>
        <v>0</v>
      </c>
      <c r="AR2909" s="26" t="s">
        <v>738</v>
      </c>
      <c r="AT2909" s="26" t="s">
        <v>512</v>
      </c>
      <c r="AU2909" s="26" t="s">
        <v>87</v>
      </c>
      <c r="AY2909" s="26" t="s">
        <v>281</v>
      </c>
      <c r="BE2909" s="215">
        <f>IF(N2909="základní",J2909,0)</f>
        <v>0</v>
      </c>
      <c r="BF2909" s="215">
        <f>IF(N2909="snížená",J2909,0)</f>
        <v>0</v>
      </c>
      <c r="BG2909" s="215">
        <f>IF(N2909="zákl. přenesená",J2909,0)</f>
        <v>0</v>
      </c>
      <c r="BH2909" s="215">
        <f>IF(N2909="sníž. přenesená",J2909,0)</f>
        <v>0</v>
      </c>
      <c r="BI2909" s="215">
        <f>IF(N2909="nulová",J2909,0)</f>
        <v>0</v>
      </c>
      <c r="BJ2909" s="26" t="s">
        <v>24</v>
      </c>
      <c r="BK2909" s="215">
        <f>ROUND(I2909*H2909,2)</f>
        <v>0</v>
      </c>
      <c r="BL2909" s="26" t="s">
        <v>354</v>
      </c>
      <c r="BM2909" s="26" t="s">
        <v>3424</v>
      </c>
    </row>
    <row r="2910" s="1" customFormat="1">
      <c r="B2910" s="48"/>
      <c r="D2910" s="216" t="s">
        <v>288</v>
      </c>
      <c r="F2910" s="217" t="s">
        <v>3367</v>
      </c>
      <c r="I2910" s="218"/>
      <c r="L2910" s="48"/>
      <c r="M2910" s="219"/>
      <c r="N2910" s="49"/>
      <c r="O2910" s="49"/>
      <c r="P2910" s="49"/>
      <c r="Q2910" s="49"/>
      <c r="R2910" s="49"/>
      <c r="S2910" s="49"/>
      <c r="T2910" s="87"/>
      <c r="AT2910" s="26" t="s">
        <v>288</v>
      </c>
      <c r="AU2910" s="26" t="s">
        <v>87</v>
      </c>
    </row>
    <row r="2911" s="13" customFormat="1">
      <c r="B2911" s="239"/>
      <c r="D2911" s="216" t="s">
        <v>402</v>
      </c>
      <c r="E2911" s="240" t="s">
        <v>5</v>
      </c>
      <c r="F2911" s="241" t="s">
        <v>3425</v>
      </c>
      <c r="H2911" s="242">
        <v>98.890000000000001</v>
      </c>
      <c r="I2911" s="243"/>
      <c r="L2911" s="239"/>
      <c r="M2911" s="244"/>
      <c r="N2911" s="245"/>
      <c r="O2911" s="245"/>
      <c r="P2911" s="245"/>
      <c r="Q2911" s="245"/>
      <c r="R2911" s="245"/>
      <c r="S2911" s="245"/>
      <c r="T2911" s="246"/>
      <c r="AT2911" s="240" t="s">
        <v>402</v>
      </c>
      <c r="AU2911" s="240" t="s">
        <v>87</v>
      </c>
      <c r="AV2911" s="13" t="s">
        <v>87</v>
      </c>
      <c r="AW2911" s="13" t="s">
        <v>43</v>
      </c>
      <c r="AX2911" s="13" t="s">
        <v>80</v>
      </c>
      <c r="AY2911" s="240" t="s">
        <v>281</v>
      </c>
    </row>
    <row r="2912" s="14" customFormat="1">
      <c r="B2912" s="247"/>
      <c r="D2912" s="216" t="s">
        <v>402</v>
      </c>
      <c r="E2912" s="248" t="s">
        <v>5</v>
      </c>
      <c r="F2912" s="249" t="s">
        <v>405</v>
      </c>
      <c r="H2912" s="250">
        <v>98.890000000000001</v>
      </c>
      <c r="I2912" s="251"/>
      <c r="L2912" s="247"/>
      <c r="M2912" s="252"/>
      <c r="N2912" s="253"/>
      <c r="O2912" s="253"/>
      <c r="P2912" s="253"/>
      <c r="Q2912" s="253"/>
      <c r="R2912" s="253"/>
      <c r="S2912" s="253"/>
      <c r="T2912" s="254"/>
      <c r="AT2912" s="248" t="s">
        <v>402</v>
      </c>
      <c r="AU2912" s="248" t="s">
        <v>87</v>
      </c>
      <c r="AV2912" s="14" t="s">
        <v>286</v>
      </c>
      <c r="AW2912" s="14" t="s">
        <v>43</v>
      </c>
      <c r="AX2912" s="14" t="s">
        <v>24</v>
      </c>
      <c r="AY2912" s="248" t="s">
        <v>281</v>
      </c>
    </row>
    <row r="2913" s="1" customFormat="1" ht="16.5" customHeight="1">
      <c r="B2913" s="203"/>
      <c r="C2913" s="204" t="s">
        <v>3426</v>
      </c>
      <c r="D2913" s="204" t="s">
        <v>282</v>
      </c>
      <c r="E2913" s="205" t="s">
        <v>3427</v>
      </c>
      <c r="F2913" s="206" t="s">
        <v>3428</v>
      </c>
      <c r="G2913" s="207" t="s">
        <v>388</v>
      </c>
      <c r="H2913" s="208">
        <v>855.625</v>
      </c>
      <c r="I2913" s="209"/>
      <c r="J2913" s="210">
        <f>ROUND(I2913*H2913,2)</f>
        <v>0</v>
      </c>
      <c r="K2913" s="206" t="s">
        <v>389</v>
      </c>
      <c r="L2913" s="48"/>
      <c r="M2913" s="211" t="s">
        <v>5</v>
      </c>
      <c r="N2913" s="212" t="s">
        <v>51</v>
      </c>
      <c r="O2913" s="49"/>
      <c r="P2913" s="213">
        <f>O2913*H2913</f>
        <v>0</v>
      </c>
      <c r="Q2913" s="213">
        <v>5.7599999999999997E-07</v>
      </c>
      <c r="R2913" s="213">
        <f>Q2913*H2913</f>
        <v>0.00049283999999999992</v>
      </c>
      <c r="S2913" s="213">
        <v>0</v>
      </c>
      <c r="T2913" s="214">
        <f>S2913*H2913</f>
        <v>0</v>
      </c>
      <c r="AR2913" s="26" t="s">
        <v>354</v>
      </c>
      <c r="AT2913" s="26" t="s">
        <v>282</v>
      </c>
      <c r="AU2913" s="26" t="s">
        <v>87</v>
      </c>
      <c r="AY2913" s="26" t="s">
        <v>281</v>
      </c>
      <c r="BE2913" s="215">
        <f>IF(N2913="základní",J2913,0)</f>
        <v>0</v>
      </c>
      <c r="BF2913" s="215">
        <f>IF(N2913="snížená",J2913,0)</f>
        <v>0</v>
      </c>
      <c r="BG2913" s="215">
        <f>IF(N2913="zákl. přenesená",J2913,0)</f>
        <v>0</v>
      </c>
      <c r="BH2913" s="215">
        <f>IF(N2913="sníž. přenesená",J2913,0)</f>
        <v>0</v>
      </c>
      <c r="BI2913" s="215">
        <f>IF(N2913="nulová",J2913,0)</f>
        <v>0</v>
      </c>
      <c r="BJ2913" s="26" t="s">
        <v>24</v>
      </c>
      <c r="BK2913" s="215">
        <f>ROUND(I2913*H2913,2)</f>
        <v>0</v>
      </c>
      <c r="BL2913" s="26" t="s">
        <v>354</v>
      </c>
      <c r="BM2913" s="26" t="s">
        <v>3429</v>
      </c>
    </row>
    <row r="2914" s="1" customFormat="1">
      <c r="B2914" s="48"/>
      <c r="D2914" s="216" t="s">
        <v>288</v>
      </c>
      <c r="F2914" s="217" t="s">
        <v>3430</v>
      </c>
      <c r="I2914" s="218"/>
      <c r="L2914" s="48"/>
      <c r="M2914" s="219"/>
      <c r="N2914" s="49"/>
      <c r="O2914" s="49"/>
      <c r="P2914" s="49"/>
      <c r="Q2914" s="49"/>
      <c r="R2914" s="49"/>
      <c r="S2914" s="49"/>
      <c r="T2914" s="87"/>
      <c r="AT2914" s="26" t="s">
        <v>288</v>
      </c>
      <c r="AU2914" s="26" t="s">
        <v>87</v>
      </c>
    </row>
    <row r="2915" s="12" customFormat="1">
      <c r="B2915" s="232"/>
      <c r="D2915" s="216" t="s">
        <v>402</v>
      </c>
      <c r="E2915" s="233" t="s">
        <v>5</v>
      </c>
      <c r="F2915" s="234" t="s">
        <v>1921</v>
      </c>
      <c r="H2915" s="233" t="s">
        <v>5</v>
      </c>
      <c r="I2915" s="235"/>
      <c r="L2915" s="232"/>
      <c r="M2915" s="236"/>
      <c r="N2915" s="237"/>
      <c r="O2915" s="237"/>
      <c r="P2915" s="237"/>
      <c r="Q2915" s="237"/>
      <c r="R2915" s="237"/>
      <c r="S2915" s="237"/>
      <c r="T2915" s="238"/>
      <c r="AT2915" s="233" t="s">
        <v>402</v>
      </c>
      <c r="AU2915" s="233" t="s">
        <v>87</v>
      </c>
      <c r="AV2915" s="12" t="s">
        <v>24</v>
      </c>
      <c r="AW2915" s="12" t="s">
        <v>43</v>
      </c>
      <c r="AX2915" s="12" t="s">
        <v>80</v>
      </c>
      <c r="AY2915" s="233" t="s">
        <v>281</v>
      </c>
    </row>
    <row r="2916" s="13" customFormat="1">
      <c r="B2916" s="239"/>
      <c r="D2916" s="216" t="s">
        <v>402</v>
      </c>
      <c r="E2916" s="240" t="s">
        <v>5</v>
      </c>
      <c r="F2916" s="241" t="s">
        <v>1922</v>
      </c>
      <c r="H2916" s="242">
        <v>57.770000000000003</v>
      </c>
      <c r="I2916" s="243"/>
      <c r="L2916" s="239"/>
      <c r="M2916" s="244"/>
      <c r="N2916" s="245"/>
      <c r="O2916" s="245"/>
      <c r="P2916" s="245"/>
      <c r="Q2916" s="245"/>
      <c r="R2916" s="245"/>
      <c r="S2916" s="245"/>
      <c r="T2916" s="246"/>
      <c r="AT2916" s="240" t="s">
        <v>402</v>
      </c>
      <c r="AU2916" s="240" t="s">
        <v>87</v>
      </c>
      <c r="AV2916" s="13" t="s">
        <v>87</v>
      </c>
      <c r="AW2916" s="13" t="s">
        <v>43</v>
      </c>
      <c r="AX2916" s="13" t="s">
        <v>80</v>
      </c>
      <c r="AY2916" s="240" t="s">
        <v>281</v>
      </c>
    </row>
    <row r="2917" s="12" customFormat="1">
      <c r="B2917" s="232"/>
      <c r="D2917" s="216" t="s">
        <v>402</v>
      </c>
      <c r="E2917" s="233" t="s">
        <v>5</v>
      </c>
      <c r="F2917" s="234" t="s">
        <v>1925</v>
      </c>
      <c r="H2917" s="233" t="s">
        <v>5</v>
      </c>
      <c r="I2917" s="235"/>
      <c r="L2917" s="232"/>
      <c r="M2917" s="236"/>
      <c r="N2917" s="237"/>
      <c r="O2917" s="237"/>
      <c r="P2917" s="237"/>
      <c r="Q2917" s="237"/>
      <c r="R2917" s="237"/>
      <c r="S2917" s="237"/>
      <c r="T2917" s="238"/>
      <c r="AT2917" s="233" t="s">
        <v>402</v>
      </c>
      <c r="AU2917" s="233" t="s">
        <v>87</v>
      </c>
      <c r="AV2917" s="12" t="s">
        <v>24</v>
      </c>
      <c r="AW2917" s="12" t="s">
        <v>43</v>
      </c>
      <c r="AX2917" s="12" t="s">
        <v>80</v>
      </c>
      <c r="AY2917" s="233" t="s">
        <v>281</v>
      </c>
    </row>
    <row r="2918" s="13" customFormat="1">
      <c r="B2918" s="239"/>
      <c r="D2918" s="216" t="s">
        <v>402</v>
      </c>
      <c r="E2918" s="240" t="s">
        <v>5</v>
      </c>
      <c r="F2918" s="241" t="s">
        <v>3431</v>
      </c>
      <c r="H2918" s="242">
        <v>94.549999999999997</v>
      </c>
      <c r="I2918" s="243"/>
      <c r="L2918" s="239"/>
      <c r="M2918" s="244"/>
      <c r="N2918" s="245"/>
      <c r="O2918" s="245"/>
      <c r="P2918" s="245"/>
      <c r="Q2918" s="245"/>
      <c r="R2918" s="245"/>
      <c r="S2918" s="245"/>
      <c r="T2918" s="246"/>
      <c r="AT2918" s="240" t="s">
        <v>402</v>
      </c>
      <c r="AU2918" s="240" t="s">
        <v>87</v>
      </c>
      <c r="AV2918" s="13" t="s">
        <v>87</v>
      </c>
      <c r="AW2918" s="13" t="s">
        <v>43</v>
      </c>
      <c r="AX2918" s="13" t="s">
        <v>80</v>
      </c>
      <c r="AY2918" s="240" t="s">
        <v>281</v>
      </c>
    </row>
    <row r="2919" s="12" customFormat="1">
      <c r="B2919" s="232"/>
      <c r="D2919" s="216" t="s">
        <v>402</v>
      </c>
      <c r="E2919" s="233" t="s">
        <v>5</v>
      </c>
      <c r="F2919" s="234" t="s">
        <v>1927</v>
      </c>
      <c r="H2919" s="233" t="s">
        <v>5</v>
      </c>
      <c r="I2919" s="235"/>
      <c r="L2919" s="232"/>
      <c r="M2919" s="236"/>
      <c r="N2919" s="237"/>
      <c r="O2919" s="237"/>
      <c r="P2919" s="237"/>
      <c r="Q2919" s="237"/>
      <c r="R2919" s="237"/>
      <c r="S2919" s="237"/>
      <c r="T2919" s="238"/>
      <c r="AT2919" s="233" t="s">
        <v>402</v>
      </c>
      <c r="AU2919" s="233" t="s">
        <v>87</v>
      </c>
      <c r="AV2919" s="12" t="s">
        <v>24</v>
      </c>
      <c r="AW2919" s="12" t="s">
        <v>43</v>
      </c>
      <c r="AX2919" s="12" t="s">
        <v>80</v>
      </c>
      <c r="AY2919" s="233" t="s">
        <v>281</v>
      </c>
    </row>
    <row r="2920" s="13" customFormat="1">
      <c r="B2920" s="239"/>
      <c r="D2920" s="216" t="s">
        <v>402</v>
      </c>
      <c r="E2920" s="240" t="s">
        <v>5</v>
      </c>
      <c r="F2920" s="241" t="s">
        <v>1928</v>
      </c>
      <c r="H2920" s="242">
        <v>14.74</v>
      </c>
      <c r="I2920" s="243"/>
      <c r="L2920" s="239"/>
      <c r="M2920" s="244"/>
      <c r="N2920" s="245"/>
      <c r="O2920" s="245"/>
      <c r="P2920" s="245"/>
      <c r="Q2920" s="245"/>
      <c r="R2920" s="245"/>
      <c r="S2920" s="245"/>
      <c r="T2920" s="246"/>
      <c r="AT2920" s="240" t="s">
        <v>402</v>
      </c>
      <c r="AU2920" s="240" t="s">
        <v>87</v>
      </c>
      <c r="AV2920" s="13" t="s">
        <v>87</v>
      </c>
      <c r="AW2920" s="13" t="s">
        <v>43</v>
      </c>
      <c r="AX2920" s="13" t="s">
        <v>80</v>
      </c>
      <c r="AY2920" s="240" t="s">
        <v>281</v>
      </c>
    </row>
    <row r="2921" s="12" customFormat="1">
      <c r="B2921" s="232"/>
      <c r="D2921" s="216" t="s">
        <v>402</v>
      </c>
      <c r="E2921" s="233" t="s">
        <v>5</v>
      </c>
      <c r="F2921" s="234" t="s">
        <v>1933</v>
      </c>
      <c r="H2921" s="233" t="s">
        <v>5</v>
      </c>
      <c r="I2921" s="235"/>
      <c r="L2921" s="232"/>
      <c r="M2921" s="236"/>
      <c r="N2921" s="237"/>
      <c r="O2921" s="237"/>
      <c r="P2921" s="237"/>
      <c r="Q2921" s="237"/>
      <c r="R2921" s="237"/>
      <c r="S2921" s="237"/>
      <c r="T2921" s="238"/>
      <c r="AT2921" s="233" t="s">
        <v>402</v>
      </c>
      <c r="AU2921" s="233" t="s">
        <v>87</v>
      </c>
      <c r="AV2921" s="12" t="s">
        <v>24</v>
      </c>
      <c r="AW2921" s="12" t="s">
        <v>43</v>
      </c>
      <c r="AX2921" s="12" t="s">
        <v>80</v>
      </c>
      <c r="AY2921" s="233" t="s">
        <v>281</v>
      </c>
    </row>
    <row r="2922" s="13" customFormat="1">
      <c r="B2922" s="239"/>
      <c r="D2922" s="216" t="s">
        <v>402</v>
      </c>
      <c r="E2922" s="240" t="s">
        <v>5</v>
      </c>
      <c r="F2922" s="241" t="s">
        <v>3432</v>
      </c>
      <c r="H2922" s="242">
        <v>45.700000000000003</v>
      </c>
      <c r="I2922" s="243"/>
      <c r="L2922" s="239"/>
      <c r="M2922" s="244"/>
      <c r="N2922" s="245"/>
      <c r="O2922" s="245"/>
      <c r="P2922" s="245"/>
      <c r="Q2922" s="245"/>
      <c r="R2922" s="245"/>
      <c r="S2922" s="245"/>
      <c r="T2922" s="246"/>
      <c r="AT2922" s="240" t="s">
        <v>402</v>
      </c>
      <c r="AU2922" s="240" t="s">
        <v>87</v>
      </c>
      <c r="AV2922" s="13" t="s">
        <v>87</v>
      </c>
      <c r="AW2922" s="13" t="s">
        <v>43</v>
      </c>
      <c r="AX2922" s="13" t="s">
        <v>80</v>
      </c>
      <c r="AY2922" s="240" t="s">
        <v>281</v>
      </c>
    </row>
    <row r="2923" s="12" customFormat="1">
      <c r="B2923" s="232"/>
      <c r="D2923" s="216" t="s">
        <v>402</v>
      </c>
      <c r="E2923" s="233" t="s">
        <v>5</v>
      </c>
      <c r="F2923" s="234" t="s">
        <v>1939</v>
      </c>
      <c r="H2923" s="233" t="s">
        <v>5</v>
      </c>
      <c r="I2923" s="235"/>
      <c r="L2923" s="232"/>
      <c r="M2923" s="236"/>
      <c r="N2923" s="237"/>
      <c r="O2923" s="237"/>
      <c r="P2923" s="237"/>
      <c r="Q2923" s="237"/>
      <c r="R2923" s="237"/>
      <c r="S2923" s="237"/>
      <c r="T2923" s="238"/>
      <c r="AT2923" s="233" t="s">
        <v>402</v>
      </c>
      <c r="AU2923" s="233" t="s">
        <v>87</v>
      </c>
      <c r="AV2923" s="12" t="s">
        <v>24</v>
      </c>
      <c r="AW2923" s="12" t="s">
        <v>43</v>
      </c>
      <c r="AX2923" s="12" t="s">
        <v>80</v>
      </c>
      <c r="AY2923" s="233" t="s">
        <v>281</v>
      </c>
    </row>
    <row r="2924" s="13" customFormat="1">
      <c r="B2924" s="239"/>
      <c r="D2924" s="216" t="s">
        <v>402</v>
      </c>
      <c r="E2924" s="240" t="s">
        <v>5</v>
      </c>
      <c r="F2924" s="241" t="s">
        <v>1940</v>
      </c>
      <c r="H2924" s="242">
        <v>8.5600000000000005</v>
      </c>
      <c r="I2924" s="243"/>
      <c r="L2924" s="239"/>
      <c r="M2924" s="244"/>
      <c r="N2924" s="245"/>
      <c r="O2924" s="245"/>
      <c r="P2924" s="245"/>
      <c r="Q2924" s="245"/>
      <c r="R2924" s="245"/>
      <c r="S2924" s="245"/>
      <c r="T2924" s="246"/>
      <c r="AT2924" s="240" t="s">
        <v>402</v>
      </c>
      <c r="AU2924" s="240" t="s">
        <v>87</v>
      </c>
      <c r="AV2924" s="13" t="s">
        <v>87</v>
      </c>
      <c r="AW2924" s="13" t="s">
        <v>43</v>
      </c>
      <c r="AX2924" s="13" t="s">
        <v>80</v>
      </c>
      <c r="AY2924" s="240" t="s">
        <v>281</v>
      </c>
    </row>
    <row r="2925" s="12" customFormat="1">
      <c r="B2925" s="232"/>
      <c r="D2925" s="216" t="s">
        <v>402</v>
      </c>
      <c r="E2925" s="233" t="s">
        <v>5</v>
      </c>
      <c r="F2925" s="234" t="s">
        <v>1941</v>
      </c>
      <c r="H2925" s="233" t="s">
        <v>5</v>
      </c>
      <c r="I2925" s="235"/>
      <c r="L2925" s="232"/>
      <c r="M2925" s="236"/>
      <c r="N2925" s="237"/>
      <c r="O2925" s="237"/>
      <c r="P2925" s="237"/>
      <c r="Q2925" s="237"/>
      <c r="R2925" s="237"/>
      <c r="S2925" s="237"/>
      <c r="T2925" s="238"/>
      <c r="AT2925" s="233" t="s">
        <v>402</v>
      </c>
      <c r="AU2925" s="233" t="s">
        <v>87</v>
      </c>
      <c r="AV2925" s="12" t="s">
        <v>24</v>
      </c>
      <c r="AW2925" s="12" t="s">
        <v>43</v>
      </c>
      <c r="AX2925" s="12" t="s">
        <v>80</v>
      </c>
      <c r="AY2925" s="233" t="s">
        <v>281</v>
      </c>
    </row>
    <row r="2926" s="13" customFormat="1">
      <c r="B2926" s="239"/>
      <c r="D2926" s="216" t="s">
        <v>402</v>
      </c>
      <c r="E2926" s="240" t="s">
        <v>5</v>
      </c>
      <c r="F2926" s="241" t="s">
        <v>1942</v>
      </c>
      <c r="H2926" s="242">
        <v>89.900000000000006</v>
      </c>
      <c r="I2926" s="243"/>
      <c r="L2926" s="239"/>
      <c r="M2926" s="244"/>
      <c r="N2926" s="245"/>
      <c r="O2926" s="245"/>
      <c r="P2926" s="245"/>
      <c r="Q2926" s="245"/>
      <c r="R2926" s="245"/>
      <c r="S2926" s="245"/>
      <c r="T2926" s="246"/>
      <c r="AT2926" s="240" t="s">
        <v>402</v>
      </c>
      <c r="AU2926" s="240" t="s">
        <v>87</v>
      </c>
      <c r="AV2926" s="13" t="s">
        <v>87</v>
      </c>
      <c r="AW2926" s="13" t="s">
        <v>43</v>
      </c>
      <c r="AX2926" s="13" t="s">
        <v>80</v>
      </c>
      <c r="AY2926" s="240" t="s">
        <v>281</v>
      </c>
    </row>
    <row r="2927" s="12" customFormat="1">
      <c r="B2927" s="232"/>
      <c r="D2927" s="216" t="s">
        <v>402</v>
      </c>
      <c r="E2927" s="233" t="s">
        <v>5</v>
      </c>
      <c r="F2927" s="234" t="s">
        <v>3433</v>
      </c>
      <c r="H2927" s="233" t="s">
        <v>5</v>
      </c>
      <c r="I2927" s="235"/>
      <c r="L2927" s="232"/>
      <c r="M2927" s="236"/>
      <c r="N2927" s="237"/>
      <c r="O2927" s="237"/>
      <c r="P2927" s="237"/>
      <c r="Q2927" s="237"/>
      <c r="R2927" s="237"/>
      <c r="S2927" s="237"/>
      <c r="T2927" s="238"/>
      <c r="AT2927" s="233" t="s">
        <v>402</v>
      </c>
      <c r="AU2927" s="233" t="s">
        <v>87</v>
      </c>
      <c r="AV2927" s="12" t="s">
        <v>24</v>
      </c>
      <c r="AW2927" s="12" t="s">
        <v>43</v>
      </c>
      <c r="AX2927" s="12" t="s">
        <v>80</v>
      </c>
      <c r="AY2927" s="233" t="s">
        <v>281</v>
      </c>
    </row>
    <row r="2928" s="13" customFormat="1">
      <c r="B2928" s="239"/>
      <c r="D2928" s="216" t="s">
        <v>402</v>
      </c>
      <c r="E2928" s="240" t="s">
        <v>5</v>
      </c>
      <c r="F2928" s="241" t="s">
        <v>3434</v>
      </c>
      <c r="H2928" s="242">
        <v>544.40499999999997</v>
      </c>
      <c r="I2928" s="243"/>
      <c r="L2928" s="239"/>
      <c r="M2928" s="244"/>
      <c r="N2928" s="245"/>
      <c r="O2928" s="245"/>
      <c r="P2928" s="245"/>
      <c r="Q2928" s="245"/>
      <c r="R2928" s="245"/>
      <c r="S2928" s="245"/>
      <c r="T2928" s="246"/>
      <c r="AT2928" s="240" t="s">
        <v>402</v>
      </c>
      <c r="AU2928" s="240" t="s">
        <v>87</v>
      </c>
      <c r="AV2928" s="13" t="s">
        <v>87</v>
      </c>
      <c r="AW2928" s="13" t="s">
        <v>43</v>
      </c>
      <c r="AX2928" s="13" t="s">
        <v>80</v>
      </c>
      <c r="AY2928" s="240" t="s">
        <v>281</v>
      </c>
    </row>
    <row r="2929" s="14" customFormat="1">
      <c r="B2929" s="247"/>
      <c r="D2929" s="216" t="s">
        <v>402</v>
      </c>
      <c r="E2929" s="248" t="s">
        <v>5</v>
      </c>
      <c r="F2929" s="249" t="s">
        <v>405</v>
      </c>
      <c r="H2929" s="250">
        <v>855.625</v>
      </c>
      <c r="I2929" s="251"/>
      <c r="L2929" s="247"/>
      <c r="M2929" s="252"/>
      <c r="N2929" s="253"/>
      <c r="O2929" s="253"/>
      <c r="P2929" s="253"/>
      <c r="Q2929" s="253"/>
      <c r="R2929" s="253"/>
      <c r="S2929" s="253"/>
      <c r="T2929" s="254"/>
      <c r="AT2929" s="248" t="s">
        <v>402</v>
      </c>
      <c r="AU2929" s="248" t="s">
        <v>87</v>
      </c>
      <c r="AV2929" s="14" t="s">
        <v>286</v>
      </c>
      <c r="AW2929" s="14" t="s">
        <v>43</v>
      </c>
      <c r="AX2929" s="14" t="s">
        <v>24</v>
      </c>
      <c r="AY2929" s="248" t="s">
        <v>281</v>
      </c>
    </row>
    <row r="2930" s="1" customFormat="1" ht="16.5" customHeight="1">
      <c r="B2930" s="203"/>
      <c r="C2930" s="204" t="s">
        <v>3435</v>
      </c>
      <c r="D2930" s="204" t="s">
        <v>282</v>
      </c>
      <c r="E2930" s="205" t="s">
        <v>3436</v>
      </c>
      <c r="F2930" s="206" t="s">
        <v>3437</v>
      </c>
      <c r="G2930" s="207" t="s">
        <v>388</v>
      </c>
      <c r="H2930" s="208">
        <v>855.625</v>
      </c>
      <c r="I2930" s="209"/>
      <c r="J2930" s="210">
        <f>ROUND(I2930*H2930,2)</f>
        <v>0</v>
      </c>
      <c r="K2930" s="206" t="s">
        <v>389</v>
      </c>
      <c r="L2930" s="48"/>
      <c r="M2930" s="211" t="s">
        <v>5</v>
      </c>
      <c r="N2930" s="212" t="s">
        <v>51</v>
      </c>
      <c r="O2930" s="49"/>
      <c r="P2930" s="213">
        <f>O2930*H2930</f>
        <v>0</v>
      </c>
      <c r="Q2930" s="213">
        <v>0</v>
      </c>
      <c r="R2930" s="213">
        <f>Q2930*H2930</f>
        <v>0</v>
      </c>
      <c r="S2930" s="213">
        <v>0</v>
      </c>
      <c r="T2930" s="214">
        <f>S2930*H2930</f>
        <v>0</v>
      </c>
      <c r="AR2930" s="26" t="s">
        <v>354</v>
      </c>
      <c r="AT2930" s="26" t="s">
        <v>282</v>
      </c>
      <c r="AU2930" s="26" t="s">
        <v>87</v>
      </c>
      <c r="AY2930" s="26" t="s">
        <v>281</v>
      </c>
      <c r="BE2930" s="215">
        <f>IF(N2930="základní",J2930,0)</f>
        <v>0</v>
      </c>
      <c r="BF2930" s="215">
        <f>IF(N2930="snížená",J2930,0)</f>
        <v>0</v>
      </c>
      <c r="BG2930" s="215">
        <f>IF(N2930="zákl. přenesená",J2930,0)</f>
        <v>0</v>
      </c>
      <c r="BH2930" s="215">
        <f>IF(N2930="sníž. přenesená",J2930,0)</f>
        <v>0</v>
      </c>
      <c r="BI2930" s="215">
        <f>IF(N2930="nulová",J2930,0)</f>
        <v>0</v>
      </c>
      <c r="BJ2930" s="26" t="s">
        <v>24</v>
      </c>
      <c r="BK2930" s="215">
        <f>ROUND(I2930*H2930,2)</f>
        <v>0</v>
      </c>
      <c r="BL2930" s="26" t="s">
        <v>354</v>
      </c>
      <c r="BM2930" s="26" t="s">
        <v>3438</v>
      </c>
    </row>
    <row r="2931" s="1" customFormat="1">
      <c r="B2931" s="48"/>
      <c r="D2931" s="216" t="s">
        <v>288</v>
      </c>
      <c r="F2931" s="217" t="s">
        <v>3439</v>
      </c>
      <c r="I2931" s="218"/>
      <c r="L2931" s="48"/>
      <c r="M2931" s="219"/>
      <c r="N2931" s="49"/>
      <c r="O2931" s="49"/>
      <c r="P2931" s="49"/>
      <c r="Q2931" s="49"/>
      <c r="R2931" s="49"/>
      <c r="S2931" s="49"/>
      <c r="T2931" s="87"/>
      <c r="AT2931" s="26" t="s">
        <v>288</v>
      </c>
      <c r="AU2931" s="26" t="s">
        <v>87</v>
      </c>
    </row>
    <row r="2932" s="1" customFormat="1" ht="16.5" customHeight="1">
      <c r="B2932" s="203"/>
      <c r="C2932" s="204" t="s">
        <v>3440</v>
      </c>
      <c r="D2932" s="204" t="s">
        <v>282</v>
      </c>
      <c r="E2932" s="205" t="s">
        <v>3441</v>
      </c>
      <c r="F2932" s="206" t="s">
        <v>3442</v>
      </c>
      <c r="G2932" s="207" t="s">
        <v>388</v>
      </c>
      <c r="H2932" s="208">
        <v>618.34000000000003</v>
      </c>
      <c r="I2932" s="209"/>
      <c r="J2932" s="210">
        <f>ROUND(I2932*H2932,2)</f>
        <v>0</v>
      </c>
      <c r="K2932" s="206" t="s">
        <v>389</v>
      </c>
      <c r="L2932" s="48"/>
      <c r="M2932" s="211" t="s">
        <v>5</v>
      </c>
      <c r="N2932" s="212" t="s">
        <v>51</v>
      </c>
      <c r="O2932" s="49"/>
      <c r="P2932" s="213">
        <f>O2932*H2932</f>
        <v>0</v>
      </c>
      <c r="Q2932" s="213">
        <v>3.3000000000000003E-05</v>
      </c>
      <c r="R2932" s="213">
        <f>Q2932*H2932</f>
        <v>0.020405220000000002</v>
      </c>
      <c r="S2932" s="213">
        <v>0</v>
      </c>
      <c r="T2932" s="214">
        <f>S2932*H2932</f>
        <v>0</v>
      </c>
      <c r="AR2932" s="26" t="s">
        <v>354</v>
      </c>
      <c r="AT2932" s="26" t="s">
        <v>282</v>
      </c>
      <c r="AU2932" s="26" t="s">
        <v>87</v>
      </c>
      <c r="AY2932" s="26" t="s">
        <v>281</v>
      </c>
      <c r="BE2932" s="215">
        <f>IF(N2932="základní",J2932,0)</f>
        <v>0</v>
      </c>
      <c r="BF2932" s="215">
        <f>IF(N2932="snížená",J2932,0)</f>
        <v>0</v>
      </c>
      <c r="BG2932" s="215">
        <f>IF(N2932="zákl. přenesená",J2932,0)</f>
        <v>0</v>
      </c>
      <c r="BH2932" s="215">
        <f>IF(N2932="sníž. přenesená",J2932,0)</f>
        <v>0</v>
      </c>
      <c r="BI2932" s="215">
        <f>IF(N2932="nulová",J2932,0)</f>
        <v>0</v>
      </c>
      <c r="BJ2932" s="26" t="s">
        <v>24</v>
      </c>
      <c r="BK2932" s="215">
        <f>ROUND(I2932*H2932,2)</f>
        <v>0</v>
      </c>
      <c r="BL2932" s="26" t="s">
        <v>354</v>
      </c>
      <c r="BM2932" s="26" t="s">
        <v>3443</v>
      </c>
    </row>
    <row r="2933" s="1" customFormat="1">
      <c r="B2933" s="48"/>
      <c r="D2933" s="216" t="s">
        <v>288</v>
      </c>
      <c r="F2933" s="217" t="s">
        <v>3444</v>
      </c>
      <c r="I2933" s="218"/>
      <c r="L2933" s="48"/>
      <c r="M2933" s="219"/>
      <c r="N2933" s="49"/>
      <c r="O2933" s="49"/>
      <c r="P2933" s="49"/>
      <c r="Q2933" s="49"/>
      <c r="R2933" s="49"/>
      <c r="S2933" s="49"/>
      <c r="T2933" s="87"/>
      <c r="AT2933" s="26" t="s">
        <v>288</v>
      </c>
      <c r="AU2933" s="26" t="s">
        <v>87</v>
      </c>
    </row>
    <row r="2934" s="12" customFormat="1">
      <c r="B2934" s="232"/>
      <c r="D2934" s="216" t="s">
        <v>402</v>
      </c>
      <c r="E2934" s="233" t="s">
        <v>5</v>
      </c>
      <c r="F2934" s="234" t="s">
        <v>1921</v>
      </c>
      <c r="H2934" s="233" t="s">
        <v>5</v>
      </c>
      <c r="I2934" s="235"/>
      <c r="L2934" s="232"/>
      <c r="M2934" s="236"/>
      <c r="N2934" s="237"/>
      <c r="O2934" s="237"/>
      <c r="P2934" s="237"/>
      <c r="Q2934" s="237"/>
      <c r="R2934" s="237"/>
      <c r="S2934" s="237"/>
      <c r="T2934" s="238"/>
      <c r="AT2934" s="233" t="s">
        <v>402</v>
      </c>
      <c r="AU2934" s="233" t="s">
        <v>87</v>
      </c>
      <c r="AV2934" s="12" t="s">
        <v>24</v>
      </c>
      <c r="AW2934" s="12" t="s">
        <v>43</v>
      </c>
      <c r="AX2934" s="12" t="s">
        <v>80</v>
      </c>
      <c r="AY2934" s="233" t="s">
        <v>281</v>
      </c>
    </row>
    <row r="2935" s="13" customFormat="1">
      <c r="B2935" s="239"/>
      <c r="D2935" s="216" t="s">
        <v>402</v>
      </c>
      <c r="E2935" s="240" t="s">
        <v>5</v>
      </c>
      <c r="F2935" s="241" t="s">
        <v>1922</v>
      </c>
      <c r="H2935" s="242">
        <v>57.770000000000003</v>
      </c>
      <c r="I2935" s="243"/>
      <c r="L2935" s="239"/>
      <c r="M2935" s="244"/>
      <c r="N2935" s="245"/>
      <c r="O2935" s="245"/>
      <c r="P2935" s="245"/>
      <c r="Q2935" s="245"/>
      <c r="R2935" s="245"/>
      <c r="S2935" s="245"/>
      <c r="T2935" s="246"/>
      <c r="AT2935" s="240" t="s">
        <v>402</v>
      </c>
      <c r="AU2935" s="240" t="s">
        <v>87</v>
      </c>
      <c r="AV2935" s="13" t="s">
        <v>87</v>
      </c>
      <c r="AW2935" s="13" t="s">
        <v>43</v>
      </c>
      <c r="AX2935" s="13" t="s">
        <v>80</v>
      </c>
      <c r="AY2935" s="240" t="s">
        <v>281</v>
      </c>
    </row>
    <row r="2936" s="12" customFormat="1">
      <c r="B2936" s="232"/>
      <c r="D2936" s="216" t="s">
        <v>402</v>
      </c>
      <c r="E2936" s="233" t="s">
        <v>5</v>
      </c>
      <c r="F2936" s="234" t="s">
        <v>1859</v>
      </c>
      <c r="H2936" s="233" t="s">
        <v>5</v>
      </c>
      <c r="I2936" s="235"/>
      <c r="L2936" s="232"/>
      <c r="M2936" s="236"/>
      <c r="N2936" s="237"/>
      <c r="O2936" s="237"/>
      <c r="P2936" s="237"/>
      <c r="Q2936" s="237"/>
      <c r="R2936" s="237"/>
      <c r="S2936" s="237"/>
      <c r="T2936" s="238"/>
      <c r="AT2936" s="233" t="s">
        <v>402</v>
      </c>
      <c r="AU2936" s="233" t="s">
        <v>87</v>
      </c>
      <c r="AV2936" s="12" t="s">
        <v>24</v>
      </c>
      <c r="AW2936" s="12" t="s">
        <v>43</v>
      </c>
      <c r="AX2936" s="12" t="s">
        <v>80</v>
      </c>
      <c r="AY2936" s="233" t="s">
        <v>281</v>
      </c>
    </row>
    <row r="2937" s="13" customFormat="1">
      <c r="B2937" s="239"/>
      <c r="D2937" s="216" t="s">
        <v>402</v>
      </c>
      <c r="E2937" s="240" t="s">
        <v>5</v>
      </c>
      <c r="F2937" s="241" t="s">
        <v>1461</v>
      </c>
      <c r="H2937" s="242">
        <v>141.25</v>
      </c>
      <c r="I2937" s="243"/>
      <c r="L2937" s="239"/>
      <c r="M2937" s="244"/>
      <c r="N2937" s="245"/>
      <c r="O2937" s="245"/>
      <c r="P2937" s="245"/>
      <c r="Q2937" s="245"/>
      <c r="R2937" s="245"/>
      <c r="S2937" s="245"/>
      <c r="T2937" s="246"/>
      <c r="AT2937" s="240" t="s">
        <v>402</v>
      </c>
      <c r="AU2937" s="240" t="s">
        <v>87</v>
      </c>
      <c r="AV2937" s="13" t="s">
        <v>87</v>
      </c>
      <c r="AW2937" s="13" t="s">
        <v>43</v>
      </c>
      <c r="AX2937" s="13" t="s">
        <v>80</v>
      </c>
      <c r="AY2937" s="240" t="s">
        <v>281</v>
      </c>
    </row>
    <row r="2938" s="12" customFormat="1">
      <c r="B2938" s="232"/>
      <c r="D2938" s="216" t="s">
        <v>402</v>
      </c>
      <c r="E2938" s="233" t="s">
        <v>5</v>
      </c>
      <c r="F2938" s="234" t="s">
        <v>1925</v>
      </c>
      <c r="H2938" s="233" t="s">
        <v>5</v>
      </c>
      <c r="I2938" s="235"/>
      <c r="L2938" s="232"/>
      <c r="M2938" s="236"/>
      <c r="N2938" s="237"/>
      <c r="O2938" s="237"/>
      <c r="P2938" s="237"/>
      <c r="Q2938" s="237"/>
      <c r="R2938" s="237"/>
      <c r="S2938" s="237"/>
      <c r="T2938" s="238"/>
      <c r="AT2938" s="233" t="s">
        <v>402</v>
      </c>
      <c r="AU2938" s="233" t="s">
        <v>87</v>
      </c>
      <c r="AV2938" s="12" t="s">
        <v>24</v>
      </c>
      <c r="AW2938" s="12" t="s">
        <v>43</v>
      </c>
      <c r="AX2938" s="12" t="s">
        <v>80</v>
      </c>
      <c r="AY2938" s="233" t="s">
        <v>281</v>
      </c>
    </row>
    <row r="2939" s="13" customFormat="1">
      <c r="B2939" s="239"/>
      <c r="D2939" s="216" t="s">
        <v>402</v>
      </c>
      <c r="E2939" s="240" t="s">
        <v>5</v>
      </c>
      <c r="F2939" s="241" t="s">
        <v>2567</v>
      </c>
      <c r="H2939" s="242">
        <v>94.25</v>
      </c>
      <c r="I2939" s="243"/>
      <c r="L2939" s="239"/>
      <c r="M2939" s="244"/>
      <c r="N2939" s="245"/>
      <c r="O2939" s="245"/>
      <c r="P2939" s="245"/>
      <c r="Q2939" s="245"/>
      <c r="R2939" s="245"/>
      <c r="S2939" s="245"/>
      <c r="T2939" s="246"/>
      <c r="AT2939" s="240" t="s">
        <v>402</v>
      </c>
      <c r="AU2939" s="240" t="s">
        <v>87</v>
      </c>
      <c r="AV2939" s="13" t="s">
        <v>87</v>
      </c>
      <c r="AW2939" s="13" t="s">
        <v>43</v>
      </c>
      <c r="AX2939" s="13" t="s">
        <v>80</v>
      </c>
      <c r="AY2939" s="240" t="s">
        <v>281</v>
      </c>
    </row>
    <row r="2940" s="12" customFormat="1">
      <c r="B2940" s="232"/>
      <c r="D2940" s="216" t="s">
        <v>402</v>
      </c>
      <c r="E2940" s="233" t="s">
        <v>5</v>
      </c>
      <c r="F2940" s="234" t="s">
        <v>1927</v>
      </c>
      <c r="H2940" s="233" t="s">
        <v>5</v>
      </c>
      <c r="I2940" s="235"/>
      <c r="L2940" s="232"/>
      <c r="M2940" s="236"/>
      <c r="N2940" s="237"/>
      <c r="O2940" s="237"/>
      <c r="P2940" s="237"/>
      <c r="Q2940" s="237"/>
      <c r="R2940" s="237"/>
      <c r="S2940" s="237"/>
      <c r="T2940" s="238"/>
      <c r="AT2940" s="233" t="s">
        <v>402</v>
      </c>
      <c r="AU2940" s="233" t="s">
        <v>87</v>
      </c>
      <c r="AV2940" s="12" t="s">
        <v>24</v>
      </c>
      <c r="AW2940" s="12" t="s">
        <v>43</v>
      </c>
      <c r="AX2940" s="12" t="s">
        <v>80</v>
      </c>
      <c r="AY2940" s="233" t="s">
        <v>281</v>
      </c>
    </row>
    <row r="2941" s="13" customFormat="1">
      <c r="B2941" s="239"/>
      <c r="D2941" s="216" t="s">
        <v>402</v>
      </c>
      <c r="E2941" s="240" t="s">
        <v>5</v>
      </c>
      <c r="F2941" s="241" t="s">
        <v>1928</v>
      </c>
      <c r="H2941" s="242">
        <v>14.74</v>
      </c>
      <c r="I2941" s="243"/>
      <c r="L2941" s="239"/>
      <c r="M2941" s="244"/>
      <c r="N2941" s="245"/>
      <c r="O2941" s="245"/>
      <c r="P2941" s="245"/>
      <c r="Q2941" s="245"/>
      <c r="R2941" s="245"/>
      <c r="S2941" s="245"/>
      <c r="T2941" s="246"/>
      <c r="AT2941" s="240" t="s">
        <v>402</v>
      </c>
      <c r="AU2941" s="240" t="s">
        <v>87</v>
      </c>
      <c r="AV2941" s="13" t="s">
        <v>87</v>
      </c>
      <c r="AW2941" s="13" t="s">
        <v>43</v>
      </c>
      <c r="AX2941" s="13" t="s">
        <v>80</v>
      </c>
      <c r="AY2941" s="240" t="s">
        <v>281</v>
      </c>
    </row>
    <row r="2942" s="12" customFormat="1">
      <c r="B2942" s="232"/>
      <c r="D2942" s="216" t="s">
        <v>402</v>
      </c>
      <c r="E2942" s="233" t="s">
        <v>5</v>
      </c>
      <c r="F2942" s="234" t="s">
        <v>1933</v>
      </c>
      <c r="H2942" s="233" t="s">
        <v>5</v>
      </c>
      <c r="I2942" s="235"/>
      <c r="L2942" s="232"/>
      <c r="M2942" s="236"/>
      <c r="N2942" s="237"/>
      <c r="O2942" s="237"/>
      <c r="P2942" s="237"/>
      <c r="Q2942" s="237"/>
      <c r="R2942" s="237"/>
      <c r="S2942" s="237"/>
      <c r="T2942" s="238"/>
      <c r="AT2942" s="233" t="s">
        <v>402</v>
      </c>
      <c r="AU2942" s="233" t="s">
        <v>87</v>
      </c>
      <c r="AV2942" s="12" t="s">
        <v>24</v>
      </c>
      <c r="AW2942" s="12" t="s">
        <v>43</v>
      </c>
      <c r="AX2942" s="12" t="s">
        <v>80</v>
      </c>
      <c r="AY2942" s="233" t="s">
        <v>281</v>
      </c>
    </row>
    <row r="2943" s="13" customFormat="1">
      <c r="B2943" s="239"/>
      <c r="D2943" s="216" t="s">
        <v>402</v>
      </c>
      <c r="E2943" s="240" t="s">
        <v>5</v>
      </c>
      <c r="F2943" s="241" t="s">
        <v>3432</v>
      </c>
      <c r="H2943" s="242">
        <v>45.700000000000003</v>
      </c>
      <c r="I2943" s="243"/>
      <c r="L2943" s="239"/>
      <c r="M2943" s="244"/>
      <c r="N2943" s="245"/>
      <c r="O2943" s="245"/>
      <c r="P2943" s="245"/>
      <c r="Q2943" s="245"/>
      <c r="R2943" s="245"/>
      <c r="S2943" s="245"/>
      <c r="T2943" s="246"/>
      <c r="AT2943" s="240" t="s">
        <v>402</v>
      </c>
      <c r="AU2943" s="240" t="s">
        <v>87</v>
      </c>
      <c r="AV2943" s="13" t="s">
        <v>87</v>
      </c>
      <c r="AW2943" s="13" t="s">
        <v>43</v>
      </c>
      <c r="AX2943" s="13" t="s">
        <v>80</v>
      </c>
      <c r="AY2943" s="240" t="s">
        <v>281</v>
      </c>
    </row>
    <row r="2944" s="12" customFormat="1">
      <c r="B2944" s="232"/>
      <c r="D2944" s="216" t="s">
        <v>402</v>
      </c>
      <c r="E2944" s="233" t="s">
        <v>5</v>
      </c>
      <c r="F2944" s="234" t="s">
        <v>1939</v>
      </c>
      <c r="H2944" s="233" t="s">
        <v>5</v>
      </c>
      <c r="I2944" s="235"/>
      <c r="L2944" s="232"/>
      <c r="M2944" s="236"/>
      <c r="N2944" s="237"/>
      <c r="O2944" s="237"/>
      <c r="P2944" s="237"/>
      <c r="Q2944" s="237"/>
      <c r="R2944" s="237"/>
      <c r="S2944" s="237"/>
      <c r="T2944" s="238"/>
      <c r="AT2944" s="233" t="s">
        <v>402</v>
      </c>
      <c r="AU2944" s="233" t="s">
        <v>87</v>
      </c>
      <c r="AV2944" s="12" t="s">
        <v>24</v>
      </c>
      <c r="AW2944" s="12" t="s">
        <v>43</v>
      </c>
      <c r="AX2944" s="12" t="s">
        <v>80</v>
      </c>
      <c r="AY2944" s="233" t="s">
        <v>281</v>
      </c>
    </row>
    <row r="2945" s="13" customFormat="1">
      <c r="B2945" s="239"/>
      <c r="D2945" s="216" t="s">
        <v>402</v>
      </c>
      <c r="E2945" s="240" t="s">
        <v>5</v>
      </c>
      <c r="F2945" s="241" t="s">
        <v>1940</v>
      </c>
      <c r="H2945" s="242">
        <v>8.5600000000000005</v>
      </c>
      <c r="I2945" s="243"/>
      <c r="L2945" s="239"/>
      <c r="M2945" s="244"/>
      <c r="N2945" s="245"/>
      <c r="O2945" s="245"/>
      <c r="P2945" s="245"/>
      <c r="Q2945" s="245"/>
      <c r="R2945" s="245"/>
      <c r="S2945" s="245"/>
      <c r="T2945" s="246"/>
      <c r="AT2945" s="240" t="s">
        <v>402</v>
      </c>
      <c r="AU2945" s="240" t="s">
        <v>87</v>
      </c>
      <c r="AV2945" s="13" t="s">
        <v>87</v>
      </c>
      <c r="AW2945" s="13" t="s">
        <v>43</v>
      </c>
      <c r="AX2945" s="13" t="s">
        <v>80</v>
      </c>
      <c r="AY2945" s="240" t="s">
        <v>281</v>
      </c>
    </row>
    <row r="2946" s="12" customFormat="1">
      <c r="B2946" s="232"/>
      <c r="D2946" s="216" t="s">
        <v>402</v>
      </c>
      <c r="E2946" s="233" t="s">
        <v>5</v>
      </c>
      <c r="F2946" s="234" t="s">
        <v>1941</v>
      </c>
      <c r="H2946" s="233" t="s">
        <v>5</v>
      </c>
      <c r="I2946" s="235"/>
      <c r="L2946" s="232"/>
      <c r="M2946" s="236"/>
      <c r="N2946" s="237"/>
      <c r="O2946" s="237"/>
      <c r="P2946" s="237"/>
      <c r="Q2946" s="237"/>
      <c r="R2946" s="237"/>
      <c r="S2946" s="237"/>
      <c r="T2946" s="238"/>
      <c r="AT2946" s="233" t="s">
        <v>402</v>
      </c>
      <c r="AU2946" s="233" t="s">
        <v>87</v>
      </c>
      <c r="AV2946" s="12" t="s">
        <v>24</v>
      </c>
      <c r="AW2946" s="12" t="s">
        <v>43</v>
      </c>
      <c r="AX2946" s="12" t="s">
        <v>80</v>
      </c>
      <c r="AY2946" s="233" t="s">
        <v>281</v>
      </c>
    </row>
    <row r="2947" s="13" customFormat="1">
      <c r="B2947" s="239"/>
      <c r="D2947" s="216" t="s">
        <v>402</v>
      </c>
      <c r="E2947" s="240" t="s">
        <v>5</v>
      </c>
      <c r="F2947" s="241" t="s">
        <v>1942</v>
      </c>
      <c r="H2947" s="242">
        <v>89.900000000000006</v>
      </c>
      <c r="I2947" s="243"/>
      <c r="L2947" s="239"/>
      <c r="M2947" s="244"/>
      <c r="N2947" s="245"/>
      <c r="O2947" s="245"/>
      <c r="P2947" s="245"/>
      <c r="Q2947" s="245"/>
      <c r="R2947" s="245"/>
      <c r="S2947" s="245"/>
      <c r="T2947" s="246"/>
      <c r="AT2947" s="240" t="s">
        <v>402</v>
      </c>
      <c r="AU2947" s="240" t="s">
        <v>87</v>
      </c>
      <c r="AV2947" s="13" t="s">
        <v>87</v>
      </c>
      <c r="AW2947" s="13" t="s">
        <v>43</v>
      </c>
      <c r="AX2947" s="13" t="s">
        <v>80</v>
      </c>
      <c r="AY2947" s="240" t="s">
        <v>281</v>
      </c>
    </row>
    <row r="2948" s="12" customFormat="1">
      <c r="B2948" s="232"/>
      <c r="D2948" s="216" t="s">
        <v>402</v>
      </c>
      <c r="E2948" s="233" t="s">
        <v>5</v>
      </c>
      <c r="F2948" s="234" t="s">
        <v>1860</v>
      </c>
      <c r="H2948" s="233" t="s">
        <v>5</v>
      </c>
      <c r="I2948" s="235"/>
      <c r="L2948" s="232"/>
      <c r="M2948" s="236"/>
      <c r="N2948" s="237"/>
      <c r="O2948" s="237"/>
      <c r="P2948" s="237"/>
      <c r="Q2948" s="237"/>
      <c r="R2948" s="237"/>
      <c r="S2948" s="237"/>
      <c r="T2948" s="238"/>
      <c r="AT2948" s="233" t="s">
        <v>402</v>
      </c>
      <c r="AU2948" s="233" t="s">
        <v>87</v>
      </c>
      <c r="AV2948" s="12" t="s">
        <v>24</v>
      </c>
      <c r="AW2948" s="12" t="s">
        <v>43</v>
      </c>
      <c r="AX2948" s="12" t="s">
        <v>80</v>
      </c>
      <c r="AY2948" s="233" t="s">
        <v>281</v>
      </c>
    </row>
    <row r="2949" s="13" customFormat="1">
      <c r="B2949" s="239"/>
      <c r="D2949" s="216" t="s">
        <v>402</v>
      </c>
      <c r="E2949" s="240" t="s">
        <v>5</v>
      </c>
      <c r="F2949" s="241" t="s">
        <v>1861</v>
      </c>
      <c r="H2949" s="242">
        <v>166.16999999999999</v>
      </c>
      <c r="I2949" s="243"/>
      <c r="L2949" s="239"/>
      <c r="M2949" s="244"/>
      <c r="N2949" s="245"/>
      <c r="O2949" s="245"/>
      <c r="P2949" s="245"/>
      <c r="Q2949" s="245"/>
      <c r="R2949" s="245"/>
      <c r="S2949" s="245"/>
      <c r="T2949" s="246"/>
      <c r="AT2949" s="240" t="s">
        <v>402</v>
      </c>
      <c r="AU2949" s="240" t="s">
        <v>87</v>
      </c>
      <c r="AV2949" s="13" t="s">
        <v>87</v>
      </c>
      <c r="AW2949" s="13" t="s">
        <v>43</v>
      </c>
      <c r="AX2949" s="13" t="s">
        <v>80</v>
      </c>
      <c r="AY2949" s="240" t="s">
        <v>281</v>
      </c>
    </row>
    <row r="2950" s="14" customFormat="1">
      <c r="B2950" s="247"/>
      <c r="D2950" s="216" t="s">
        <v>402</v>
      </c>
      <c r="E2950" s="248" t="s">
        <v>5</v>
      </c>
      <c r="F2950" s="249" t="s">
        <v>405</v>
      </c>
      <c r="H2950" s="250">
        <v>618.34000000000003</v>
      </c>
      <c r="I2950" s="251"/>
      <c r="L2950" s="247"/>
      <c r="M2950" s="252"/>
      <c r="N2950" s="253"/>
      <c r="O2950" s="253"/>
      <c r="P2950" s="253"/>
      <c r="Q2950" s="253"/>
      <c r="R2950" s="253"/>
      <c r="S2950" s="253"/>
      <c r="T2950" s="254"/>
      <c r="AT2950" s="248" t="s">
        <v>402</v>
      </c>
      <c r="AU2950" s="248" t="s">
        <v>87</v>
      </c>
      <c r="AV2950" s="14" t="s">
        <v>286</v>
      </c>
      <c r="AW2950" s="14" t="s">
        <v>43</v>
      </c>
      <c r="AX2950" s="14" t="s">
        <v>24</v>
      </c>
      <c r="AY2950" s="248" t="s">
        <v>281</v>
      </c>
    </row>
    <row r="2951" s="1" customFormat="1" ht="16.5" customHeight="1">
      <c r="B2951" s="203"/>
      <c r="C2951" s="204" t="s">
        <v>3445</v>
      </c>
      <c r="D2951" s="204" t="s">
        <v>282</v>
      </c>
      <c r="E2951" s="205" t="s">
        <v>3446</v>
      </c>
      <c r="F2951" s="206" t="s">
        <v>3447</v>
      </c>
      <c r="G2951" s="207" t="s">
        <v>394</v>
      </c>
      <c r="H2951" s="208">
        <v>194.30000000000001</v>
      </c>
      <c r="I2951" s="209"/>
      <c r="J2951" s="210">
        <f>ROUND(I2951*H2951,2)</f>
        <v>0</v>
      </c>
      <c r="K2951" s="206" t="s">
        <v>389</v>
      </c>
      <c r="L2951" s="48"/>
      <c r="M2951" s="211" t="s">
        <v>5</v>
      </c>
      <c r="N2951" s="212" t="s">
        <v>51</v>
      </c>
      <c r="O2951" s="49"/>
      <c r="P2951" s="213">
        <f>O2951*H2951</f>
        <v>0</v>
      </c>
      <c r="Q2951" s="213">
        <v>1.275E-05</v>
      </c>
      <c r="R2951" s="213">
        <f>Q2951*H2951</f>
        <v>0.0024773250000000003</v>
      </c>
      <c r="S2951" s="213">
        <v>0</v>
      </c>
      <c r="T2951" s="214">
        <f>S2951*H2951</f>
        <v>0</v>
      </c>
      <c r="AR2951" s="26" t="s">
        <v>354</v>
      </c>
      <c r="AT2951" s="26" t="s">
        <v>282</v>
      </c>
      <c r="AU2951" s="26" t="s">
        <v>87</v>
      </c>
      <c r="AY2951" s="26" t="s">
        <v>281</v>
      </c>
      <c r="BE2951" s="215">
        <f>IF(N2951="základní",J2951,0)</f>
        <v>0</v>
      </c>
      <c r="BF2951" s="215">
        <f>IF(N2951="snížená",J2951,0)</f>
        <v>0</v>
      </c>
      <c r="BG2951" s="215">
        <f>IF(N2951="zákl. přenesená",J2951,0)</f>
        <v>0</v>
      </c>
      <c r="BH2951" s="215">
        <f>IF(N2951="sníž. přenesená",J2951,0)</f>
        <v>0</v>
      </c>
      <c r="BI2951" s="215">
        <f>IF(N2951="nulová",J2951,0)</f>
        <v>0</v>
      </c>
      <c r="BJ2951" s="26" t="s">
        <v>24</v>
      </c>
      <c r="BK2951" s="215">
        <f>ROUND(I2951*H2951,2)</f>
        <v>0</v>
      </c>
      <c r="BL2951" s="26" t="s">
        <v>354</v>
      </c>
      <c r="BM2951" s="26" t="s">
        <v>3448</v>
      </c>
    </row>
    <row r="2952" s="1" customFormat="1">
      <c r="B2952" s="48"/>
      <c r="D2952" s="216" t="s">
        <v>288</v>
      </c>
      <c r="F2952" s="217" t="s">
        <v>3449</v>
      </c>
      <c r="I2952" s="218"/>
      <c r="L2952" s="48"/>
      <c r="M2952" s="219"/>
      <c r="N2952" s="49"/>
      <c r="O2952" s="49"/>
      <c r="P2952" s="49"/>
      <c r="Q2952" s="49"/>
      <c r="R2952" s="49"/>
      <c r="S2952" s="49"/>
      <c r="T2952" s="87"/>
      <c r="AT2952" s="26" t="s">
        <v>288</v>
      </c>
      <c r="AU2952" s="26" t="s">
        <v>87</v>
      </c>
    </row>
    <row r="2953" s="13" customFormat="1">
      <c r="B2953" s="239"/>
      <c r="D2953" s="216" t="s">
        <v>402</v>
      </c>
      <c r="E2953" s="240" t="s">
        <v>5</v>
      </c>
      <c r="F2953" s="241" t="s">
        <v>3450</v>
      </c>
      <c r="H2953" s="242">
        <v>35.700000000000003</v>
      </c>
      <c r="I2953" s="243"/>
      <c r="L2953" s="239"/>
      <c r="M2953" s="244"/>
      <c r="N2953" s="245"/>
      <c r="O2953" s="245"/>
      <c r="P2953" s="245"/>
      <c r="Q2953" s="245"/>
      <c r="R2953" s="245"/>
      <c r="S2953" s="245"/>
      <c r="T2953" s="246"/>
      <c r="AT2953" s="240" t="s">
        <v>402</v>
      </c>
      <c r="AU2953" s="240" t="s">
        <v>87</v>
      </c>
      <c r="AV2953" s="13" t="s">
        <v>87</v>
      </c>
      <c r="AW2953" s="13" t="s">
        <v>43</v>
      </c>
      <c r="AX2953" s="13" t="s">
        <v>80</v>
      </c>
      <c r="AY2953" s="240" t="s">
        <v>281</v>
      </c>
    </row>
    <row r="2954" s="13" customFormat="1">
      <c r="B2954" s="239"/>
      <c r="D2954" s="216" t="s">
        <v>402</v>
      </c>
      <c r="E2954" s="240" t="s">
        <v>5</v>
      </c>
      <c r="F2954" s="241" t="s">
        <v>3451</v>
      </c>
      <c r="H2954" s="242">
        <v>158.59999999999999</v>
      </c>
      <c r="I2954" s="243"/>
      <c r="L2954" s="239"/>
      <c r="M2954" s="244"/>
      <c r="N2954" s="245"/>
      <c r="O2954" s="245"/>
      <c r="P2954" s="245"/>
      <c r="Q2954" s="245"/>
      <c r="R2954" s="245"/>
      <c r="S2954" s="245"/>
      <c r="T2954" s="246"/>
      <c r="AT2954" s="240" t="s">
        <v>402</v>
      </c>
      <c r="AU2954" s="240" t="s">
        <v>87</v>
      </c>
      <c r="AV2954" s="13" t="s">
        <v>87</v>
      </c>
      <c r="AW2954" s="13" t="s">
        <v>43</v>
      </c>
      <c r="AX2954" s="13" t="s">
        <v>80</v>
      </c>
      <c r="AY2954" s="240" t="s">
        <v>281</v>
      </c>
    </row>
    <row r="2955" s="14" customFormat="1">
      <c r="B2955" s="247"/>
      <c r="D2955" s="216" t="s">
        <v>402</v>
      </c>
      <c r="E2955" s="248" t="s">
        <v>5</v>
      </c>
      <c r="F2955" s="249" t="s">
        <v>405</v>
      </c>
      <c r="H2955" s="250">
        <v>194.30000000000001</v>
      </c>
      <c r="I2955" s="251"/>
      <c r="L2955" s="247"/>
      <c r="M2955" s="252"/>
      <c r="N2955" s="253"/>
      <c r="O2955" s="253"/>
      <c r="P2955" s="253"/>
      <c r="Q2955" s="253"/>
      <c r="R2955" s="253"/>
      <c r="S2955" s="253"/>
      <c r="T2955" s="254"/>
      <c r="AT2955" s="248" t="s">
        <v>402</v>
      </c>
      <c r="AU2955" s="248" t="s">
        <v>87</v>
      </c>
      <c r="AV2955" s="14" t="s">
        <v>286</v>
      </c>
      <c r="AW2955" s="14" t="s">
        <v>43</v>
      </c>
      <c r="AX2955" s="14" t="s">
        <v>24</v>
      </c>
      <c r="AY2955" s="248" t="s">
        <v>281</v>
      </c>
    </row>
    <row r="2956" s="1" customFormat="1" ht="16.5" customHeight="1">
      <c r="B2956" s="203"/>
      <c r="C2956" s="255" t="s">
        <v>3452</v>
      </c>
      <c r="D2956" s="255" t="s">
        <v>512</v>
      </c>
      <c r="E2956" s="256" t="s">
        <v>3453</v>
      </c>
      <c r="F2956" s="257" t="s">
        <v>3454</v>
      </c>
      <c r="G2956" s="258" t="s">
        <v>394</v>
      </c>
      <c r="H2956" s="259">
        <v>39.270000000000003</v>
      </c>
      <c r="I2956" s="260"/>
      <c r="J2956" s="261">
        <f>ROUND(I2956*H2956,2)</f>
        <v>0</v>
      </c>
      <c r="K2956" s="257" t="s">
        <v>389</v>
      </c>
      <c r="L2956" s="262"/>
      <c r="M2956" s="263" t="s">
        <v>5</v>
      </c>
      <c r="N2956" s="264" t="s">
        <v>51</v>
      </c>
      <c r="O2956" s="49"/>
      <c r="P2956" s="213">
        <f>O2956*H2956</f>
        <v>0</v>
      </c>
      <c r="Q2956" s="213">
        <v>0.00020000000000000001</v>
      </c>
      <c r="R2956" s="213">
        <f>Q2956*H2956</f>
        <v>0.0078540000000000016</v>
      </c>
      <c r="S2956" s="213">
        <v>0</v>
      </c>
      <c r="T2956" s="214">
        <f>S2956*H2956</f>
        <v>0</v>
      </c>
      <c r="AR2956" s="26" t="s">
        <v>738</v>
      </c>
      <c r="AT2956" s="26" t="s">
        <v>512</v>
      </c>
      <c r="AU2956" s="26" t="s">
        <v>87</v>
      </c>
      <c r="AY2956" s="26" t="s">
        <v>281</v>
      </c>
      <c r="BE2956" s="215">
        <f>IF(N2956="základní",J2956,0)</f>
        <v>0</v>
      </c>
      <c r="BF2956" s="215">
        <f>IF(N2956="snížená",J2956,0)</f>
        <v>0</v>
      </c>
      <c r="BG2956" s="215">
        <f>IF(N2956="zákl. přenesená",J2956,0)</f>
        <v>0</v>
      </c>
      <c r="BH2956" s="215">
        <f>IF(N2956="sníž. přenesená",J2956,0)</f>
        <v>0</v>
      </c>
      <c r="BI2956" s="215">
        <f>IF(N2956="nulová",J2956,0)</f>
        <v>0</v>
      </c>
      <c r="BJ2956" s="26" t="s">
        <v>24</v>
      </c>
      <c r="BK2956" s="215">
        <f>ROUND(I2956*H2956,2)</f>
        <v>0</v>
      </c>
      <c r="BL2956" s="26" t="s">
        <v>354</v>
      </c>
      <c r="BM2956" s="26" t="s">
        <v>3455</v>
      </c>
    </row>
    <row r="2957" s="1" customFormat="1">
      <c r="B2957" s="48"/>
      <c r="D2957" s="216" t="s">
        <v>288</v>
      </c>
      <c r="F2957" s="217" t="s">
        <v>3456</v>
      </c>
      <c r="I2957" s="218"/>
      <c r="L2957" s="48"/>
      <c r="M2957" s="219"/>
      <c r="N2957" s="49"/>
      <c r="O2957" s="49"/>
      <c r="P2957" s="49"/>
      <c r="Q2957" s="49"/>
      <c r="R2957" s="49"/>
      <c r="S2957" s="49"/>
      <c r="T2957" s="87"/>
      <c r="AT2957" s="26" t="s">
        <v>288</v>
      </c>
      <c r="AU2957" s="26" t="s">
        <v>87</v>
      </c>
    </row>
    <row r="2958" s="12" customFormat="1">
      <c r="B2958" s="232"/>
      <c r="D2958" s="216" t="s">
        <v>402</v>
      </c>
      <c r="E2958" s="233" t="s">
        <v>5</v>
      </c>
      <c r="F2958" s="234" t="s">
        <v>1596</v>
      </c>
      <c r="H2958" s="233" t="s">
        <v>5</v>
      </c>
      <c r="I2958" s="235"/>
      <c r="L2958" s="232"/>
      <c r="M2958" s="236"/>
      <c r="N2958" s="237"/>
      <c r="O2958" s="237"/>
      <c r="P2958" s="237"/>
      <c r="Q2958" s="237"/>
      <c r="R2958" s="237"/>
      <c r="S2958" s="237"/>
      <c r="T2958" s="238"/>
      <c r="AT2958" s="233" t="s">
        <v>402</v>
      </c>
      <c r="AU2958" s="233" t="s">
        <v>87</v>
      </c>
      <c r="AV2958" s="12" t="s">
        <v>24</v>
      </c>
      <c r="AW2958" s="12" t="s">
        <v>43</v>
      </c>
      <c r="AX2958" s="12" t="s">
        <v>80</v>
      </c>
      <c r="AY2958" s="233" t="s">
        <v>281</v>
      </c>
    </row>
    <row r="2959" s="13" customFormat="1">
      <c r="B2959" s="239"/>
      <c r="D2959" s="216" t="s">
        <v>402</v>
      </c>
      <c r="E2959" s="240" t="s">
        <v>5</v>
      </c>
      <c r="F2959" s="241" t="s">
        <v>1995</v>
      </c>
      <c r="H2959" s="242">
        <v>37.799999999999997</v>
      </c>
      <c r="I2959" s="243"/>
      <c r="L2959" s="239"/>
      <c r="M2959" s="244"/>
      <c r="N2959" s="245"/>
      <c r="O2959" s="245"/>
      <c r="P2959" s="245"/>
      <c r="Q2959" s="245"/>
      <c r="R2959" s="245"/>
      <c r="S2959" s="245"/>
      <c r="T2959" s="246"/>
      <c r="AT2959" s="240" t="s">
        <v>402</v>
      </c>
      <c r="AU2959" s="240" t="s">
        <v>87</v>
      </c>
      <c r="AV2959" s="13" t="s">
        <v>87</v>
      </c>
      <c r="AW2959" s="13" t="s">
        <v>43</v>
      </c>
      <c r="AX2959" s="13" t="s">
        <v>80</v>
      </c>
      <c r="AY2959" s="240" t="s">
        <v>281</v>
      </c>
    </row>
    <row r="2960" s="13" customFormat="1">
      <c r="B2960" s="239"/>
      <c r="D2960" s="216" t="s">
        <v>402</v>
      </c>
      <c r="E2960" s="240" t="s">
        <v>5</v>
      </c>
      <c r="F2960" s="241" t="s">
        <v>3457</v>
      </c>
      <c r="H2960" s="242">
        <v>-0.5</v>
      </c>
      <c r="I2960" s="243"/>
      <c r="L2960" s="239"/>
      <c r="M2960" s="244"/>
      <c r="N2960" s="245"/>
      <c r="O2960" s="245"/>
      <c r="P2960" s="245"/>
      <c r="Q2960" s="245"/>
      <c r="R2960" s="245"/>
      <c r="S2960" s="245"/>
      <c r="T2960" s="246"/>
      <c r="AT2960" s="240" t="s">
        <v>402</v>
      </c>
      <c r="AU2960" s="240" t="s">
        <v>87</v>
      </c>
      <c r="AV2960" s="13" t="s">
        <v>87</v>
      </c>
      <c r="AW2960" s="13" t="s">
        <v>43</v>
      </c>
      <c r="AX2960" s="13" t="s">
        <v>80</v>
      </c>
      <c r="AY2960" s="240" t="s">
        <v>281</v>
      </c>
    </row>
    <row r="2961" s="13" customFormat="1">
      <c r="B2961" s="239"/>
      <c r="D2961" s="216" t="s">
        <v>402</v>
      </c>
      <c r="E2961" s="240" t="s">
        <v>5</v>
      </c>
      <c r="F2961" s="241" t="s">
        <v>3458</v>
      </c>
      <c r="H2961" s="242">
        <v>-1.6000000000000001</v>
      </c>
      <c r="I2961" s="243"/>
      <c r="L2961" s="239"/>
      <c r="M2961" s="244"/>
      <c r="N2961" s="245"/>
      <c r="O2961" s="245"/>
      <c r="P2961" s="245"/>
      <c r="Q2961" s="245"/>
      <c r="R2961" s="245"/>
      <c r="S2961" s="245"/>
      <c r="T2961" s="246"/>
      <c r="AT2961" s="240" t="s">
        <v>402</v>
      </c>
      <c r="AU2961" s="240" t="s">
        <v>87</v>
      </c>
      <c r="AV2961" s="13" t="s">
        <v>87</v>
      </c>
      <c r="AW2961" s="13" t="s">
        <v>43</v>
      </c>
      <c r="AX2961" s="13" t="s">
        <v>80</v>
      </c>
      <c r="AY2961" s="240" t="s">
        <v>281</v>
      </c>
    </row>
    <row r="2962" s="15" customFormat="1">
      <c r="B2962" s="265"/>
      <c r="D2962" s="216" t="s">
        <v>402</v>
      </c>
      <c r="E2962" s="266" t="s">
        <v>5</v>
      </c>
      <c r="F2962" s="267" t="s">
        <v>715</v>
      </c>
      <c r="H2962" s="268">
        <v>35.700000000000003</v>
      </c>
      <c r="I2962" s="269"/>
      <c r="L2962" s="265"/>
      <c r="M2962" s="270"/>
      <c r="N2962" s="271"/>
      <c r="O2962" s="271"/>
      <c r="P2962" s="271"/>
      <c r="Q2962" s="271"/>
      <c r="R2962" s="271"/>
      <c r="S2962" s="271"/>
      <c r="T2962" s="272"/>
      <c r="AT2962" s="266" t="s">
        <v>402</v>
      </c>
      <c r="AU2962" s="266" t="s">
        <v>87</v>
      </c>
      <c r="AV2962" s="15" t="s">
        <v>294</v>
      </c>
      <c r="AW2962" s="15" t="s">
        <v>43</v>
      </c>
      <c r="AX2962" s="15" t="s">
        <v>80</v>
      </c>
      <c r="AY2962" s="266" t="s">
        <v>281</v>
      </c>
    </row>
    <row r="2963" s="13" customFormat="1">
      <c r="B2963" s="239"/>
      <c r="D2963" s="216" t="s">
        <v>402</v>
      </c>
      <c r="E2963" s="240" t="s">
        <v>5</v>
      </c>
      <c r="F2963" s="241" t="s">
        <v>3459</v>
      </c>
      <c r="H2963" s="242">
        <v>3.5699999999999998</v>
      </c>
      <c r="I2963" s="243"/>
      <c r="L2963" s="239"/>
      <c r="M2963" s="244"/>
      <c r="N2963" s="245"/>
      <c r="O2963" s="245"/>
      <c r="P2963" s="245"/>
      <c r="Q2963" s="245"/>
      <c r="R2963" s="245"/>
      <c r="S2963" s="245"/>
      <c r="T2963" s="246"/>
      <c r="AT2963" s="240" t="s">
        <v>402</v>
      </c>
      <c r="AU2963" s="240" t="s">
        <v>87</v>
      </c>
      <c r="AV2963" s="13" t="s">
        <v>87</v>
      </c>
      <c r="AW2963" s="13" t="s">
        <v>43</v>
      </c>
      <c r="AX2963" s="13" t="s">
        <v>80</v>
      </c>
      <c r="AY2963" s="240" t="s">
        <v>281</v>
      </c>
    </row>
    <row r="2964" s="14" customFormat="1">
      <c r="B2964" s="247"/>
      <c r="D2964" s="216" t="s">
        <v>402</v>
      </c>
      <c r="E2964" s="248" t="s">
        <v>5</v>
      </c>
      <c r="F2964" s="249" t="s">
        <v>405</v>
      </c>
      <c r="H2964" s="250">
        <v>39.270000000000003</v>
      </c>
      <c r="I2964" s="251"/>
      <c r="L2964" s="247"/>
      <c r="M2964" s="252"/>
      <c r="N2964" s="253"/>
      <c r="O2964" s="253"/>
      <c r="P2964" s="253"/>
      <c r="Q2964" s="253"/>
      <c r="R2964" s="253"/>
      <c r="S2964" s="253"/>
      <c r="T2964" s="254"/>
      <c r="AT2964" s="248" t="s">
        <v>402</v>
      </c>
      <c r="AU2964" s="248" t="s">
        <v>87</v>
      </c>
      <c r="AV2964" s="14" t="s">
        <v>286</v>
      </c>
      <c r="AW2964" s="14" t="s">
        <v>43</v>
      </c>
      <c r="AX2964" s="14" t="s">
        <v>24</v>
      </c>
      <c r="AY2964" s="248" t="s">
        <v>281</v>
      </c>
    </row>
    <row r="2965" s="1" customFormat="1" ht="16.5" customHeight="1">
      <c r="B2965" s="203"/>
      <c r="C2965" s="255" t="s">
        <v>3460</v>
      </c>
      <c r="D2965" s="255" t="s">
        <v>512</v>
      </c>
      <c r="E2965" s="256" t="s">
        <v>3461</v>
      </c>
      <c r="F2965" s="257" t="s">
        <v>3462</v>
      </c>
      <c r="G2965" s="258" t="s">
        <v>394</v>
      </c>
      <c r="H2965" s="259">
        <v>174.46000000000001</v>
      </c>
      <c r="I2965" s="260"/>
      <c r="J2965" s="261">
        <f>ROUND(I2965*H2965,2)</f>
        <v>0</v>
      </c>
      <c r="K2965" s="257" t="s">
        <v>389</v>
      </c>
      <c r="L2965" s="262"/>
      <c r="M2965" s="263" t="s">
        <v>5</v>
      </c>
      <c r="N2965" s="264" t="s">
        <v>51</v>
      </c>
      <c r="O2965" s="49"/>
      <c r="P2965" s="213">
        <f>O2965*H2965</f>
        <v>0</v>
      </c>
      <c r="Q2965" s="213">
        <v>0.00038000000000000002</v>
      </c>
      <c r="R2965" s="213">
        <f>Q2965*H2965</f>
        <v>0.066294800000000001</v>
      </c>
      <c r="S2965" s="213">
        <v>0</v>
      </c>
      <c r="T2965" s="214">
        <f>S2965*H2965</f>
        <v>0</v>
      </c>
      <c r="AR2965" s="26" t="s">
        <v>738</v>
      </c>
      <c r="AT2965" s="26" t="s">
        <v>512</v>
      </c>
      <c r="AU2965" s="26" t="s">
        <v>87</v>
      </c>
      <c r="AY2965" s="26" t="s">
        <v>281</v>
      </c>
      <c r="BE2965" s="215">
        <f>IF(N2965="základní",J2965,0)</f>
        <v>0</v>
      </c>
      <c r="BF2965" s="215">
        <f>IF(N2965="snížená",J2965,0)</f>
        <v>0</v>
      </c>
      <c r="BG2965" s="215">
        <f>IF(N2965="zákl. přenesená",J2965,0)</f>
        <v>0</v>
      </c>
      <c r="BH2965" s="215">
        <f>IF(N2965="sníž. přenesená",J2965,0)</f>
        <v>0</v>
      </c>
      <c r="BI2965" s="215">
        <f>IF(N2965="nulová",J2965,0)</f>
        <v>0</v>
      </c>
      <c r="BJ2965" s="26" t="s">
        <v>24</v>
      </c>
      <c r="BK2965" s="215">
        <f>ROUND(I2965*H2965,2)</f>
        <v>0</v>
      </c>
      <c r="BL2965" s="26" t="s">
        <v>354</v>
      </c>
      <c r="BM2965" s="26" t="s">
        <v>3463</v>
      </c>
    </row>
    <row r="2966" s="1" customFormat="1">
      <c r="B2966" s="48"/>
      <c r="D2966" s="216" t="s">
        <v>288</v>
      </c>
      <c r="F2966" s="217" t="s">
        <v>3462</v>
      </c>
      <c r="I2966" s="218"/>
      <c r="L2966" s="48"/>
      <c r="M2966" s="219"/>
      <c r="N2966" s="49"/>
      <c r="O2966" s="49"/>
      <c r="P2966" s="49"/>
      <c r="Q2966" s="49"/>
      <c r="R2966" s="49"/>
      <c r="S2966" s="49"/>
      <c r="T2966" s="87"/>
      <c r="AT2966" s="26" t="s">
        <v>288</v>
      </c>
      <c r="AU2966" s="26" t="s">
        <v>87</v>
      </c>
    </row>
    <row r="2967" s="12" customFormat="1">
      <c r="B2967" s="232"/>
      <c r="D2967" s="216" t="s">
        <v>402</v>
      </c>
      <c r="E2967" s="233" t="s">
        <v>5</v>
      </c>
      <c r="F2967" s="234" t="s">
        <v>1153</v>
      </c>
      <c r="H2967" s="233" t="s">
        <v>5</v>
      </c>
      <c r="I2967" s="235"/>
      <c r="L2967" s="232"/>
      <c r="M2967" s="236"/>
      <c r="N2967" s="237"/>
      <c r="O2967" s="237"/>
      <c r="P2967" s="237"/>
      <c r="Q2967" s="237"/>
      <c r="R2967" s="237"/>
      <c r="S2967" s="237"/>
      <c r="T2967" s="238"/>
      <c r="AT2967" s="233" t="s">
        <v>402</v>
      </c>
      <c r="AU2967" s="233" t="s">
        <v>87</v>
      </c>
      <c r="AV2967" s="12" t="s">
        <v>24</v>
      </c>
      <c r="AW2967" s="12" t="s">
        <v>43</v>
      </c>
      <c r="AX2967" s="12" t="s">
        <v>80</v>
      </c>
      <c r="AY2967" s="233" t="s">
        <v>281</v>
      </c>
    </row>
    <row r="2968" s="13" customFormat="1">
      <c r="B2968" s="239"/>
      <c r="D2968" s="216" t="s">
        <v>402</v>
      </c>
      <c r="E2968" s="240" t="s">
        <v>5</v>
      </c>
      <c r="F2968" s="241" t="s">
        <v>3464</v>
      </c>
      <c r="H2968" s="242">
        <v>31.699999999999999</v>
      </c>
      <c r="I2968" s="243"/>
      <c r="L2968" s="239"/>
      <c r="M2968" s="244"/>
      <c r="N2968" s="245"/>
      <c r="O2968" s="245"/>
      <c r="P2968" s="245"/>
      <c r="Q2968" s="245"/>
      <c r="R2968" s="245"/>
      <c r="S2968" s="245"/>
      <c r="T2968" s="246"/>
      <c r="AT2968" s="240" t="s">
        <v>402</v>
      </c>
      <c r="AU2968" s="240" t="s">
        <v>87</v>
      </c>
      <c r="AV2968" s="13" t="s">
        <v>87</v>
      </c>
      <c r="AW2968" s="13" t="s">
        <v>43</v>
      </c>
      <c r="AX2968" s="13" t="s">
        <v>80</v>
      </c>
      <c r="AY2968" s="240" t="s">
        <v>281</v>
      </c>
    </row>
    <row r="2969" s="13" customFormat="1">
      <c r="B2969" s="239"/>
      <c r="D2969" s="216" t="s">
        <v>402</v>
      </c>
      <c r="E2969" s="240" t="s">
        <v>5</v>
      </c>
      <c r="F2969" s="241" t="s">
        <v>3465</v>
      </c>
      <c r="H2969" s="242">
        <v>-0.80000000000000004</v>
      </c>
      <c r="I2969" s="243"/>
      <c r="L2969" s="239"/>
      <c r="M2969" s="244"/>
      <c r="N2969" s="245"/>
      <c r="O2969" s="245"/>
      <c r="P2969" s="245"/>
      <c r="Q2969" s="245"/>
      <c r="R2969" s="245"/>
      <c r="S2969" s="245"/>
      <c r="T2969" s="246"/>
      <c r="AT2969" s="240" t="s">
        <v>402</v>
      </c>
      <c r="AU2969" s="240" t="s">
        <v>87</v>
      </c>
      <c r="AV2969" s="13" t="s">
        <v>87</v>
      </c>
      <c r="AW2969" s="13" t="s">
        <v>43</v>
      </c>
      <c r="AX2969" s="13" t="s">
        <v>80</v>
      </c>
      <c r="AY2969" s="240" t="s">
        <v>281</v>
      </c>
    </row>
    <row r="2970" s="12" customFormat="1">
      <c r="B2970" s="232"/>
      <c r="D2970" s="216" t="s">
        <v>402</v>
      </c>
      <c r="E2970" s="233" t="s">
        <v>5</v>
      </c>
      <c r="F2970" s="234" t="s">
        <v>3466</v>
      </c>
      <c r="H2970" s="233" t="s">
        <v>5</v>
      </c>
      <c r="I2970" s="235"/>
      <c r="L2970" s="232"/>
      <c r="M2970" s="236"/>
      <c r="N2970" s="237"/>
      <c r="O2970" s="237"/>
      <c r="P2970" s="237"/>
      <c r="Q2970" s="237"/>
      <c r="R2970" s="237"/>
      <c r="S2970" s="237"/>
      <c r="T2970" s="238"/>
      <c r="AT2970" s="233" t="s">
        <v>402</v>
      </c>
      <c r="AU2970" s="233" t="s">
        <v>87</v>
      </c>
      <c r="AV2970" s="12" t="s">
        <v>24</v>
      </c>
      <c r="AW2970" s="12" t="s">
        <v>43</v>
      </c>
      <c r="AX2970" s="12" t="s">
        <v>80</v>
      </c>
      <c r="AY2970" s="233" t="s">
        <v>281</v>
      </c>
    </row>
    <row r="2971" s="13" customFormat="1">
      <c r="B2971" s="239"/>
      <c r="D2971" s="216" t="s">
        <v>402</v>
      </c>
      <c r="E2971" s="240" t="s">
        <v>5</v>
      </c>
      <c r="F2971" s="241" t="s">
        <v>3467</v>
      </c>
      <c r="H2971" s="242">
        <v>20.399999999999999</v>
      </c>
      <c r="I2971" s="243"/>
      <c r="L2971" s="239"/>
      <c r="M2971" s="244"/>
      <c r="N2971" s="245"/>
      <c r="O2971" s="245"/>
      <c r="P2971" s="245"/>
      <c r="Q2971" s="245"/>
      <c r="R2971" s="245"/>
      <c r="S2971" s="245"/>
      <c r="T2971" s="246"/>
      <c r="AT2971" s="240" t="s">
        <v>402</v>
      </c>
      <c r="AU2971" s="240" t="s">
        <v>87</v>
      </c>
      <c r="AV2971" s="13" t="s">
        <v>87</v>
      </c>
      <c r="AW2971" s="13" t="s">
        <v>43</v>
      </c>
      <c r="AX2971" s="13" t="s">
        <v>80</v>
      </c>
      <c r="AY2971" s="240" t="s">
        <v>281</v>
      </c>
    </row>
    <row r="2972" s="13" customFormat="1">
      <c r="B2972" s="239"/>
      <c r="D2972" s="216" t="s">
        <v>402</v>
      </c>
      <c r="E2972" s="240" t="s">
        <v>5</v>
      </c>
      <c r="F2972" s="241" t="s">
        <v>3465</v>
      </c>
      <c r="H2972" s="242">
        <v>-0.80000000000000004</v>
      </c>
      <c r="I2972" s="243"/>
      <c r="L2972" s="239"/>
      <c r="M2972" s="244"/>
      <c r="N2972" s="245"/>
      <c r="O2972" s="245"/>
      <c r="P2972" s="245"/>
      <c r="Q2972" s="245"/>
      <c r="R2972" s="245"/>
      <c r="S2972" s="245"/>
      <c r="T2972" s="246"/>
      <c r="AT2972" s="240" t="s">
        <v>402</v>
      </c>
      <c r="AU2972" s="240" t="s">
        <v>87</v>
      </c>
      <c r="AV2972" s="13" t="s">
        <v>87</v>
      </c>
      <c r="AW2972" s="13" t="s">
        <v>43</v>
      </c>
      <c r="AX2972" s="13" t="s">
        <v>80</v>
      </c>
      <c r="AY2972" s="240" t="s">
        <v>281</v>
      </c>
    </row>
    <row r="2973" s="12" customFormat="1">
      <c r="B2973" s="232"/>
      <c r="D2973" s="216" t="s">
        <v>402</v>
      </c>
      <c r="E2973" s="233" t="s">
        <v>5</v>
      </c>
      <c r="F2973" s="234" t="s">
        <v>3468</v>
      </c>
      <c r="H2973" s="233" t="s">
        <v>5</v>
      </c>
      <c r="I2973" s="235"/>
      <c r="L2973" s="232"/>
      <c r="M2973" s="236"/>
      <c r="N2973" s="237"/>
      <c r="O2973" s="237"/>
      <c r="P2973" s="237"/>
      <c r="Q2973" s="237"/>
      <c r="R2973" s="237"/>
      <c r="S2973" s="237"/>
      <c r="T2973" s="238"/>
      <c r="AT2973" s="233" t="s">
        <v>402</v>
      </c>
      <c r="AU2973" s="233" t="s">
        <v>87</v>
      </c>
      <c r="AV2973" s="12" t="s">
        <v>24</v>
      </c>
      <c r="AW2973" s="12" t="s">
        <v>43</v>
      </c>
      <c r="AX2973" s="12" t="s">
        <v>80</v>
      </c>
      <c r="AY2973" s="233" t="s">
        <v>281</v>
      </c>
    </row>
    <row r="2974" s="13" customFormat="1">
      <c r="B2974" s="239"/>
      <c r="D2974" s="216" t="s">
        <v>402</v>
      </c>
      <c r="E2974" s="240" t="s">
        <v>5</v>
      </c>
      <c r="F2974" s="241" t="s">
        <v>3469</v>
      </c>
      <c r="H2974" s="242">
        <v>35.100000000000001</v>
      </c>
      <c r="I2974" s="243"/>
      <c r="L2974" s="239"/>
      <c r="M2974" s="244"/>
      <c r="N2974" s="245"/>
      <c r="O2974" s="245"/>
      <c r="P2974" s="245"/>
      <c r="Q2974" s="245"/>
      <c r="R2974" s="245"/>
      <c r="S2974" s="245"/>
      <c r="T2974" s="246"/>
      <c r="AT2974" s="240" t="s">
        <v>402</v>
      </c>
      <c r="AU2974" s="240" t="s">
        <v>87</v>
      </c>
      <c r="AV2974" s="13" t="s">
        <v>87</v>
      </c>
      <c r="AW2974" s="13" t="s">
        <v>43</v>
      </c>
      <c r="AX2974" s="13" t="s">
        <v>80</v>
      </c>
      <c r="AY2974" s="240" t="s">
        <v>281</v>
      </c>
    </row>
    <row r="2975" s="13" customFormat="1">
      <c r="B2975" s="239"/>
      <c r="D2975" s="216" t="s">
        <v>402</v>
      </c>
      <c r="E2975" s="240" t="s">
        <v>5</v>
      </c>
      <c r="F2975" s="241" t="s">
        <v>3470</v>
      </c>
      <c r="H2975" s="242">
        <v>-0.59999999999999998</v>
      </c>
      <c r="I2975" s="243"/>
      <c r="L2975" s="239"/>
      <c r="M2975" s="244"/>
      <c r="N2975" s="245"/>
      <c r="O2975" s="245"/>
      <c r="P2975" s="245"/>
      <c r="Q2975" s="245"/>
      <c r="R2975" s="245"/>
      <c r="S2975" s="245"/>
      <c r="T2975" s="246"/>
      <c r="AT2975" s="240" t="s">
        <v>402</v>
      </c>
      <c r="AU2975" s="240" t="s">
        <v>87</v>
      </c>
      <c r="AV2975" s="13" t="s">
        <v>87</v>
      </c>
      <c r="AW2975" s="13" t="s">
        <v>43</v>
      </c>
      <c r="AX2975" s="13" t="s">
        <v>80</v>
      </c>
      <c r="AY2975" s="240" t="s">
        <v>281</v>
      </c>
    </row>
    <row r="2976" s="12" customFormat="1">
      <c r="B2976" s="232"/>
      <c r="D2976" s="216" t="s">
        <v>402</v>
      </c>
      <c r="E2976" s="233" t="s">
        <v>5</v>
      </c>
      <c r="F2976" s="234" t="s">
        <v>893</v>
      </c>
      <c r="H2976" s="233" t="s">
        <v>5</v>
      </c>
      <c r="I2976" s="235"/>
      <c r="L2976" s="232"/>
      <c r="M2976" s="236"/>
      <c r="N2976" s="237"/>
      <c r="O2976" s="237"/>
      <c r="P2976" s="237"/>
      <c r="Q2976" s="237"/>
      <c r="R2976" s="237"/>
      <c r="S2976" s="237"/>
      <c r="T2976" s="238"/>
      <c r="AT2976" s="233" t="s">
        <v>402</v>
      </c>
      <c r="AU2976" s="233" t="s">
        <v>87</v>
      </c>
      <c r="AV2976" s="12" t="s">
        <v>24</v>
      </c>
      <c r="AW2976" s="12" t="s">
        <v>43</v>
      </c>
      <c r="AX2976" s="12" t="s">
        <v>80</v>
      </c>
      <c r="AY2976" s="233" t="s">
        <v>281</v>
      </c>
    </row>
    <row r="2977" s="13" customFormat="1">
      <c r="B2977" s="239"/>
      <c r="D2977" s="216" t="s">
        <v>402</v>
      </c>
      <c r="E2977" s="240" t="s">
        <v>5</v>
      </c>
      <c r="F2977" s="241" t="s">
        <v>3471</v>
      </c>
      <c r="H2977" s="242">
        <v>19.899999999999999</v>
      </c>
      <c r="I2977" s="243"/>
      <c r="L2977" s="239"/>
      <c r="M2977" s="244"/>
      <c r="N2977" s="245"/>
      <c r="O2977" s="245"/>
      <c r="P2977" s="245"/>
      <c r="Q2977" s="245"/>
      <c r="R2977" s="245"/>
      <c r="S2977" s="245"/>
      <c r="T2977" s="246"/>
      <c r="AT2977" s="240" t="s">
        <v>402</v>
      </c>
      <c r="AU2977" s="240" t="s">
        <v>87</v>
      </c>
      <c r="AV2977" s="13" t="s">
        <v>87</v>
      </c>
      <c r="AW2977" s="13" t="s">
        <v>43</v>
      </c>
      <c r="AX2977" s="13" t="s">
        <v>80</v>
      </c>
      <c r="AY2977" s="240" t="s">
        <v>281</v>
      </c>
    </row>
    <row r="2978" s="13" customFormat="1">
      <c r="B2978" s="239"/>
      <c r="D2978" s="216" t="s">
        <v>402</v>
      </c>
      <c r="E2978" s="240" t="s">
        <v>5</v>
      </c>
      <c r="F2978" s="241" t="s">
        <v>3472</v>
      </c>
      <c r="H2978" s="242">
        <v>-0.69999999999999996</v>
      </c>
      <c r="I2978" s="243"/>
      <c r="L2978" s="239"/>
      <c r="M2978" s="244"/>
      <c r="N2978" s="245"/>
      <c r="O2978" s="245"/>
      <c r="P2978" s="245"/>
      <c r="Q2978" s="245"/>
      <c r="R2978" s="245"/>
      <c r="S2978" s="245"/>
      <c r="T2978" s="246"/>
      <c r="AT2978" s="240" t="s">
        <v>402</v>
      </c>
      <c r="AU2978" s="240" t="s">
        <v>87</v>
      </c>
      <c r="AV2978" s="13" t="s">
        <v>87</v>
      </c>
      <c r="AW2978" s="13" t="s">
        <v>43</v>
      </c>
      <c r="AX2978" s="13" t="s">
        <v>80</v>
      </c>
      <c r="AY2978" s="240" t="s">
        <v>281</v>
      </c>
    </row>
    <row r="2979" s="12" customFormat="1">
      <c r="B2979" s="232"/>
      <c r="D2979" s="216" t="s">
        <v>402</v>
      </c>
      <c r="E2979" s="233" t="s">
        <v>5</v>
      </c>
      <c r="F2979" s="234" t="s">
        <v>3473</v>
      </c>
      <c r="H2979" s="233" t="s">
        <v>5</v>
      </c>
      <c r="I2979" s="235"/>
      <c r="L2979" s="232"/>
      <c r="M2979" s="236"/>
      <c r="N2979" s="237"/>
      <c r="O2979" s="237"/>
      <c r="P2979" s="237"/>
      <c r="Q2979" s="237"/>
      <c r="R2979" s="237"/>
      <c r="S2979" s="237"/>
      <c r="T2979" s="238"/>
      <c r="AT2979" s="233" t="s">
        <v>402</v>
      </c>
      <c r="AU2979" s="233" t="s">
        <v>87</v>
      </c>
      <c r="AV2979" s="12" t="s">
        <v>24</v>
      </c>
      <c r="AW2979" s="12" t="s">
        <v>43</v>
      </c>
      <c r="AX2979" s="12" t="s">
        <v>80</v>
      </c>
      <c r="AY2979" s="233" t="s">
        <v>281</v>
      </c>
    </row>
    <row r="2980" s="13" customFormat="1">
      <c r="B2980" s="239"/>
      <c r="D2980" s="216" t="s">
        <v>402</v>
      </c>
      <c r="E2980" s="240" t="s">
        <v>5</v>
      </c>
      <c r="F2980" s="241" t="s">
        <v>3474</v>
      </c>
      <c r="H2980" s="242">
        <v>15</v>
      </c>
      <c r="I2980" s="243"/>
      <c r="L2980" s="239"/>
      <c r="M2980" s="244"/>
      <c r="N2980" s="245"/>
      <c r="O2980" s="245"/>
      <c r="P2980" s="245"/>
      <c r="Q2980" s="245"/>
      <c r="R2980" s="245"/>
      <c r="S2980" s="245"/>
      <c r="T2980" s="246"/>
      <c r="AT2980" s="240" t="s">
        <v>402</v>
      </c>
      <c r="AU2980" s="240" t="s">
        <v>87</v>
      </c>
      <c r="AV2980" s="13" t="s">
        <v>87</v>
      </c>
      <c r="AW2980" s="13" t="s">
        <v>43</v>
      </c>
      <c r="AX2980" s="13" t="s">
        <v>80</v>
      </c>
      <c r="AY2980" s="240" t="s">
        <v>281</v>
      </c>
    </row>
    <row r="2981" s="13" customFormat="1">
      <c r="B2981" s="239"/>
      <c r="D2981" s="216" t="s">
        <v>402</v>
      </c>
      <c r="E2981" s="240" t="s">
        <v>5</v>
      </c>
      <c r="F2981" s="241" t="s">
        <v>3472</v>
      </c>
      <c r="H2981" s="242">
        <v>-0.69999999999999996</v>
      </c>
      <c r="I2981" s="243"/>
      <c r="L2981" s="239"/>
      <c r="M2981" s="244"/>
      <c r="N2981" s="245"/>
      <c r="O2981" s="245"/>
      <c r="P2981" s="245"/>
      <c r="Q2981" s="245"/>
      <c r="R2981" s="245"/>
      <c r="S2981" s="245"/>
      <c r="T2981" s="246"/>
      <c r="AT2981" s="240" t="s">
        <v>402</v>
      </c>
      <c r="AU2981" s="240" t="s">
        <v>87</v>
      </c>
      <c r="AV2981" s="13" t="s">
        <v>87</v>
      </c>
      <c r="AW2981" s="13" t="s">
        <v>43</v>
      </c>
      <c r="AX2981" s="13" t="s">
        <v>80</v>
      </c>
      <c r="AY2981" s="240" t="s">
        <v>281</v>
      </c>
    </row>
    <row r="2982" s="12" customFormat="1">
      <c r="B2982" s="232"/>
      <c r="D2982" s="216" t="s">
        <v>402</v>
      </c>
      <c r="E2982" s="233" t="s">
        <v>5</v>
      </c>
      <c r="F2982" s="234" t="s">
        <v>3475</v>
      </c>
      <c r="H2982" s="233" t="s">
        <v>5</v>
      </c>
      <c r="I2982" s="235"/>
      <c r="L2982" s="232"/>
      <c r="M2982" s="236"/>
      <c r="N2982" s="237"/>
      <c r="O2982" s="237"/>
      <c r="P2982" s="237"/>
      <c r="Q2982" s="237"/>
      <c r="R2982" s="237"/>
      <c r="S2982" s="237"/>
      <c r="T2982" s="238"/>
      <c r="AT2982" s="233" t="s">
        <v>402</v>
      </c>
      <c r="AU2982" s="233" t="s">
        <v>87</v>
      </c>
      <c r="AV2982" s="12" t="s">
        <v>24</v>
      </c>
      <c r="AW2982" s="12" t="s">
        <v>43</v>
      </c>
      <c r="AX2982" s="12" t="s">
        <v>80</v>
      </c>
      <c r="AY2982" s="233" t="s">
        <v>281</v>
      </c>
    </row>
    <row r="2983" s="13" customFormat="1">
      <c r="B2983" s="239"/>
      <c r="D2983" s="216" t="s">
        <v>402</v>
      </c>
      <c r="E2983" s="240" t="s">
        <v>5</v>
      </c>
      <c r="F2983" s="241" t="s">
        <v>3476</v>
      </c>
      <c r="H2983" s="242">
        <v>29.300000000000001</v>
      </c>
      <c r="I2983" s="243"/>
      <c r="L2983" s="239"/>
      <c r="M2983" s="244"/>
      <c r="N2983" s="245"/>
      <c r="O2983" s="245"/>
      <c r="P2983" s="245"/>
      <c r="Q2983" s="245"/>
      <c r="R2983" s="245"/>
      <c r="S2983" s="245"/>
      <c r="T2983" s="246"/>
      <c r="AT2983" s="240" t="s">
        <v>402</v>
      </c>
      <c r="AU2983" s="240" t="s">
        <v>87</v>
      </c>
      <c r="AV2983" s="13" t="s">
        <v>87</v>
      </c>
      <c r="AW2983" s="13" t="s">
        <v>43</v>
      </c>
      <c r="AX2983" s="13" t="s">
        <v>80</v>
      </c>
      <c r="AY2983" s="240" t="s">
        <v>281</v>
      </c>
    </row>
    <row r="2984" s="13" customFormat="1">
      <c r="B2984" s="239"/>
      <c r="D2984" s="216" t="s">
        <v>402</v>
      </c>
      <c r="E2984" s="240" t="s">
        <v>5</v>
      </c>
      <c r="F2984" s="241" t="s">
        <v>3472</v>
      </c>
      <c r="H2984" s="242">
        <v>-0.69999999999999996</v>
      </c>
      <c r="I2984" s="243"/>
      <c r="L2984" s="239"/>
      <c r="M2984" s="244"/>
      <c r="N2984" s="245"/>
      <c r="O2984" s="245"/>
      <c r="P2984" s="245"/>
      <c r="Q2984" s="245"/>
      <c r="R2984" s="245"/>
      <c r="S2984" s="245"/>
      <c r="T2984" s="246"/>
      <c r="AT2984" s="240" t="s">
        <v>402</v>
      </c>
      <c r="AU2984" s="240" t="s">
        <v>87</v>
      </c>
      <c r="AV2984" s="13" t="s">
        <v>87</v>
      </c>
      <c r="AW2984" s="13" t="s">
        <v>43</v>
      </c>
      <c r="AX2984" s="13" t="s">
        <v>80</v>
      </c>
      <c r="AY2984" s="240" t="s">
        <v>281</v>
      </c>
    </row>
    <row r="2985" s="12" customFormat="1">
      <c r="B2985" s="232"/>
      <c r="D2985" s="216" t="s">
        <v>402</v>
      </c>
      <c r="E2985" s="233" t="s">
        <v>5</v>
      </c>
      <c r="F2985" s="234" t="s">
        <v>3477</v>
      </c>
      <c r="H2985" s="233" t="s">
        <v>5</v>
      </c>
      <c r="I2985" s="235"/>
      <c r="L2985" s="232"/>
      <c r="M2985" s="236"/>
      <c r="N2985" s="237"/>
      <c r="O2985" s="237"/>
      <c r="P2985" s="237"/>
      <c r="Q2985" s="237"/>
      <c r="R2985" s="237"/>
      <c r="S2985" s="237"/>
      <c r="T2985" s="238"/>
      <c r="AT2985" s="233" t="s">
        <v>402</v>
      </c>
      <c r="AU2985" s="233" t="s">
        <v>87</v>
      </c>
      <c r="AV2985" s="12" t="s">
        <v>24</v>
      </c>
      <c r="AW2985" s="12" t="s">
        <v>43</v>
      </c>
      <c r="AX2985" s="12" t="s">
        <v>80</v>
      </c>
      <c r="AY2985" s="233" t="s">
        <v>281</v>
      </c>
    </row>
    <row r="2986" s="13" customFormat="1">
      <c r="B2986" s="239"/>
      <c r="D2986" s="216" t="s">
        <v>402</v>
      </c>
      <c r="E2986" s="240" t="s">
        <v>5</v>
      </c>
      <c r="F2986" s="241" t="s">
        <v>3478</v>
      </c>
      <c r="H2986" s="242">
        <v>12.4</v>
      </c>
      <c r="I2986" s="243"/>
      <c r="L2986" s="239"/>
      <c r="M2986" s="244"/>
      <c r="N2986" s="245"/>
      <c r="O2986" s="245"/>
      <c r="P2986" s="245"/>
      <c r="Q2986" s="245"/>
      <c r="R2986" s="245"/>
      <c r="S2986" s="245"/>
      <c r="T2986" s="246"/>
      <c r="AT2986" s="240" t="s">
        <v>402</v>
      </c>
      <c r="AU2986" s="240" t="s">
        <v>87</v>
      </c>
      <c r="AV2986" s="13" t="s">
        <v>87</v>
      </c>
      <c r="AW2986" s="13" t="s">
        <v>43</v>
      </c>
      <c r="AX2986" s="13" t="s">
        <v>80</v>
      </c>
      <c r="AY2986" s="240" t="s">
        <v>281</v>
      </c>
    </row>
    <row r="2987" s="13" customFormat="1">
      <c r="B2987" s="239"/>
      <c r="D2987" s="216" t="s">
        <v>402</v>
      </c>
      <c r="E2987" s="240" t="s">
        <v>5</v>
      </c>
      <c r="F2987" s="241" t="s">
        <v>3479</v>
      </c>
      <c r="H2987" s="242">
        <v>-0.90000000000000002</v>
      </c>
      <c r="I2987" s="243"/>
      <c r="L2987" s="239"/>
      <c r="M2987" s="244"/>
      <c r="N2987" s="245"/>
      <c r="O2987" s="245"/>
      <c r="P2987" s="245"/>
      <c r="Q2987" s="245"/>
      <c r="R2987" s="245"/>
      <c r="S2987" s="245"/>
      <c r="T2987" s="246"/>
      <c r="AT2987" s="240" t="s">
        <v>402</v>
      </c>
      <c r="AU2987" s="240" t="s">
        <v>87</v>
      </c>
      <c r="AV2987" s="13" t="s">
        <v>87</v>
      </c>
      <c r="AW2987" s="13" t="s">
        <v>43</v>
      </c>
      <c r="AX2987" s="13" t="s">
        <v>80</v>
      </c>
      <c r="AY2987" s="240" t="s">
        <v>281</v>
      </c>
    </row>
    <row r="2988" s="15" customFormat="1">
      <c r="B2988" s="265"/>
      <c r="D2988" s="216" t="s">
        <v>402</v>
      </c>
      <c r="E2988" s="266" t="s">
        <v>5</v>
      </c>
      <c r="F2988" s="267" t="s">
        <v>715</v>
      </c>
      <c r="H2988" s="268">
        <v>158.59999999999999</v>
      </c>
      <c r="I2988" s="269"/>
      <c r="L2988" s="265"/>
      <c r="M2988" s="270"/>
      <c r="N2988" s="271"/>
      <c r="O2988" s="271"/>
      <c r="P2988" s="271"/>
      <c r="Q2988" s="271"/>
      <c r="R2988" s="271"/>
      <c r="S2988" s="271"/>
      <c r="T2988" s="272"/>
      <c r="AT2988" s="266" t="s">
        <v>402</v>
      </c>
      <c r="AU2988" s="266" t="s">
        <v>87</v>
      </c>
      <c r="AV2988" s="15" t="s">
        <v>294</v>
      </c>
      <c r="AW2988" s="15" t="s">
        <v>43</v>
      </c>
      <c r="AX2988" s="15" t="s">
        <v>80</v>
      </c>
      <c r="AY2988" s="266" t="s">
        <v>281</v>
      </c>
    </row>
    <row r="2989" s="13" customFormat="1">
      <c r="B2989" s="239"/>
      <c r="D2989" s="216" t="s">
        <v>402</v>
      </c>
      <c r="E2989" s="240" t="s">
        <v>5</v>
      </c>
      <c r="F2989" s="241" t="s">
        <v>3480</v>
      </c>
      <c r="H2989" s="242">
        <v>15.859999999999999</v>
      </c>
      <c r="I2989" s="243"/>
      <c r="L2989" s="239"/>
      <c r="M2989" s="244"/>
      <c r="N2989" s="245"/>
      <c r="O2989" s="245"/>
      <c r="P2989" s="245"/>
      <c r="Q2989" s="245"/>
      <c r="R2989" s="245"/>
      <c r="S2989" s="245"/>
      <c r="T2989" s="246"/>
      <c r="AT2989" s="240" t="s">
        <v>402</v>
      </c>
      <c r="AU2989" s="240" t="s">
        <v>87</v>
      </c>
      <c r="AV2989" s="13" t="s">
        <v>87</v>
      </c>
      <c r="AW2989" s="13" t="s">
        <v>43</v>
      </c>
      <c r="AX2989" s="13" t="s">
        <v>80</v>
      </c>
      <c r="AY2989" s="240" t="s">
        <v>281</v>
      </c>
    </row>
    <row r="2990" s="14" customFormat="1">
      <c r="B2990" s="247"/>
      <c r="D2990" s="216" t="s">
        <v>402</v>
      </c>
      <c r="E2990" s="248" t="s">
        <v>5</v>
      </c>
      <c r="F2990" s="249" t="s">
        <v>405</v>
      </c>
      <c r="H2990" s="250">
        <v>174.46000000000001</v>
      </c>
      <c r="I2990" s="251"/>
      <c r="L2990" s="247"/>
      <c r="M2990" s="252"/>
      <c r="N2990" s="253"/>
      <c r="O2990" s="253"/>
      <c r="P2990" s="253"/>
      <c r="Q2990" s="253"/>
      <c r="R2990" s="253"/>
      <c r="S2990" s="253"/>
      <c r="T2990" s="254"/>
      <c r="AT2990" s="248" t="s">
        <v>402</v>
      </c>
      <c r="AU2990" s="248" t="s">
        <v>87</v>
      </c>
      <c r="AV2990" s="14" t="s">
        <v>286</v>
      </c>
      <c r="AW2990" s="14" t="s">
        <v>43</v>
      </c>
      <c r="AX2990" s="14" t="s">
        <v>24</v>
      </c>
      <c r="AY2990" s="248" t="s">
        <v>281</v>
      </c>
    </row>
    <row r="2991" s="1" customFormat="1" ht="16.5" customHeight="1">
      <c r="B2991" s="203"/>
      <c r="C2991" s="204" t="s">
        <v>3481</v>
      </c>
      <c r="D2991" s="204" t="s">
        <v>282</v>
      </c>
      <c r="E2991" s="205" t="s">
        <v>3482</v>
      </c>
      <c r="F2991" s="206" t="s">
        <v>3483</v>
      </c>
      <c r="G2991" s="207" t="s">
        <v>470</v>
      </c>
      <c r="H2991" s="208">
        <v>6.6189999999999998</v>
      </c>
      <c r="I2991" s="209"/>
      <c r="J2991" s="210">
        <f>ROUND(I2991*H2991,2)</f>
        <v>0</v>
      </c>
      <c r="K2991" s="206" t="s">
        <v>389</v>
      </c>
      <c r="L2991" s="48"/>
      <c r="M2991" s="211" t="s">
        <v>5</v>
      </c>
      <c r="N2991" s="212" t="s">
        <v>51</v>
      </c>
      <c r="O2991" s="49"/>
      <c r="P2991" s="213">
        <f>O2991*H2991</f>
        <v>0</v>
      </c>
      <c r="Q2991" s="213">
        <v>0</v>
      </c>
      <c r="R2991" s="213">
        <f>Q2991*H2991</f>
        <v>0</v>
      </c>
      <c r="S2991" s="213">
        <v>0</v>
      </c>
      <c r="T2991" s="214">
        <f>S2991*H2991</f>
        <v>0</v>
      </c>
      <c r="AR2991" s="26" t="s">
        <v>354</v>
      </c>
      <c r="AT2991" s="26" t="s">
        <v>282</v>
      </c>
      <c r="AU2991" s="26" t="s">
        <v>87</v>
      </c>
      <c r="AY2991" s="26" t="s">
        <v>281</v>
      </c>
      <c r="BE2991" s="215">
        <f>IF(N2991="základní",J2991,0)</f>
        <v>0</v>
      </c>
      <c r="BF2991" s="215">
        <f>IF(N2991="snížená",J2991,0)</f>
        <v>0</v>
      </c>
      <c r="BG2991" s="215">
        <f>IF(N2991="zákl. přenesená",J2991,0)</f>
        <v>0</v>
      </c>
      <c r="BH2991" s="215">
        <f>IF(N2991="sníž. přenesená",J2991,0)</f>
        <v>0</v>
      </c>
      <c r="BI2991" s="215">
        <f>IF(N2991="nulová",J2991,0)</f>
        <v>0</v>
      </c>
      <c r="BJ2991" s="26" t="s">
        <v>24</v>
      </c>
      <c r="BK2991" s="215">
        <f>ROUND(I2991*H2991,2)</f>
        <v>0</v>
      </c>
      <c r="BL2991" s="26" t="s">
        <v>354</v>
      </c>
      <c r="BM2991" s="26" t="s">
        <v>3484</v>
      </c>
    </row>
    <row r="2992" s="1" customFormat="1">
      <c r="B2992" s="48"/>
      <c r="D2992" s="216" t="s">
        <v>288</v>
      </c>
      <c r="F2992" s="217" t="s">
        <v>3485</v>
      </c>
      <c r="I2992" s="218"/>
      <c r="L2992" s="48"/>
      <c r="M2992" s="219"/>
      <c r="N2992" s="49"/>
      <c r="O2992" s="49"/>
      <c r="P2992" s="49"/>
      <c r="Q2992" s="49"/>
      <c r="R2992" s="49"/>
      <c r="S2992" s="49"/>
      <c r="T2992" s="87"/>
      <c r="AT2992" s="26" t="s">
        <v>288</v>
      </c>
      <c r="AU2992" s="26" t="s">
        <v>87</v>
      </c>
    </row>
    <row r="2993" s="10" customFormat="1" ht="29.88" customHeight="1">
      <c r="B2993" s="192"/>
      <c r="D2993" s="193" t="s">
        <v>79</v>
      </c>
      <c r="E2993" s="230" t="s">
        <v>3486</v>
      </c>
      <c r="F2993" s="230" t="s">
        <v>3487</v>
      </c>
      <c r="I2993" s="195"/>
      <c r="J2993" s="231">
        <f>BK2993</f>
        <v>0</v>
      </c>
      <c r="L2993" s="192"/>
      <c r="M2993" s="197"/>
      <c r="N2993" s="198"/>
      <c r="O2993" s="198"/>
      <c r="P2993" s="199">
        <f>SUM(P2994:P3007)</f>
        <v>0</v>
      </c>
      <c r="Q2993" s="198"/>
      <c r="R2993" s="199">
        <f>SUM(R2994:R3007)</f>
        <v>9.1050468000000002</v>
      </c>
      <c r="S2993" s="198"/>
      <c r="T2993" s="200">
        <f>SUM(T2994:T3007)</f>
        <v>0</v>
      </c>
      <c r="AR2993" s="193" t="s">
        <v>87</v>
      </c>
      <c r="AT2993" s="201" t="s">
        <v>79</v>
      </c>
      <c r="AU2993" s="201" t="s">
        <v>24</v>
      </c>
      <c r="AY2993" s="193" t="s">
        <v>281</v>
      </c>
      <c r="BK2993" s="202">
        <f>SUM(BK2994:BK3007)</f>
        <v>0</v>
      </c>
    </row>
    <row r="2994" s="1" customFormat="1" ht="16.5" customHeight="1">
      <c r="B2994" s="203"/>
      <c r="C2994" s="204" t="s">
        <v>3488</v>
      </c>
      <c r="D2994" s="204" t="s">
        <v>282</v>
      </c>
      <c r="E2994" s="205" t="s">
        <v>3489</v>
      </c>
      <c r="F2994" s="206" t="s">
        <v>3490</v>
      </c>
      <c r="G2994" s="207" t="s">
        <v>388</v>
      </c>
      <c r="H2994" s="208">
        <v>307.42000000000002</v>
      </c>
      <c r="I2994" s="209"/>
      <c r="J2994" s="210">
        <f>ROUND(I2994*H2994,2)</f>
        <v>0</v>
      </c>
      <c r="K2994" s="206" t="s">
        <v>5</v>
      </c>
      <c r="L2994" s="48"/>
      <c r="M2994" s="211" t="s">
        <v>5</v>
      </c>
      <c r="N2994" s="212" t="s">
        <v>51</v>
      </c>
      <c r="O2994" s="49"/>
      <c r="P2994" s="213">
        <f>O2994*H2994</f>
        <v>0</v>
      </c>
      <c r="Q2994" s="213">
        <v>0.012540000000000001</v>
      </c>
      <c r="R2994" s="213">
        <f>Q2994*H2994</f>
        <v>3.8550468000000007</v>
      </c>
      <c r="S2994" s="213">
        <v>0</v>
      </c>
      <c r="T2994" s="214">
        <f>S2994*H2994</f>
        <v>0</v>
      </c>
      <c r="AR2994" s="26" t="s">
        <v>354</v>
      </c>
      <c r="AT2994" s="26" t="s">
        <v>282</v>
      </c>
      <c r="AU2994" s="26" t="s">
        <v>87</v>
      </c>
      <c r="AY2994" s="26" t="s">
        <v>281</v>
      </c>
      <c r="BE2994" s="215">
        <f>IF(N2994="základní",J2994,0)</f>
        <v>0</v>
      </c>
      <c r="BF2994" s="215">
        <f>IF(N2994="snížená",J2994,0)</f>
        <v>0</v>
      </c>
      <c r="BG2994" s="215">
        <f>IF(N2994="zákl. přenesená",J2994,0)</f>
        <v>0</v>
      </c>
      <c r="BH2994" s="215">
        <f>IF(N2994="sníž. přenesená",J2994,0)</f>
        <v>0</v>
      </c>
      <c r="BI2994" s="215">
        <f>IF(N2994="nulová",J2994,0)</f>
        <v>0</v>
      </c>
      <c r="BJ2994" s="26" t="s">
        <v>24</v>
      </c>
      <c r="BK2994" s="215">
        <f>ROUND(I2994*H2994,2)</f>
        <v>0</v>
      </c>
      <c r="BL2994" s="26" t="s">
        <v>354</v>
      </c>
      <c r="BM2994" s="26" t="s">
        <v>3491</v>
      </c>
    </row>
    <row r="2995" s="1" customFormat="1">
      <c r="B2995" s="48"/>
      <c r="D2995" s="216" t="s">
        <v>288</v>
      </c>
      <c r="F2995" s="217" t="s">
        <v>3492</v>
      </c>
      <c r="I2995" s="218"/>
      <c r="L2995" s="48"/>
      <c r="M2995" s="219"/>
      <c r="N2995" s="49"/>
      <c r="O2995" s="49"/>
      <c r="P2995" s="49"/>
      <c r="Q2995" s="49"/>
      <c r="R2995" s="49"/>
      <c r="S2995" s="49"/>
      <c r="T2995" s="87"/>
      <c r="AT2995" s="26" t="s">
        <v>288</v>
      </c>
      <c r="AU2995" s="26" t="s">
        <v>87</v>
      </c>
    </row>
    <row r="2996" s="12" customFormat="1">
      <c r="B2996" s="232"/>
      <c r="D2996" s="216" t="s">
        <v>402</v>
      </c>
      <c r="E2996" s="233" t="s">
        <v>5</v>
      </c>
      <c r="F2996" s="234" t="s">
        <v>1859</v>
      </c>
      <c r="H2996" s="233" t="s">
        <v>5</v>
      </c>
      <c r="I2996" s="235"/>
      <c r="L2996" s="232"/>
      <c r="M2996" s="236"/>
      <c r="N2996" s="237"/>
      <c r="O2996" s="237"/>
      <c r="P2996" s="237"/>
      <c r="Q2996" s="237"/>
      <c r="R2996" s="237"/>
      <c r="S2996" s="237"/>
      <c r="T2996" s="238"/>
      <c r="AT2996" s="233" t="s">
        <v>402</v>
      </c>
      <c r="AU2996" s="233" t="s">
        <v>87</v>
      </c>
      <c r="AV2996" s="12" t="s">
        <v>24</v>
      </c>
      <c r="AW2996" s="12" t="s">
        <v>43</v>
      </c>
      <c r="AX2996" s="12" t="s">
        <v>80</v>
      </c>
      <c r="AY2996" s="233" t="s">
        <v>281</v>
      </c>
    </row>
    <row r="2997" s="13" customFormat="1">
      <c r="B2997" s="239"/>
      <c r="D2997" s="216" t="s">
        <v>402</v>
      </c>
      <c r="E2997" s="240" t="s">
        <v>5</v>
      </c>
      <c r="F2997" s="241" t="s">
        <v>1461</v>
      </c>
      <c r="H2997" s="242">
        <v>141.25</v>
      </c>
      <c r="I2997" s="243"/>
      <c r="L2997" s="239"/>
      <c r="M2997" s="244"/>
      <c r="N2997" s="245"/>
      <c r="O2997" s="245"/>
      <c r="P2997" s="245"/>
      <c r="Q2997" s="245"/>
      <c r="R2997" s="245"/>
      <c r="S2997" s="245"/>
      <c r="T2997" s="246"/>
      <c r="AT2997" s="240" t="s">
        <v>402</v>
      </c>
      <c r="AU2997" s="240" t="s">
        <v>87</v>
      </c>
      <c r="AV2997" s="13" t="s">
        <v>87</v>
      </c>
      <c r="AW2997" s="13" t="s">
        <v>43</v>
      </c>
      <c r="AX2997" s="13" t="s">
        <v>80</v>
      </c>
      <c r="AY2997" s="240" t="s">
        <v>281</v>
      </c>
    </row>
    <row r="2998" s="12" customFormat="1">
      <c r="B2998" s="232"/>
      <c r="D2998" s="216" t="s">
        <v>402</v>
      </c>
      <c r="E2998" s="233" t="s">
        <v>5</v>
      </c>
      <c r="F2998" s="234" t="s">
        <v>1860</v>
      </c>
      <c r="H2998" s="233" t="s">
        <v>5</v>
      </c>
      <c r="I2998" s="235"/>
      <c r="L2998" s="232"/>
      <c r="M2998" s="236"/>
      <c r="N2998" s="237"/>
      <c r="O2998" s="237"/>
      <c r="P2998" s="237"/>
      <c r="Q2998" s="237"/>
      <c r="R2998" s="237"/>
      <c r="S2998" s="237"/>
      <c r="T2998" s="238"/>
      <c r="AT2998" s="233" t="s">
        <v>402</v>
      </c>
      <c r="AU2998" s="233" t="s">
        <v>87</v>
      </c>
      <c r="AV2998" s="12" t="s">
        <v>24</v>
      </c>
      <c r="AW2998" s="12" t="s">
        <v>43</v>
      </c>
      <c r="AX2998" s="12" t="s">
        <v>80</v>
      </c>
      <c r="AY2998" s="233" t="s">
        <v>281</v>
      </c>
    </row>
    <row r="2999" s="13" customFormat="1">
      <c r="B2999" s="239"/>
      <c r="D2999" s="216" t="s">
        <v>402</v>
      </c>
      <c r="E2999" s="240" t="s">
        <v>5</v>
      </c>
      <c r="F2999" s="241" t="s">
        <v>1861</v>
      </c>
      <c r="H2999" s="242">
        <v>166.16999999999999</v>
      </c>
      <c r="I2999" s="243"/>
      <c r="L2999" s="239"/>
      <c r="M2999" s="244"/>
      <c r="N2999" s="245"/>
      <c r="O2999" s="245"/>
      <c r="P2999" s="245"/>
      <c r="Q2999" s="245"/>
      <c r="R2999" s="245"/>
      <c r="S2999" s="245"/>
      <c r="T2999" s="246"/>
      <c r="AT2999" s="240" t="s">
        <v>402</v>
      </c>
      <c r="AU2999" s="240" t="s">
        <v>87</v>
      </c>
      <c r="AV2999" s="13" t="s">
        <v>87</v>
      </c>
      <c r="AW2999" s="13" t="s">
        <v>43</v>
      </c>
      <c r="AX2999" s="13" t="s">
        <v>80</v>
      </c>
      <c r="AY2999" s="240" t="s">
        <v>281</v>
      </c>
    </row>
    <row r="3000" s="14" customFormat="1">
      <c r="B3000" s="247"/>
      <c r="D3000" s="216" t="s">
        <v>402</v>
      </c>
      <c r="E3000" s="248" t="s">
        <v>5</v>
      </c>
      <c r="F3000" s="249" t="s">
        <v>405</v>
      </c>
      <c r="H3000" s="250">
        <v>307.42000000000002</v>
      </c>
      <c r="I3000" s="251"/>
      <c r="L3000" s="247"/>
      <c r="M3000" s="252"/>
      <c r="N3000" s="253"/>
      <c r="O3000" s="253"/>
      <c r="P3000" s="253"/>
      <c r="Q3000" s="253"/>
      <c r="R3000" s="253"/>
      <c r="S3000" s="253"/>
      <c r="T3000" s="254"/>
      <c r="AT3000" s="248" t="s">
        <v>402</v>
      </c>
      <c r="AU3000" s="248" t="s">
        <v>87</v>
      </c>
      <c r="AV3000" s="14" t="s">
        <v>286</v>
      </c>
      <c r="AW3000" s="14" t="s">
        <v>43</v>
      </c>
      <c r="AX3000" s="14" t="s">
        <v>24</v>
      </c>
      <c r="AY3000" s="248" t="s">
        <v>281</v>
      </c>
    </row>
    <row r="3001" s="1" customFormat="1" ht="16.5" customHeight="1">
      <c r="B3001" s="203"/>
      <c r="C3001" s="204" t="s">
        <v>3493</v>
      </c>
      <c r="D3001" s="204" t="s">
        <v>282</v>
      </c>
      <c r="E3001" s="205" t="s">
        <v>3494</v>
      </c>
      <c r="F3001" s="206" t="s">
        <v>3495</v>
      </c>
      <c r="G3001" s="207" t="s">
        <v>388</v>
      </c>
      <c r="H3001" s="208">
        <v>700</v>
      </c>
      <c r="I3001" s="209"/>
      <c r="J3001" s="210">
        <f>ROUND(I3001*H3001,2)</f>
        <v>0</v>
      </c>
      <c r="K3001" s="206" t="s">
        <v>389</v>
      </c>
      <c r="L3001" s="48"/>
      <c r="M3001" s="211" t="s">
        <v>5</v>
      </c>
      <c r="N3001" s="212" t="s">
        <v>51</v>
      </c>
      <c r="O3001" s="49"/>
      <c r="P3001" s="213">
        <f>O3001*H3001</f>
        <v>0</v>
      </c>
      <c r="Q3001" s="213">
        <v>0.0074999999999999997</v>
      </c>
      <c r="R3001" s="213">
        <f>Q3001*H3001</f>
        <v>5.25</v>
      </c>
      <c r="S3001" s="213">
        <v>0</v>
      </c>
      <c r="T3001" s="214">
        <f>S3001*H3001</f>
        <v>0</v>
      </c>
      <c r="AR3001" s="26" t="s">
        <v>354</v>
      </c>
      <c r="AT3001" s="26" t="s">
        <v>282</v>
      </c>
      <c r="AU3001" s="26" t="s">
        <v>87</v>
      </c>
      <c r="AY3001" s="26" t="s">
        <v>281</v>
      </c>
      <c r="BE3001" s="215">
        <f>IF(N3001="základní",J3001,0)</f>
        <v>0</v>
      </c>
      <c r="BF3001" s="215">
        <f>IF(N3001="snížená",J3001,0)</f>
        <v>0</v>
      </c>
      <c r="BG3001" s="215">
        <f>IF(N3001="zákl. přenesená",J3001,0)</f>
        <v>0</v>
      </c>
      <c r="BH3001" s="215">
        <f>IF(N3001="sníž. přenesená",J3001,0)</f>
        <v>0</v>
      </c>
      <c r="BI3001" s="215">
        <f>IF(N3001="nulová",J3001,0)</f>
        <v>0</v>
      </c>
      <c r="BJ3001" s="26" t="s">
        <v>24</v>
      </c>
      <c r="BK3001" s="215">
        <f>ROUND(I3001*H3001,2)</f>
        <v>0</v>
      </c>
      <c r="BL3001" s="26" t="s">
        <v>354</v>
      </c>
      <c r="BM3001" s="26" t="s">
        <v>3496</v>
      </c>
    </row>
    <row r="3002" s="1" customFormat="1">
      <c r="B3002" s="48"/>
      <c r="D3002" s="216" t="s">
        <v>288</v>
      </c>
      <c r="F3002" s="217" t="s">
        <v>3495</v>
      </c>
      <c r="I3002" s="218"/>
      <c r="L3002" s="48"/>
      <c r="M3002" s="219"/>
      <c r="N3002" s="49"/>
      <c r="O3002" s="49"/>
      <c r="P3002" s="49"/>
      <c r="Q3002" s="49"/>
      <c r="R3002" s="49"/>
      <c r="S3002" s="49"/>
      <c r="T3002" s="87"/>
      <c r="AT3002" s="26" t="s">
        <v>288</v>
      </c>
      <c r="AU3002" s="26" t="s">
        <v>87</v>
      </c>
    </row>
    <row r="3003" s="12" customFormat="1">
      <c r="B3003" s="232"/>
      <c r="D3003" s="216" t="s">
        <v>402</v>
      </c>
      <c r="E3003" s="233" t="s">
        <v>5</v>
      </c>
      <c r="F3003" s="234" t="s">
        <v>3497</v>
      </c>
      <c r="H3003" s="233" t="s">
        <v>5</v>
      </c>
      <c r="I3003" s="235"/>
      <c r="L3003" s="232"/>
      <c r="M3003" s="236"/>
      <c r="N3003" s="237"/>
      <c r="O3003" s="237"/>
      <c r="P3003" s="237"/>
      <c r="Q3003" s="237"/>
      <c r="R3003" s="237"/>
      <c r="S3003" s="237"/>
      <c r="T3003" s="238"/>
      <c r="AT3003" s="233" t="s">
        <v>402</v>
      </c>
      <c r="AU3003" s="233" t="s">
        <v>87</v>
      </c>
      <c r="AV3003" s="12" t="s">
        <v>24</v>
      </c>
      <c r="AW3003" s="12" t="s">
        <v>43</v>
      </c>
      <c r="AX3003" s="12" t="s">
        <v>80</v>
      </c>
      <c r="AY3003" s="233" t="s">
        <v>281</v>
      </c>
    </row>
    <row r="3004" s="13" customFormat="1">
      <c r="B3004" s="239"/>
      <c r="D3004" s="216" t="s">
        <v>402</v>
      </c>
      <c r="E3004" s="240" t="s">
        <v>5</v>
      </c>
      <c r="F3004" s="241" t="s">
        <v>3498</v>
      </c>
      <c r="H3004" s="242">
        <v>700</v>
      </c>
      <c r="I3004" s="243"/>
      <c r="L3004" s="239"/>
      <c r="M3004" s="244"/>
      <c r="N3004" s="245"/>
      <c r="O3004" s="245"/>
      <c r="P3004" s="245"/>
      <c r="Q3004" s="245"/>
      <c r="R3004" s="245"/>
      <c r="S3004" s="245"/>
      <c r="T3004" s="246"/>
      <c r="AT3004" s="240" t="s">
        <v>402</v>
      </c>
      <c r="AU3004" s="240" t="s">
        <v>87</v>
      </c>
      <c r="AV3004" s="13" t="s">
        <v>87</v>
      </c>
      <c r="AW3004" s="13" t="s">
        <v>43</v>
      </c>
      <c r="AX3004" s="13" t="s">
        <v>80</v>
      </c>
      <c r="AY3004" s="240" t="s">
        <v>281</v>
      </c>
    </row>
    <row r="3005" s="14" customFormat="1">
      <c r="B3005" s="247"/>
      <c r="D3005" s="216" t="s">
        <v>402</v>
      </c>
      <c r="E3005" s="248" t="s">
        <v>5</v>
      </c>
      <c r="F3005" s="249" t="s">
        <v>405</v>
      </c>
      <c r="H3005" s="250">
        <v>700</v>
      </c>
      <c r="I3005" s="251"/>
      <c r="L3005" s="247"/>
      <c r="M3005" s="252"/>
      <c r="N3005" s="253"/>
      <c r="O3005" s="253"/>
      <c r="P3005" s="253"/>
      <c r="Q3005" s="253"/>
      <c r="R3005" s="253"/>
      <c r="S3005" s="253"/>
      <c r="T3005" s="254"/>
      <c r="AT3005" s="248" t="s">
        <v>402</v>
      </c>
      <c r="AU3005" s="248" t="s">
        <v>87</v>
      </c>
      <c r="AV3005" s="14" t="s">
        <v>286</v>
      </c>
      <c r="AW3005" s="14" t="s">
        <v>43</v>
      </c>
      <c r="AX3005" s="14" t="s">
        <v>24</v>
      </c>
      <c r="AY3005" s="248" t="s">
        <v>281</v>
      </c>
    </row>
    <row r="3006" s="1" customFormat="1" ht="16.5" customHeight="1">
      <c r="B3006" s="203"/>
      <c r="C3006" s="204" t="s">
        <v>3499</v>
      </c>
      <c r="D3006" s="204" t="s">
        <v>282</v>
      </c>
      <c r="E3006" s="205" t="s">
        <v>3500</v>
      </c>
      <c r="F3006" s="206" t="s">
        <v>3501</v>
      </c>
      <c r="G3006" s="207" t="s">
        <v>470</v>
      </c>
      <c r="H3006" s="208">
        <v>9.1050000000000004</v>
      </c>
      <c r="I3006" s="209"/>
      <c r="J3006" s="210">
        <f>ROUND(I3006*H3006,2)</f>
        <v>0</v>
      </c>
      <c r="K3006" s="206" t="s">
        <v>389</v>
      </c>
      <c r="L3006" s="48"/>
      <c r="M3006" s="211" t="s">
        <v>5</v>
      </c>
      <c r="N3006" s="212" t="s">
        <v>51</v>
      </c>
      <c r="O3006" s="49"/>
      <c r="P3006" s="213">
        <f>O3006*H3006</f>
        <v>0</v>
      </c>
      <c r="Q3006" s="213">
        <v>0</v>
      </c>
      <c r="R3006" s="213">
        <f>Q3006*H3006</f>
        <v>0</v>
      </c>
      <c r="S3006" s="213">
        <v>0</v>
      </c>
      <c r="T3006" s="214">
        <f>S3006*H3006</f>
        <v>0</v>
      </c>
      <c r="AR3006" s="26" t="s">
        <v>354</v>
      </c>
      <c r="AT3006" s="26" t="s">
        <v>282</v>
      </c>
      <c r="AU3006" s="26" t="s">
        <v>87</v>
      </c>
      <c r="AY3006" s="26" t="s">
        <v>281</v>
      </c>
      <c r="BE3006" s="215">
        <f>IF(N3006="základní",J3006,0)</f>
        <v>0</v>
      </c>
      <c r="BF3006" s="215">
        <f>IF(N3006="snížená",J3006,0)</f>
        <v>0</v>
      </c>
      <c r="BG3006" s="215">
        <f>IF(N3006="zákl. přenesená",J3006,0)</f>
        <v>0</v>
      </c>
      <c r="BH3006" s="215">
        <f>IF(N3006="sníž. přenesená",J3006,0)</f>
        <v>0</v>
      </c>
      <c r="BI3006" s="215">
        <f>IF(N3006="nulová",J3006,0)</f>
        <v>0</v>
      </c>
      <c r="BJ3006" s="26" t="s">
        <v>24</v>
      </c>
      <c r="BK3006" s="215">
        <f>ROUND(I3006*H3006,2)</f>
        <v>0</v>
      </c>
      <c r="BL3006" s="26" t="s">
        <v>354</v>
      </c>
      <c r="BM3006" s="26" t="s">
        <v>3502</v>
      </c>
    </row>
    <row r="3007" s="1" customFormat="1">
      <c r="B3007" s="48"/>
      <c r="D3007" s="216" t="s">
        <v>288</v>
      </c>
      <c r="F3007" s="217" t="s">
        <v>3503</v>
      </c>
      <c r="I3007" s="218"/>
      <c r="L3007" s="48"/>
      <c r="M3007" s="219"/>
      <c r="N3007" s="49"/>
      <c r="O3007" s="49"/>
      <c r="P3007" s="49"/>
      <c r="Q3007" s="49"/>
      <c r="R3007" s="49"/>
      <c r="S3007" s="49"/>
      <c r="T3007" s="87"/>
      <c r="AT3007" s="26" t="s">
        <v>288</v>
      </c>
      <c r="AU3007" s="26" t="s">
        <v>87</v>
      </c>
    </row>
    <row r="3008" s="10" customFormat="1" ht="29.88" customHeight="1">
      <c r="B3008" s="192"/>
      <c r="D3008" s="193" t="s">
        <v>79</v>
      </c>
      <c r="E3008" s="230" t="s">
        <v>3504</v>
      </c>
      <c r="F3008" s="230" t="s">
        <v>3505</v>
      </c>
      <c r="I3008" s="195"/>
      <c r="J3008" s="231">
        <f>BK3008</f>
        <v>0</v>
      </c>
      <c r="L3008" s="192"/>
      <c r="M3008" s="197"/>
      <c r="N3008" s="198"/>
      <c r="O3008" s="198"/>
      <c r="P3008" s="199">
        <f>SUM(P3009:P3145)</f>
        <v>0</v>
      </c>
      <c r="Q3008" s="198"/>
      <c r="R3008" s="199">
        <f>SUM(R3009:R3145)</f>
        <v>7.1720023999999993</v>
      </c>
      <c r="S3008" s="198"/>
      <c r="T3008" s="200">
        <f>SUM(T3009:T3145)</f>
        <v>0</v>
      </c>
      <c r="AR3008" s="193" t="s">
        <v>87</v>
      </c>
      <c r="AT3008" s="201" t="s">
        <v>79</v>
      </c>
      <c r="AU3008" s="201" t="s">
        <v>24</v>
      </c>
      <c r="AY3008" s="193" t="s">
        <v>281</v>
      </c>
      <c r="BK3008" s="202">
        <f>SUM(BK3009:BK3145)</f>
        <v>0</v>
      </c>
    </row>
    <row r="3009" s="1" customFormat="1" ht="25.5" customHeight="1">
      <c r="B3009" s="203"/>
      <c r="C3009" s="204" t="s">
        <v>3506</v>
      </c>
      <c r="D3009" s="204" t="s">
        <v>282</v>
      </c>
      <c r="E3009" s="205" t="s">
        <v>3507</v>
      </c>
      <c r="F3009" s="206" t="s">
        <v>3508</v>
      </c>
      <c r="G3009" s="207" t="s">
        <v>388</v>
      </c>
      <c r="H3009" s="208">
        <v>431.52999999999997</v>
      </c>
      <c r="I3009" s="209"/>
      <c r="J3009" s="210">
        <f>ROUND(I3009*H3009,2)</f>
        <v>0</v>
      </c>
      <c r="K3009" s="206" t="s">
        <v>389</v>
      </c>
      <c r="L3009" s="48"/>
      <c r="M3009" s="211" t="s">
        <v>5</v>
      </c>
      <c r="N3009" s="212" t="s">
        <v>51</v>
      </c>
      <c r="O3009" s="49"/>
      <c r="P3009" s="213">
        <f>O3009*H3009</f>
        <v>0</v>
      </c>
      <c r="Q3009" s="213">
        <v>0.0032000000000000002</v>
      </c>
      <c r="R3009" s="213">
        <f>Q3009*H3009</f>
        <v>1.3808959999999999</v>
      </c>
      <c r="S3009" s="213">
        <v>0</v>
      </c>
      <c r="T3009" s="214">
        <f>S3009*H3009</f>
        <v>0</v>
      </c>
      <c r="AR3009" s="26" t="s">
        <v>354</v>
      </c>
      <c r="AT3009" s="26" t="s">
        <v>282</v>
      </c>
      <c r="AU3009" s="26" t="s">
        <v>87</v>
      </c>
      <c r="AY3009" s="26" t="s">
        <v>281</v>
      </c>
      <c r="BE3009" s="215">
        <f>IF(N3009="základní",J3009,0)</f>
        <v>0</v>
      </c>
      <c r="BF3009" s="215">
        <f>IF(N3009="snížená",J3009,0)</f>
        <v>0</v>
      </c>
      <c r="BG3009" s="215">
        <f>IF(N3009="zákl. přenesená",J3009,0)</f>
        <v>0</v>
      </c>
      <c r="BH3009" s="215">
        <f>IF(N3009="sníž. přenesená",J3009,0)</f>
        <v>0</v>
      </c>
      <c r="BI3009" s="215">
        <f>IF(N3009="nulová",J3009,0)</f>
        <v>0</v>
      </c>
      <c r="BJ3009" s="26" t="s">
        <v>24</v>
      </c>
      <c r="BK3009" s="215">
        <f>ROUND(I3009*H3009,2)</f>
        <v>0</v>
      </c>
      <c r="BL3009" s="26" t="s">
        <v>354</v>
      </c>
      <c r="BM3009" s="26" t="s">
        <v>3509</v>
      </c>
    </row>
    <row r="3010" s="1" customFormat="1">
      <c r="B3010" s="48"/>
      <c r="D3010" s="216" t="s">
        <v>288</v>
      </c>
      <c r="F3010" s="217" t="s">
        <v>3510</v>
      </c>
      <c r="I3010" s="218"/>
      <c r="L3010" s="48"/>
      <c r="M3010" s="219"/>
      <c r="N3010" s="49"/>
      <c r="O3010" s="49"/>
      <c r="P3010" s="49"/>
      <c r="Q3010" s="49"/>
      <c r="R3010" s="49"/>
      <c r="S3010" s="49"/>
      <c r="T3010" s="87"/>
      <c r="AT3010" s="26" t="s">
        <v>288</v>
      </c>
      <c r="AU3010" s="26" t="s">
        <v>87</v>
      </c>
    </row>
    <row r="3011" s="12" customFormat="1">
      <c r="B3011" s="232"/>
      <c r="D3011" s="216" t="s">
        <v>402</v>
      </c>
      <c r="E3011" s="233" t="s">
        <v>5</v>
      </c>
      <c r="F3011" s="234" t="s">
        <v>772</v>
      </c>
      <c r="H3011" s="233" t="s">
        <v>5</v>
      </c>
      <c r="I3011" s="235"/>
      <c r="L3011" s="232"/>
      <c r="M3011" s="236"/>
      <c r="N3011" s="237"/>
      <c r="O3011" s="237"/>
      <c r="P3011" s="237"/>
      <c r="Q3011" s="237"/>
      <c r="R3011" s="237"/>
      <c r="S3011" s="237"/>
      <c r="T3011" s="238"/>
      <c r="AT3011" s="233" t="s">
        <v>402</v>
      </c>
      <c r="AU3011" s="233" t="s">
        <v>87</v>
      </c>
      <c r="AV3011" s="12" t="s">
        <v>24</v>
      </c>
      <c r="AW3011" s="12" t="s">
        <v>43</v>
      </c>
      <c r="AX3011" s="12" t="s">
        <v>80</v>
      </c>
      <c r="AY3011" s="233" t="s">
        <v>281</v>
      </c>
    </row>
    <row r="3012" s="12" customFormat="1">
      <c r="B3012" s="232"/>
      <c r="D3012" s="216" t="s">
        <v>402</v>
      </c>
      <c r="E3012" s="233" t="s">
        <v>5</v>
      </c>
      <c r="F3012" s="234" t="s">
        <v>877</v>
      </c>
      <c r="H3012" s="233" t="s">
        <v>5</v>
      </c>
      <c r="I3012" s="235"/>
      <c r="L3012" s="232"/>
      <c r="M3012" s="236"/>
      <c r="N3012" s="237"/>
      <c r="O3012" s="237"/>
      <c r="P3012" s="237"/>
      <c r="Q3012" s="237"/>
      <c r="R3012" s="237"/>
      <c r="S3012" s="237"/>
      <c r="T3012" s="238"/>
      <c r="AT3012" s="233" t="s">
        <v>402</v>
      </c>
      <c r="AU3012" s="233" t="s">
        <v>87</v>
      </c>
      <c r="AV3012" s="12" t="s">
        <v>24</v>
      </c>
      <c r="AW3012" s="12" t="s">
        <v>43</v>
      </c>
      <c r="AX3012" s="12" t="s">
        <v>80</v>
      </c>
      <c r="AY3012" s="233" t="s">
        <v>281</v>
      </c>
    </row>
    <row r="3013" s="13" customFormat="1">
      <c r="B3013" s="239"/>
      <c r="D3013" s="216" t="s">
        <v>402</v>
      </c>
      <c r="E3013" s="240" t="s">
        <v>5</v>
      </c>
      <c r="F3013" s="241" t="s">
        <v>3511</v>
      </c>
      <c r="H3013" s="242">
        <v>81.200000000000003</v>
      </c>
      <c r="I3013" s="243"/>
      <c r="L3013" s="239"/>
      <c r="M3013" s="244"/>
      <c r="N3013" s="245"/>
      <c r="O3013" s="245"/>
      <c r="P3013" s="245"/>
      <c r="Q3013" s="245"/>
      <c r="R3013" s="245"/>
      <c r="S3013" s="245"/>
      <c r="T3013" s="246"/>
      <c r="AT3013" s="240" t="s">
        <v>402</v>
      </c>
      <c r="AU3013" s="240" t="s">
        <v>87</v>
      </c>
      <c r="AV3013" s="13" t="s">
        <v>87</v>
      </c>
      <c r="AW3013" s="13" t="s">
        <v>43</v>
      </c>
      <c r="AX3013" s="13" t="s">
        <v>80</v>
      </c>
      <c r="AY3013" s="240" t="s">
        <v>281</v>
      </c>
    </row>
    <row r="3014" s="13" customFormat="1">
      <c r="B3014" s="239"/>
      <c r="D3014" s="216" t="s">
        <v>402</v>
      </c>
      <c r="E3014" s="240" t="s">
        <v>5</v>
      </c>
      <c r="F3014" s="241" t="s">
        <v>1568</v>
      </c>
      <c r="H3014" s="242">
        <v>-2.5</v>
      </c>
      <c r="I3014" s="243"/>
      <c r="L3014" s="239"/>
      <c r="M3014" s="244"/>
      <c r="N3014" s="245"/>
      <c r="O3014" s="245"/>
      <c r="P3014" s="245"/>
      <c r="Q3014" s="245"/>
      <c r="R3014" s="245"/>
      <c r="S3014" s="245"/>
      <c r="T3014" s="246"/>
      <c r="AT3014" s="240" t="s">
        <v>402</v>
      </c>
      <c r="AU3014" s="240" t="s">
        <v>87</v>
      </c>
      <c r="AV3014" s="13" t="s">
        <v>87</v>
      </c>
      <c r="AW3014" s="13" t="s">
        <v>43</v>
      </c>
      <c r="AX3014" s="13" t="s">
        <v>80</v>
      </c>
      <c r="AY3014" s="240" t="s">
        <v>281</v>
      </c>
    </row>
    <row r="3015" s="12" customFormat="1">
      <c r="B3015" s="232"/>
      <c r="D3015" s="216" t="s">
        <v>402</v>
      </c>
      <c r="E3015" s="233" t="s">
        <v>5</v>
      </c>
      <c r="F3015" s="234" t="s">
        <v>879</v>
      </c>
      <c r="H3015" s="233" t="s">
        <v>5</v>
      </c>
      <c r="I3015" s="235"/>
      <c r="L3015" s="232"/>
      <c r="M3015" s="236"/>
      <c r="N3015" s="237"/>
      <c r="O3015" s="237"/>
      <c r="P3015" s="237"/>
      <c r="Q3015" s="237"/>
      <c r="R3015" s="237"/>
      <c r="S3015" s="237"/>
      <c r="T3015" s="238"/>
      <c r="AT3015" s="233" t="s">
        <v>402</v>
      </c>
      <c r="AU3015" s="233" t="s">
        <v>87</v>
      </c>
      <c r="AV3015" s="12" t="s">
        <v>24</v>
      </c>
      <c r="AW3015" s="12" t="s">
        <v>43</v>
      </c>
      <c r="AX3015" s="12" t="s">
        <v>80</v>
      </c>
      <c r="AY3015" s="233" t="s">
        <v>281</v>
      </c>
    </row>
    <row r="3016" s="13" customFormat="1">
      <c r="B3016" s="239"/>
      <c r="D3016" s="216" t="s">
        <v>402</v>
      </c>
      <c r="E3016" s="240" t="s">
        <v>5</v>
      </c>
      <c r="F3016" s="241" t="s">
        <v>3512</v>
      </c>
      <c r="H3016" s="242">
        <v>129.15000000000001</v>
      </c>
      <c r="I3016" s="243"/>
      <c r="L3016" s="239"/>
      <c r="M3016" s="244"/>
      <c r="N3016" s="245"/>
      <c r="O3016" s="245"/>
      <c r="P3016" s="245"/>
      <c r="Q3016" s="245"/>
      <c r="R3016" s="245"/>
      <c r="S3016" s="245"/>
      <c r="T3016" s="246"/>
      <c r="AT3016" s="240" t="s">
        <v>402</v>
      </c>
      <c r="AU3016" s="240" t="s">
        <v>87</v>
      </c>
      <c r="AV3016" s="13" t="s">
        <v>87</v>
      </c>
      <c r="AW3016" s="13" t="s">
        <v>43</v>
      </c>
      <c r="AX3016" s="13" t="s">
        <v>80</v>
      </c>
      <c r="AY3016" s="240" t="s">
        <v>281</v>
      </c>
    </row>
    <row r="3017" s="13" customFormat="1">
      <c r="B3017" s="239"/>
      <c r="D3017" s="216" t="s">
        <v>402</v>
      </c>
      <c r="E3017" s="240" t="s">
        <v>5</v>
      </c>
      <c r="F3017" s="241" t="s">
        <v>795</v>
      </c>
      <c r="H3017" s="242">
        <v>-3.6000000000000001</v>
      </c>
      <c r="I3017" s="243"/>
      <c r="L3017" s="239"/>
      <c r="M3017" s="244"/>
      <c r="N3017" s="245"/>
      <c r="O3017" s="245"/>
      <c r="P3017" s="245"/>
      <c r="Q3017" s="245"/>
      <c r="R3017" s="245"/>
      <c r="S3017" s="245"/>
      <c r="T3017" s="246"/>
      <c r="AT3017" s="240" t="s">
        <v>402</v>
      </c>
      <c r="AU3017" s="240" t="s">
        <v>87</v>
      </c>
      <c r="AV3017" s="13" t="s">
        <v>87</v>
      </c>
      <c r="AW3017" s="13" t="s">
        <v>43</v>
      </c>
      <c r="AX3017" s="13" t="s">
        <v>80</v>
      </c>
      <c r="AY3017" s="240" t="s">
        <v>281</v>
      </c>
    </row>
    <row r="3018" s="13" customFormat="1">
      <c r="B3018" s="239"/>
      <c r="D3018" s="216" t="s">
        <v>402</v>
      </c>
      <c r="E3018" s="240" t="s">
        <v>5</v>
      </c>
      <c r="F3018" s="241" t="s">
        <v>1422</v>
      </c>
      <c r="H3018" s="242">
        <v>-4.7999999999999998</v>
      </c>
      <c r="I3018" s="243"/>
      <c r="L3018" s="239"/>
      <c r="M3018" s="244"/>
      <c r="N3018" s="245"/>
      <c r="O3018" s="245"/>
      <c r="P3018" s="245"/>
      <c r="Q3018" s="245"/>
      <c r="R3018" s="245"/>
      <c r="S3018" s="245"/>
      <c r="T3018" s="246"/>
      <c r="AT3018" s="240" t="s">
        <v>402</v>
      </c>
      <c r="AU3018" s="240" t="s">
        <v>87</v>
      </c>
      <c r="AV3018" s="13" t="s">
        <v>87</v>
      </c>
      <c r="AW3018" s="13" t="s">
        <v>43</v>
      </c>
      <c r="AX3018" s="13" t="s">
        <v>80</v>
      </c>
      <c r="AY3018" s="240" t="s">
        <v>281</v>
      </c>
    </row>
    <row r="3019" s="12" customFormat="1">
      <c r="B3019" s="232"/>
      <c r="D3019" s="216" t="s">
        <v>402</v>
      </c>
      <c r="E3019" s="233" t="s">
        <v>5</v>
      </c>
      <c r="F3019" s="234" t="s">
        <v>1425</v>
      </c>
      <c r="H3019" s="233" t="s">
        <v>5</v>
      </c>
      <c r="I3019" s="235"/>
      <c r="L3019" s="232"/>
      <c r="M3019" s="236"/>
      <c r="N3019" s="237"/>
      <c r="O3019" s="237"/>
      <c r="P3019" s="237"/>
      <c r="Q3019" s="237"/>
      <c r="R3019" s="237"/>
      <c r="S3019" s="237"/>
      <c r="T3019" s="238"/>
      <c r="AT3019" s="233" t="s">
        <v>402</v>
      </c>
      <c r="AU3019" s="233" t="s">
        <v>87</v>
      </c>
      <c r="AV3019" s="12" t="s">
        <v>24</v>
      </c>
      <c r="AW3019" s="12" t="s">
        <v>43</v>
      </c>
      <c r="AX3019" s="12" t="s">
        <v>80</v>
      </c>
      <c r="AY3019" s="233" t="s">
        <v>281</v>
      </c>
    </row>
    <row r="3020" s="13" customFormat="1">
      <c r="B3020" s="239"/>
      <c r="D3020" s="216" t="s">
        <v>402</v>
      </c>
      <c r="E3020" s="240" t="s">
        <v>5</v>
      </c>
      <c r="F3020" s="241" t="s">
        <v>3513</v>
      </c>
      <c r="H3020" s="242">
        <v>28.140000000000001</v>
      </c>
      <c r="I3020" s="243"/>
      <c r="L3020" s="239"/>
      <c r="M3020" s="244"/>
      <c r="N3020" s="245"/>
      <c r="O3020" s="245"/>
      <c r="P3020" s="245"/>
      <c r="Q3020" s="245"/>
      <c r="R3020" s="245"/>
      <c r="S3020" s="245"/>
      <c r="T3020" s="246"/>
      <c r="AT3020" s="240" t="s">
        <v>402</v>
      </c>
      <c r="AU3020" s="240" t="s">
        <v>87</v>
      </c>
      <c r="AV3020" s="13" t="s">
        <v>87</v>
      </c>
      <c r="AW3020" s="13" t="s">
        <v>43</v>
      </c>
      <c r="AX3020" s="13" t="s">
        <v>80</v>
      </c>
      <c r="AY3020" s="240" t="s">
        <v>281</v>
      </c>
    </row>
    <row r="3021" s="13" customFormat="1">
      <c r="B3021" s="239"/>
      <c r="D3021" s="216" t="s">
        <v>402</v>
      </c>
      <c r="E3021" s="240" t="s">
        <v>5</v>
      </c>
      <c r="F3021" s="241" t="s">
        <v>795</v>
      </c>
      <c r="H3021" s="242">
        <v>-3.6000000000000001</v>
      </c>
      <c r="I3021" s="243"/>
      <c r="L3021" s="239"/>
      <c r="M3021" s="244"/>
      <c r="N3021" s="245"/>
      <c r="O3021" s="245"/>
      <c r="P3021" s="245"/>
      <c r="Q3021" s="245"/>
      <c r="R3021" s="245"/>
      <c r="S3021" s="245"/>
      <c r="T3021" s="246"/>
      <c r="AT3021" s="240" t="s">
        <v>402</v>
      </c>
      <c r="AU3021" s="240" t="s">
        <v>87</v>
      </c>
      <c r="AV3021" s="13" t="s">
        <v>87</v>
      </c>
      <c r="AW3021" s="13" t="s">
        <v>43</v>
      </c>
      <c r="AX3021" s="13" t="s">
        <v>80</v>
      </c>
      <c r="AY3021" s="240" t="s">
        <v>281</v>
      </c>
    </row>
    <row r="3022" s="12" customFormat="1">
      <c r="B3022" s="232"/>
      <c r="D3022" s="216" t="s">
        <v>402</v>
      </c>
      <c r="E3022" s="233" t="s">
        <v>5</v>
      </c>
      <c r="F3022" s="234" t="s">
        <v>1427</v>
      </c>
      <c r="H3022" s="233" t="s">
        <v>5</v>
      </c>
      <c r="I3022" s="235"/>
      <c r="L3022" s="232"/>
      <c r="M3022" s="236"/>
      <c r="N3022" s="237"/>
      <c r="O3022" s="237"/>
      <c r="P3022" s="237"/>
      <c r="Q3022" s="237"/>
      <c r="R3022" s="237"/>
      <c r="S3022" s="237"/>
      <c r="T3022" s="238"/>
      <c r="AT3022" s="233" t="s">
        <v>402</v>
      </c>
      <c r="AU3022" s="233" t="s">
        <v>87</v>
      </c>
      <c r="AV3022" s="12" t="s">
        <v>24</v>
      </c>
      <c r="AW3022" s="12" t="s">
        <v>43</v>
      </c>
      <c r="AX3022" s="12" t="s">
        <v>80</v>
      </c>
      <c r="AY3022" s="233" t="s">
        <v>281</v>
      </c>
    </row>
    <row r="3023" s="13" customFormat="1">
      <c r="B3023" s="239"/>
      <c r="D3023" s="216" t="s">
        <v>402</v>
      </c>
      <c r="E3023" s="240" t="s">
        <v>5</v>
      </c>
      <c r="F3023" s="241" t="s">
        <v>3514</v>
      </c>
      <c r="H3023" s="242">
        <v>36.539999999999999</v>
      </c>
      <c r="I3023" s="243"/>
      <c r="L3023" s="239"/>
      <c r="M3023" s="244"/>
      <c r="N3023" s="245"/>
      <c r="O3023" s="245"/>
      <c r="P3023" s="245"/>
      <c r="Q3023" s="245"/>
      <c r="R3023" s="245"/>
      <c r="S3023" s="245"/>
      <c r="T3023" s="246"/>
      <c r="AT3023" s="240" t="s">
        <v>402</v>
      </c>
      <c r="AU3023" s="240" t="s">
        <v>87</v>
      </c>
      <c r="AV3023" s="13" t="s">
        <v>87</v>
      </c>
      <c r="AW3023" s="13" t="s">
        <v>43</v>
      </c>
      <c r="AX3023" s="13" t="s">
        <v>80</v>
      </c>
      <c r="AY3023" s="240" t="s">
        <v>281</v>
      </c>
    </row>
    <row r="3024" s="13" customFormat="1">
      <c r="B3024" s="239"/>
      <c r="D3024" s="216" t="s">
        <v>402</v>
      </c>
      <c r="E3024" s="240" t="s">
        <v>5</v>
      </c>
      <c r="F3024" s="241" t="s">
        <v>3515</v>
      </c>
      <c r="H3024" s="242">
        <v>-5.5999999999999996</v>
      </c>
      <c r="I3024" s="243"/>
      <c r="L3024" s="239"/>
      <c r="M3024" s="244"/>
      <c r="N3024" s="245"/>
      <c r="O3024" s="245"/>
      <c r="P3024" s="245"/>
      <c r="Q3024" s="245"/>
      <c r="R3024" s="245"/>
      <c r="S3024" s="245"/>
      <c r="T3024" s="246"/>
      <c r="AT3024" s="240" t="s">
        <v>402</v>
      </c>
      <c r="AU3024" s="240" t="s">
        <v>87</v>
      </c>
      <c r="AV3024" s="13" t="s">
        <v>87</v>
      </c>
      <c r="AW3024" s="13" t="s">
        <v>43</v>
      </c>
      <c r="AX3024" s="13" t="s">
        <v>80</v>
      </c>
      <c r="AY3024" s="240" t="s">
        <v>281</v>
      </c>
    </row>
    <row r="3025" s="13" customFormat="1">
      <c r="B3025" s="239"/>
      <c r="D3025" s="216" t="s">
        <v>402</v>
      </c>
      <c r="E3025" s="240" t="s">
        <v>5</v>
      </c>
      <c r="F3025" s="241" t="s">
        <v>795</v>
      </c>
      <c r="H3025" s="242">
        <v>-3.6000000000000001</v>
      </c>
      <c r="I3025" s="243"/>
      <c r="L3025" s="239"/>
      <c r="M3025" s="244"/>
      <c r="N3025" s="245"/>
      <c r="O3025" s="245"/>
      <c r="P3025" s="245"/>
      <c r="Q3025" s="245"/>
      <c r="R3025" s="245"/>
      <c r="S3025" s="245"/>
      <c r="T3025" s="246"/>
      <c r="AT3025" s="240" t="s">
        <v>402</v>
      </c>
      <c r="AU3025" s="240" t="s">
        <v>87</v>
      </c>
      <c r="AV3025" s="13" t="s">
        <v>87</v>
      </c>
      <c r="AW3025" s="13" t="s">
        <v>43</v>
      </c>
      <c r="AX3025" s="13" t="s">
        <v>80</v>
      </c>
      <c r="AY3025" s="240" t="s">
        <v>281</v>
      </c>
    </row>
    <row r="3026" s="12" customFormat="1">
      <c r="B3026" s="232"/>
      <c r="D3026" s="216" t="s">
        <v>402</v>
      </c>
      <c r="E3026" s="233" t="s">
        <v>5</v>
      </c>
      <c r="F3026" s="234" t="s">
        <v>1431</v>
      </c>
      <c r="H3026" s="233" t="s">
        <v>5</v>
      </c>
      <c r="I3026" s="235"/>
      <c r="L3026" s="232"/>
      <c r="M3026" s="236"/>
      <c r="N3026" s="237"/>
      <c r="O3026" s="237"/>
      <c r="P3026" s="237"/>
      <c r="Q3026" s="237"/>
      <c r="R3026" s="237"/>
      <c r="S3026" s="237"/>
      <c r="T3026" s="238"/>
      <c r="AT3026" s="233" t="s">
        <v>402</v>
      </c>
      <c r="AU3026" s="233" t="s">
        <v>87</v>
      </c>
      <c r="AV3026" s="12" t="s">
        <v>24</v>
      </c>
      <c r="AW3026" s="12" t="s">
        <v>43</v>
      </c>
      <c r="AX3026" s="12" t="s">
        <v>80</v>
      </c>
      <c r="AY3026" s="233" t="s">
        <v>281</v>
      </c>
    </row>
    <row r="3027" s="13" customFormat="1">
      <c r="B3027" s="239"/>
      <c r="D3027" s="216" t="s">
        <v>402</v>
      </c>
      <c r="E3027" s="240" t="s">
        <v>5</v>
      </c>
      <c r="F3027" s="241" t="s">
        <v>3513</v>
      </c>
      <c r="H3027" s="242">
        <v>28.140000000000001</v>
      </c>
      <c r="I3027" s="243"/>
      <c r="L3027" s="239"/>
      <c r="M3027" s="244"/>
      <c r="N3027" s="245"/>
      <c r="O3027" s="245"/>
      <c r="P3027" s="245"/>
      <c r="Q3027" s="245"/>
      <c r="R3027" s="245"/>
      <c r="S3027" s="245"/>
      <c r="T3027" s="246"/>
      <c r="AT3027" s="240" t="s">
        <v>402</v>
      </c>
      <c r="AU3027" s="240" t="s">
        <v>87</v>
      </c>
      <c r="AV3027" s="13" t="s">
        <v>87</v>
      </c>
      <c r="AW3027" s="13" t="s">
        <v>43</v>
      </c>
      <c r="AX3027" s="13" t="s">
        <v>80</v>
      </c>
      <c r="AY3027" s="240" t="s">
        <v>281</v>
      </c>
    </row>
    <row r="3028" s="13" customFormat="1">
      <c r="B3028" s="239"/>
      <c r="D3028" s="216" t="s">
        <v>402</v>
      </c>
      <c r="E3028" s="240" t="s">
        <v>5</v>
      </c>
      <c r="F3028" s="241" t="s">
        <v>795</v>
      </c>
      <c r="H3028" s="242">
        <v>-3.6000000000000001</v>
      </c>
      <c r="I3028" s="243"/>
      <c r="L3028" s="239"/>
      <c r="M3028" s="244"/>
      <c r="N3028" s="245"/>
      <c r="O3028" s="245"/>
      <c r="P3028" s="245"/>
      <c r="Q3028" s="245"/>
      <c r="R3028" s="245"/>
      <c r="S3028" s="245"/>
      <c r="T3028" s="246"/>
      <c r="AT3028" s="240" t="s">
        <v>402</v>
      </c>
      <c r="AU3028" s="240" t="s">
        <v>87</v>
      </c>
      <c r="AV3028" s="13" t="s">
        <v>87</v>
      </c>
      <c r="AW3028" s="13" t="s">
        <v>43</v>
      </c>
      <c r="AX3028" s="13" t="s">
        <v>80</v>
      </c>
      <c r="AY3028" s="240" t="s">
        <v>281</v>
      </c>
    </row>
    <row r="3029" s="12" customFormat="1">
      <c r="B3029" s="232"/>
      <c r="D3029" s="216" t="s">
        <v>402</v>
      </c>
      <c r="E3029" s="233" t="s">
        <v>5</v>
      </c>
      <c r="F3029" s="234" t="s">
        <v>3319</v>
      </c>
      <c r="H3029" s="233" t="s">
        <v>5</v>
      </c>
      <c r="I3029" s="235"/>
      <c r="L3029" s="232"/>
      <c r="M3029" s="236"/>
      <c r="N3029" s="237"/>
      <c r="O3029" s="237"/>
      <c r="P3029" s="237"/>
      <c r="Q3029" s="237"/>
      <c r="R3029" s="237"/>
      <c r="S3029" s="237"/>
      <c r="T3029" s="238"/>
      <c r="AT3029" s="233" t="s">
        <v>402</v>
      </c>
      <c r="AU3029" s="233" t="s">
        <v>87</v>
      </c>
      <c r="AV3029" s="12" t="s">
        <v>24</v>
      </c>
      <c r="AW3029" s="12" t="s">
        <v>43</v>
      </c>
      <c r="AX3029" s="12" t="s">
        <v>80</v>
      </c>
      <c r="AY3029" s="233" t="s">
        <v>281</v>
      </c>
    </row>
    <row r="3030" s="13" customFormat="1">
      <c r="B3030" s="239"/>
      <c r="D3030" s="216" t="s">
        <v>402</v>
      </c>
      <c r="E3030" s="240" t="s">
        <v>5</v>
      </c>
      <c r="F3030" s="241" t="s">
        <v>3516</v>
      </c>
      <c r="H3030" s="242">
        <v>33.810000000000002</v>
      </c>
      <c r="I3030" s="243"/>
      <c r="L3030" s="239"/>
      <c r="M3030" s="244"/>
      <c r="N3030" s="245"/>
      <c r="O3030" s="245"/>
      <c r="P3030" s="245"/>
      <c r="Q3030" s="245"/>
      <c r="R3030" s="245"/>
      <c r="S3030" s="245"/>
      <c r="T3030" s="246"/>
      <c r="AT3030" s="240" t="s">
        <v>402</v>
      </c>
      <c r="AU3030" s="240" t="s">
        <v>87</v>
      </c>
      <c r="AV3030" s="13" t="s">
        <v>87</v>
      </c>
      <c r="AW3030" s="13" t="s">
        <v>43</v>
      </c>
      <c r="AX3030" s="13" t="s">
        <v>80</v>
      </c>
      <c r="AY3030" s="240" t="s">
        <v>281</v>
      </c>
    </row>
    <row r="3031" s="13" customFormat="1">
      <c r="B3031" s="239"/>
      <c r="D3031" s="216" t="s">
        <v>402</v>
      </c>
      <c r="E3031" s="240" t="s">
        <v>5</v>
      </c>
      <c r="F3031" s="241" t="s">
        <v>1121</v>
      </c>
      <c r="H3031" s="242">
        <v>-2.7999999999999998</v>
      </c>
      <c r="I3031" s="243"/>
      <c r="L3031" s="239"/>
      <c r="M3031" s="244"/>
      <c r="N3031" s="245"/>
      <c r="O3031" s="245"/>
      <c r="P3031" s="245"/>
      <c r="Q3031" s="245"/>
      <c r="R3031" s="245"/>
      <c r="S3031" s="245"/>
      <c r="T3031" s="246"/>
      <c r="AT3031" s="240" t="s">
        <v>402</v>
      </c>
      <c r="AU3031" s="240" t="s">
        <v>87</v>
      </c>
      <c r="AV3031" s="13" t="s">
        <v>87</v>
      </c>
      <c r="AW3031" s="13" t="s">
        <v>43</v>
      </c>
      <c r="AX3031" s="13" t="s">
        <v>80</v>
      </c>
      <c r="AY3031" s="240" t="s">
        <v>281</v>
      </c>
    </row>
    <row r="3032" s="13" customFormat="1">
      <c r="B3032" s="239"/>
      <c r="D3032" s="216" t="s">
        <v>402</v>
      </c>
      <c r="E3032" s="240" t="s">
        <v>5</v>
      </c>
      <c r="F3032" s="241" t="s">
        <v>795</v>
      </c>
      <c r="H3032" s="242">
        <v>-3.6000000000000001</v>
      </c>
      <c r="I3032" s="243"/>
      <c r="L3032" s="239"/>
      <c r="M3032" s="244"/>
      <c r="N3032" s="245"/>
      <c r="O3032" s="245"/>
      <c r="P3032" s="245"/>
      <c r="Q3032" s="245"/>
      <c r="R3032" s="245"/>
      <c r="S3032" s="245"/>
      <c r="T3032" s="246"/>
      <c r="AT3032" s="240" t="s">
        <v>402</v>
      </c>
      <c r="AU3032" s="240" t="s">
        <v>87</v>
      </c>
      <c r="AV3032" s="13" t="s">
        <v>87</v>
      </c>
      <c r="AW3032" s="13" t="s">
        <v>43</v>
      </c>
      <c r="AX3032" s="13" t="s">
        <v>80</v>
      </c>
      <c r="AY3032" s="240" t="s">
        <v>281</v>
      </c>
    </row>
    <row r="3033" s="12" customFormat="1">
      <c r="B3033" s="232"/>
      <c r="D3033" s="216" t="s">
        <v>402</v>
      </c>
      <c r="E3033" s="233" t="s">
        <v>5</v>
      </c>
      <c r="F3033" s="234" t="s">
        <v>1125</v>
      </c>
      <c r="H3033" s="233" t="s">
        <v>5</v>
      </c>
      <c r="I3033" s="235"/>
      <c r="L3033" s="232"/>
      <c r="M3033" s="236"/>
      <c r="N3033" s="237"/>
      <c r="O3033" s="237"/>
      <c r="P3033" s="237"/>
      <c r="Q3033" s="237"/>
      <c r="R3033" s="237"/>
      <c r="S3033" s="237"/>
      <c r="T3033" s="238"/>
      <c r="AT3033" s="233" t="s">
        <v>402</v>
      </c>
      <c r="AU3033" s="233" t="s">
        <v>87</v>
      </c>
      <c r="AV3033" s="12" t="s">
        <v>24</v>
      </c>
      <c r="AW3033" s="12" t="s">
        <v>43</v>
      </c>
      <c r="AX3033" s="12" t="s">
        <v>80</v>
      </c>
      <c r="AY3033" s="233" t="s">
        <v>281</v>
      </c>
    </row>
    <row r="3034" s="13" customFormat="1">
      <c r="B3034" s="239"/>
      <c r="D3034" s="216" t="s">
        <v>402</v>
      </c>
      <c r="E3034" s="240" t="s">
        <v>5</v>
      </c>
      <c r="F3034" s="241" t="s">
        <v>3517</v>
      </c>
      <c r="H3034" s="242">
        <v>11.970000000000001</v>
      </c>
      <c r="I3034" s="243"/>
      <c r="L3034" s="239"/>
      <c r="M3034" s="244"/>
      <c r="N3034" s="245"/>
      <c r="O3034" s="245"/>
      <c r="P3034" s="245"/>
      <c r="Q3034" s="245"/>
      <c r="R3034" s="245"/>
      <c r="S3034" s="245"/>
      <c r="T3034" s="246"/>
      <c r="AT3034" s="240" t="s">
        <v>402</v>
      </c>
      <c r="AU3034" s="240" t="s">
        <v>87</v>
      </c>
      <c r="AV3034" s="13" t="s">
        <v>87</v>
      </c>
      <c r="AW3034" s="13" t="s">
        <v>43</v>
      </c>
      <c r="AX3034" s="13" t="s">
        <v>80</v>
      </c>
      <c r="AY3034" s="240" t="s">
        <v>281</v>
      </c>
    </row>
    <row r="3035" s="13" customFormat="1">
      <c r="B3035" s="239"/>
      <c r="D3035" s="216" t="s">
        <v>402</v>
      </c>
      <c r="E3035" s="240" t="s">
        <v>5</v>
      </c>
      <c r="F3035" s="241" t="s">
        <v>823</v>
      </c>
      <c r="H3035" s="242">
        <v>-1.3999999999999999</v>
      </c>
      <c r="I3035" s="243"/>
      <c r="L3035" s="239"/>
      <c r="M3035" s="244"/>
      <c r="N3035" s="245"/>
      <c r="O3035" s="245"/>
      <c r="P3035" s="245"/>
      <c r="Q3035" s="245"/>
      <c r="R3035" s="245"/>
      <c r="S3035" s="245"/>
      <c r="T3035" s="246"/>
      <c r="AT3035" s="240" t="s">
        <v>402</v>
      </c>
      <c r="AU3035" s="240" t="s">
        <v>87</v>
      </c>
      <c r="AV3035" s="13" t="s">
        <v>87</v>
      </c>
      <c r="AW3035" s="13" t="s">
        <v>43</v>
      </c>
      <c r="AX3035" s="13" t="s">
        <v>80</v>
      </c>
      <c r="AY3035" s="240" t="s">
        <v>281</v>
      </c>
    </row>
    <row r="3036" s="12" customFormat="1">
      <c r="B3036" s="232"/>
      <c r="D3036" s="216" t="s">
        <v>402</v>
      </c>
      <c r="E3036" s="233" t="s">
        <v>5</v>
      </c>
      <c r="F3036" s="234" t="s">
        <v>3302</v>
      </c>
      <c r="H3036" s="233" t="s">
        <v>5</v>
      </c>
      <c r="I3036" s="235"/>
      <c r="L3036" s="232"/>
      <c r="M3036" s="236"/>
      <c r="N3036" s="237"/>
      <c r="O3036" s="237"/>
      <c r="P3036" s="237"/>
      <c r="Q3036" s="237"/>
      <c r="R3036" s="237"/>
      <c r="S3036" s="237"/>
      <c r="T3036" s="238"/>
      <c r="AT3036" s="233" t="s">
        <v>402</v>
      </c>
      <c r="AU3036" s="233" t="s">
        <v>87</v>
      </c>
      <c r="AV3036" s="12" t="s">
        <v>24</v>
      </c>
      <c r="AW3036" s="12" t="s">
        <v>43</v>
      </c>
      <c r="AX3036" s="12" t="s">
        <v>80</v>
      </c>
      <c r="AY3036" s="233" t="s">
        <v>281</v>
      </c>
    </row>
    <row r="3037" s="13" customFormat="1">
      <c r="B3037" s="239"/>
      <c r="D3037" s="216" t="s">
        <v>402</v>
      </c>
      <c r="E3037" s="240" t="s">
        <v>5</v>
      </c>
      <c r="F3037" s="241" t="s">
        <v>3518</v>
      </c>
      <c r="H3037" s="242">
        <v>38.850000000000001</v>
      </c>
      <c r="I3037" s="243"/>
      <c r="L3037" s="239"/>
      <c r="M3037" s="244"/>
      <c r="N3037" s="245"/>
      <c r="O3037" s="245"/>
      <c r="P3037" s="245"/>
      <c r="Q3037" s="245"/>
      <c r="R3037" s="245"/>
      <c r="S3037" s="245"/>
      <c r="T3037" s="246"/>
      <c r="AT3037" s="240" t="s">
        <v>402</v>
      </c>
      <c r="AU3037" s="240" t="s">
        <v>87</v>
      </c>
      <c r="AV3037" s="13" t="s">
        <v>87</v>
      </c>
      <c r="AW3037" s="13" t="s">
        <v>43</v>
      </c>
      <c r="AX3037" s="13" t="s">
        <v>80</v>
      </c>
      <c r="AY3037" s="240" t="s">
        <v>281</v>
      </c>
    </row>
    <row r="3038" s="13" customFormat="1">
      <c r="B3038" s="239"/>
      <c r="D3038" s="216" t="s">
        <v>402</v>
      </c>
      <c r="E3038" s="240" t="s">
        <v>5</v>
      </c>
      <c r="F3038" s="241" t="s">
        <v>3519</v>
      </c>
      <c r="H3038" s="242">
        <v>1.1200000000000001</v>
      </c>
      <c r="I3038" s="243"/>
      <c r="L3038" s="239"/>
      <c r="M3038" s="244"/>
      <c r="N3038" s="245"/>
      <c r="O3038" s="245"/>
      <c r="P3038" s="245"/>
      <c r="Q3038" s="245"/>
      <c r="R3038" s="245"/>
      <c r="S3038" s="245"/>
      <c r="T3038" s="246"/>
      <c r="AT3038" s="240" t="s">
        <v>402</v>
      </c>
      <c r="AU3038" s="240" t="s">
        <v>87</v>
      </c>
      <c r="AV3038" s="13" t="s">
        <v>87</v>
      </c>
      <c r="AW3038" s="13" t="s">
        <v>43</v>
      </c>
      <c r="AX3038" s="13" t="s">
        <v>80</v>
      </c>
      <c r="AY3038" s="240" t="s">
        <v>281</v>
      </c>
    </row>
    <row r="3039" s="13" customFormat="1">
      <c r="B3039" s="239"/>
      <c r="D3039" s="216" t="s">
        <v>402</v>
      </c>
      <c r="E3039" s="240" t="s">
        <v>5</v>
      </c>
      <c r="F3039" s="241" t="s">
        <v>830</v>
      </c>
      <c r="H3039" s="242">
        <v>-1.8</v>
      </c>
      <c r="I3039" s="243"/>
      <c r="L3039" s="239"/>
      <c r="M3039" s="244"/>
      <c r="N3039" s="245"/>
      <c r="O3039" s="245"/>
      <c r="P3039" s="245"/>
      <c r="Q3039" s="245"/>
      <c r="R3039" s="245"/>
      <c r="S3039" s="245"/>
      <c r="T3039" s="246"/>
      <c r="AT3039" s="240" t="s">
        <v>402</v>
      </c>
      <c r="AU3039" s="240" t="s">
        <v>87</v>
      </c>
      <c r="AV3039" s="13" t="s">
        <v>87</v>
      </c>
      <c r="AW3039" s="13" t="s">
        <v>43</v>
      </c>
      <c r="AX3039" s="13" t="s">
        <v>80</v>
      </c>
      <c r="AY3039" s="240" t="s">
        <v>281</v>
      </c>
    </row>
    <row r="3040" s="13" customFormat="1">
      <c r="B3040" s="239"/>
      <c r="D3040" s="216" t="s">
        <v>402</v>
      </c>
      <c r="E3040" s="240" t="s">
        <v>5</v>
      </c>
      <c r="F3040" s="241" t="s">
        <v>3520</v>
      </c>
      <c r="H3040" s="242">
        <v>-1.6000000000000001</v>
      </c>
      <c r="I3040" s="243"/>
      <c r="L3040" s="239"/>
      <c r="M3040" s="244"/>
      <c r="N3040" s="245"/>
      <c r="O3040" s="245"/>
      <c r="P3040" s="245"/>
      <c r="Q3040" s="245"/>
      <c r="R3040" s="245"/>
      <c r="S3040" s="245"/>
      <c r="T3040" s="246"/>
      <c r="AT3040" s="240" t="s">
        <v>402</v>
      </c>
      <c r="AU3040" s="240" t="s">
        <v>87</v>
      </c>
      <c r="AV3040" s="13" t="s">
        <v>87</v>
      </c>
      <c r="AW3040" s="13" t="s">
        <v>43</v>
      </c>
      <c r="AX3040" s="13" t="s">
        <v>80</v>
      </c>
      <c r="AY3040" s="240" t="s">
        <v>281</v>
      </c>
    </row>
    <row r="3041" s="13" customFormat="1">
      <c r="B3041" s="239"/>
      <c r="D3041" s="216" t="s">
        <v>402</v>
      </c>
      <c r="E3041" s="240" t="s">
        <v>5</v>
      </c>
      <c r="F3041" s="241" t="s">
        <v>5</v>
      </c>
      <c r="H3041" s="242">
        <v>0</v>
      </c>
      <c r="I3041" s="243"/>
      <c r="L3041" s="239"/>
      <c r="M3041" s="244"/>
      <c r="N3041" s="245"/>
      <c r="O3041" s="245"/>
      <c r="P3041" s="245"/>
      <c r="Q3041" s="245"/>
      <c r="R3041" s="245"/>
      <c r="S3041" s="245"/>
      <c r="T3041" s="246"/>
      <c r="AT3041" s="240" t="s">
        <v>402</v>
      </c>
      <c r="AU3041" s="240" t="s">
        <v>87</v>
      </c>
      <c r="AV3041" s="13" t="s">
        <v>87</v>
      </c>
      <c r="AW3041" s="13" t="s">
        <v>43</v>
      </c>
      <c r="AX3041" s="13" t="s">
        <v>80</v>
      </c>
      <c r="AY3041" s="240" t="s">
        <v>281</v>
      </c>
    </row>
    <row r="3042" s="12" customFormat="1">
      <c r="B3042" s="232"/>
      <c r="D3042" s="216" t="s">
        <v>402</v>
      </c>
      <c r="E3042" s="233" t="s">
        <v>5</v>
      </c>
      <c r="F3042" s="234" t="s">
        <v>776</v>
      </c>
      <c r="H3042" s="233" t="s">
        <v>5</v>
      </c>
      <c r="I3042" s="235"/>
      <c r="L3042" s="232"/>
      <c r="M3042" s="236"/>
      <c r="N3042" s="237"/>
      <c r="O3042" s="237"/>
      <c r="P3042" s="237"/>
      <c r="Q3042" s="237"/>
      <c r="R3042" s="237"/>
      <c r="S3042" s="237"/>
      <c r="T3042" s="238"/>
      <c r="AT3042" s="233" t="s">
        <v>402</v>
      </c>
      <c r="AU3042" s="233" t="s">
        <v>87</v>
      </c>
      <c r="AV3042" s="12" t="s">
        <v>24</v>
      </c>
      <c r="AW3042" s="12" t="s">
        <v>43</v>
      </c>
      <c r="AX3042" s="12" t="s">
        <v>80</v>
      </c>
      <c r="AY3042" s="233" t="s">
        <v>281</v>
      </c>
    </row>
    <row r="3043" s="12" customFormat="1">
      <c r="B3043" s="232"/>
      <c r="D3043" s="216" t="s">
        <v>402</v>
      </c>
      <c r="E3043" s="233" t="s">
        <v>5</v>
      </c>
      <c r="F3043" s="234" t="s">
        <v>843</v>
      </c>
      <c r="H3043" s="233" t="s">
        <v>5</v>
      </c>
      <c r="I3043" s="235"/>
      <c r="L3043" s="232"/>
      <c r="M3043" s="236"/>
      <c r="N3043" s="237"/>
      <c r="O3043" s="237"/>
      <c r="P3043" s="237"/>
      <c r="Q3043" s="237"/>
      <c r="R3043" s="237"/>
      <c r="S3043" s="237"/>
      <c r="T3043" s="238"/>
      <c r="AT3043" s="233" t="s">
        <v>402</v>
      </c>
      <c r="AU3043" s="233" t="s">
        <v>87</v>
      </c>
      <c r="AV3043" s="12" t="s">
        <v>24</v>
      </c>
      <c r="AW3043" s="12" t="s">
        <v>43</v>
      </c>
      <c r="AX3043" s="12" t="s">
        <v>80</v>
      </c>
      <c r="AY3043" s="233" t="s">
        <v>281</v>
      </c>
    </row>
    <row r="3044" s="13" customFormat="1">
      <c r="B3044" s="239"/>
      <c r="D3044" s="216" t="s">
        <v>402</v>
      </c>
      <c r="E3044" s="240" t="s">
        <v>5</v>
      </c>
      <c r="F3044" s="241" t="s">
        <v>3521</v>
      </c>
      <c r="H3044" s="242">
        <v>15.960000000000001</v>
      </c>
      <c r="I3044" s="243"/>
      <c r="L3044" s="239"/>
      <c r="M3044" s="244"/>
      <c r="N3044" s="245"/>
      <c r="O3044" s="245"/>
      <c r="P3044" s="245"/>
      <c r="Q3044" s="245"/>
      <c r="R3044" s="245"/>
      <c r="S3044" s="245"/>
      <c r="T3044" s="246"/>
      <c r="AT3044" s="240" t="s">
        <v>402</v>
      </c>
      <c r="AU3044" s="240" t="s">
        <v>87</v>
      </c>
      <c r="AV3044" s="13" t="s">
        <v>87</v>
      </c>
      <c r="AW3044" s="13" t="s">
        <v>43</v>
      </c>
      <c r="AX3044" s="13" t="s">
        <v>80</v>
      </c>
      <c r="AY3044" s="240" t="s">
        <v>281</v>
      </c>
    </row>
    <row r="3045" s="13" customFormat="1">
      <c r="B3045" s="239"/>
      <c r="D3045" s="216" t="s">
        <v>402</v>
      </c>
      <c r="E3045" s="240" t="s">
        <v>5</v>
      </c>
      <c r="F3045" s="241" t="s">
        <v>3522</v>
      </c>
      <c r="H3045" s="242">
        <v>-0.59999999999999998</v>
      </c>
      <c r="I3045" s="243"/>
      <c r="L3045" s="239"/>
      <c r="M3045" s="244"/>
      <c r="N3045" s="245"/>
      <c r="O3045" s="245"/>
      <c r="P3045" s="245"/>
      <c r="Q3045" s="245"/>
      <c r="R3045" s="245"/>
      <c r="S3045" s="245"/>
      <c r="T3045" s="246"/>
      <c r="AT3045" s="240" t="s">
        <v>402</v>
      </c>
      <c r="AU3045" s="240" t="s">
        <v>87</v>
      </c>
      <c r="AV3045" s="13" t="s">
        <v>87</v>
      </c>
      <c r="AW3045" s="13" t="s">
        <v>43</v>
      </c>
      <c r="AX3045" s="13" t="s">
        <v>80</v>
      </c>
      <c r="AY3045" s="240" t="s">
        <v>281</v>
      </c>
    </row>
    <row r="3046" s="12" customFormat="1">
      <c r="B3046" s="232"/>
      <c r="D3046" s="216" t="s">
        <v>402</v>
      </c>
      <c r="E3046" s="233" t="s">
        <v>5</v>
      </c>
      <c r="F3046" s="234" t="s">
        <v>1440</v>
      </c>
      <c r="H3046" s="233" t="s">
        <v>5</v>
      </c>
      <c r="I3046" s="235"/>
      <c r="L3046" s="232"/>
      <c r="M3046" s="236"/>
      <c r="N3046" s="237"/>
      <c r="O3046" s="237"/>
      <c r="P3046" s="237"/>
      <c r="Q3046" s="237"/>
      <c r="R3046" s="237"/>
      <c r="S3046" s="237"/>
      <c r="T3046" s="238"/>
      <c r="AT3046" s="233" t="s">
        <v>402</v>
      </c>
      <c r="AU3046" s="233" t="s">
        <v>87</v>
      </c>
      <c r="AV3046" s="12" t="s">
        <v>24</v>
      </c>
      <c r="AW3046" s="12" t="s">
        <v>43</v>
      </c>
      <c r="AX3046" s="12" t="s">
        <v>80</v>
      </c>
      <c r="AY3046" s="233" t="s">
        <v>281</v>
      </c>
    </row>
    <row r="3047" s="13" customFormat="1">
      <c r="B3047" s="239"/>
      <c r="D3047" s="216" t="s">
        <v>402</v>
      </c>
      <c r="E3047" s="240" t="s">
        <v>5</v>
      </c>
      <c r="F3047" s="241" t="s">
        <v>3523</v>
      </c>
      <c r="H3047" s="242">
        <v>2.0099999999999998</v>
      </c>
      <c r="I3047" s="243"/>
      <c r="L3047" s="239"/>
      <c r="M3047" s="244"/>
      <c r="N3047" s="245"/>
      <c r="O3047" s="245"/>
      <c r="P3047" s="245"/>
      <c r="Q3047" s="245"/>
      <c r="R3047" s="245"/>
      <c r="S3047" s="245"/>
      <c r="T3047" s="246"/>
      <c r="AT3047" s="240" t="s">
        <v>402</v>
      </c>
      <c r="AU3047" s="240" t="s">
        <v>87</v>
      </c>
      <c r="AV3047" s="13" t="s">
        <v>87</v>
      </c>
      <c r="AW3047" s="13" t="s">
        <v>43</v>
      </c>
      <c r="AX3047" s="13" t="s">
        <v>80</v>
      </c>
      <c r="AY3047" s="240" t="s">
        <v>281</v>
      </c>
    </row>
    <row r="3048" s="12" customFormat="1">
      <c r="B3048" s="232"/>
      <c r="D3048" s="216" t="s">
        <v>402</v>
      </c>
      <c r="E3048" s="233" t="s">
        <v>5</v>
      </c>
      <c r="F3048" s="234" t="s">
        <v>1442</v>
      </c>
      <c r="H3048" s="233" t="s">
        <v>5</v>
      </c>
      <c r="I3048" s="235"/>
      <c r="L3048" s="232"/>
      <c r="M3048" s="236"/>
      <c r="N3048" s="237"/>
      <c r="O3048" s="237"/>
      <c r="P3048" s="237"/>
      <c r="Q3048" s="237"/>
      <c r="R3048" s="237"/>
      <c r="S3048" s="237"/>
      <c r="T3048" s="238"/>
      <c r="AT3048" s="233" t="s">
        <v>402</v>
      </c>
      <c r="AU3048" s="233" t="s">
        <v>87</v>
      </c>
      <c r="AV3048" s="12" t="s">
        <v>24</v>
      </c>
      <c r="AW3048" s="12" t="s">
        <v>43</v>
      </c>
      <c r="AX3048" s="12" t="s">
        <v>80</v>
      </c>
      <c r="AY3048" s="233" t="s">
        <v>281</v>
      </c>
    </row>
    <row r="3049" s="13" customFormat="1">
      <c r="B3049" s="239"/>
      <c r="D3049" s="216" t="s">
        <v>402</v>
      </c>
      <c r="E3049" s="240" t="s">
        <v>5</v>
      </c>
      <c r="F3049" s="241" t="s">
        <v>3524</v>
      </c>
      <c r="H3049" s="242">
        <v>39.899999999999999</v>
      </c>
      <c r="I3049" s="243"/>
      <c r="L3049" s="239"/>
      <c r="M3049" s="244"/>
      <c r="N3049" s="245"/>
      <c r="O3049" s="245"/>
      <c r="P3049" s="245"/>
      <c r="Q3049" s="245"/>
      <c r="R3049" s="245"/>
      <c r="S3049" s="245"/>
      <c r="T3049" s="246"/>
      <c r="AT3049" s="240" t="s">
        <v>402</v>
      </c>
      <c r="AU3049" s="240" t="s">
        <v>87</v>
      </c>
      <c r="AV3049" s="13" t="s">
        <v>87</v>
      </c>
      <c r="AW3049" s="13" t="s">
        <v>43</v>
      </c>
      <c r="AX3049" s="13" t="s">
        <v>80</v>
      </c>
      <c r="AY3049" s="240" t="s">
        <v>281</v>
      </c>
    </row>
    <row r="3050" s="13" customFormat="1">
      <c r="B3050" s="239"/>
      <c r="D3050" s="216" t="s">
        <v>402</v>
      </c>
      <c r="E3050" s="240" t="s">
        <v>5</v>
      </c>
      <c r="F3050" s="241" t="s">
        <v>1121</v>
      </c>
      <c r="H3050" s="242">
        <v>-2.7999999999999998</v>
      </c>
      <c r="I3050" s="243"/>
      <c r="L3050" s="239"/>
      <c r="M3050" s="244"/>
      <c r="N3050" s="245"/>
      <c r="O3050" s="245"/>
      <c r="P3050" s="245"/>
      <c r="Q3050" s="245"/>
      <c r="R3050" s="245"/>
      <c r="S3050" s="245"/>
      <c r="T3050" s="246"/>
      <c r="AT3050" s="240" t="s">
        <v>402</v>
      </c>
      <c r="AU3050" s="240" t="s">
        <v>87</v>
      </c>
      <c r="AV3050" s="13" t="s">
        <v>87</v>
      </c>
      <c r="AW3050" s="13" t="s">
        <v>43</v>
      </c>
      <c r="AX3050" s="13" t="s">
        <v>80</v>
      </c>
      <c r="AY3050" s="240" t="s">
        <v>281</v>
      </c>
    </row>
    <row r="3051" s="13" customFormat="1">
      <c r="B3051" s="239"/>
      <c r="D3051" s="216" t="s">
        <v>402</v>
      </c>
      <c r="E3051" s="240" t="s">
        <v>5</v>
      </c>
      <c r="F3051" s="241" t="s">
        <v>1584</v>
      </c>
      <c r="H3051" s="242">
        <v>-4.7999999999999998</v>
      </c>
      <c r="I3051" s="243"/>
      <c r="L3051" s="239"/>
      <c r="M3051" s="244"/>
      <c r="N3051" s="245"/>
      <c r="O3051" s="245"/>
      <c r="P3051" s="245"/>
      <c r="Q3051" s="245"/>
      <c r="R3051" s="245"/>
      <c r="S3051" s="245"/>
      <c r="T3051" s="246"/>
      <c r="AT3051" s="240" t="s">
        <v>402</v>
      </c>
      <c r="AU3051" s="240" t="s">
        <v>87</v>
      </c>
      <c r="AV3051" s="13" t="s">
        <v>87</v>
      </c>
      <c r="AW3051" s="13" t="s">
        <v>43</v>
      </c>
      <c r="AX3051" s="13" t="s">
        <v>80</v>
      </c>
      <c r="AY3051" s="240" t="s">
        <v>281</v>
      </c>
    </row>
    <row r="3052" s="12" customFormat="1">
      <c r="B3052" s="232"/>
      <c r="D3052" s="216" t="s">
        <v>402</v>
      </c>
      <c r="E3052" s="233" t="s">
        <v>5</v>
      </c>
      <c r="F3052" s="234" t="s">
        <v>1444</v>
      </c>
      <c r="H3052" s="233" t="s">
        <v>5</v>
      </c>
      <c r="I3052" s="235"/>
      <c r="L3052" s="232"/>
      <c r="M3052" s="236"/>
      <c r="N3052" s="237"/>
      <c r="O3052" s="237"/>
      <c r="P3052" s="237"/>
      <c r="Q3052" s="237"/>
      <c r="R3052" s="237"/>
      <c r="S3052" s="237"/>
      <c r="T3052" s="238"/>
      <c r="AT3052" s="233" t="s">
        <v>402</v>
      </c>
      <c r="AU3052" s="233" t="s">
        <v>87</v>
      </c>
      <c r="AV3052" s="12" t="s">
        <v>24</v>
      </c>
      <c r="AW3052" s="12" t="s">
        <v>43</v>
      </c>
      <c r="AX3052" s="12" t="s">
        <v>80</v>
      </c>
      <c r="AY3052" s="233" t="s">
        <v>281</v>
      </c>
    </row>
    <row r="3053" s="13" customFormat="1">
      <c r="B3053" s="239"/>
      <c r="D3053" s="216" t="s">
        <v>402</v>
      </c>
      <c r="E3053" s="240" t="s">
        <v>5</v>
      </c>
      <c r="F3053" s="241" t="s">
        <v>3525</v>
      </c>
      <c r="H3053" s="242">
        <v>38.640000000000001</v>
      </c>
      <c r="I3053" s="243"/>
      <c r="L3053" s="239"/>
      <c r="M3053" s="244"/>
      <c r="N3053" s="245"/>
      <c r="O3053" s="245"/>
      <c r="P3053" s="245"/>
      <c r="Q3053" s="245"/>
      <c r="R3053" s="245"/>
      <c r="S3053" s="245"/>
      <c r="T3053" s="246"/>
      <c r="AT3053" s="240" t="s">
        <v>402</v>
      </c>
      <c r="AU3053" s="240" t="s">
        <v>87</v>
      </c>
      <c r="AV3053" s="13" t="s">
        <v>87</v>
      </c>
      <c r="AW3053" s="13" t="s">
        <v>43</v>
      </c>
      <c r="AX3053" s="13" t="s">
        <v>80</v>
      </c>
      <c r="AY3053" s="240" t="s">
        <v>281</v>
      </c>
    </row>
    <row r="3054" s="13" customFormat="1">
      <c r="B3054" s="239"/>
      <c r="D3054" s="216" t="s">
        <v>402</v>
      </c>
      <c r="E3054" s="240" t="s">
        <v>5</v>
      </c>
      <c r="F3054" s="241" t="s">
        <v>3515</v>
      </c>
      <c r="H3054" s="242">
        <v>-5.5999999999999996</v>
      </c>
      <c r="I3054" s="243"/>
      <c r="L3054" s="239"/>
      <c r="M3054" s="244"/>
      <c r="N3054" s="245"/>
      <c r="O3054" s="245"/>
      <c r="P3054" s="245"/>
      <c r="Q3054" s="245"/>
      <c r="R3054" s="245"/>
      <c r="S3054" s="245"/>
      <c r="T3054" s="246"/>
      <c r="AT3054" s="240" t="s">
        <v>402</v>
      </c>
      <c r="AU3054" s="240" t="s">
        <v>87</v>
      </c>
      <c r="AV3054" s="13" t="s">
        <v>87</v>
      </c>
      <c r="AW3054" s="13" t="s">
        <v>43</v>
      </c>
      <c r="AX3054" s="13" t="s">
        <v>80</v>
      </c>
      <c r="AY3054" s="240" t="s">
        <v>281</v>
      </c>
    </row>
    <row r="3055" s="13" customFormat="1">
      <c r="B3055" s="239"/>
      <c r="D3055" s="216" t="s">
        <v>402</v>
      </c>
      <c r="E3055" s="240" t="s">
        <v>5</v>
      </c>
      <c r="F3055" s="241" t="s">
        <v>1129</v>
      </c>
      <c r="H3055" s="242">
        <v>-1.6000000000000001</v>
      </c>
      <c r="I3055" s="243"/>
      <c r="L3055" s="239"/>
      <c r="M3055" s="244"/>
      <c r="N3055" s="245"/>
      <c r="O3055" s="245"/>
      <c r="P3055" s="245"/>
      <c r="Q3055" s="245"/>
      <c r="R3055" s="245"/>
      <c r="S3055" s="245"/>
      <c r="T3055" s="246"/>
      <c r="AT3055" s="240" t="s">
        <v>402</v>
      </c>
      <c r="AU3055" s="240" t="s">
        <v>87</v>
      </c>
      <c r="AV3055" s="13" t="s">
        <v>87</v>
      </c>
      <c r="AW3055" s="13" t="s">
        <v>43</v>
      </c>
      <c r="AX3055" s="13" t="s">
        <v>80</v>
      </c>
      <c r="AY3055" s="240" t="s">
        <v>281</v>
      </c>
    </row>
    <row r="3056" s="14" customFormat="1">
      <c r="B3056" s="247"/>
      <c r="D3056" s="216" t="s">
        <v>402</v>
      </c>
      <c r="E3056" s="248" t="s">
        <v>5</v>
      </c>
      <c r="F3056" s="249" t="s">
        <v>405</v>
      </c>
      <c r="H3056" s="250">
        <v>431.52999999999997</v>
      </c>
      <c r="I3056" s="251"/>
      <c r="L3056" s="247"/>
      <c r="M3056" s="252"/>
      <c r="N3056" s="253"/>
      <c r="O3056" s="253"/>
      <c r="P3056" s="253"/>
      <c r="Q3056" s="253"/>
      <c r="R3056" s="253"/>
      <c r="S3056" s="253"/>
      <c r="T3056" s="254"/>
      <c r="AT3056" s="248" t="s">
        <v>402</v>
      </c>
      <c r="AU3056" s="248" t="s">
        <v>87</v>
      </c>
      <c r="AV3056" s="14" t="s">
        <v>286</v>
      </c>
      <c r="AW3056" s="14" t="s">
        <v>43</v>
      </c>
      <c r="AX3056" s="14" t="s">
        <v>24</v>
      </c>
      <c r="AY3056" s="248" t="s">
        <v>281</v>
      </c>
    </row>
    <row r="3057" s="1" customFormat="1" ht="16.5" customHeight="1">
      <c r="B3057" s="203"/>
      <c r="C3057" s="255" t="s">
        <v>3526</v>
      </c>
      <c r="D3057" s="255" t="s">
        <v>512</v>
      </c>
      <c r="E3057" s="256" t="s">
        <v>3527</v>
      </c>
      <c r="F3057" s="257" t="s">
        <v>3528</v>
      </c>
      <c r="G3057" s="258" t="s">
        <v>388</v>
      </c>
      <c r="H3057" s="259">
        <v>474.68299999999999</v>
      </c>
      <c r="I3057" s="260"/>
      <c r="J3057" s="261">
        <f>ROUND(I3057*H3057,2)</f>
        <v>0</v>
      </c>
      <c r="K3057" s="257" t="s">
        <v>389</v>
      </c>
      <c r="L3057" s="262"/>
      <c r="M3057" s="263" t="s">
        <v>5</v>
      </c>
      <c r="N3057" s="264" t="s">
        <v>51</v>
      </c>
      <c r="O3057" s="49"/>
      <c r="P3057" s="213">
        <f>O3057*H3057</f>
        <v>0</v>
      </c>
      <c r="Q3057" s="213">
        <v>0.0118</v>
      </c>
      <c r="R3057" s="213">
        <f>Q3057*H3057</f>
        <v>5.6012594</v>
      </c>
      <c r="S3057" s="213">
        <v>0</v>
      </c>
      <c r="T3057" s="214">
        <f>S3057*H3057</f>
        <v>0</v>
      </c>
      <c r="AR3057" s="26" t="s">
        <v>738</v>
      </c>
      <c r="AT3057" s="26" t="s">
        <v>512</v>
      </c>
      <c r="AU3057" s="26" t="s">
        <v>87</v>
      </c>
      <c r="AY3057" s="26" t="s">
        <v>281</v>
      </c>
      <c r="BE3057" s="215">
        <f>IF(N3057="základní",J3057,0)</f>
        <v>0</v>
      </c>
      <c r="BF3057" s="215">
        <f>IF(N3057="snížená",J3057,0)</f>
        <v>0</v>
      </c>
      <c r="BG3057" s="215">
        <f>IF(N3057="zákl. přenesená",J3057,0)</f>
        <v>0</v>
      </c>
      <c r="BH3057" s="215">
        <f>IF(N3057="sníž. přenesená",J3057,0)</f>
        <v>0</v>
      </c>
      <c r="BI3057" s="215">
        <f>IF(N3057="nulová",J3057,0)</f>
        <v>0</v>
      </c>
      <c r="BJ3057" s="26" t="s">
        <v>24</v>
      </c>
      <c r="BK3057" s="215">
        <f>ROUND(I3057*H3057,2)</f>
        <v>0</v>
      </c>
      <c r="BL3057" s="26" t="s">
        <v>354</v>
      </c>
      <c r="BM3057" s="26" t="s">
        <v>3529</v>
      </c>
    </row>
    <row r="3058" s="1" customFormat="1">
      <c r="B3058" s="48"/>
      <c r="D3058" s="216" t="s">
        <v>288</v>
      </c>
      <c r="F3058" s="217" t="s">
        <v>3528</v>
      </c>
      <c r="I3058" s="218"/>
      <c r="L3058" s="48"/>
      <c r="M3058" s="219"/>
      <c r="N3058" s="49"/>
      <c r="O3058" s="49"/>
      <c r="P3058" s="49"/>
      <c r="Q3058" s="49"/>
      <c r="R3058" s="49"/>
      <c r="S3058" s="49"/>
      <c r="T3058" s="87"/>
      <c r="AT3058" s="26" t="s">
        <v>288</v>
      </c>
      <c r="AU3058" s="26" t="s">
        <v>87</v>
      </c>
    </row>
    <row r="3059" s="13" customFormat="1">
      <c r="B3059" s="239"/>
      <c r="D3059" s="216" t="s">
        <v>402</v>
      </c>
      <c r="E3059" s="240" t="s">
        <v>5</v>
      </c>
      <c r="F3059" s="241" t="s">
        <v>3530</v>
      </c>
      <c r="H3059" s="242">
        <v>474.68299999999999</v>
      </c>
      <c r="I3059" s="243"/>
      <c r="L3059" s="239"/>
      <c r="M3059" s="244"/>
      <c r="N3059" s="245"/>
      <c r="O3059" s="245"/>
      <c r="P3059" s="245"/>
      <c r="Q3059" s="245"/>
      <c r="R3059" s="245"/>
      <c r="S3059" s="245"/>
      <c r="T3059" s="246"/>
      <c r="AT3059" s="240" t="s">
        <v>402</v>
      </c>
      <c r="AU3059" s="240" t="s">
        <v>87</v>
      </c>
      <c r="AV3059" s="13" t="s">
        <v>87</v>
      </c>
      <c r="AW3059" s="13" t="s">
        <v>43</v>
      </c>
      <c r="AX3059" s="13" t="s">
        <v>80</v>
      </c>
      <c r="AY3059" s="240" t="s">
        <v>281</v>
      </c>
    </row>
    <row r="3060" s="14" customFormat="1">
      <c r="B3060" s="247"/>
      <c r="D3060" s="216" t="s">
        <v>402</v>
      </c>
      <c r="E3060" s="248" t="s">
        <v>5</v>
      </c>
      <c r="F3060" s="249" t="s">
        <v>405</v>
      </c>
      <c r="H3060" s="250">
        <v>474.68299999999999</v>
      </c>
      <c r="I3060" s="251"/>
      <c r="L3060" s="247"/>
      <c r="M3060" s="252"/>
      <c r="N3060" s="253"/>
      <c r="O3060" s="253"/>
      <c r="P3060" s="253"/>
      <c r="Q3060" s="253"/>
      <c r="R3060" s="253"/>
      <c r="S3060" s="253"/>
      <c r="T3060" s="254"/>
      <c r="AT3060" s="248" t="s">
        <v>402</v>
      </c>
      <c r="AU3060" s="248" t="s">
        <v>87</v>
      </c>
      <c r="AV3060" s="14" t="s">
        <v>286</v>
      </c>
      <c r="AW3060" s="14" t="s">
        <v>43</v>
      </c>
      <c r="AX3060" s="14" t="s">
        <v>24</v>
      </c>
      <c r="AY3060" s="248" t="s">
        <v>281</v>
      </c>
    </row>
    <row r="3061" s="1" customFormat="1" ht="16.5" customHeight="1">
      <c r="B3061" s="203"/>
      <c r="C3061" s="204" t="s">
        <v>3531</v>
      </c>
      <c r="D3061" s="204" t="s">
        <v>282</v>
      </c>
      <c r="E3061" s="205" t="s">
        <v>3532</v>
      </c>
      <c r="F3061" s="206" t="s">
        <v>3533</v>
      </c>
      <c r="G3061" s="207" t="s">
        <v>394</v>
      </c>
      <c r="H3061" s="208">
        <v>213.34999999999999</v>
      </c>
      <c r="I3061" s="209"/>
      <c r="J3061" s="210">
        <f>ROUND(I3061*H3061,2)</f>
        <v>0</v>
      </c>
      <c r="K3061" s="206" t="s">
        <v>389</v>
      </c>
      <c r="L3061" s="48"/>
      <c r="M3061" s="211" t="s">
        <v>5</v>
      </c>
      <c r="N3061" s="212" t="s">
        <v>51</v>
      </c>
      <c r="O3061" s="49"/>
      <c r="P3061" s="213">
        <f>O3061*H3061</f>
        <v>0</v>
      </c>
      <c r="Q3061" s="213">
        <v>0.00025999999999999998</v>
      </c>
      <c r="R3061" s="213">
        <f>Q3061*H3061</f>
        <v>0.055470999999999993</v>
      </c>
      <c r="S3061" s="213">
        <v>0</v>
      </c>
      <c r="T3061" s="214">
        <f>S3061*H3061</f>
        <v>0</v>
      </c>
      <c r="AR3061" s="26" t="s">
        <v>354</v>
      </c>
      <c r="AT3061" s="26" t="s">
        <v>282</v>
      </c>
      <c r="AU3061" s="26" t="s">
        <v>87</v>
      </c>
      <c r="AY3061" s="26" t="s">
        <v>281</v>
      </c>
      <c r="BE3061" s="215">
        <f>IF(N3061="základní",J3061,0)</f>
        <v>0</v>
      </c>
      <c r="BF3061" s="215">
        <f>IF(N3061="snížená",J3061,0)</f>
        <v>0</v>
      </c>
      <c r="BG3061" s="215">
        <f>IF(N3061="zákl. přenesená",J3061,0)</f>
        <v>0</v>
      </c>
      <c r="BH3061" s="215">
        <f>IF(N3061="sníž. přenesená",J3061,0)</f>
        <v>0</v>
      </c>
      <c r="BI3061" s="215">
        <f>IF(N3061="nulová",J3061,0)</f>
        <v>0</v>
      </c>
      <c r="BJ3061" s="26" t="s">
        <v>24</v>
      </c>
      <c r="BK3061" s="215">
        <f>ROUND(I3061*H3061,2)</f>
        <v>0</v>
      </c>
      <c r="BL3061" s="26" t="s">
        <v>354</v>
      </c>
      <c r="BM3061" s="26" t="s">
        <v>3534</v>
      </c>
    </row>
    <row r="3062" s="1" customFormat="1">
      <c r="B3062" s="48"/>
      <c r="D3062" s="216" t="s">
        <v>288</v>
      </c>
      <c r="F3062" s="217" t="s">
        <v>3535</v>
      </c>
      <c r="I3062" s="218"/>
      <c r="L3062" s="48"/>
      <c r="M3062" s="219"/>
      <c r="N3062" s="49"/>
      <c r="O3062" s="49"/>
      <c r="P3062" s="49"/>
      <c r="Q3062" s="49"/>
      <c r="R3062" s="49"/>
      <c r="S3062" s="49"/>
      <c r="T3062" s="87"/>
      <c r="AT3062" s="26" t="s">
        <v>288</v>
      </c>
      <c r="AU3062" s="26" t="s">
        <v>87</v>
      </c>
    </row>
    <row r="3063" s="12" customFormat="1">
      <c r="B3063" s="232"/>
      <c r="D3063" s="216" t="s">
        <v>402</v>
      </c>
      <c r="E3063" s="233" t="s">
        <v>5</v>
      </c>
      <c r="F3063" s="234" t="s">
        <v>772</v>
      </c>
      <c r="H3063" s="233" t="s">
        <v>5</v>
      </c>
      <c r="I3063" s="235"/>
      <c r="L3063" s="232"/>
      <c r="M3063" s="236"/>
      <c r="N3063" s="237"/>
      <c r="O3063" s="237"/>
      <c r="P3063" s="237"/>
      <c r="Q3063" s="237"/>
      <c r="R3063" s="237"/>
      <c r="S3063" s="237"/>
      <c r="T3063" s="238"/>
      <c r="AT3063" s="233" t="s">
        <v>402</v>
      </c>
      <c r="AU3063" s="233" t="s">
        <v>87</v>
      </c>
      <c r="AV3063" s="12" t="s">
        <v>24</v>
      </c>
      <c r="AW3063" s="12" t="s">
        <v>43</v>
      </c>
      <c r="AX3063" s="12" t="s">
        <v>80</v>
      </c>
      <c r="AY3063" s="233" t="s">
        <v>281</v>
      </c>
    </row>
    <row r="3064" s="12" customFormat="1">
      <c r="B3064" s="232"/>
      <c r="D3064" s="216" t="s">
        <v>402</v>
      </c>
      <c r="E3064" s="233" t="s">
        <v>5</v>
      </c>
      <c r="F3064" s="234" t="s">
        <v>877</v>
      </c>
      <c r="H3064" s="233" t="s">
        <v>5</v>
      </c>
      <c r="I3064" s="235"/>
      <c r="L3064" s="232"/>
      <c r="M3064" s="236"/>
      <c r="N3064" s="237"/>
      <c r="O3064" s="237"/>
      <c r="P3064" s="237"/>
      <c r="Q3064" s="237"/>
      <c r="R3064" s="237"/>
      <c r="S3064" s="237"/>
      <c r="T3064" s="238"/>
      <c r="AT3064" s="233" t="s">
        <v>402</v>
      </c>
      <c r="AU3064" s="233" t="s">
        <v>87</v>
      </c>
      <c r="AV3064" s="12" t="s">
        <v>24</v>
      </c>
      <c r="AW3064" s="12" t="s">
        <v>43</v>
      </c>
      <c r="AX3064" s="12" t="s">
        <v>80</v>
      </c>
      <c r="AY3064" s="233" t="s">
        <v>281</v>
      </c>
    </row>
    <row r="3065" s="13" customFormat="1">
      <c r="B3065" s="239"/>
      <c r="D3065" s="216" t="s">
        <v>402</v>
      </c>
      <c r="E3065" s="240" t="s">
        <v>5</v>
      </c>
      <c r="F3065" s="241" t="s">
        <v>1974</v>
      </c>
      <c r="H3065" s="242">
        <v>23.199999999999999</v>
      </c>
      <c r="I3065" s="243"/>
      <c r="L3065" s="239"/>
      <c r="M3065" s="244"/>
      <c r="N3065" s="245"/>
      <c r="O3065" s="245"/>
      <c r="P3065" s="245"/>
      <c r="Q3065" s="245"/>
      <c r="R3065" s="245"/>
      <c r="S3065" s="245"/>
      <c r="T3065" s="246"/>
      <c r="AT3065" s="240" t="s">
        <v>402</v>
      </c>
      <c r="AU3065" s="240" t="s">
        <v>87</v>
      </c>
      <c r="AV3065" s="13" t="s">
        <v>87</v>
      </c>
      <c r="AW3065" s="13" t="s">
        <v>43</v>
      </c>
      <c r="AX3065" s="13" t="s">
        <v>80</v>
      </c>
      <c r="AY3065" s="240" t="s">
        <v>281</v>
      </c>
    </row>
    <row r="3066" s="13" customFormat="1">
      <c r="B3066" s="239"/>
      <c r="D3066" s="216" t="s">
        <v>402</v>
      </c>
      <c r="E3066" s="240" t="s">
        <v>5</v>
      </c>
      <c r="F3066" s="241" t="s">
        <v>3536</v>
      </c>
      <c r="H3066" s="242">
        <v>4.4000000000000004</v>
      </c>
      <c r="I3066" s="243"/>
      <c r="L3066" s="239"/>
      <c r="M3066" s="244"/>
      <c r="N3066" s="245"/>
      <c r="O3066" s="245"/>
      <c r="P3066" s="245"/>
      <c r="Q3066" s="245"/>
      <c r="R3066" s="245"/>
      <c r="S3066" s="245"/>
      <c r="T3066" s="246"/>
      <c r="AT3066" s="240" t="s">
        <v>402</v>
      </c>
      <c r="AU3066" s="240" t="s">
        <v>87</v>
      </c>
      <c r="AV3066" s="13" t="s">
        <v>87</v>
      </c>
      <c r="AW3066" s="13" t="s">
        <v>43</v>
      </c>
      <c r="AX3066" s="13" t="s">
        <v>80</v>
      </c>
      <c r="AY3066" s="240" t="s">
        <v>281</v>
      </c>
    </row>
    <row r="3067" s="12" customFormat="1">
      <c r="B3067" s="232"/>
      <c r="D3067" s="216" t="s">
        <v>402</v>
      </c>
      <c r="E3067" s="233" t="s">
        <v>5</v>
      </c>
      <c r="F3067" s="234" t="s">
        <v>879</v>
      </c>
      <c r="H3067" s="233" t="s">
        <v>5</v>
      </c>
      <c r="I3067" s="235"/>
      <c r="L3067" s="232"/>
      <c r="M3067" s="236"/>
      <c r="N3067" s="237"/>
      <c r="O3067" s="237"/>
      <c r="P3067" s="237"/>
      <c r="Q3067" s="237"/>
      <c r="R3067" s="237"/>
      <c r="S3067" s="237"/>
      <c r="T3067" s="238"/>
      <c r="AT3067" s="233" t="s">
        <v>402</v>
      </c>
      <c r="AU3067" s="233" t="s">
        <v>87</v>
      </c>
      <c r="AV3067" s="12" t="s">
        <v>24</v>
      </c>
      <c r="AW3067" s="12" t="s">
        <v>43</v>
      </c>
      <c r="AX3067" s="12" t="s">
        <v>80</v>
      </c>
      <c r="AY3067" s="233" t="s">
        <v>281</v>
      </c>
    </row>
    <row r="3068" s="13" customFormat="1">
      <c r="B3068" s="239"/>
      <c r="D3068" s="216" t="s">
        <v>402</v>
      </c>
      <c r="E3068" s="240" t="s">
        <v>5</v>
      </c>
      <c r="F3068" s="241" t="s">
        <v>1975</v>
      </c>
      <c r="H3068" s="242">
        <v>36.899999999999999</v>
      </c>
      <c r="I3068" s="243"/>
      <c r="L3068" s="239"/>
      <c r="M3068" s="244"/>
      <c r="N3068" s="245"/>
      <c r="O3068" s="245"/>
      <c r="P3068" s="245"/>
      <c r="Q3068" s="245"/>
      <c r="R3068" s="245"/>
      <c r="S3068" s="245"/>
      <c r="T3068" s="246"/>
      <c r="AT3068" s="240" t="s">
        <v>402</v>
      </c>
      <c r="AU3068" s="240" t="s">
        <v>87</v>
      </c>
      <c r="AV3068" s="13" t="s">
        <v>87</v>
      </c>
      <c r="AW3068" s="13" t="s">
        <v>43</v>
      </c>
      <c r="AX3068" s="13" t="s">
        <v>80</v>
      </c>
      <c r="AY3068" s="240" t="s">
        <v>281</v>
      </c>
    </row>
    <row r="3069" s="12" customFormat="1">
      <c r="B3069" s="232"/>
      <c r="D3069" s="216" t="s">
        <v>402</v>
      </c>
      <c r="E3069" s="233" t="s">
        <v>5</v>
      </c>
      <c r="F3069" s="234" t="s">
        <v>1425</v>
      </c>
      <c r="H3069" s="233" t="s">
        <v>5</v>
      </c>
      <c r="I3069" s="235"/>
      <c r="L3069" s="232"/>
      <c r="M3069" s="236"/>
      <c r="N3069" s="237"/>
      <c r="O3069" s="237"/>
      <c r="P3069" s="237"/>
      <c r="Q3069" s="237"/>
      <c r="R3069" s="237"/>
      <c r="S3069" s="237"/>
      <c r="T3069" s="238"/>
      <c r="AT3069" s="233" t="s">
        <v>402</v>
      </c>
      <c r="AU3069" s="233" t="s">
        <v>87</v>
      </c>
      <c r="AV3069" s="12" t="s">
        <v>24</v>
      </c>
      <c r="AW3069" s="12" t="s">
        <v>43</v>
      </c>
      <c r="AX3069" s="12" t="s">
        <v>80</v>
      </c>
      <c r="AY3069" s="233" t="s">
        <v>281</v>
      </c>
    </row>
    <row r="3070" s="13" customFormat="1">
      <c r="B3070" s="239"/>
      <c r="D3070" s="216" t="s">
        <v>402</v>
      </c>
      <c r="E3070" s="240" t="s">
        <v>5</v>
      </c>
      <c r="F3070" s="241" t="s">
        <v>1977</v>
      </c>
      <c r="H3070" s="242">
        <v>13.4</v>
      </c>
      <c r="I3070" s="243"/>
      <c r="L3070" s="239"/>
      <c r="M3070" s="244"/>
      <c r="N3070" s="245"/>
      <c r="O3070" s="245"/>
      <c r="P3070" s="245"/>
      <c r="Q3070" s="245"/>
      <c r="R3070" s="245"/>
      <c r="S3070" s="245"/>
      <c r="T3070" s="246"/>
      <c r="AT3070" s="240" t="s">
        <v>402</v>
      </c>
      <c r="AU3070" s="240" t="s">
        <v>87</v>
      </c>
      <c r="AV3070" s="13" t="s">
        <v>87</v>
      </c>
      <c r="AW3070" s="13" t="s">
        <v>43</v>
      </c>
      <c r="AX3070" s="13" t="s">
        <v>80</v>
      </c>
      <c r="AY3070" s="240" t="s">
        <v>281</v>
      </c>
    </row>
    <row r="3071" s="13" customFormat="1">
      <c r="B3071" s="239"/>
      <c r="D3071" s="216" t="s">
        <v>402</v>
      </c>
      <c r="E3071" s="240" t="s">
        <v>5</v>
      </c>
      <c r="F3071" s="241" t="s">
        <v>3537</v>
      </c>
      <c r="H3071" s="242">
        <v>4.2000000000000002</v>
      </c>
      <c r="I3071" s="243"/>
      <c r="L3071" s="239"/>
      <c r="M3071" s="244"/>
      <c r="N3071" s="245"/>
      <c r="O3071" s="245"/>
      <c r="P3071" s="245"/>
      <c r="Q3071" s="245"/>
      <c r="R3071" s="245"/>
      <c r="S3071" s="245"/>
      <c r="T3071" s="246"/>
      <c r="AT3071" s="240" t="s">
        <v>402</v>
      </c>
      <c r="AU3071" s="240" t="s">
        <v>87</v>
      </c>
      <c r="AV3071" s="13" t="s">
        <v>87</v>
      </c>
      <c r="AW3071" s="13" t="s">
        <v>43</v>
      </c>
      <c r="AX3071" s="13" t="s">
        <v>80</v>
      </c>
      <c r="AY3071" s="240" t="s">
        <v>281</v>
      </c>
    </row>
    <row r="3072" s="12" customFormat="1">
      <c r="B3072" s="232"/>
      <c r="D3072" s="216" t="s">
        <v>402</v>
      </c>
      <c r="E3072" s="233" t="s">
        <v>5</v>
      </c>
      <c r="F3072" s="234" t="s">
        <v>1427</v>
      </c>
      <c r="H3072" s="233" t="s">
        <v>5</v>
      </c>
      <c r="I3072" s="235"/>
      <c r="L3072" s="232"/>
      <c r="M3072" s="236"/>
      <c r="N3072" s="237"/>
      <c r="O3072" s="237"/>
      <c r="P3072" s="237"/>
      <c r="Q3072" s="237"/>
      <c r="R3072" s="237"/>
      <c r="S3072" s="237"/>
      <c r="T3072" s="238"/>
      <c r="AT3072" s="233" t="s">
        <v>402</v>
      </c>
      <c r="AU3072" s="233" t="s">
        <v>87</v>
      </c>
      <c r="AV3072" s="12" t="s">
        <v>24</v>
      </c>
      <c r="AW3072" s="12" t="s">
        <v>43</v>
      </c>
      <c r="AX3072" s="12" t="s">
        <v>80</v>
      </c>
      <c r="AY3072" s="233" t="s">
        <v>281</v>
      </c>
    </row>
    <row r="3073" s="13" customFormat="1">
      <c r="B3073" s="239"/>
      <c r="D3073" s="216" t="s">
        <v>402</v>
      </c>
      <c r="E3073" s="240" t="s">
        <v>5</v>
      </c>
      <c r="F3073" s="241" t="s">
        <v>1978</v>
      </c>
      <c r="H3073" s="242">
        <v>17.399999999999999</v>
      </c>
      <c r="I3073" s="243"/>
      <c r="L3073" s="239"/>
      <c r="M3073" s="244"/>
      <c r="N3073" s="245"/>
      <c r="O3073" s="245"/>
      <c r="P3073" s="245"/>
      <c r="Q3073" s="245"/>
      <c r="R3073" s="245"/>
      <c r="S3073" s="245"/>
      <c r="T3073" s="246"/>
      <c r="AT3073" s="240" t="s">
        <v>402</v>
      </c>
      <c r="AU3073" s="240" t="s">
        <v>87</v>
      </c>
      <c r="AV3073" s="13" t="s">
        <v>87</v>
      </c>
      <c r="AW3073" s="13" t="s">
        <v>43</v>
      </c>
      <c r="AX3073" s="13" t="s">
        <v>80</v>
      </c>
      <c r="AY3073" s="240" t="s">
        <v>281</v>
      </c>
    </row>
    <row r="3074" s="12" customFormat="1">
      <c r="B3074" s="232"/>
      <c r="D3074" s="216" t="s">
        <v>402</v>
      </c>
      <c r="E3074" s="233" t="s">
        <v>5</v>
      </c>
      <c r="F3074" s="234" t="s">
        <v>1431</v>
      </c>
      <c r="H3074" s="233" t="s">
        <v>5</v>
      </c>
      <c r="I3074" s="235"/>
      <c r="L3074" s="232"/>
      <c r="M3074" s="236"/>
      <c r="N3074" s="237"/>
      <c r="O3074" s="237"/>
      <c r="P3074" s="237"/>
      <c r="Q3074" s="237"/>
      <c r="R3074" s="237"/>
      <c r="S3074" s="237"/>
      <c r="T3074" s="238"/>
      <c r="AT3074" s="233" t="s">
        <v>402</v>
      </c>
      <c r="AU3074" s="233" t="s">
        <v>87</v>
      </c>
      <c r="AV3074" s="12" t="s">
        <v>24</v>
      </c>
      <c r="AW3074" s="12" t="s">
        <v>43</v>
      </c>
      <c r="AX3074" s="12" t="s">
        <v>80</v>
      </c>
      <c r="AY3074" s="233" t="s">
        <v>281</v>
      </c>
    </row>
    <row r="3075" s="13" customFormat="1">
      <c r="B3075" s="239"/>
      <c r="D3075" s="216" t="s">
        <v>402</v>
      </c>
      <c r="E3075" s="240" t="s">
        <v>5</v>
      </c>
      <c r="F3075" s="241" t="s">
        <v>1977</v>
      </c>
      <c r="H3075" s="242">
        <v>13.4</v>
      </c>
      <c r="I3075" s="243"/>
      <c r="L3075" s="239"/>
      <c r="M3075" s="244"/>
      <c r="N3075" s="245"/>
      <c r="O3075" s="245"/>
      <c r="P3075" s="245"/>
      <c r="Q3075" s="245"/>
      <c r="R3075" s="245"/>
      <c r="S3075" s="245"/>
      <c r="T3075" s="246"/>
      <c r="AT3075" s="240" t="s">
        <v>402</v>
      </c>
      <c r="AU3075" s="240" t="s">
        <v>87</v>
      </c>
      <c r="AV3075" s="13" t="s">
        <v>87</v>
      </c>
      <c r="AW3075" s="13" t="s">
        <v>43</v>
      </c>
      <c r="AX3075" s="13" t="s">
        <v>80</v>
      </c>
      <c r="AY3075" s="240" t="s">
        <v>281</v>
      </c>
    </row>
    <row r="3076" s="13" customFormat="1">
      <c r="B3076" s="239"/>
      <c r="D3076" s="216" t="s">
        <v>402</v>
      </c>
      <c r="E3076" s="240" t="s">
        <v>5</v>
      </c>
      <c r="F3076" s="241" t="s">
        <v>3537</v>
      </c>
      <c r="H3076" s="242">
        <v>4.2000000000000002</v>
      </c>
      <c r="I3076" s="243"/>
      <c r="L3076" s="239"/>
      <c r="M3076" s="244"/>
      <c r="N3076" s="245"/>
      <c r="O3076" s="245"/>
      <c r="P3076" s="245"/>
      <c r="Q3076" s="245"/>
      <c r="R3076" s="245"/>
      <c r="S3076" s="245"/>
      <c r="T3076" s="246"/>
      <c r="AT3076" s="240" t="s">
        <v>402</v>
      </c>
      <c r="AU3076" s="240" t="s">
        <v>87</v>
      </c>
      <c r="AV3076" s="13" t="s">
        <v>87</v>
      </c>
      <c r="AW3076" s="13" t="s">
        <v>43</v>
      </c>
      <c r="AX3076" s="13" t="s">
        <v>80</v>
      </c>
      <c r="AY3076" s="240" t="s">
        <v>281</v>
      </c>
    </row>
    <row r="3077" s="12" customFormat="1">
      <c r="B3077" s="232"/>
      <c r="D3077" s="216" t="s">
        <v>402</v>
      </c>
      <c r="E3077" s="233" t="s">
        <v>5</v>
      </c>
      <c r="F3077" s="234" t="s">
        <v>3319</v>
      </c>
      <c r="H3077" s="233" t="s">
        <v>5</v>
      </c>
      <c r="I3077" s="235"/>
      <c r="L3077" s="232"/>
      <c r="M3077" s="236"/>
      <c r="N3077" s="237"/>
      <c r="O3077" s="237"/>
      <c r="P3077" s="237"/>
      <c r="Q3077" s="237"/>
      <c r="R3077" s="237"/>
      <c r="S3077" s="237"/>
      <c r="T3077" s="238"/>
      <c r="AT3077" s="233" t="s">
        <v>402</v>
      </c>
      <c r="AU3077" s="233" t="s">
        <v>87</v>
      </c>
      <c r="AV3077" s="12" t="s">
        <v>24</v>
      </c>
      <c r="AW3077" s="12" t="s">
        <v>43</v>
      </c>
      <c r="AX3077" s="12" t="s">
        <v>80</v>
      </c>
      <c r="AY3077" s="233" t="s">
        <v>281</v>
      </c>
    </row>
    <row r="3078" s="13" customFormat="1">
      <c r="B3078" s="239"/>
      <c r="D3078" s="216" t="s">
        <v>402</v>
      </c>
      <c r="E3078" s="240" t="s">
        <v>5</v>
      </c>
      <c r="F3078" s="241" t="s">
        <v>3320</v>
      </c>
      <c r="H3078" s="242">
        <v>16.100000000000001</v>
      </c>
      <c r="I3078" s="243"/>
      <c r="L3078" s="239"/>
      <c r="M3078" s="244"/>
      <c r="N3078" s="245"/>
      <c r="O3078" s="245"/>
      <c r="P3078" s="245"/>
      <c r="Q3078" s="245"/>
      <c r="R3078" s="245"/>
      <c r="S3078" s="245"/>
      <c r="T3078" s="246"/>
      <c r="AT3078" s="240" t="s">
        <v>402</v>
      </c>
      <c r="AU3078" s="240" t="s">
        <v>87</v>
      </c>
      <c r="AV3078" s="13" t="s">
        <v>87</v>
      </c>
      <c r="AW3078" s="13" t="s">
        <v>43</v>
      </c>
      <c r="AX3078" s="13" t="s">
        <v>80</v>
      </c>
      <c r="AY3078" s="240" t="s">
        <v>281</v>
      </c>
    </row>
    <row r="3079" s="13" customFormat="1">
      <c r="B3079" s="239"/>
      <c r="D3079" s="216" t="s">
        <v>402</v>
      </c>
      <c r="E3079" s="240" t="s">
        <v>5</v>
      </c>
      <c r="F3079" s="241" t="s">
        <v>3538</v>
      </c>
      <c r="H3079" s="242">
        <v>2.1000000000000001</v>
      </c>
      <c r="I3079" s="243"/>
      <c r="L3079" s="239"/>
      <c r="M3079" s="244"/>
      <c r="N3079" s="245"/>
      <c r="O3079" s="245"/>
      <c r="P3079" s="245"/>
      <c r="Q3079" s="245"/>
      <c r="R3079" s="245"/>
      <c r="S3079" s="245"/>
      <c r="T3079" s="246"/>
      <c r="AT3079" s="240" t="s">
        <v>402</v>
      </c>
      <c r="AU3079" s="240" t="s">
        <v>87</v>
      </c>
      <c r="AV3079" s="13" t="s">
        <v>87</v>
      </c>
      <c r="AW3079" s="13" t="s">
        <v>43</v>
      </c>
      <c r="AX3079" s="13" t="s">
        <v>80</v>
      </c>
      <c r="AY3079" s="240" t="s">
        <v>281</v>
      </c>
    </row>
    <row r="3080" s="12" customFormat="1">
      <c r="B3080" s="232"/>
      <c r="D3080" s="216" t="s">
        <v>402</v>
      </c>
      <c r="E3080" s="233" t="s">
        <v>5</v>
      </c>
      <c r="F3080" s="234" t="s">
        <v>3302</v>
      </c>
      <c r="H3080" s="233" t="s">
        <v>5</v>
      </c>
      <c r="I3080" s="235"/>
      <c r="L3080" s="232"/>
      <c r="M3080" s="236"/>
      <c r="N3080" s="237"/>
      <c r="O3080" s="237"/>
      <c r="P3080" s="237"/>
      <c r="Q3080" s="237"/>
      <c r="R3080" s="237"/>
      <c r="S3080" s="237"/>
      <c r="T3080" s="238"/>
      <c r="AT3080" s="233" t="s">
        <v>402</v>
      </c>
      <c r="AU3080" s="233" t="s">
        <v>87</v>
      </c>
      <c r="AV3080" s="12" t="s">
        <v>24</v>
      </c>
      <c r="AW3080" s="12" t="s">
        <v>43</v>
      </c>
      <c r="AX3080" s="12" t="s">
        <v>80</v>
      </c>
      <c r="AY3080" s="233" t="s">
        <v>281</v>
      </c>
    </row>
    <row r="3081" s="13" customFormat="1">
      <c r="B3081" s="239"/>
      <c r="D3081" s="216" t="s">
        <v>402</v>
      </c>
      <c r="E3081" s="240" t="s">
        <v>5</v>
      </c>
      <c r="F3081" s="241" t="s">
        <v>3318</v>
      </c>
      <c r="H3081" s="242">
        <v>18.5</v>
      </c>
      <c r="I3081" s="243"/>
      <c r="L3081" s="239"/>
      <c r="M3081" s="244"/>
      <c r="N3081" s="245"/>
      <c r="O3081" s="245"/>
      <c r="P3081" s="245"/>
      <c r="Q3081" s="245"/>
      <c r="R3081" s="245"/>
      <c r="S3081" s="245"/>
      <c r="T3081" s="246"/>
      <c r="AT3081" s="240" t="s">
        <v>402</v>
      </c>
      <c r="AU3081" s="240" t="s">
        <v>87</v>
      </c>
      <c r="AV3081" s="13" t="s">
        <v>87</v>
      </c>
      <c r="AW3081" s="13" t="s">
        <v>43</v>
      </c>
      <c r="AX3081" s="13" t="s">
        <v>80</v>
      </c>
      <c r="AY3081" s="240" t="s">
        <v>281</v>
      </c>
    </row>
    <row r="3082" s="13" customFormat="1">
      <c r="B3082" s="239"/>
      <c r="D3082" s="216" t="s">
        <v>402</v>
      </c>
      <c r="E3082" s="240" t="s">
        <v>5</v>
      </c>
      <c r="F3082" s="241" t="s">
        <v>3349</v>
      </c>
      <c r="H3082" s="242">
        <v>1.6000000000000001</v>
      </c>
      <c r="I3082" s="243"/>
      <c r="L3082" s="239"/>
      <c r="M3082" s="244"/>
      <c r="N3082" s="245"/>
      <c r="O3082" s="245"/>
      <c r="P3082" s="245"/>
      <c r="Q3082" s="245"/>
      <c r="R3082" s="245"/>
      <c r="S3082" s="245"/>
      <c r="T3082" s="246"/>
      <c r="AT3082" s="240" t="s">
        <v>402</v>
      </c>
      <c r="AU3082" s="240" t="s">
        <v>87</v>
      </c>
      <c r="AV3082" s="13" t="s">
        <v>87</v>
      </c>
      <c r="AW3082" s="13" t="s">
        <v>43</v>
      </c>
      <c r="AX3082" s="13" t="s">
        <v>80</v>
      </c>
      <c r="AY3082" s="240" t="s">
        <v>281</v>
      </c>
    </row>
    <row r="3083" s="13" customFormat="1">
      <c r="B3083" s="239"/>
      <c r="D3083" s="216" t="s">
        <v>402</v>
      </c>
      <c r="E3083" s="240" t="s">
        <v>5</v>
      </c>
      <c r="F3083" s="241" t="s">
        <v>3537</v>
      </c>
      <c r="H3083" s="242">
        <v>4.2000000000000002</v>
      </c>
      <c r="I3083" s="243"/>
      <c r="L3083" s="239"/>
      <c r="M3083" s="244"/>
      <c r="N3083" s="245"/>
      <c r="O3083" s="245"/>
      <c r="P3083" s="245"/>
      <c r="Q3083" s="245"/>
      <c r="R3083" s="245"/>
      <c r="S3083" s="245"/>
      <c r="T3083" s="246"/>
      <c r="AT3083" s="240" t="s">
        <v>402</v>
      </c>
      <c r="AU3083" s="240" t="s">
        <v>87</v>
      </c>
      <c r="AV3083" s="13" t="s">
        <v>87</v>
      </c>
      <c r="AW3083" s="13" t="s">
        <v>43</v>
      </c>
      <c r="AX3083" s="13" t="s">
        <v>80</v>
      </c>
      <c r="AY3083" s="240" t="s">
        <v>281</v>
      </c>
    </row>
    <row r="3084" s="13" customFormat="1">
      <c r="B3084" s="239"/>
      <c r="D3084" s="216" t="s">
        <v>402</v>
      </c>
      <c r="E3084" s="240" t="s">
        <v>5</v>
      </c>
      <c r="F3084" s="241" t="s">
        <v>5</v>
      </c>
      <c r="H3084" s="242">
        <v>0</v>
      </c>
      <c r="I3084" s="243"/>
      <c r="L3084" s="239"/>
      <c r="M3084" s="244"/>
      <c r="N3084" s="245"/>
      <c r="O3084" s="245"/>
      <c r="P3084" s="245"/>
      <c r="Q3084" s="245"/>
      <c r="R3084" s="245"/>
      <c r="S3084" s="245"/>
      <c r="T3084" s="246"/>
      <c r="AT3084" s="240" t="s">
        <v>402</v>
      </c>
      <c r="AU3084" s="240" t="s">
        <v>87</v>
      </c>
      <c r="AV3084" s="13" t="s">
        <v>87</v>
      </c>
      <c r="AW3084" s="13" t="s">
        <v>43</v>
      </c>
      <c r="AX3084" s="13" t="s">
        <v>80</v>
      </c>
      <c r="AY3084" s="240" t="s">
        <v>281</v>
      </c>
    </row>
    <row r="3085" s="12" customFormat="1">
      <c r="B3085" s="232"/>
      <c r="D3085" s="216" t="s">
        <v>402</v>
      </c>
      <c r="E3085" s="233" t="s">
        <v>5</v>
      </c>
      <c r="F3085" s="234" t="s">
        <v>776</v>
      </c>
      <c r="H3085" s="233" t="s">
        <v>5</v>
      </c>
      <c r="I3085" s="235"/>
      <c r="L3085" s="232"/>
      <c r="M3085" s="236"/>
      <c r="N3085" s="237"/>
      <c r="O3085" s="237"/>
      <c r="P3085" s="237"/>
      <c r="Q3085" s="237"/>
      <c r="R3085" s="237"/>
      <c r="S3085" s="237"/>
      <c r="T3085" s="238"/>
      <c r="AT3085" s="233" t="s">
        <v>402</v>
      </c>
      <c r="AU3085" s="233" t="s">
        <v>87</v>
      </c>
      <c r="AV3085" s="12" t="s">
        <v>24</v>
      </c>
      <c r="AW3085" s="12" t="s">
        <v>43</v>
      </c>
      <c r="AX3085" s="12" t="s">
        <v>80</v>
      </c>
      <c r="AY3085" s="233" t="s">
        <v>281</v>
      </c>
    </row>
    <row r="3086" s="12" customFormat="1">
      <c r="B3086" s="232"/>
      <c r="D3086" s="216" t="s">
        <v>402</v>
      </c>
      <c r="E3086" s="233" t="s">
        <v>5</v>
      </c>
      <c r="F3086" s="234" t="s">
        <v>843</v>
      </c>
      <c r="H3086" s="233" t="s">
        <v>5</v>
      </c>
      <c r="I3086" s="235"/>
      <c r="L3086" s="232"/>
      <c r="M3086" s="236"/>
      <c r="N3086" s="237"/>
      <c r="O3086" s="237"/>
      <c r="P3086" s="237"/>
      <c r="Q3086" s="237"/>
      <c r="R3086" s="237"/>
      <c r="S3086" s="237"/>
      <c r="T3086" s="238"/>
      <c r="AT3086" s="233" t="s">
        <v>402</v>
      </c>
      <c r="AU3086" s="233" t="s">
        <v>87</v>
      </c>
      <c r="AV3086" s="12" t="s">
        <v>24</v>
      </c>
      <c r="AW3086" s="12" t="s">
        <v>43</v>
      </c>
      <c r="AX3086" s="12" t="s">
        <v>80</v>
      </c>
      <c r="AY3086" s="233" t="s">
        <v>281</v>
      </c>
    </row>
    <row r="3087" s="13" customFormat="1">
      <c r="B3087" s="239"/>
      <c r="D3087" s="216" t="s">
        <v>402</v>
      </c>
      <c r="E3087" s="240" t="s">
        <v>5</v>
      </c>
      <c r="F3087" s="241" t="s">
        <v>3322</v>
      </c>
      <c r="H3087" s="242">
        <v>7.5999999999999996</v>
      </c>
      <c r="I3087" s="243"/>
      <c r="L3087" s="239"/>
      <c r="M3087" s="244"/>
      <c r="N3087" s="245"/>
      <c r="O3087" s="245"/>
      <c r="P3087" s="245"/>
      <c r="Q3087" s="245"/>
      <c r="R3087" s="245"/>
      <c r="S3087" s="245"/>
      <c r="T3087" s="246"/>
      <c r="AT3087" s="240" t="s">
        <v>402</v>
      </c>
      <c r="AU3087" s="240" t="s">
        <v>87</v>
      </c>
      <c r="AV3087" s="13" t="s">
        <v>87</v>
      </c>
      <c r="AW3087" s="13" t="s">
        <v>43</v>
      </c>
      <c r="AX3087" s="13" t="s">
        <v>80</v>
      </c>
      <c r="AY3087" s="240" t="s">
        <v>281</v>
      </c>
    </row>
    <row r="3088" s="13" customFormat="1">
      <c r="B3088" s="239"/>
      <c r="D3088" s="216" t="s">
        <v>402</v>
      </c>
      <c r="E3088" s="240" t="s">
        <v>5</v>
      </c>
      <c r="F3088" s="241" t="s">
        <v>3537</v>
      </c>
      <c r="H3088" s="242">
        <v>4.2000000000000002</v>
      </c>
      <c r="I3088" s="243"/>
      <c r="L3088" s="239"/>
      <c r="M3088" s="244"/>
      <c r="N3088" s="245"/>
      <c r="O3088" s="245"/>
      <c r="P3088" s="245"/>
      <c r="Q3088" s="245"/>
      <c r="R3088" s="245"/>
      <c r="S3088" s="245"/>
      <c r="T3088" s="246"/>
      <c r="AT3088" s="240" t="s">
        <v>402</v>
      </c>
      <c r="AU3088" s="240" t="s">
        <v>87</v>
      </c>
      <c r="AV3088" s="13" t="s">
        <v>87</v>
      </c>
      <c r="AW3088" s="13" t="s">
        <v>43</v>
      </c>
      <c r="AX3088" s="13" t="s">
        <v>80</v>
      </c>
      <c r="AY3088" s="240" t="s">
        <v>281</v>
      </c>
    </row>
    <row r="3089" s="12" customFormat="1">
      <c r="B3089" s="232"/>
      <c r="D3089" s="216" t="s">
        <v>402</v>
      </c>
      <c r="E3089" s="233" t="s">
        <v>5</v>
      </c>
      <c r="F3089" s="234" t="s">
        <v>1440</v>
      </c>
      <c r="H3089" s="233" t="s">
        <v>5</v>
      </c>
      <c r="I3089" s="235"/>
      <c r="L3089" s="232"/>
      <c r="M3089" s="236"/>
      <c r="N3089" s="237"/>
      <c r="O3089" s="237"/>
      <c r="P3089" s="237"/>
      <c r="Q3089" s="237"/>
      <c r="R3089" s="237"/>
      <c r="S3089" s="237"/>
      <c r="T3089" s="238"/>
      <c r="AT3089" s="233" t="s">
        <v>402</v>
      </c>
      <c r="AU3089" s="233" t="s">
        <v>87</v>
      </c>
      <c r="AV3089" s="12" t="s">
        <v>24</v>
      </c>
      <c r="AW3089" s="12" t="s">
        <v>43</v>
      </c>
      <c r="AX3089" s="12" t="s">
        <v>80</v>
      </c>
      <c r="AY3089" s="233" t="s">
        <v>281</v>
      </c>
    </row>
    <row r="3090" s="13" customFormat="1">
      <c r="B3090" s="239"/>
      <c r="D3090" s="216" t="s">
        <v>402</v>
      </c>
      <c r="E3090" s="240" t="s">
        <v>5</v>
      </c>
      <c r="F3090" s="241" t="s">
        <v>3539</v>
      </c>
      <c r="H3090" s="242">
        <v>4.5499999999999998</v>
      </c>
      <c r="I3090" s="243"/>
      <c r="L3090" s="239"/>
      <c r="M3090" s="244"/>
      <c r="N3090" s="245"/>
      <c r="O3090" s="245"/>
      <c r="P3090" s="245"/>
      <c r="Q3090" s="245"/>
      <c r="R3090" s="245"/>
      <c r="S3090" s="245"/>
      <c r="T3090" s="246"/>
      <c r="AT3090" s="240" t="s">
        <v>402</v>
      </c>
      <c r="AU3090" s="240" t="s">
        <v>87</v>
      </c>
      <c r="AV3090" s="13" t="s">
        <v>87</v>
      </c>
      <c r="AW3090" s="13" t="s">
        <v>43</v>
      </c>
      <c r="AX3090" s="13" t="s">
        <v>80</v>
      </c>
      <c r="AY3090" s="240" t="s">
        <v>281</v>
      </c>
    </row>
    <row r="3091" s="12" customFormat="1">
      <c r="B3091" s="232"/>
      <c r="D3091" s="216" t="s">
        <v>402</v>
      </c>
      <c r="E3091" s="233" t="s">
        <v>5</v>
      </c>
      <c r="F3091" s="234" t="s">
        <v>1442</v>
      </c>
      <c r="H3091" s="233" t="s">
        <v>5</v>
      </c>
      <c r="I3091" s="235"/>
      <c r="L3091" s="232"/>
      <c r="M3091" s="236"/>
      <c r="N3091" s="237"/>
      <c r="O3091" s="237"/>
      <c r="P3091" s="237"/>
      <c r="Q3091" s="237"/>
      <c r="R3091" s="237"/>
      <c r="S3091" s="237"/>
      <c r="T3091" s="238"/>
      <c r="AT3091" s="233" t="s">
        <v>402</v>
      </c>
      <c r="AU3091" s="233" t="s">
        <v>87</v>
      </c>
      <c r="AV3091" s="12" t="s">
        <v>24</v>
      </c>
      <c r="AW3091" s="12" t="s">
        <v>43</v>
      </c>
      <c r="AX3091" s="12" t="s">
        <v>80</v>
      </c>
      <c r="AY3091" s="233" t="s">
        <v>281</v>
      </c>
    </row>
    <row r="3092" s="13" customFormat="1">
      <c r="B3092" s="239"/>
      <c r="D3092" s="216" t="s">
        <v>402</v>
      </c>
      <c r="E3092" s="240" t="s">
        <v>5</v>
      </c>
      <c r="F3092" s="241" t="s">
        <v>3323</v>
      </c>
      <c r="H3092" s="242">
        <v>19</v>
      </c>
      <c r="I3092" s="243"/>
      <c r="L3092" s="239"/>
      <c r="M3092" s="244"/>
      <c r="N3092" s="245"/>
      <c r="O3092" s="245"/>
      <c r="P3092" s="245"/>
      <c r="Q3092" s="245"/>
      <c r="R3092" s="245"/>
      <c r="S3092" s="245"/>
      <c r="T3092" s="246"/>
      <c r="AT3092" s="240" t="s">
        <v>402</v>
      </c>
      <c r="AU3092" s="240" t="s">
        <v>87</v>
      </c>
      <c r="AV3092" s="13" t="s">
        <v>87</v>
      </c>
      <c r="AW3092" s="13" t="s">
        <v>43</v>
      </c>
      <c r="AX3092" s="13" t="s">
        <v>80</v>
      </c>
      <c r="AY3092" s="240" t="s">
        <v>281</v>
      </c>
    </row>
    <row r="3093" s="12" customFormat="1">
      <c r="B3093" s="232"/>
      <c r="D3093" s="216" t="s">
        <v>402</v>
      </c>
      <c r="E3093" s="233" t="s">
        <v>5</v>
      </c>
      <c r="F3093" s="234" t="s">
        <v>1444</v>
      </c>
      <c r="H3093" s="233" t="s">
        <v>5</v>
      </c>
      <c r="I3093" s="235"/>
      <c r="L3093" s="232"/>
      <c r="M3093" s="236"/>
      <c r="N3093" s="237"/>
      <c r="O3093" s="237"/>
      <c r="P3093" s="237"/>
      <c r="Q3093" s="237"/>
      <c r="R3093" s="237"/>
      <c r="S3093" s="237"/>
      <c r="T3093" s="238"/>
      <c r="AT3093" s="233" t="s">
        <v>402</v>
      </c>
      <c r="AU3093" s="233" t="s">
        <v>87</v>
      </c>
      <c r="AV3093" s="12" t="s">
        <v>24</v>
      </c>
      <c r="AW3093" s="12" t="s">
        <v>43</v>
      </c>
      <c r="AX3093" s="12" t="s">
        <v>80</v>
      </c>
      <c r="AY3093" s="233" t="s">
        <v>281</v>
      </c>
    </row>
    <row r="3094" s="13" customFormat="1">
      <c r="B3094" s="239"/>
      <c r="D3094" s="216" t="s">
        <v>402</v>
      </c>
      <c r="E3094" s="240" t="s">
        <v>5</v>
      </c>
      <c r="F3094" s="241" t="s">
        <v>3324</v>
      </c>
      <c r="H3094" s="242">
        <v>18.399999999999999</v>
      </c>
      <c r="I3094" s="243"/>
      <c r="L3094" s="239"/>
      <c r="M3094" s="244"/>
      <c r="N3094" s="245"/>
      <c r="O3094" s="245"/>
      <c r="P3094" s="245"/>
      <c r="Q3094" s="245"/>
      <c r="R3094" s="245"/>
      <c r="S3094" s="245"/>
      <c r="T3094" s="246"/>
      <c r="AT3094" s="240" t="s">
        <v>402</v>
      </c>
      <c r="AU3094" s="240" t="s">
        <v>87</v>
      </c>
      <c r="AV3094" s="13" t="s">
        <v>87</v>
      </c>
      <c r="AW3094" s="13" t="s">
        <v>43</v>
      </c>
      <c r="AX3094" s="13" t="s">
        <v>80</v>
      </c>
      <c r="AY3094" s="240" t="s">
        <v>281</v>
      </c>
    </row>
    <row r="3095" s="14" customFormat="1">
      <c r="B3095" s="247"/>
      <c r="D3095" s="216" t="s">
        <v>402</v>
      </c>
      <c r="E3095" s="248" t="s">
        <v>5</v>
      </c>
      <c r="F3095" s="249" t="s">
        <v>405</v>
      </c>
      <c r="H3095" s="250">
        <v>213.34999999999999</v>
      </c>
      <c r="I3095" s="251"/>
      <c r="L3095" s="247"/>
      <c r="M3095" s="252"/>
      <c r="N3095" s="253"/>
      <c r="O3095" s="253"/>
      <c r="P3095" s="253"/>
      <c r="Q3095" s="253"/>
      <c r="R3095" s="253"/>
      <c r="S3095" s="253"/>
      <c r="T3095" s="254"/>
      <c r="AT3095" s="248" t="s">
        <v>402</v>
      </c>
      <c r="AU3095" s="248" t="s">
        <v>87</v>
      </c>
      <c r="AV3095" s="14" t="s">
        <v>286</v>
      </c>
      <c r="AW3095" s="14" t="s">
        <v>43</v>
      </c>
      <c r="AX3095" s="14" t="s">
        <v>24</v>
      </c>
      <c r="AY3095" s="248" t="s">
        <v>281</v>
      </c>
    </row>
    <row r="3096" s="1" customFormat="1" ht="16.5" customHeight="1">
      <c r="B3096" s="203"/>
      <c r="C3096" s="204" t="s">
        <v>3540</v>
      </c>
      <c r="D3096" s="204" t="s">
        <v>282</v>
      </c>
      <c r="E3096" s="205" t="s">
        <v>3541</v>
      </c>
      <c r="F3096" s="206" t="s">
        <v>3542</v>
      </c>
      <c r="G3096" s="207" t="s">
        <v>388</v>
      </c>
      <c r="H3096" s="208">
        <v>431.52999999999997</v>
      </c>
      <c r="I3096" s="209"/>
      <c r="J3096" s="210">
        <f>ROUND(I3096*H3096,2)</f>
        <v>0</v>
      </c>
      <c r="K3096" s="206" t="s">
        <v>389</v>
      </c>
      <c r="L3096" s="48"/>
      <c r="M3096" s="211" t="s">
        <v>5</v>
      </c>
      <c r="N3096" s="212" t="s">
        <v>51</v>
      </c>
      <c r="O3096" s="49"/>
      <c r="P3096" s="213">
        <f>O3096*H3096</f>
        <v>0</v>
      </c>
      <c r="Q3096" s="213">
        <v>0.00029999999999999997</v>
      </c>
      <c r="R3096" s="213">
        <f>Q3096*H3096</f>
        <v>0.12945899999999999</v>
      </c>
      <c r="S3096" s="213">
        <v>0</v>
      </c>
      <c r="T3096" s="214">
        <f>S3096*H3096</f>
        <v>0</v>
      </c>
      <c r="AR3096" s="26" t="s">
        <v>354</v>
      </c>
      <c r="AT3096" s="26" t="s">
        <v>282</v>
      </c>
      <c r="AU3096" s="26" t="s">
        <v>87</v>
      </c>
      <c r="AY3096" s="26" t="s">
        <v>281</v>
      </c>
      <c r="BE3096" s="215">
        <f>IF(N3096="základní",J3096,0)</f>
        <v>0</v>
      </c>
      <c r="BF3096" s="215">
        <f>IF(N3096="snížená",J3096,0)</f>
        <v>0</v>
      </c>
      <c r="BG3096" s="215">
        <f>IF(N3096="zákl. přenesená",J3096,0)</f>
        <v>0</v>
      </c>
      <c r="BH3096" s="215">
        <f>IF(N3096="sníž. přenesená",J3096,0)</f>
        <v>0</v>
      </c>
      <c r="BI3096" s="215">
        <f>IF(N3096="nulová",J3096,0)</f>
        <v>0</v>
      </c>
      <c r="BJ3096" s="26" t="s">
        <v>24</v>
      </c>
      <c r="BK3096" s="215">
        <f>ROUND(I3096*H3096,2)</f>
        <v>0</v>
      </c>
      <c r="BL3096" s="26" t="s">
        <v>354</v>
      </c>
      <c r="BM3096" s="26" t="s">
        <v>3543</v>
      </c>
    </row>
    <row r="3097" s="1" customFormat="1">
      <c r="B3097" s="48"/>
      <c r="D3097" s="216" t="s">
        <v>288</v>
      </c>
      <c r="F3097" s="217" t="s">
        <v>3544</v>
      </c>
      <c r="I3097" s="218"/>
      <c r="L3097" s="48"/>
      <c r="M3097" s="219"/>
      <c r="N3097" s="49"/>
      <c r="O3097" s="49"/>
      <c r="P3097" s="49"/>
      <c r="Q3097" s="49"/>
      <c r="R3097" s="49"/>
      <c r="S3097" s="49"/>
      <c r="T3097" s="87"/>
      <c r="AT3097" s="26" t="s">
        <v>288</v>
      </c>
      <c r="AU3097" s="26" t="s">
        <v>87</v>
      </c>
    </row>
    <row r="3098" s="1" customFormat="1" ht="16.5" customHeight="1">
      <c r="B3098" s="203"/>
      <c r="C3098" s="204" t="s">
        <v>3545</v>
      </c>
      <c r="D3098" s="204" t="s">
        <v>282</v>
      </c>
      <c r="E3098" s="205" t="s">
        <v>3546</v>
      </c>
      <c r="F3098" s="206" t="s">
        <v>3547</v>
      </c>
      <c r="G3098" s="207" t="s">
        <v>394</v>
      </c>
      <c r="H3098" s="208">
        <v>163.90000000000001</v>
      </c>
      <c r="I3098" s="209"/>
      <c r="J3098" s="210">
        <f>ROUND(I3098*H3098,2)</f>
        <v>0</v>
      </c>
      <c r="K3098" s="206" t="s">
        <v>389</v>
      </c>
      <c r="L3098" s="48"/>
      <c r="M3098" s="211" t="s">
        <v>5</v>
      </c>
      <c r="N3098" s="212" t="s">
        <v>51</v>
      </c>
      <c r="O3098" s="49"/>
      <c r="P3098" s="213">
        <f>O3098*H3098</f>
        <v>0</v>
      </c>
      <c r="Q3098" s="213">
        <v>3.0000000000000001E-05</v>
      </c>
      <c r="R3098" s="213">
        <f>Q3098*H3098</f>
        <v>0.0049170000000000004</v>
      </c>
      <c r="S3098" s="213">
        <v>0</v>
      </c>
      <c r="T3098" s="214">
        <f>S3098*H3098</f>
        <v>0</v>
      </c>
      <c r="AR3098" s="26" t="s">
        <v>354</v>
      </c>
      <c r="AT3098" s="26" t="s">
        <v>282</v>
      </c>
      <c r="AU3098" s="26" t="s">
        <v>87</v>
      </c>
      <c r="AY3098" s="26" t="s">
        <v>281</v>
      </c>
      <c r="BE3098" s="215">
        <f>IF(N3098="základní",J3098,0)</f>
        <v>0</v>
      </c>
      <c r="BF3098" s="215">
        <f>IF(N3098="snížená",J3098,0)</f>
        <v>0</v>
      </c>
      <c r="BG3098" s="215">
        <f>IF(N3098="zákl. přenesená",J3098,0)</f>
        <v>0</v>
      </c>
      <c r="BH3098" s="215">
        <f>IF(N3098="sníž. přenesená",J3098,0)</f>
        <v>0</v>
      </c>
      <c r="BI3098" s="215">
        <f>IF(N3098="nulová",J3098,0)</f>
        <v>0</v>
      </c>
      <c r="BJ3098" s="26" t="s">
        <v>24</v>
      </c>
      <c r="BK3098" s="215">
        <f>ROUND(I3098*H3098,2)</f>
        <v>0</v>
      </c>
      <c r="BL3098" s="26" t="s">
        <v>354</v>
      </c>
      <c r="BM3098" s="26" t="s">
        <v>3548</v>
      </c>
    </row>
    <row r="3099" s="1" customFormat="1">
      <c r="B3099" s="48"/>
      <c r="D3099" s="216" t="s">
        <v>288</v>
      </c>
      <c r="F3099" s="217" t="s">
        <v>3549</v>
      </c>
      <c r="I3099" s="218"/>
      <c r="L3099" s="48"/>
      <c r="M3099" s="219"/>
      <c r="N3099" s="49"/>
      <c r="O3099" s="49"/>
      <c r="P3099" s="49"/>
      <c r="Q3099" s="49"/>
      <c r="R3099" s="49"/>
      <c r="S3099" s="49"/>
      <c r="T3099" s="87"/>
      <c r="AT3099" s="26" t="s">
        <v>288</v>
      </c>
      <c r="AU3099" s="26" t="s">
        <v>87</v>
      </c>
    </row>
    <row r="3100" s="12" customFormat="1">
      <c r="B3100" s="232"/>
      <c r="D3100" s="216" t="s">
        <v>402</v>
      </c>
      <c r="E3100" s="233" t="s">
        <v>5</v>
      </c>
      <c r="F3100" s="234" t="s">
        <v>772</v>
      </c>
      <c r="H3100" s="233" t="s">
        <v>5</v>
      </c>
      <c r="I3100" s="235"/>
      <c r="L3100" s="232"/>
      <c r="M3100" s="236"/>
      <c r="N3100" s="237"/>
      <c r="O3100" s="237"/>
      <c r="P3100" s="237"/>
      <c r="Q3100" s="237"/>
      <c r="R3100" s="237"/>
      <c r="S3100" s="237"/>
      <c r="T3100" s="238"/>
      <c r="AT3100" s="233" t="s">
        <v>402</v>
      </c>
      <c r="AU3100" s="233" t="s">
        <v>87</v>
      </c>
      <c r="AV3100" s="12" t="s">
        <v>24</v>
      </c>
      <c r="AW3100" s="12" t="s">
        <v>43</v>
      </c>
      <c r="AX3100" s="12" t="s">
        <v>80</v>
      </c>
      <c r="AY3100" s="233" t="s">
        <v>281</v>
      </c>
    </row>
    <row r="3101" s="12" customFormat="1">
      <c r="B3101" s="232"/>
      <c r="D3101" s="216" t="s">
        <v>402</v>
      </c>
      <c r="E3101" s="233" t="s">
        <v>5</v>
      </c>
      <c r="F3101" s="234" t="s">
        <v>877</v>
      </c>
      <c r="H3101" s="233" t="s">
        <v>5</v>
      </c>
      <c r="I3101" s="235"/>
      <c r="L3101" s="232"/>
      <c r="M3101" s="236"/>
      <c r="N3101" s="237"/>
      <c r="O3101" s="237"/>
      <c r="P3101" s="237"/>
      <c r="Q3101" s="237"/>
      <c r="R3101" s="237"/>
      <c r="S3101" s="237"/>
      <c r="T3101" s="238"/>
      <c r="AT3101" s="233" t="s">
        <v>402</v>
      </c>
      <c r="AU3101" s="233" t="s">
        <v>87</v>
      </c>
      <c r="AV3101" s="12" t="s">
        <v>24</v>
      </c>
      <c r="AW3101" s="12" t="s">
        <v>43</v>
      </c>
      <c r="AX3101" s="12" t="s">
        <v>80</v>
      </c>
      <c r="AY3101" s="233" t="s">
        <v>281</v>
      </c>
    </row>
    <row r="3102" s="13" customFormat="1">
      <c r="B3102" s="239"/>
      <c r="D3102" s="216" t="s">
        <v>402</v>
      </c>
      <c r="E3102" s="240" t="s">
        <v>5</v>
      </c>
      <c r="F3102" s="241" t="s">
        <v>1974</v>
      </c>
      <c r="H3102" s="242">
        <v>23.199999999999999</v>
      </c>
      <c r="I3102" s="243"/>
      <c r="L3102" s="239"/>
      <c r="M3102" s="244"/>
      <c r="N3102" s="245"/>
      <c r="O3102" s="245"/>
      <c r="P3102" s="245"/>
      <c r="Q3102" s="245"/>
      <c r="R3102" s="245"/>
      <c r="S3102" s="245"/>
      <c r="T3102" s="246"/>
      <c r="AT3102" s="240" t="s">
        <v>402</v>
      </c>
      <c r="AU3102" s="240" t="s">
        <v>87</v>
      </c>
      <c r="AV3102" s="13" t="s">
        <v>87</v>
      </c>
      <c r="AW3102" s="13" t="s">
        <v>43</v>
      </c>
      <c r="AX3102" s="13" t="s">
        <v>80</v>
      </c>
      <c r="AY3102" s="240" t="s">
        <v>281</v>
      </c>
    </row>
    <row r="3103" s="13" customFormat="1">
      <c r="B3103" s="239"/>
      <c r="D3103" s="216" t="s">
        <v>402</v>
      </c>
      <c r="E3103" s="240" t="s">
        <v>5</v>
      </c>
      <c r="F3103" s="241" t="s">
        <v>3248</v>
      </c>
      <c r="H3103" s="242">
        <v>-1.3999999999999999</v>
      </c>
      <c r="I3103" s="243"/>
      <c r="L3103" s="239"/>
      <c r="M3103" s="244"/>
      <c r="N3103" s="245"/>
      <c r="O3103" s="245"/>
      <c r="P3103" s="245"/>
      <c r="Q3103" s="245"/>
      <c r="R3103" s="245"/>
      <c r="S3103" s="245"/>
      <c r="T3103" s="246"/>
      <c r="AT3103" s="240" t="s">
        <v>402</v>
      </c>
      <c r="AU3103" s="240" t="s">
        <v>87</v>
      </c>
      <c r="AV3103" s="13" t="s">
        <v>87</v>
      </c>
      <c r="AW3103" s="13" t="s">
        <v>43</v>
      </c>
      <c r="AX3103" s="13" t="s">
        <v>80</v>
      </c>
      <c r="AY3103" s="240" t="s">
        <v>281</v>
      </c>
    </row>
    <row r="3104" s="12" customFormat="1">
      <c r="B3104" s="232"/>
      <c r="D3104" s="216" t="s">
        <v>402</v>
      </c>
      <c r="E3104" s="233" t="s">
        <v>5</v>
      </c>
      <c r="F3104" s="234" t="s">
        <v>879</v>
      </c>
      <c r="H3104" s="233" t="s">
        <v>5</v>
      </c>
      <c r="I3104" s="235"/>
      <c r="L3104" s="232"/>
      <c r="M3104" s="236"/>
      <c r="N3104" s="237"/>
      <c r="O3104" s="237"/>
      <c r="P3104" s="237"/>
      <c r="Q3104" s="237"/>
      <c r="R3104" s="237"/>
      <c r="S3104" s="237"/>
      <c r="T3104" s="238"/>
      <c r="AT3104" s="233" t="s">
        <v>402</v>
      </c>
      <c r="AU3104" s="233" t="s">
        <v>87</v>
      </c>
      <c r="AV3104" s="12" t="s">
        <v>24</v>
      </c>
      <c r="AW3104" s="12" t="s">
        <v>43</v>
      </c>
      <c r="AX3104" s="12" t="s">
        <v>80</v>
      </c>
      <c r="AY3104" s="233" t="s">
        <v>281</v>
      </c>
    </row>
    <row r="3105" s="13" customFormat="1">
      <c r="B3105" s="239"/>
      <c r="D3105" s="216" t="s">
        <v>402</v>
      </c>
      <c r="E3105" s="240" t="s">
        <v>5</v>
      </c>
      <c r="F3105" s="241" t="s">
        <v>1975</v>
      </c>
      <c r="H3105" s="242">
        <v>36.899999999999999</v>
      </c>
      <c r="I3105" s="243"/>
      <c r="L3105" s="239"/>
      <c r="M3105" s="244"/>
      <c r="N3105" s="245"/>
      <c r="O3105" s="245"/>
      <c r="P3105" s="245"/>
      <c r="Q3105" s="245"/>
      <c r="R3105" s="245"/>
      <c r="S3105" s="245"/>
      <c r="T3105" s="246"/>
      <c r="AT3105" s="240" t="s">
        <v>402</v>
      </c>
      <c r="AU3105" s="240" t="s">
        <v>87</v>
      </c>
      <c r="AV3105" s="13" t="s">
        <v>87</v>
      </c>
      <c r="AW3105" s="13" t="s">
        <v>43</v>
      </c>
      <c r="AX3105" s="13" t="s">
        <v>80</v>
      </c>
      <c r="AY3105" s="240" t="s">
        <v>281</v>
      </c>
    </row>
    <row r="3106" s="13" customFormat="1">
      <c r="B3106" s="239"/>
      <c r="D3106" s="216" t="s">
        <v>402</v>
      </c>
      <c r="E3106" s="240" t="s">
        <v>5</v>
      </c>
      <c r="F3106" s="241" t="s">
        <v>830</v>
      </c>
      <c r="H3106" s="242">
        <v>-1.8</v>
      </c>
      <c r="I3106" s="243"/>
      <c r="L3106" s="239"/>
      <c r="M3106" s="244"/>
      <c r="N3106" s="245"/>
      <c r="O3106" s="245"/>
      <c r="P3106" s="245"/>
      <c r="Q3106" s="245"/>
      <c r="R3106" s="245"/>
      <c r="S3106" s="245"/>
      <c r="T3106" s="246"/>
      <c r="AT3106" s="240" t="s">
        <v>402</v>
      </c>
      <c r="AU3106" s="240" t="s">
        <v>87</v>
      </c>
      <c r="AV3106" s="13" t="s">
        <v>87</v>
      </c>
      <c r="AW3106" s="13" t="s">
        <v>43</v>
      </c>
      <c r="AX3106" s="13" t="s">
        <v>80</v>
      </c>
      <c r="AY3106" s="240" t="s">
        <v>281</v>
      </c>
    </row>
    <row r="3107" s="13" customFormat="1">
      <c r="B3107" s="239"/>
      <c r="D3107" s="216" t="s">
        <v>402</v>
      </c>
      <c r="E3107" s="240" t="s">
        <v>5</v>
      </c>
      <c r="F3107" s="241" t="s">
        <v>1416</v>
      </c>
      <c r="H3107" s="242">
        <v>-2.3999999999999999</v>
      </c>
      <c r="I3107" s="243"/>
      <c r="L3107" s="239"/>
      <c r="M3107" s="244"/>
      <c r="N3107" s="245"/>
      <c r="O3107" s="245"/>
      <c r="P3107" s="245"/>
      <c r="Q3107" s="245"/>
      <c r="R3107" s="245"/>
      <c r="S3107" s="245"/>
      <c r="T3107" s="246"/>
      <c r="AT3107" s="240" t="s">
        <v>402</v>
      </c>
      <c r="AU3107" s="240" t="s">
        <v>87</v>
      </c>
      <c r="AV3107" s="13" t="s">
        <v>87</v>
      </c>
      <c r="AW3107" s="13" t="s">
        <v>43</v>
      </c>
      <c r="AX3107" s="13" t="s">
        <v>80</v>
      </c>
      <c r="AY3107" s="240" t="s">
        <v>281</v>
      </c>
    </row>
    <row r="3108" s="12" customFormat="1">
      <c r="B3108" s="232"/>
      <c r="D3108" s="216" t="s">
        <v>402</v>
      </c>
      <c r="E3108" s="233" t="s">
        <v>5</v>
      </c>
      <c r="F3108" s="234" t="s">
        <v>3550</v>
      </c>
      <c r="H3108" s="233" t="s">
        <v>5</v>
      </c>
      <c r="I3108" s="235"/>
      <c r="L3108" s="232"/>
      <c r="M3108" s="236"/>
      <c r="N3108" s="237"/>
      <c r="O3108" s="237"/>
      <c r="P3108" s="237"/>
      <c r="Q3108" s="237"/>
      <c r="R3108" s="237"/>
      <c r="S3108" s="237"/>
      <c r="T3108" s="238"/>
      <c r="AT3108" s="233" t="s">
        <v>402</v>
      </c>
      <c r="AU3108" s="233" t="s">
        <v>87</v>
      </c>
      <c r="AV3108" s="12" t="s">
        <v>24</v>
      </c>
      <c r="AW3108" s="12" t="s">
        <v>43</v>
      </c>
      <c r="AX3108" s="12" t="s">
        <v>80</v>
      </c>
      <c r="AY3108" s="233" t="s">
        <v>281</v>
      </c>
    </row>
    <row r="3109" s="13" customFormat="1">
      <c r="B3109" s="239"/>
      <c r="D3109" s="216" t="s">
        <v>402</v>
      </c>
      <c r="E3109" s="240" t="s">
        <v>5</v>
      </c>
      <c r="F3109" s="241" t="s">
        <v>1977</v>
      </c>
      <c r="H3109" s="242">
        <v>13.4</v>
      </c>
      <c r="I3109" s="243"/>
      <c r="L3109" s="239"/>
      <c r="M3109" s="244"/>
      <c r="N3109" s="245"/>
      <c r="O3109" s="245"/>
      <c r="P3109" s="245"/>
      <c r="Q3109" s="245"/>
      <c r="R3109" s="245"/>
      <c r="S3109" s="245"/>
      <c r="T3109" s="246"/>
      <c r="AT3109" s="240" t="s">
        <v>402</v>
      </c>
      <c r="AU3109" s="240" t="s">
        <v>87</v>
      </c>
      <c r="AV3109" s="13" t="s">
        <v>87</v>
      </c>
      <c r="AW3109" s="13" t="s">
        <v>43</v>
      </c>
      <c r="AX3109" s="13" t="s">
        <v>80</v>
      </c>
      <c r="AY3109" s="240" t="s">
        <v>281</v>
      </c>
    </row>
    <row r="3110" s="13" customFormat="1">
      <c r="B3110" s="239"/>
      <c r="D3110" s="216" t="s">
        <v>402</v>
      </c>
      <c r="E3110" s="240" t="s">
        <v>5</v>
      </c>
      <c r="F3110" s="241" t="s">
        <v>830</v>
      </c>
      <c r="H3110" s="242">
        <v>-1.8</v>
      </c>
      <c r="I3110" s="243"/>
      <c r="L3110" s="239"/>
      <c r="M3110" s="244"/>
      <c r="N3110" s="245"/>
      <c r="O3110" s="245"/>
      <c r="P3110" s="245"/>
      <c r="Q3110" s="245"/>
      <c r="R3110" s="245"/>
      <c r="S3110" s="245"/>
      <c r="T3110" s="246"/>
      <c r="AT3110" s="240" t="s">
        <v>402</v>
      </c>
      <c r="AU3110" s="240" t="s">
        <v>87</v>
      </c>
      <c r="AV3110" s="13" t="s">
        <v>87</v>
      </c>
      <c r="AW3110" s="13" t="s">
        <v>43</v>
      </c>
      <c r="AX3110" s="13" t="s">
        <v>80</v>
      </c>
      <c r="AY3110" s="240" t="s">
        <v>281</v>
      </c>
    </row>
    <row r="3111" s="12" customFormat="1">
      <c r="B3111" s="232"/>
      <c r="D3111" s="216" t="s">
        <v>402</v>
      </c>
      <c r="E3111" s="233" t="s">
        <v>5</v>
      </c>
      <c r="F3111" s="234" t="s">
        <v>1427</v>
      </c>
      <c r="H3111" s="233" t="s">
        <v>5</v>
      </c>
      <c r="I3111" s="235"/>
      <c r="L3111" s="232"/>
      <c r="M3111" s="236"/>
      <c r="N3111" s="237"/>
      <c r="O3111" s="237"/>
      <c r="P3111" s="237"/>
      <c r="Q3111" s="237"/>
      <c r="R3111" s="237"/>
      <c r="S3111" s="237"/>
      <c r="T3111" s="238"/>
      <c r="AT3111" s="233" t="s">
        <v>402</v>
      </c>
      <c r="AU3111" s="233" t="s">
        <v>87</v>
      </c>
      <c r="AV3111" s="12" t="s">
        <v>24</v>
      </c>
      <c r="AW3111" s="12" t="s">
        <v>43</v>
      </c>
      <c r="AX3111" s="12" t="s">
        <v>80</v>
      </c>
      <c r="AY3111" s="233" t="s">
        <v>281</v>
      </c>
    </row>
    <row r="3112" s="13" customFormat="1">
      <c r="B3112" s="239"/>
      <c r="D3112" s="216" t="s">
        <v>402</v>
      </c>
      <c r="E3112" s="240" t="s">
        <v>5</v>
      </c>
      <c r="F3112" s="241" t="s">
        <v>1978</v>
      </c>
      <c r="H3112" s="242">
        <v>17.399999999999999</v>
      </c>
      <c r="I3112" s="243"/>
      <c r="L3112" s="239"/>
      <c r="M3112" s="244"/>
      <c r="N3112" s="245"/>
      <c r="O3112" s="245"/>
      <c r="P3112" s="245"/>
      <c r="Q3112" s="245"/>
      <c r="R3112" s="245"/>
      <c r="S3112" s="245"/>
      <c r="T3112" s="246"/>
      <c r="AT3112" s="240" t="s">
        <v>402</v>
      </c>
      <c r="AU3112" s="240" t="s">
        <v>87</v>
      </c>
      <c r="AV3112" s="13" t="s">
        <v>87</v>
      </c>
      <c r="AW3112" s="13" t="s">
        <v>43</v>
      </c>
      <c r="AX3112" s="13" t="s">
        <v>80</v>
      </c>
      <c r="AY3112" s="240" t="s">
        <v>281</v>
      </c>
    </row>
    <row r="3113" s="13" customFormat="1">
      <c r="B3113" s="239"/>
      <c r="D3113" s="216" t="s">
        <v>402</v>
      </c>
      <c r="E3113" s="240" t="s">
        <v>5</v>
      </c>
      <c r="F3113" s="241" t="s">
        <v>3551</v>
      </c>
      <c r="H3113" s="242">
        <v>-2.7999999999999998</v>
      </c>
      <c r="I3113" s="243"/>
      <c r="L3113" s="239"/>
      <c r="M3113" s="244"/>
      <c r="N3113" s="245"/>
      <c r="O3113" s="245"/>
      <c r="P3113" s="245"/>
      <c r="Q3113" s="245"/>
      <c r="R3113" s="245"/>
      <c r="S3113" s="245"/>
      <c r="T3113" s="246"/>
      <c r="AT3113" s="240" t="s">
        <v>402</v>
      </c>
      <c r="AU3113" s="240" t="s">
        <v>87</v>
      </c>
      <c r="AV3113" s="13" t="s">
        <v>87</v>
      </c>
      <c r="AW3113" s="13" t="s">
        <v>43</v>
      </c>
      <c r="AX3113" s="13" t="s">
        <v>80</v>
      </c>
      <c r="AY3113" s="240" t="s">
        <v>281</v>
      </c>
    </row>
    <row r="3114" s="13" customFormat="1">
      <c r="B3114" s="239"/>
      <c r="D3114" s="216" t="s">
        <v>402</v>
      </c>
      <c r="E3114" s="240" t="s">
        <v>5</v>
      </c>
      <c r="F3114" s="241" t="s">
        <v>830</v>
      </c>
      <c r="H3114" s="242">
        <v>-1.8</v>
      </c>
      <c r="I3114" s="243"/>
      <c r="L3114" s="239"/>
      <c r="M3114" s="244"/>
      <c r="N3114" s="245"/>
      <c r="O3114" s="245"/>
      <c r="P3114" s="245"/>
      <c r="Q3114" s="245"/>
      <c r="R3114" s="245"/>
      <c r="S3114" s="245"/>
      <c r="T3114" s="246"/>
      <c r="AT3114" s="240" t="s">
        <v>402</v>
      </c>
      <c r="AU3114" s="240" t="s">
        <v>87</v>
      </c>
      <c r="AV3114" s="13" t="s">
        <v>87</v>
      </c>
      <c r="AW3114" s="13" t="s">
        <v>43</v>
      </c>
      <c r="AX3114" s="13" t="s">
        <v>80</v>
      </c>
      <c r="AY3114" s="240" t="s">
        <v>281</v>
      </c>
    </row>
    <row r="3115" s="12" customFormat="1">
      <c r="B3115" s="232"/>
      <c r="D3115" s="216" t="s">
        <v>402</v>
      </c>
      <c r="E3115" s="233" t="s">
        <v>5</v>
      </c>
      <c r="F3115" s="234" t="s">
        <v>1431</v>
      </c>
      <c r="H3115" s="233" t="s">
        <v>5</v>
      </c>
      <c r="I3115" s="235"/>
      <c r="L3115" s="232"/>
      <c r="M3115" s="236"/>
      <c r="N3115" s="237"/>
      <c r="O3115" s="237"/>
      <c r="P3115" s="237"/>
      <c r="Q3115" s="237"/>
      <c r="R3115" s="237"/>
      <c r="S3115" s="237"/>
      <c r="T3115" s="238"/>
      <c r="AT3115" s="233" t="s">
        <v>402</v>
      </c>
      <c r="AU3115" s="233" t="s">
        <v>87</v>
      </c>
      <c r="AV3115" s="12" t="s">
        <v>24</v>
      </c>
      <c r="AW3115" s="12" t="s">
        <v>43</v>
      </c>
      <c r="AX3115" s="12" t="s">
        <v>80</v>
      </c>
      <c r="AY3115" s="233" t="s">
        <v>281</v>
      </c>
    </row>
    <row r="3116" s="13" customFormat="1">
      <c r="B3116" s="239"/>
      <c r="D3116" s="216" t="s">
        <v>402</v>
      </c>
      <c r="E3116" s="240" t="s">
        <v>5</v>
      </c>
      <c r="F3116" s="241" t="s">
        <v>1977</v>
      </c>
      <c r="H3116" s="242">
        <v>13.4</v>
      </c>
      <c r="I3116" s="243"/>
      <c r="L3116" s="239"/>
      <c r="M3116" s="244"/>
      <c r="N3116" s="245"/>
      <c r="O3116" s="245"/>
      <c r="P3116" s="245"/>
      <c r="Q3116" s="245"/>
      <c r="R3116" s="245"/>
      <c r="S3116" s="245"/>
      <c r="T3116" s="246"/>
      <c r="AT3116" s="240" t="s">
        <v>402</v>
      </c>
      <c r="AU3116" s="240" t="s">
        <v>87</v>
      </c>
      <c r="AV3116" s="13" t="s">
        <v>87</v>
      </c>
      <c r="AW3116" s="13" t="s">
        <v>43</v>
      </c>
      <c r="AX3116" s="13" t="s">
        <v>80</v>
      </c>
      <c r="AY3116" s="240" t="s">
        <v>281</v>
      </c>
    </row>
    <row r="3117" s="13" customFormat="1">
      <c r="B3117" s="239"/>
      <c r="D3117" s="216" t="s">
        <v>402</v>
      </c>
      <c r="E3117" s="240" t="s">
        <v>5</v>
      </c>
      <c r="F3117" s="241" t="s">
        <v>830</v>
      </c>
      <c r="H3117" s="242">
        <v>-1.8</v>
      </c>
      <c r="I3117" s="243"/>
      <c r="L3117" s="239"/>
      <c r="M3117" s="244"/>
      <c r="N3117" s="245"/>
      <c r="O3117" s="245"/>
      <c r="P3117" s="245"/>
      <c r="Q3117" s="245"/>
      <c r="R3117" s="245"/>
      <c r="S3117" s="245"/>
      <c r="T3117" s="246"/>
      <c r="AT3117" s="240" t="s">
        <v>402</v>
      </c>
      <c r="AU3117" s="240" t="s">
        <v>87</v>
      </c>
      <c r="AV3117" s="13" t="s">
        <v>87</v>
      </c>
      <c r="AW3117" s="13" t="s">
        <v>43</v>
      </c>
      <c r="AX3117" s="13" t="s">
        <v>80</v>
      </c>
      <c r="AY3117" s="240" t="s">
        <v>281</v>
      </c>
    </row>
    <row r="3118" s="12" customFormat="1">
      <c r="B3118" s="232"/>
      <c r="D3118" s="216" t="s">
        <v>402</v>
      </c>
      <c r="E3118" s="233" t="s">
        <v>5</v>
      </c>
      <c r="F3118" s="234" t="s">
        <v>3319</v>
      </c>
      <c r="H3118" s="233" t="s">
        <v>5</v>
      </c>
      <c r="I3118" s="235"/>
      <c r="L3118" s="232"/>
      <c r="M3118" s="236"/>
      <c r="N3118" s="237"/>
      <c r="O3118" s="237"/>
      <c r="P3118" s="237"/>
      <c r="Q3118" s="237"/>
      <c r="R3118" s="237"/>
      <c r="S3118" s="237"/>
      <c r="T3118" s="238"/>
      <c r="AT3118" s="233" t="s">
        <v>402</v>
      </c>
      <c r="AU3118" s="233" t="s">
        <v>87</v>
      </c>
      <c r="AV3118" s="12" t="s">
        <v>24</v>
      </c>
      <c r="AW3118" s="12" t="s">
        <v>43</v>
      </c>
      <c r="AX3118" s="12" t="s">
        <v>80</v>
      </c>
      <c r="AY3118" s="233" t="s">
        <v>281</v>
      </c>
    </row>
    <row r="3119" s="13" customFormat="1">
      <c r="B3119" s="239"/>
      <c r="D3119" s="216" t="s">
        <v>402</v>
      </c>
      <c r="E3119" s="240" t="s">
        <v>5</v>
      </c>
      <c r="F3119" s="241" t="s">
        <v>3320</v>
      </c>
      <c r="H3119" s="242">
        <v>16.100000000000001</v>
      </c>
      <c r="I3119" s="243"/>
      <c r="L3119" s="239"/>
      <c r="M3119" s="244"/>
      <c r="N3119" s="245"/>
      <c r="O3119" s="245"/>
      <c r="P3119" s="245"/>
      <c r="Q3119" s="245"/>
      <c r="R3119" s="245"/>
      <c r="S3119" s="245"/>
      <c r="T3119" s="246"/>
      <c r="AT3119" s="240" t="s">
        <v>402</v>
      </c>
      <c r="AU3119" s="240" t="s">
        <v>87</v>
      </c>
      <c r="AV3119" s="13" t="s">
        <v>87</v>
      </c>
      <c r="AW3119" s="13" t="s">
        <v>43</v>
      </c>
      <c r="AX3119" s="13" t="s">
        <v>80</v>
      </c>
      <c r="AY3119" s="240" t="s">
        <v>281</v>
      </c>
    </row>
    <row r="3120" s="13" customFormat="1">
      <c r="B3120" s="239"/>
      <c r="D3120" s="216" t="s">
        <v>402</v>
      </c>
      <c r="E3120" s="240" t="s">
        <v>5</v>
      </c>
      <c r="F3120" s="241" t="s">
        <v>823</v>
      </c>
      <c r="H3120" s="242">
        <v>-1.3999999999999999</v>
      </c>
      <c r="I3120" s="243"/>
      <c r="L3120" s="239"/>
      <c r="M3120" s="244"/>
      <c r="N3120" s="245"/>
      <c r="O3120" s="245"/>
      <c r="P3120" s="245"/>
      <c r="Q3120" s="245"/>
      <c r="R3120" s="245"/>
      <c r="S3120" s="245"/>
      <c r="T3120" s="246"/>
      <c r="AT3120" s="240" t="s">
        <v>402</v>
      </c>
      <c r="AU3120" s="240" t="s">
        <v>87</v>
      </c>
      <c r="AV3120" s="13" t="s">
        <v>87</v>
      </c>
      <c r="AW3120" s="13" t="s">
        <v>43</v>
      </c>
      <c r="AX3120" s="13" t="s">
        <v>80</v>
      </c>
      <c r="AY3120" s="240" t="s">
        <v>281</v>
      </c>
    </row>
    <row r="3121" s="13" customFormat="1">
      <c r="B3121" s="239"/>
      <c r="D3121" s="216" t="s">
        <v>402</v>
      </c>
      <c r="E3121" s="240" t="s">
        <v>5</v>
      </c>
      <c r="F3121" s="241" t="s">
        <v>830</v>
      </c>
      <c r="H3121" s="242">
        <v>-1.8</v>
      </c>
      <c r="I3121" s="243"/>
      <c r="L3121" s="239"/>
      <c r="M3121" s="244"/>
      <c r="N3121" s="245"/>
      <c r="O3121" s="245"/>
      <c r="P3121" s="245"/>
      <c r="Q3121" s="245"/>
      <c r="R3121" s="245"/>
      <c r="S3121" s="245"/>
      <c r="T3121" s="246"/>
      <c r="AT3121" s="240" t="s">
        <v>402</v>
      </c>
      <c r="AU3121" s="240" t="s">
        <v>87</v>
      </c>
      <c r="AV3121" s="13" t="s">
        <v>87</v>
      </c>
      <c r="AW3121" s="13" t="s">
        <v>43</v>
      </c>
      <c r="AX3121" s="13" t="s">
        <v>80</v>
      </c>
      <c r="AY3121" s="240" t="s">
        <v>281</v>
      </c>
    </row>
    <row r="3122" s="12" customFormat="1">
      <c r="B3122" s="232"/>
      <c r="D3122" s="216" t="s">
        <v>402</v>
      </c>
      <c r="E3122" s="233" t="s">
        <v>5</v>
      </c>
      <c r="F3122" s="234" t="s">
        <v>1125</v>
      </c>
      <c r="H3122" s="233" t="s">
        <v>5</v>
      </c>
      <c r="I3122" s="235"/>
      <c r="L3122" s="232"/>
      <c r="M3122" s="236"/>
      <c r="N3122" s="237"/>
      <c r="O3122" s="237"/>
      <c r="P3122" s="237"/>
      <c r="Q3122" s="237"/>
      <c r="R3122" s="237"/>
      <c r="S3122" s="237"/>
      <c r="T3122" s="238"/>
      <c r="AT3122" s="233" t="s">
        <v>402</v>
      </c>
      <c r="AU3122" s="233" t="s">
        <v>87</v>
      </c>
      <c r="AV3122" s="12" t="s">
        <v>24</v>
      </c>
      <c r="AW3122" s="12" t="s">
        <v>43</v>
      </c>
      <c r="AX3122" s="12" t="s">
        <v>80</v>
      </c>
      <c r="AY3122" s="233" t="s">
        <v>281</v>
      </c>
    </row>
    <row r="3123" s="13" customFormat="1">
      <c r="B3123" s="239"/>
      <c r="D3123" s="216" t="s">
        <v>402</v>
      </c>
      <c r="E3123" s="240" t="s">
        <v>5</v>
      </c>
      <c r="F3123" s="241" t="s">
        <v>3321</v>
      </c>
      <c r="H3123" s="242">
        <v>5.7000000000000002</v>
      </c>
      <c r="I3123" s="243"/>
      <c r="L3123" s="239"/>
      <c r="M3123" s="244"/>
      <c r="N3123" s="245"/>
      <c r="O3123" s="245"/>
      <c r="P3123" s="245"/>
      <c r="Q3123" s="245"/>
      <c r="R3123" s="245"/>
      <c r="S3123" s="245"/>
      <c r="T3123" s="246"/>
      <c r="AT3123" s="240" t="s">
        <v>402</v>
      </c>
      <c r="AU3123" s="240" t="s">
        <v>87</v>
      </c>
      <c r="AV3123" s="13" t="s">
        <v>87</v>
      </c>
      <c r="AW3123" s="13" t="s">
        <v>43</v>
      </c>
      <c r="AX3123" s="13" t="s">
        <v>80</v>
      </c>
      <c r="AY3123" s="240" t="s">
        <v>281</v>
      </c>
    </row>
    <row r="3124" s="13" customFormat="1">
      <c r="B3124" s="239"/>
      <c r="D3124" s="216" t="s">
        <v>402</v>
      </c>
      <c r="E3124" s="240" t="s">
        <v>5</v>
      </c>
      <c r="F3124" s="241" t="s">
        <v>3251</v>
      </c>
      <c r="H3124" s="242">
        <v>-0.69999999999999996</v>
      </c>
      <c r="I3124" s="243"/>
      <c r="L3124" s="239"/>
      <c r="M3124" s="244"/>
      <c r="N3124" s="245"/>
      <c r="O3124" s="245"/>
      <c r="P3124" s="245"/>
      <c r="Q3124" s="245"/>
      <c r="R3124" s="245"/>
      <c r="S3124" s="245"/>
      <c r="T3124" s="246"/>
      <c r="AT3124" s="240" t="s">
        <v>402</v>
      </c>
      <c r="AU3124" s="240" t="s">
        <v>87</v>
      </c>
      <c r="AV3124" s="13" t="s">
        <v>87</v>
      </c>
      <c r="AW3124" s="13" t="s">
        <v>43</v>
      </c>
      <c r="AX3124" s="13" t="s">
        <v>80</v>
      </c>
      <c r="AY3124" s="240" t="s">
        <v>281</v>
      </c>
    </row>
    <row r="3125" s="12" customFormat="1">
      <c r="B3125" s="232"/>
      <c r="D3125" s="216" t="s">
        <v>402</v>
      </c>
      <c r="E3125" s="233" t="s">
        <v>5</v>
      </c>
      <c r="F3125" s="234" t="s">
        <v>3302</v>
      </c>
      <c r="H3125" s="233" t="s">
        <v>5</v>
      </c>
      <c r="I3125" s="235"/>
      <c r="L3125" s="232"/>
      <c r="M3125" s="236"/>
      <c r="N3125" s="237"/>
      <c r="O3125" s="237"/>
      <c r="P3125" s="237"/>
      <c r="Q3125" s="237"/>
      <c r="R3125" s="237"/>
      <c r="S3125" s="237"/>
      <c r="T3125" s="238"/>
      <c r="AT3125" s="233" t="s">
        <v>402</v>
      </c>
      <c r="AU3125" s="233" t="s">
        <v>87</v>
      </c>
      <c r="AV3125" s="12" t="s">
        <v>24</v>
      </c>
      <c r="AW3125" s="12" t="s">
        <v>43</v>
      </c>
      <c r="AX3125" s="12" t="s">
        <v>80</v>
      </c>
      <c r="AY3125" s="233" t="s">
        <v>281</v>
      </c>
    </row>
    <row r="3126" s="13" customFormat="1">
      <c r="B3126" s="239"/>
      <c r="D3126" s="216" t="s">
        <v>402</v>
      </c>
      <c r="E3126" s="240" t="s">
        <v>5</v>
      </c>
      <c r="F3126" s="241" t="s">
        <v>3318</v>
      </c>
      <c r="H3126" s="242">
        <v>18.5</v>
      </c>
      <c r="I3126" s="243"/>
      <c r="L3126" s="239"/>
      <c r="M3126" s="244"/>
      <c r="N3126" s="245"/>
      <c r="O3126" s="245"/>
      <c r="P3126" s="245"/>
      <c r="Q3126" s="245"/>
      <c r="R3126" s="245"/>
      <c r="S3126" s="245"/>
      <c r="T3126" s="246"/>
      <c r="AT3126" s="240" t="s">
        <v>402</v>
      </c>
      <c r="AU3126" s="240" t="s">
        <v>87</v>
      </c>
      <c r="AV3126" s="13" t="s">
        <v>87</v>
      </c>
      <c r="AW3126" s="13" t="s">
        <v>43</v>
      </c>
      <c r="AX3126" s="13" t="s">
        <v>80</v>
      </c>
      <c r="AY3126" s="240" t="s">
        <v>281</v>
      </c>
    </row>
    <row r="3127" s="13" customFormat="1">
      <c r="B3127" s="239"/>
      <c r="D3127" s="216" t="s">
        <v>402</v>
      </c>
      <c r="E3127" s="240" t="s">
        <v>5</v>
      </c>
      <c r="F3127" s="241" t="s">
        <v>844</v>
      </c>
      <c r="H3127" s="242">
        <v>1.3999999999999999</v>
      </c>
      <c r="I3127" s="243"/>
      <c r="L3127" s="239"/>
      <c r="M3127" s="244"/>
      <c r="N3127" s="245"/>
      <c r="O3127" s="245"/>
      <c r="P3127" s="245"/>
      <c r="Q3127" s="245"/>
      <c r="R3127" s="245"/>
      <c r="S3127" s="245"/>
      <c r="T3127" s="246"/>
      <c r="AT3127" s="240" t="s">
        <v>402</v>
      </c>
      <c r="AU3127" s="240" t="s">
        <v>87</v>
      </c>
      <c r="AV3127" s="13" t="s">
        <v>87</v>
      </c>
      <c r="AW3127" s="13" t="s">
        <v>43</v>
      </c>
      <c r="AX3127" s="13" t="s">
        <v>80</v>
      </c>
      <c r="AY3127" s="240" t="s">
        <v>281</v>
      </c>
    </row>
    <row r="3128" s="13" customFormat="1">
      <c r="B3128" s="239"/>
      <c r="D3128" s="216" t="s">
        <v>402</v>
      </c>
      <c r="E3128" s="240" t="s">
        <v>5</v>
      </c>
      <c r="F3128" s="241" t="s">
        <v>3479</v>
      </c>
      <c r="H3128" s="242">
        <v>-0.90000000000000002</v>
      </c>
      <c r="I3128" s="243"/>
      <c r="L3128" s="239"/>
      <c r="M3128" s="244"/>
      <c r="N3128" s="245"/>
      <c r="O3128" s="245"/>
      <c r="P3128" s="245"/>
      <c r="Q3128" s="245"/>
      <c r="R3128" s="245"/>
      <c r="S3128" s="245"/>
      <c r="T3128" s="246"/>
      <c r="AT3128" s="240" t="s">
        <v>402</v>
      </c>
      <c r="AU3128" s="240" t="s">
        <v>87</v>
      </c>
      <c r="AV3128" s="13" t="s">
        <v>87</v>
      </c>
      <c r="AW3128" s="13" t="s">
        <v>43</v>
      </c>
      <c r="AX3128" s="13" t="s">
        <v>80</v>
      </c>
      <c r="AY3128" s="240" t="s">
        <v>281</v>
      </c>
    </row>
    <row r="3129" s="13" customFormat="1">
      <c r="B3129" s="239"/>
      <c r="D3129" s="216" t="s">
        <v>402</v>
      </c>
      <c r="E3129" s="240" t="s">
        <v>5</v>
      </c>
      <c r="F3129" s="241" t="s">
        <v>3465</v>
      </c>
      <c r="H3129" s="242">
        <v>-0.80000000000000004</v>
      </c>
      <c r="I3129" s="243"/>
      <c r="L3129" s="239"/>
      <c r="M3129" s="244"/>
      <c r="N3129" s="245"/>
      <c r="O3129" s="245"/>
      <c r="P3129" s="245"/>
      <c r="Q3129" s="245"/>
      <c r="R3129" s="245"/>
      <c r="S3129" s="245"/>
      <c r="T3129" s="246"/>
      <c r="AT3129" s="240" t="s">
        <v>402</v>
      </c>
      <c r="AU3129" s="240" t="s">
        <v>87</v>
      </c>
      <c r="AV3129" s="13" t="s">
        <v>87</v>
      </c>
      <c r="AW3129" s="13" t="s">
        <v>43</v>
      </c>
      <c r="AX3129" s="13" t="s">
        <v>80</v>
      </c>
      <c r="AY3129" s="240" t="s">
        <v>281</v>
      </c>
    </row>
    <row r="3130" s="13" customFormat="1">
      <c r="B3130" s="239"/>
      <c r="D3130" s="216" t="s">
        <v>402</v>
      </c>
      <c r="E3130" s="240" t="s">
        <v>5</v>
      </c>
      <c r="F3130" s="241" t="s">
        <v>5</v>
      </c>
      <c r="H3130" s="242">
        <v>0</v>
      </c>
      <c r="I3130" s="243"/>
      <c r="L3130" s="239"/>
      <c r="M3130" s="244"/>
      <c r="N3130" s="245"/>
      <c r="O3130" s="245"/>
      <c r="P3130" s="245"/>
      <c r="Q3130" s="245"/>
      <c r="R3130" s="245"/>
      <c r="S3130" s="245"/>
      <c r="T3130" s="246"/>
      <c r="AT3130" s="240" t="s">
        <v>402</v>
      </c>
      <c r="AU3130" s="240" t="s">
        <v>87</v>
      </c>
      <c r="AV3130" s="13" t="s">
        <v>87</v>
      </c>
      <c r="AW3130" s="13" t="s">
        <v>43</v>
      </c>
      <c r="AX3130" s="13" t="s">
        <v>80</v>
      </c>
      <c r="AY3130" s="240" t="s">
        <v>281</v>
      </c>
    </row>
    <row r="3131" s="12" customFormat="1">
      <c r="B3131" s="232"/>
      <c r="D3131" s="216" t="s">
        <v>402</v>
      </c>
      <c r="E3131" s="233" t="s">
        <v>5</v>
      </c>
      <c r="F3131" s="234" t="s">
        <v>776</v>
      </c>
      <c r="H3131" s="233" t="s">
        <v>5</v>
      </c>
      <c r="I3131" s="235"/>
      <c r="L3131" s="232"/>
      <c r="M3131" s="236"/>
      <c r="N3131" s="237"/>
      <c r="O3131" s="237"/>
      <c r="P3131" s="237"/>
      <c r="Q3131" s="237"/>
      <c r="R3131" s="237"/>
      <c r="S3131" s="237"/>
      <c r="T3131" s="238"/>
      <c r="AT3131" s="233" t="s">
        <v>402</v>
      </c>
      <c r="AU3131" s="233" t="s">
        <v>87</v>
      </c>
      <c r="AV3131" s="12" t="s">
        <v>24</v>
      </c>
      <c r="AW3131" s="12" t="s">
        <v>43</v>
      </c>
      <c r="AX3131" s="12" t="s">
        <v>80</v>
      </c>
      <c r="AY3131" s="233" t="s">
        <v>281</v>
      </c>
    </row>
    <row r="3132" s="12" customFormat="1">
      <c r="B3132" s="232"/>
      <c r="D3132" s="216" t="s">
        <v>402</v>
      </c>
      <c r="E3132" s="233" t="s">
        <v>5</v>
      </c>
      <c r="F3132" s="234" t="s">
        <v>843</v>
      </c>
      <c r="H3132" s="233" t="s">
        <v>5</v>
      </c>
      <c r="I3132" s="235"/>
      <c r="L3132" s="232"/>
      <c r="M3132" s="236"/>
      <c r="N3132" s="237"/>
      <c r="O3132" s="237"/>
      <c r="P3132" s="237"/>
      <c r="Q3132" s="237"/>
      <c r="R3132" s="237"/>
      <c r="S3132" s="237"/>
      <c r="T3132" s="238"/>
      <c r="AT3132" s="233" t="s">
        <v>402</v>
      </c>
      <c r="AU3132" s="233" t="s">
        <v>87</v>
      </c>
      <c r="AV3132" s="12" t="s">
        <v>24</v>
      </c>
      <c r="AW3132" s="12" t="s">
        <v>43</v>
      </c>
      <c r="AX3132" s="12" t="s">
        <v>80</v>
      </c>
      <c r="AY3132" s="233" t="s">
        <v>281</v>
      </c>
    </row>
    <row r="3133" s="13" customFormat="1">
      <c r="B3133" s="239"/>
      <c r="D3133" s="216" t="s">
        <v>402</v>
      </c>
      <c r="E3133" s="240" t="s">
        <v>5</v>
      </c>
      <c r="F3133" s="241" t="s">
        <v>3322</v>
      </c>
      <c r="H3133" s="242">
        <v>7.5999999999999996</v>
      </c>
      <c r="I3133" s="243"/>
      <c r="L3133" s="239"/>
      <c r="M3133" s="244"/>
      <c r="N3133" s="245"/>
      <c r="O3133" s="245"/>
      <c r="P3133" s="245"/>
      <c r="Q3133" s="245"/>
      <c r="R3133" s="245"/>
      <c r="S3133" s="245"/>
      <c r="T3133" s="246"/>
      <c r="AT3133" s="240" t="s">
        <v>402</v>
      </c>
      <c r="AU3133" s="240" t="s">
        <v>87</v>
      </c>
      <c r="AV3133" s="13" t="s">
        <v>87</v>
      </c>
      <c r="AW3133" s="13" t="s">
        <v>43</v>
      </c>
      <c r="AX3133" s="13" t="s">
        <v>80</v>
      </c>
      <c r="AY3133" s="240" t="s">
        <v>281</v>
      </c>
    </row>
    <row r="3134" s="13" customFormat="1">
      <c r="B3134" s="239"/>
      <c r="D3134" s="216" t="s">
        <v>402</v>
      </c>
      <c r="E3134" s="240" t="s">
        <v>5</v>
      </c>
      <c r="F3134" s="241" t="s">
        <v>3552</v>
      </c>
      <c r="H3134" s="242">
        <v>-0.29999999999999999</v>
      </c>
      <c r="I3134" s="243"/>
      <c r="L3134" s="239"/>
      <c r="M3134" s="244"/>
      <c r="N3134" s="245"/>
      <c r="O3134" s="245"/>
      <c r="P3134" s="245"/>
      <c r="Q3134" s="245"/>
      <c r="R3134" s="245"/>
      <c r="S3134" s="245"/>
      <c r="T3134" s="246"/>
      <c r="AT3134" s="240" t="s">
        <v>402</v>
      </c>
      <c r="AU3134" s="240" t="s">
        <v>87</v>
      </c>
      <c r="AV3134" s="13" t="s">
        <v>87</v>
      </c>
      <c r="AW3134" s="13" t="s">
        <v>43</v>
      </c>
      <c r="AX3134" s="13" t="s">
        <v>80</v>
      </c>
      <c r="AY3134" s="240" t="s">
        <v>281</v>
      </c>
    </row>
    <row r="3135" s="12" customFormat="1">
      <c r="B3135" s="232"/>
      <c r="D3135" s="216" t="s">
        <v>402</v>
      </c>
      <c r="E3135" s="233" t="s">
        <v>5</v>
      </c>
      <c r="F3135" s="234" t="s">
        <v>1442</v>
      </c>
      <c r="H3135" s="233" t="s">
        <v>5</v>
      </c>
      <c r="I3135" s="235"/>
      <c r="L3135" s="232"/>
      <c r="M3135" s="236"/>
      <c r="N3135" s="237"/>
      <c r="O3135" s="237"/>
      <c r="P3135" s="237"/>
      <c r="Q3135" s="237"/>
      <c r="R3135" s="237"/>
      <c r="S3135" s="237"/>
      <c r="T3135" s="238"/>
      <c r="AT3135" s="233" t="s">
        <v>402</v>
      </c>
      <c r="AU3135" s="233" t="s">
        <v>87</v>
      </c>
      <c r="AV3135" s="12" t="s">
        <v>24</v>
      </c>
      <c r="AW3135" s="12" t="s">
        <v>43</v>
      </c>
      <c r="AX3135" s="12" t="s">
        <v>80</v>
      </c>
      <c r="AY3135" s="233" t="s">
        <v>281</v>
      </c>
    </row>
    <row r="3136" s="13" customFormat="1">
      <c r="B3136" s="239"/>
      <c r="D3136" s="216" t="s">
        <v>402</v>
      </c>
      <c r="E3136" s="240" t="s">
        <v>5</v>
      </c>
      <c r="F3136" s="241" t="s">
        <v>3323</v>
      </c>
      <c r="H3136" s="242">
        <v>19</v>
      </c>
      <c r="I3136" s="243"/>
      <c r="L3136" s="239"/>
      <c r="M3136" s="244"/>
      <c r="N3136" s="245"/>
      <c r="O3136" s="245"/>
      <c r="P3136" s="245"/>
      <c r="Q3136" s="245"/>
      <c r="R3136" s="245"/>
      <c r="S3136" s="245"/>
      <c r="T3136" s="246"/>
      <c r="AT3136" s="240" t="s">
        <v>402</v>
      </c>
      <c r="AU3136" s="240" t="s">
        <v>87</v>
      </c>
      <c r="AV3136" s="13" t="s">
        <v>87</v>
      </c>
      <c r="AW3136" s="13" t="s">
        <v>43</v>
      </c>
      <c r="AX3136" s="13" t="s">
        <v>80</v>
      </c>
      <c r="AY3136" s="240" t="s">
        <v>281</v>
      </c>
    </row>
    <row r="3137" s="13" customFormat="1">
      <c r="B3137" s="239"/>
      <c r="D3137" s="216" t="s">
        <v>402</v>
      </c>
      <c r="E3137" s="240" t="s">
        <v>5</v>
      </c>
      <c r="F3137" s="241" t="s">
        <v>823</v>
      </c>
      <c r="H3137" s="242">
        <v>-1.3999999999999999</v>
      </c>
      <c r="I3137" s="243"/>
      <c r="L3137" s="239"/>
      <c r="M3137" s="244"/>
      <c r="N3137" s="245"/>
      <c r="O3137" s="245"/>
      <c r="P3137" s="245"/>
      <c r="Q3137" s="245"/>
      <c r="R3137" s="245"/>
      <c r="S3137" s="245"/>
      <c r="T3137" s="246"/>
      <c r="AT3137" s="240" t="s">
        <v>402</v>
      </c>
      <c r="AU3137" s="240" t="s">
        <v>87</v>
      </c>
      <c r="AV3137" s="13" t="s">
        <v>87</v>
      </c>
      <c r="AW3137" s="13" t="s">
        <v>43</v>
      </c>
      <c r="AX3137" s="13" t="s">
        <v>80</v>
      </c>
      <c r="AY3137" s="240" t="s">
        <v>281</v>
      </c>
    </row>
    <row r="3138" s="13" customFormat="1">
      <c r="B3138" s="239"/>
      <c r="D3138" s="216" t="s">
        <v>402</v>
      </c>
      <c r="E3138" s="240" t="s">
        <v>5</v>
      </c>
      <c r="F3138" s="241" t="s">
        <v>3257</v>
      </c>
      <c r="H3138" s="242">
        <v>-2.3999999999999999</v>
      </c>
      <c r="I3138" s="243"/>
      <c r="L3138" s="239"/>
      <c r="M3138" s="244"/>
      <c r="N3138" s="245"/>
      <c r="O3138" s="245"/>
      <c r="P3138" s="245"/>
      <c r="Q3138" s="245"/>
      <c r="R3138" s="245"/>
      <c r="S3138" s="245"/>
      <c r="T3138" s="246"/>
      <c r="AT3138" s="240" t="s">
        <v>402</v>
      </c>
      <c r="AU3138" s="240" t="s">
        <v>87</v>
      </c>
      <c r="AV3138" s="13" t="s">
        <v>87</v>
      </c>
      <c r="AW3138" s="13" t="s">
        <v>43</v>
      </c>
      <c r="AX3138" s="13" t="s">
        <v>80</v>
      </c>
      <c r="AY3138" s="240" t="s">
        <v>281</v>
      </c>
    </row>
    <row r="3139" s="12" customFormat="1">
      <c r="B3139" s="232"/>
      <c r="D3139" s="216" t="s">
        <v>402</v>
      </c>
      <c r="E3139" s="233" t="s">
        <v>5</v>
      </c>
      <c r="F3139" s="234" t="s">
        <v>1444</v>
      </c>
      <c r="H3139" s="233" t="s">
        <v>5</v>
      </c>
      <c r="I3139" s="235"/>
      <c r="L3139" s="232"/>
      <c r="M3139" s="236"/>
      <c r="N3139" s="237"/>
      <c r="O3139" s="237"/>
      <c r="P3139" s="237"/>
      <c r="Q3139" s="237"/>
      <c r="R3139" s="237"/>
      <c r="S3139" s="237"/>
      <c r="T3139" s="238"/>
      <c r="AT3139" s="233" t="s">
        <v>402</v>
      </c>
      <c r="AU3139" s="233" t="s">
        <v>87</v>
      </c>
      <c r="AV3139" s="12" t="s">
        <v>24</v>
      </c>
      <c r="AW3139" s="12" t="s">
        <v>43</v>
      </c>
      <c r="AX3139" s="12" t="s">
        <v>80</v>
      </c>
      <c r="AY3139" s="233" t="s">
        <v>281</v>
      </c>
    </row>
    <row r="3140" s="13" customFormat="1">
      <c r="B3140" s="239"/>
      <c r="D3140" s="216" t="s">
        <v>402</v>
      </c>
      <c r="E3140" s="240" t="s">
        <v>5</v>
      </c>
      <c r="F3140" s="241" t="s">
        <v>3324</v>
      </c>
      <c r="H3140" s="242">
        <v>18.399999999999999</v>
      </c>
      <c r="I3140" s="243"/>
      <c r="L3140" s="239"/>
      <c r="M3140" s="244"/>
      <c r="N3140" s="245"/>
      <c r="O3140" s="245"/>
      <c r="P3140" s="245"/>
      <c r="Q3140" s="245"/>
      <c r="R3140" s="245"/>
      <c r="S3140" s="245"/>
      <c r="T3140" s="246"/>
      <c r="AT3140" s="240" t="s">
        <v>402</v>
      </c>
      <c r="AU3140" s="240" t="s">
        <v>87</v>
      </c>
      <c r="AV3140" s="13" t="s">
        <v>87</v>
      </c>
      <c r="AW3140" s="13" t="s">
        <v>43</v>
      </c>
      <c r="AX3140" s="13" t="s">
        <v>80</v>
      </c>
      <c r="AY3140" s="240" t="s">
        <v>281</v>
      </c>
    </row>
    <row r="3141" s="13" customFormat="1">
      <c r="B3141" s="239"/>
      <c r="D3141" s="216" t="s">
        <v>402</v>
      </c>
      <c r="E3141" s="240" t="s">
        <v>5</v>
      </c>
      <c r="F3141" s="241" t="s">
        <v>3551</v>
      </c>
      <c r="H3141" s="242">
        <v>-2.7999999999999998</v>
      </c>
      <c r="I3141" s="243"/>
      <c r="L3141" s="239"/>
      <c r="M3141" s="244"/>
      <c r="N3141" s="245"/>
      <c r="O3141" s="245"/>
      <c r="P3141" s="245"/>
      <c r="Q3141" s="245"/>
      <c r="R3141" s="245"/>
      <c r="S3141" s="245"/>
      <c r="T3141" s="246"/>
      <c r="AT3141" s="240" t="s">
        <v>402</v>
      </c>
      <c r="AU3141" s="240" t="s">
        <v>87</v>
      </c>
      <c r="AV3141" s="13" t="s">
        <v>87</v>
      </c>
      <c r="AW3141" s="13" t="s">
        <v>43</v>
      </c>
      <c r="AX3141" s="13" t="s">
        <v>80</v>
      </c>
      <c r="AY3141" s="240" t="s">
        <v>281</v>
      </c>
    </row>
    <row r="3142" s="13" customFormat="1">
      <c r="B3142" s="239"/>
      <c r="D3142" s="216" t="s">
        <v>402</v>
      </c>
      <c r="E3142" s="240" t="s">
        <v>5</v>
      </c>
      <c r="F3142" s="241" t="s">
        <v>3256</v>
      </c>
      <c r="H3142" s="242">
        <v>-0.80000000000000004</v>
      </c>
      <c r="I3142" s="243"/>
      <c r="L3142" s="239"/>
      <c r="M3142" s="244"/>
      <c r="N3142" s="245"/>
      <c r="O3142" s="245"/>
      <c r="P3142" s="245"/>
      <c r="Q3142" s="245"/>
      <c r="R3142" s="245"/>
      <c r="S3142" s="245"/>
      <c r="T3142" s="246"/>
      <c r="AT3142" s="240" t="s">
        <v>402</v>
      </c>
      <c r="AU3142" s="240" t="s">
        <v>87</v>
      </c>
      <c r="AV3142" s="13" t="s">
        <v>87</v>
      </c>
      <c r="AW3142" s="13" t="s">
        <v>43</v>
      </c>
      <c r="AX3142" s="13" t="s">
        <v>80</v>
      </c>
      <c r="AY3142" s="240" t="s">
        <v>281</v>
      </c>
    </row>
    <row r="3143" s="14" customFormat="1">
      <c r="B3143" s="247"/>
      <c r="D3143" s="216" t="s">
        <v>402</v>
      </c>
      <c r="E3143" s="248" t="s">
        <v>5</v>
      </c>
      <c r="F3143" s="249" t="s">
        <v>405</v>
      </c>
      <c r="H3143" s="250">
        <v>163.90000000000001</v>
      </c>
      <c r="I3143" s="251"/>
      <c r="L3143" s="247"/>
      <c r="M3143" s="252"/>
      <c r="N3143" s="253"/>
      <c r="O3143" s="253"/>
      <c r="P3143" s="253"/>
      <c r="Q3143" s="253"/>
      <c r="R3143" s="253"/>
      <c r="S3143" s="253"/>
      <c r="T3143" s="254"/>
      <c r="AT3143" s="248" t="s">
        <v>402</v>
      </c>
      <c r="AU3143" s="248" t="s">
        <v>87</v>
      </c>
      <c r="AV3143" s="14" t="s">
        <v>286</v>
      </c>
      <c r="AW3143" s="14" t="s">
        <v>43</v>
      </c>
      <c r="AX3143" s="14" t="s">
        <v>24</v>
      </c>
      <c r="AY3143" s="248" t="s">
        <v>281</v>
      </c>
    </row>
    <row r="3144" s="1" customFormat="1" ht="16.5" customHeight="1">
      <c r="B3144" s="203"/>
      <c r="C3144" s="204" t="s">
        <v>3553</v>
      </c>
      <c r="D3144" s="204" t="s">
        <v>282</v>
      </c>
      <c r="E3144" s="205" t="s">
        <v>3554</v>
      </c>
      <c r="F3144" s="206" t="s">
        <v>3555</v>
      </c>
      <c r="G3144" s="207" t="s">
        <v>470</v>
      </c>
      <c r="H3144" s="208">
        <v>7.1719999999999997</v>
      </c>
      <c r="I3144" s="209"/>
      <c r="J3144" s="210">
        <f>ROUND(I3144*H3144,2)</f>
        <v>0</v>
      </c>
      <c r="K3144" s="206" t="s">
        <v>389</v>
      </c>
      <c r="L3144" s="48"/>
      <c r="M3144" s="211" t="s">
        <v>5</v>
      </c>
      <c r="N3144" s="212" t="s">
        <v>51</v>
      </c>
      <c r="O3144" s="49"/>
      <c r="P3144" s="213">
        <f>O3144*H3144</f>
        <v>0</v>
      </c>
      <c r="Q3144" s="213">
        <v>0</v>
      </c>
      <c r="R3144" s="213">
        <f>Q3144*H3144</f>
        <v>0</v>
      </c>
      <c r="S3144" s="213">
        <v>0</v>
      </c>
      <c r="T3144" s="214">
        <f>S3144*H3144</f>
        <v>0</v>
      </c>
      <c r="AR3144" s="26" t="s">
        <v>354</v>
      </c>
      <c r="AT3144" s="26" t="s">
        <v>282</v>
      </c>
      <c r="AU3144" s="26" t="s">
        <v>87</v>
      </c>
      <c r="AY3144" s="26" t="s">
        <v>281</v>
      </c>
      <c r="BE3144" s="215">
        <f>IF(N3144="základní",J3144,0)</f>
        <v>0</v>
      </c>
      <c r="BF3144" s="215">
        <f>IF(N3144="snížená",J3144,0)</f>
        <v>0</v>
      </c>
      <c r="BG3144" s="215">
        <f>IF(N3144="zákl. přenesená",J3144,0)</f>
        <v>0</v>
      </c>
      <c r="BH3144" s="215">
        <f>IF(N3144="sníž. přenesená",J3144,0)</f>
        <v>0</v>
      </c>
      <c r="BI3144" s="215">
        <f>IF(N3144="nulová",J3144,0)</f>
        <v>0</v>
      </c>
      <c r="BJ3144" s="26" t="s">
        <v>24</v>
      </c>
      <c r="BK3144" s="215">
        <f>ROUND(I3144*H3144,2)</f>
        <v>0</v>
      </c>
      <c r="BL3144" s="26" t="s">
        <v>354</v>
      </c>
      <c r="BM3144" s="26" t="s">
        <v>3556</v>
      </c>
    </row>
    <row r="3145" s="1" customFormat="1">
      <c r="B3145" s="48"/>
      <c r="D3145" s="216" t="s">
        <v>288</v>
      </c>
      <c r="F3145" s="217" t="s">
        <v>3557</v>
      </c>
      <c r="I3145" s="218"/>
      <c r="L3145" s="48"/>
      <c r="M3145" s="219"/>
      <c r="N3145" s="49"/>
      <c r="O3145" s="49"/>
      <c r="P3145" s="49"/>
      <c r="Q3145" s="49"/>
      <c r="R3145" s="49"/>
      <c r="S3145" s="49"/>
      <c r="T3145" s="87"/>
      <c r="AT3145" s="26" t="s">
        <v>288</v>
      </c>
      <c r="AU3145" s="26" t="s">
        <v>87</v>
      </c>
    </row>
    <row r="3146" s="10" customFormat="1" ht="29.88" customHeight="1">
      <c r="B3146" s="192"/>
      <c r="D3146" s="193" t="s">
        <v>79</v>
      </c>
      <c r="E3146" s="230" t="s">
        <v>3558</v>
      </c>
      <c r="F3146" s="230" t="s">
        <v>3559</v>
      </c>
      <c r="I3146" s="195"/>
      <c r="J3146" s="231">
        <f>BK3146</f>
        <v>0</v>
      </c>
      <c r="L3146" s="192"/>
      <c r="M3146" s="197"/>
      <c r="N3146" s="198"/>
      <c r="O3146" s="198"/>
      <c r="P3146" s="199">
        <f>SUM(P3147:P3194)</f>
        <v>0</v>
      </c>
      <c r="Q3146" s="198"/>
      <c r="R3146" s="199">
        <f>SUM(R3147:R3194)</f>
        <v>0.28351187999999999</v>
      </c>
      <c r="S3146" s="198"/>
      <c r="T3146" s="200">
        <f>SUM(T3147:T3194)</f>
        <v>0</v>
      </c>
      <c r="AR3146" s="193" t="s">
        <v>87</v>
      </c>
      <c r="AT3146" s="201" t="s">
        <v>79</v>
      </c>
      <c r="AU3146" s="201" t="s">
        <v>24</v>
      </c>
      <c r="AY3146" s="193" t="s">
        <v>281</v>
      </c>
      <c r="BK3146" s="202">
        <f>SUM(BK3147:BK3194)</f>
        <v>0</v>
      </c>
    </row>
    <row r="3147" s="1" customFormat="1" ht="16.5" customHeight="1">
      <c r="B3147" s="203"/>
      <c r="C3147" s="204" t="s">
        <v>3560</v>
      </c>
      <c r="D3147" s="204" t="s">
        <v>282</v>
      </c>
      <c r="E3147" s="205" t="s">
        <v>3561</v>
      </c>
      <c r="F3147" s="206" t="s">
        <v>3562</v>
      </c>
      <c r="G3147" s="207" t="s">
        <v>515</v>
      </c>
      <c r="H3147" s="208">
        <v>39</v>
      </c>
      <c r="I3147" s="209"/>
      <c r="J3147" s="210">
        <f>ROUND(I3147*H3147,2)</f>
        <v>0</v>
      </c>
      <c r="K3147" s="206" t="s">
        <v>5</v>
      </c>
      <c r="L3147" s="48"/>
      <c r="M3147" s="211" t="s">
        <v>5</v>
      </c>
      <c r="N3147" s="212" t="s">
        <v>51</v>
      </c>
      <c r="O3147" s="49"/>
      <c r="P3147" s="213">
        <f>O3147*H3147</f>
        <v>0</v>
      </c>
      <c r="Q3147" s="213">
        <v>0</v>
      </c>
      <c r="R3147" s="213">
        <f>Q3147*H3147</f>
        <v>0</v>
      </c>
      <c r="S3147" s="213">
        <v>0</v>
      </c>
      <c r="T3147" s="214">
        <f>S3147*H3147</f>
        <v>0</v>
      </c>
      <c r="AR3147" s="26" t="s">
        <v>354</v>
      </c>
      <c r="AT3147" s="26" t="s">
        <v>282</v>
      </c>
      <c r="AU3147" s="26" t="s">
        <v>87</v>
      </c>
      <c r="AY3147" s="26" t="s">
        <v>281</v>
      </c>
      <c r="BE3147" s="215">
        <f>IF(N3147="základní",J3147,0)</f>
        <v>0</v>
      </c>
      <c r="BF3147" s="215">
        <f>IF(N3147="snížená",J3147,0)</f>
        <v>0</v>
      </c>
      <c r="BG3147" s="215">
        <f>IF(N3147="zákl. přenesená",J3147,0)</f>
        <v>0</v>
      </c>
      <c r="BH3147" s="215">
        <f>IF(N3147="sníž. přenesená",J3147,0)</f>
        <v>0</v>
      </c>
      <c r="BI3147" s="215">
        <f>IF(N3147="nulová",J3147,0)</f>
        <v>0</v>
      </c>
      <c r="BJ3147" s="26" t="s">
        <v>24</v>
      </c>
      <c r="BK3147" s="215">
        <f>ROUND(I3147*H3147,2)</f>
        <v>0</v>
      </c>
      <c r="BL3147" s="26" t="s">
        <v>354</v>
      </c>
      <c r="BM3147" s="26" t="s">
        <v>3563</v>
      </c>
    </row>
    <row r="3148" s="1" customFormat="1" ht="16.5" customHeight="1">
      <c r="B3148" s="203"/>
      <c r="C3148" s="204" t="s">
        <v>3564</v>
      </c>
      <c r="D3148" s="204" t="s">
        <v>282</v>
      </c>
      <c r="E3148" s="205" t="s">
        <v>3565</v>
      </c>
      <c r="F3148" s="206" t="s">
        <v>3566</v>
      </c>
      <c r="G3148" s="207" t="s">
        <v>394</v>
      </c>
      <c r="H3148" s="208">
        <v>48</v>
      </c>
      <c r="I3148" s="209"/>
      <c r="J3148" s="210">
        <f>ROUND(I3148*H3148,2)</f>
        <v>0</v>
      </c>
      <c r="K3148" s="206" t="s">
        <v>389</v>
      </c>
      <c r="L3148" s="48"/>
      <c r="M3148" s="211" t="s">
        <v>5</v>
      </c>
      <c r="N3148" s="212" t="s">
        <v>51</v>
      </c>
      <c r="O3148" s="49"/>
      <c r="P3148" s="213">
        <f>O3148*H3148</f>
        <v>0</v>
      </c>
      <c r="Q3148" s="213">
        <v>3.7299999999999999E-05</v>
      </c>
      <c r="R3148" s="213">
        <f>Q3148*H3148</f>
        <v>0.0017903999999999999</v>
      </c>
      <c r="S3148" s="213">
        <v>0</v>
      </c>
      <c r="T3148" s="214">
        <f>S3148*H3148</f>
        <v>0</v>
      </c>
      <c r="AR3148" s="26" t="s">
        <v>354</v>
      </c>
      <c r="AT3148" s="26" t="s">
        <v>282</v>
      </c>
      <c r="AU3148" s="26" t="s">
        <v>87</v>
      </c>
      <c r="AY3148" s="26" t="s">
        <v>281</v>
      </c>
      <c r="BE3148" s="215">
        <f>IF(N3148="základní",J3148,0)</f>
        <v>0</v>
      </c>
      <c r="BF3148" s="215">
        <f>IF(N3148="snížená",J3148,0)</f>
        <v>0</v>
      </c>
      <c r="BG3148" s="215">
        <f>IF(N3148="zákl. přenesená",J3148,0)</f>
        <v>0</v>
      </c>
      <c r="BH3148" s="215">
        <f>IF(N3148="sníž. přenesená",J3148,0)</f>
        <v>0</v>
      </c>
      <c r="BI3148" s="215">
        <f>IF(N3148="nulová",J3148,0)</f>
        <v>0</v>
      </c>
      <c r="BJ3148" s="26" t="s">
        <v>24</v>
      </c>
      <c r="BK3148" s="215">
        <f>ROUND(I3148*H3148,2)</f>
        <v>0</v>
      </c>
      <c r="BL3148" s="26" t="s">
        <v>354</v>
      </c>
      <c r="BM3148" s="26" t="s">
        <v>3567</v>
      </c>
    </row>
    <row r="3149" s="1" customFormat="1">
      <c r="B3149" s="48"/>
      <c r="D3149" s="216" t="s">
        <v>288</v>
      </c>
      <c r="F3149" s="217" t="s">
        <v>3568</v>
      </c>
      <c r="I3149" s="218"/>
      <c r="L3149" s="48"/>
      <c r="M3149" s="219"/>
      <c r="N3149" s="49"/>
      <c r="O3149" s="49"/>
      <c r="P3149" s="49"/>
      <c r="Q3149" s="49"/>
      <c r="R3149" s="49"/>
      <c r="S3149" s="49"/>
      <c r="T3149" s="87"/>
      <c r="AT3149" s="26" t="s">
        <v>288</v>
      </c>
      <c r="AU3149" s="26" t="s">
        <v>87</v>
      </c>
    </row>
    <row r="3150" s="12" customFormat="1">
      <c r="B3150" s="232"/>
      <c r="D3150" s="216" t="s">
        <v>402</v>
      </c>
      <c r="E3150" s="233" t="s">
        <v>5</v>
      </c>
      <c r="F3150" s="234" t="s">
        <v>776</v>
      </c>
      <c r="H3150" s="233" t="s">
        <v>5</v>
      </c>
      <c r="I3150" s="235"/>
      <c r="L3150" s="232"/>
      <c r="M3150" s="236"/>
      <c r="N3150" s="237"/>
      <c r="O3150" s="237"/>
      <c r="P3150" s="237"/>
      <c r="Q3150" s="237"/>
      <c r="R3150" s="237"/>
      <c r="S3150" s="237"/>
      <c r="T3150" s="238"/>
      <c r="AT3150" s="233" t="s">
        <v>402</v>
      </c>
      <c r="AU3150" s="233" t="s">
        <v>87</v>
      </c>
      <c r="AV3150" s="12" t="s">
        <v>24</v>
      </c>
      <c r="AW3150" s="12" t="s">
        <v>43</v>
      </c>
      <c r="AX3150" s="12" t="s">
        <v>80</v>
      </c>
      <c r="AY3150" s="233" t="s">
        <v>281</v>
      </c>
    </row>
    <row r="3151" s="12" customFormat="1">
      <c r="B3151" s="232"/>
      <c r="D3151" s="216" t="s">
        <v>402</v>
      </c>
      <c r="E3151" s="233" t="s">
        <v>5</v>
      </c>
      <c r="F3151" s="234" t="s">
        <v>3569</v>
      </c>
      <c r="H3151" s="233" t="s">
        <v>5</v>
      </c>
      <c r="I3151" s="235"/>
      <c r="L3151" s="232"/>
      <c r="M3151" s="236"/>
      <c r="N3151" s="237"/>
      <c r="O3151" s="237"/>
      <c r="P3151" s="237"/>
      <c r="Q3151" s="237"/>
      <c r="R3151" s="237"/>
      <c r="S3151" s="237"/>
      <c r="T3151" s="238"/>
      <c r="AT3151" s="233" t="s">
        <v>402</v>
      </c>
      <c r="AU3151" s="233" t="s">
        <v>87</v>
      </c>
      <c r="AV3151" s="12" t="s">
        <v>24</v>
      </c>
      <c r="AW3151" s="12" t="s">
        <v>43</v>
      </c>
      <c r="AX3151" s="12" t="s">
        <v>80</v>
      </c>
      <c r="AY3151" s="233" t="s">
        <v>281</v>
      </c>
    </row>
    <row r="3152" s="13" customFormat="1">
      <c r="B3152" s="239"/>
      <c r="D3152" s="216" t="s">
        <v>402</v>
      </c>
      <c r="E3152" s="240" t="s">
        <v>5</v>
      </c>
      <c r="F3152" s="241" t="s">
        <v>3570</v>
      </c>
      <c r="H3152" s="242">
        <v>48</v>
      </c>
      <c r="I3152" s="243"/>
      <c r="L3152" s="239"/>
      <c r="M3152" s="244"/>
      <c r="N3152" s="245"/>
      <c r="O3152" s="245"/>
      <c r="P3152" s="245"/>
      <c r="Q3152" s="245"/>
      <c r="R3152" s="245"/>
      <c r="S3152" s="245"/>
      <c r="T3152" s="246"/>
      <c r="AT3152" s="240" t="s">
        <v>402</v>
      </c>
      <c r="AU3152" s="240" t="s">
        <v>87</v>
      </c>
      <c r="AV3152" s="13" t="s">
        <v>87</v>
      </c>
      <c r="AW3152" s="13" t="s">
        <v>43</v>
      </c>
      <c r="AX3152" s="13" t="s">
        <v>80</v>
      </c>
      <c r="AY3152" s="240" t="s">
        <v>281</v>
      </c>
    </row>
    <row r="3153" s="14" customFormat="1">
      <c r="B3153" s="247"/>
      <c r="D3153" s="216" t="s">
        <v>402</v>
      </c>
      <c r="E3153" s="248" t="s">
        <v>5</v>
      </c>
      <c r="F3153" s="249" t="s">
        <v>405</v>
      </c>
      <c r="H3153" s="250">
        <v>48</v>
      </c>
      <c r="I3153" s="251"/>
      <c r="L3153" s="247"/>
      <c r="M3153" s="252"/>
      <c r="N3153" s="253"/>
      <c r="O3153" s="253"/>
      <c r="P3153" s="253"/>
      <c r="Q3153" s="253"/>
      <c r="R3153" s="253"/>
      <c r="S3153" s="253"/>
      <c r="T3153" s="254"/>
      <c r="AT3153" s="248" t="s">
        <v>402</v>
      </c>
      <c r="AU3153" s="248" t="s">
        <v>87</v>
      </c>
      <c r="AV3153" s="14" t="s">
        <v>286</v>
      </c>
      <c r="AW3153" s="14" t="s">
        <v>43</v>
      </c>
      <c r="AX3153" s="14" t="s">
        <v>24</v>
      </c>
      <c r="AY3153" s="248" t="s">
        <v>281</v>
      </c>
    </row>
    <row r="3154" s="1" customFormat="1" ht="25.5" customHeight="1">
      <c r="B3154" s="203"/>
      <c r="C3154" s="204" t="s">
        <v>3571</v>
      </c>
      <c r="D3154" s="204" t="s">
        <v>282</v>
      </c>
      <c r="E3154" s="205" t="s">
        <v>3572</v>
      </c>
      <c r="F3154" s="206" t="s">
        <v>3573</v>
      </c>
      <c r="G3154" s="207" t="s">
        <v>388</v>
      </c>
      <c r="H3154" s="208">
        <v>1224.876</v>
      </c>
      <c r="I3154" s="209"/>
      <c r="J3154" s="210">
        <f>ROUND(I3154*H3154,2)</f>
        <v>0</v>
      </c>
      <c r="K3154" s="206" t="s">
        <v>389</v>
      </c>
      <c r="L3154" s="48"/>
      <c r="M3154" s="211" t="s">
        <v>5</v>
      </c>
      <c r="N3154" s="212" t="s">
        <v>51</v>
      </c>
      <c r="O3154" s="49"/>
      <c r="P3154" s="213">
        <f>O3154*H3154</f>
        <v>0</v>
      </c>
      <c r="Q3154" s="213">
        <v>0.00017000000000000001</v>
      </c>
      <c r="R3154" s="213">
        <f>Q3154*H3154</f>
        <v>0.20822892000000001</v>
      </c>
      <c r="S3154" s="213">
        <v>0</v>
      </c>
      <c r="T3154" s="214">
        <f>S3154*H3154</f>
        <v>0</v>
      </c>
      <c r="AR3154" s="26" t="s">
        <v>354</v>
      </c>
      <c r="AT3154" s="26" t="s">
        <v>282</v>
      </c>
      <c r="AU3154" s="26" t="s">
        <v>87</v>
      </c>
      <c r="AY3154" s="26" t="s">
        <v>281</v>
      </c>
      <c r="BE3154" s="215">
        <f>IF(N3154="základní",J3154,0)</f>
        <v>0</v>
      </c>
      <c r="BF3154" s="215">
        <f>IF(N3154="snížená",J3154,0)</f>
        <v>0</v>
      </c>
      <c r="BG3154" s="215">
        <f>IF(N3154="zákl. přenesená",J3154,0)</f>
        <v>0</v>
      </c>
      <c r="BH3154" s="215">
        <f>IF(N3154="sníž. přenesená",J3154,0)</f>
        <v>0</v>
      </c>
      <c r="BI3154" s="215">
        <f>IF(N3154="nulová",J3154,0)</f>
        <v>0</v>
      </c>
      <c r="BJ3154" s="26" t="s">
        <v>24</v>
      </c>
      <c r="BK3154" s="215">
        <f>ROUND(I3154*H3154,2)</f>
        <v>0</v>
      </c>
      <c r="BL3154" s="26" t="s">
        <v>354</v>
      </c>
      <c r="BM3154" s="26" t="s">
        <v>3574</v>
      </c>
    </row>
    <row r="3155" s="1" customFormat="1">
      <c r="B3155" s="48"/>
      <c r="D3155" s="216" t="s">
        <v>288</v>
      </c>
      <c r="F3155" s="217" t="s">
        <v>3575</v>
      </c>
      <c r="I3155" s="218"/>
      <c r="L3155" s="48"/>
      <c r="M3155" s="219"/>
      <c r="N3155" s="49"/>
      <c r="O3155" s="49"/>
      <c r="P3155" s="49"/>
      <c r="Q3155" s="49"/>
      <c r="R3155" s="49"/>
      <c r="S3155" s="49"/>
      <c r="T3155" s="87"/>
      <c r="AT3155" s="26" t="s">
        <v>288</v>
      </c>
      <c r="AU3155" s="26" t="s">
        <v>87</v>
      </c>
    </row>
    <row r="3156" s="12" customFormat="1">
      <c r="B3156" s="232"/>
      <c r="D3156" s="216" t="s">
        <v>402</v>
      </c>
      <c r="E3156" s="233" t="s">
        <v>5</v>
      </c>
      <c r="F3156" s="234" t="s">
        <v>3576</v>
      </c>
      <c r="H3156" s="233" t="s">
        <v>5</v>
      </c>
      <c r="I3156" s="235"/>
      <c r="L3156" s="232"/>
      <c r="M3156" s="236"/>
      <c r="N3156" s="237"/>
      <c r="O3156" s="237"/>
      <c r="P3156" s="237"/>
      <c r="Q3156" s="237"/>
      <c r="R3156" s="237"/>
      <c r="S3156" s="237"/>
      <c r="T3156" s="238"/>
      <c r="AT3156" s="233" t="s">
        <v>402</v>
      </c>
      <c r="AU3156" s="233" t="s">
        <v>87</v>
      </c>
      <c r="AV3156" s="12" t="s">
        <v>24</v>
      </c>
      <c r="AW3156" s="12" t="s">
        <v>43</v>
      </c>
      <c r="AX3156" s="12" t="s">
        <v>80</v>
      </c>
      <c r="AY3156" s="233" t="s">
        <v>281</v>
      </c>
    </row>
    <row r="3157" s="13" customFormat="1">
      <c r="B3157" s="239"/>
      <c r="D3157" s="216" t="s">
        <v>402</v>
      </c>
      <c r="E3157" s="240" t="s">
        <v>5</v>
      </c>
      <c r="F3157" s="241" t="s">
        <v>3577</v>
      </c>
      <c r="H3157" s="242">
        <v>0.98999999999999999</v>
      </c>
      <c r="I3157" s="243"/>
      <c r="L3157" s="239"/>
      <c r="M3157" s="244"/>
      <c r="N3157" s="245"/>
      <c r="O3157" s="245"/>
      <c r="P3157" s="245"/>
      <c r="Q3157" s="245"/>
      <c r="R3157" s="245"/>
      <c r="S3157" s="245"/>
      <c r="T3157" s="246"/>
      <c r="AT3157" s="240" t="s">
        <v>402</v>
      </c>
      <c r="AU3157" s="240" t="s">
        <v>87</v>
      </c>
      <c r="AV3157" s="13" t="s">
        <v>87</v>
      </c>
      <c r="AW3157" s="13" t="s">
        <v>43</v>
      </c>
      <c r="AX3157" s="13" t="s">
        <v>80</v>
      </c>
      <c r="AY3157" s="240" t="s">
        <v>281</v>
      </c>
    </row>
    <row r="3158" s="13" customFormat="1">
      <c r="B3158" s="239"/>
      <c r="D3158" s="216" t="s">
        <v>402</v>
      </c>
      <c r="E3158" s="240" t="s">
        <v>5</v>
      </c>
      <c r="F3158" s="241" t="s">
        <v>3578</v>
      </c>
      <c r="H3158" s="242">
        <v>3.3999999999999999</v>
      </c>
      <c r="I3158" s="243"/>
      <c r="L3158" s="239"/>
      <c r="M3158" s="244"/>
      <c r="N3158" s="245"/>
      <c r="O3158" s="245"/>
      <c r="P3158" s="245"/>
      <c r="Q3158" s="245"/>
      <c r="R3158" s="245"/>
      <c r="S3158" s="245"/>
      <c r="T3158" s="246"/>
      <c r="AT3158" s="240" t="s">
        <v>402</v>
      </c>
      <c r="AU3158" s="240" t="s">
        <v>87</v>
      </c>
      <c r="AV3158" s="13" t="s">
        <v>87</v>
      </c>
      <c r="AW3158" s="13" t="s">
        <v>43</v>
      </c>
      <c r="AX3158" s="13" t="s">
        <v>80</v>
      </c>
      <c r="AY3158" s="240" t="s">
        <v>281</v>
      </c>
    </row>
    <row r="3159" s="12" customFormat="1">
      <c r="B3159" s="232"/>
      <c r="D3159" s="216" t="s">
        <v>402</v>
      </c>
      <c r="E3159" s="233" t="s">
        <v>5</v>
      </c>
      <c r="F3159" s="234" t="s">
        <v>3579</v>
      </c>
      <c r="H3159" s="233" t="s">
        <v>5</v>
      </c>
      <c r="I3159" s="235"/>
      <c r="L3159" s="232"/>
      <c r="M3159" s="236"/>
      <c r="N3159" s="237"/>
      <c r="O3159" s="237"/>
      <c r="P3159" s="237"/>
      <c r="Q3159" s="237"/>
      <c r="R3159" s="237"/>
      <c r="S3159" s="237"/>
      <c r="T3159" s="238"/>
      <c r="AT3159" s="233" t="s">
        <v>402</v>
      </c>
      <c r="AU3159" s="233" t="s">
        <v>87</v>
      </c>
      <c r="AV3159" s="12" t="s">
        <v>24</v>
      </c>
      <c r="AW3159" s="12" t="s">
        <v>43</v>
      </c>
      <c r="AX3159" s="12" t="s">
        <v>80</v>
      </c>
      <c r="AY3159" s="233" t="s">
        <v>281</v>
      </c>
    </row>
    <row r="3160" s="13" customFormat="1">
      <c r="B3160" s="239"/>
      <c r="D3160" s="216" t="s">
        <v>402</v>
      </c>
      <c r="E3160" s="240" t="s">
        <v>5</v>
      </c>
      <c r="F3160" s="241" t="s">
        <v>3580</v>
      </c>
      <c r="H3160" s="242">
        <v>0.56000000000000005</v>
      </c>
      <c r="I3160" s="243"/>
      <c r="L3160" s="239"/>
      <c r="M3160" s="244"/>
      <c r="N3160" s="245"/>
      <c r="O3160" s="245"/>
      <c r="P3160" s="245"/>
      <c r="Q3160" s="245"/>
      <c r="R3160" s="245"/>
      <c r="S3160" s="245"/>
      <c r="T3160" s="246"/>
      <c r="AT3160" s="240" t="s">
        <v>402</v>
      </c>
      <c r="AU3160" s="240" t="s">
        <v>87</v>
      </c>
      <c r="AV3160" s="13" t="s">
        <v>87</v>
      </c>
      <c r="AW3160" s="13" t="s">
        <v>43</v>
      </c>
      <c r="AX3160" s="13" t="s">
        <v>80</v>
      </c>
      <c r="AY3160" s="240" t="s">
        <v>281</v>
      </c>
    </row>
    <row r="3161" s="13" customFormat="1">
      <c r="B3161" s="239"/>
      <c r="D3161" s="216" t="s">
        <v>402</v>
      </c>
      <c r="E3161" s="240" t="s">
        <v>5</v>
      </c>
      <c r="F3161" s="241" t="s">
        <v>3581</v>
      </c>
      <c r="H3161" s="242">
        <v>6.7999999999999998</v>
      </c>
      <c r="I3161" s="243"/>
      <c r="L3161" s="239"/>
      <c r="M3161" s="244"/>
      <c r="N3161" s="245"/>
      <c r="O3161" s="245"/>
      <c r="P3161" s="245"/>
      <c r="Q3161" s="245"/>
      <c r="R3161" s="245"/>
      <c r="S3161" s="245"/>
      <c r="T3161" s="246"/>
      <c r="AT3161" s="240" t="s">
        <v>402</v>
      </c>
      <c r="AU3161" s="240" t="s">
        <v>87</v>
      </c>
      <c r="AV3161" s="13" t="s">
        <v>87</v>
      </c>
      <c r="AW3161" s="13" t="s">
        <v>43</v>
      </c>
      <c r="AX3161" s="13" t="s">
        <v>80</v>
      </c>
      <c r="AY3161" s="240" t="s">
        <v>281</v>
      </c>
    </row>
    <row r="3162" s="12" customFormat="1">
      <c r="B3162" s="232"/>
      <c r="D3162" s="216" t="s">
        <v>402</v>
      </c>
      <c r="E3162" s="233" t="s">
        <v>5</v>
      </c>
      <c r="F3162" s="234" t="s">
        <v>3582</v>
      </c>
      <c r="H3162" s="233" t="s">
        <v>5</v>
      </c>
      <c r="I3162" s="235"/>
      <c r="L3162" s="232"/>
      <c r="M3162" s="236"/>
      <c r="N3162" s="237"/>
      <c r="O3162" s="237"/>
      <c r="P3162" s="237"/>
      <c r="Q3162" s="237"/>
      <c r="R3162" s="237"/>
      <c r="S3162" s="237"/>
      <c r="T3162" s="238"/>
      <c r="AT3162" s="233" t="s">
        <v>402</v>
      </c>
      <c r="AU3162" s="233" t="s">
        <v>87</v>
      </c>
      <c r="AV3162" s="12" t="s">
        <v>24</v>
      </c>
      <c r="AW3162" s="12" t="s">
        <v>43</v>
      </c>
      <c r="AX3162" s="12" t="s">
        <v>80</v>
      </c>
      <c r="AY3162" s="233" t="s">
        <v>281</v>
      </c>
    </row>
    <row r="3163" s="13" customFormat="1">
      <c r="B3163" s="239"/>
      <c r="D3163" s="216" t="s">
        <v>402</v>
      </c>
      <c r="E3163" s="240" t="s">
        <v>5</v>
      </c>
      <c r="F3163" s="241" t="s">
        <v>3583</v>
      </c>
      <c r="H3163" s="242">
        <v>2.1899999999999999</v>
      </c>
      <c r="I3163" s="243"/>
      <c r="L3163" s="239"/>
      <c r="M3163" s="244"/>
      <c r="N3163" s="245"/>
      <c r="O3163" s="245"/>
      <c r="P3163" s="245"/>
      <c r="Q3163" s="245"/>
      <c r="R3163" s="245"/>
      <c r="S3163" s="245"/>
      <c r="T3163" s="246"/>
      <c r="AT3163" s="240" t="s">
        <v>402</v>
      </c>
      <c r="AU3163" s="240" t="s">
        <v>87</v>
      </c>
      <c r="AV3163" s="13" t="s">
        <v>87</v>
      </c>
      <c r="AW3163" s="13" t="s">
        <v>43</v>
      </c>
      <c r="AX3163" s="13" t="s">
        <v>80</v>
      </c>
      <c r="AY3163" s="240" t="s">
        <v>281</v>
      </c>
    </row>
    <row r="3164" s="13" customFormat="1">
      <c r="B3164" s="239"/>
      <c r="D3164" s="216" t="s">
        <v>402</v>
      </c>
      <c r="E3164" s="240" t="s">
        <v>5</v>
      </c>
      <c r="F3164" s="241" t="s">
        <v>3584</v>
      </c>
      <c r="H3164" s="242">
        <v>3.6600000000000001</v>
      </c>
      <c r="I3164" s="243"/>
      <c r="L3164" s="239"/>
      <c r="M3164" s="244"/>
      <c r="N3164" s="245"/>
      <c r="O3164" s="245"/>
      <c r="P3164" s="245"/>
      <c r="Q3164" s="245"/>
      <c r="R3164" s="245"/>
      <c r="S3164" s="245"/>
      <c r="T3164" s="246"/>
      <c r="AT3164" s="240" t="s">
        <v>402</v>
      </c>
      <c r="AU3164" s="240" t="s">
        <v>87</v>
      </c>
      <c r="AV3164" s="13" t="s">
        <v>87</v>
      </c>
      <c r="AW3164" s="13" t="s">
        <v>43</v>
      </c>
      <c r="AX3164" s="13" t="s">
        <v>80</v>
      </c>
      <c r="AY3164" s="240" t="s">
        <v>281</v>
      </c>
    </row>
    <row r="3165" s="13" customFormat="1">
      <c r="B3165" s="239"/>
      <c r="D3165" s="216" t="s">
        <v>402</v>
      </c>
      <c r="E3165" s="240" t="s">
        <v>5</v>
      </c>
      <c r="F3165" s="241" t="s">
        <v>3585</v>
      </c>
      <c r="H3165" s="242">
        <v>1.9139999999999999</v>
      </c>
      <c r="I3165" s="243"/>
      <c r="L3165" s="239"/>
      <c r="M3165" s="244"/>
      <c r="N3165" s="245"/>
      <c r="O3165" s="245"/>
      <c r="P3165" s="245"/>
      <c r="Q3165" s="245"/>
      <c r="R3165" s="245"/>
      <c r="S3165" s="245"/>
      <c r="T3165" s="246"/>
      <c r="AT3165" s="240" t="s">
        <v>402</v>
      </c>
      <c r="AU3165" s="240" t="s">
        <v>87</v>
      </c>
      <c r="AV3165" s="13" t="s">
        <v>87</v>
      </c>
      <c r="AW3165" s="13" t="s">
        <v>43</v>
      </c>
      <c r="AX3165" s="13" t="s">
        <v>80</v>
      </c>
      <c r="AY3165" s="240" t="s">
        <v>281</v>
      </c>
    </row>
    <row r="3166" s="13" customFormat="1">
      <c r="B3166" s="239"/>
      <c r="D3166" s="216" t="s">
        <v>402</v>
      </c>
      <c r="E3166" s="240" t="s">
        <v>5</v>
      </c>
      <c r="F3166" s="241" t="s">
        <v>3586</v>
      </c>
      <c r="H3166" s="242">
        <v>4.0800000000000001</v>
      </c>
      <c r="I3166" s="243"/>
      <c r="L3166" s="239"/>
      <c r="M3166" s="244"/>
      <c r="N3166" s="245"/>
      <c r="O3166" s="245"/>
      <c r="P3166" s="245"/>
      <c r="Q3166" s="245"/>
      <c r="R3166" s="245"/>
      <c r="S3166" s="245"/>
      <c r="T3166" s="246"/>
      <c r="AT3166" s="240" t="s">
        <v>402</v>
      </c>
      <c r="AU3166" s="240" t="s">
        <v>87</v>
      </c>
      <c r="AV3166" s="13" t="s">
        <v>87</v>
      </c>
      <c r="AW3166" s="13" t="s">
        <v>43</v>
      </c>
      <c r="AX3166" s="13" t="s">
        <v>80</v>
      </c>
      <c r="AY3166" s="240" t="s">
        <v>281</v>
      </c>
    </row>
    <row r="3167" s="13" customFormat="1">
      <c r="B3167" s="239"/>
      <c r="D3167" s="216" t="s">
        <v>402</v>
      </c>
      <c r="E3167" s="240" t="s">
        <v>5</v>
      </c>
      <c r="F3167" s="241" t="s">
        <v>3587</v>
      </c>
      <c r="H3167" s="242">
        <v>16.079999999999998</v>
      </c>
      <c r="I3167" s="243"/>
      <c r="L3167" s="239"/>
      <c r="M3167" s="244"/>
      <c r="N3167" s="245"/>
      <c r="O3167" s="245"/>
      <c r="P3167" s="245"/>
      <c r="Q3167" s="245"/>
      <c r="R3167" s="245"/>
      <c r="S3167" s="245"/>
      <c r="T3167" s="246"/>
      <c r="AT3167" s="240" t="s">
        <v>402</v>
      </c>
      <c r="AU3167" s="240" t="s">
        <v>87</v>
      </c>
      <c r="AV3167" s="13" t="s">
        <v>87</v>
      </c>
      <c r="AW3167" s="13" t="s">
        <v>43</v>
      </c>
      <c r="AX3167" s="13" t="s">
        <v>80</v>
      </c>
      <c r="AY3167" s="240" t="s">
        <v>281</v>
      </c>
    </row>
    <row r="3168" s="13" customFormat="1">
      <c r="B3168" s="239"/>
      <c r="D3168" s="216" t="s">
        <v>402</v>
      </c>
      <c r="E3168" s="240" t="s">
        <v>5</v>
      </c>
      <c r="F3168" s="241" t="s">
        <v>5</v>
      </c>
      <c r="H3168" s="242">
        <v>0</v>
      </c>
      <c r="I3168" s="243"/>
      <c r="L3168" s="239"/>
      <c r="M3168" s="244"/>
      <c r="N3168" s="245"/>
      <c r="O3168" s="245"/>
      <c r="P3168" s="245"/>
      <c r="Q3168" s="245"/>
      <c r="R3168" s="245"/>
      <c r="S3168" s="245"/>
      <c r="T3168" s="246"/>
      <c r="AT3168" s="240" t="s">
        <v>402</v>
      </c>
      <c r="AU3168" s="240" t="s">
        <v>87</v>
      </c>
      <c r="AV3168" s="13" t="s">
        <v>87</v>
      </c>
      <c r="AW3168" s="13" t="s">
        <v>43</v>
      </c>
      <c r="AX3168" s="13" t="s">
        <v>80</v>
      </c>
      <c r="AY3168" s="240" t="s">
        <v>281</v>
      </c>
    </row>
    <row r="3169" s="12" customFormat="1">
      <c r="B3169" s="232"/>
      <c r="D3169" s="216" t="s">
        <v>402</v>
      </c>
      <c r="E3169" s="233" t="s">
        <v>5</v>
      </c>
      <c r="F3169" s="234" t="s">
        <v>3588</v>
      </c>
      <c r="H3169" s="233" t="s">
        <v>5</v>
      </c>
      <c r="I3169" s="235"/>
      <c r="L3169" s="232"/>
      <c r="M3169" s="236"/>
      <c r="N3169" s="237"/>
      <c r="O3169" s="237"/>
      <c r="P3169" s="237"/>
      <c r="Q3169" s="237"/>
      <c r="R3169" s="237"/>
      <c r="S3169" s="237"/>
      <c r="T3169" s="238"/>
      <c r="AT3169" s="233" t="s">
        <v>402</v>
      </c>
      <c r="AU3169" s="233" t="s">
        <v>87</v>
      </c>
      <c r="AV3169" s="12" t="s">
        <v>24</v>
      </c>
      <c r="AW3169" s="12" t="s">
        <v>43</v>
      </c>
      <c r="AX3169" s="12" t="s">
        <v>80</v>
      </c>
      <c r="AY3169" s="233" t="s">
        <v>281</v>
      </c>
    </row>
    <row r="3170" s="13" customFormat="1">
      <c r="B3170" s="239"/>
      <c r="D3170" s="216" t="s">
        <v>402</v>
      </c>
      <c r="E3170" s="240" t="s">
        <v>5</v>
      </c>
      <c r="F3170" s="241" t="s">
        <v>3589</v>
      </c>
      <c r="H3170" s="242">
        <v>35.264000000000003</v>
      </c>
      <c r="I3170" s="243"/>
      <c r="L3170" s="239"/>
      <c r="M3170" s="244"/>
      <c r="N3170" s="245"/>
      <c r="O3170" s="245"/>
      <c r="P3170" s="245"/>
      <c r="Q3170" s="245"/>
      <c r="R3170" s="245"/>
      <c r="S3170" s="245"/>
      <c r="T3170" s="246"/>
      <c r="AT3170" s="240" t="s">
        <v>402</v>
      </c>
      <c r="AU3170" s="240" t="s">
        <v>87</v>
      </c>
      <c r="AV3170" s="13" t="s">
        <v>87</v>
      </c>
      <c r="AW3170" s="13" t="s">
        <v>43</v>
      </c>
      <c r="AX3170" s="13" t="s">
        <v>80</v>
      </c>
      <c r="AY3170" s="240" t="s">
        <v>281</v>
      </c>
    </row>
    <row r="3171" s="13" customFormat="1">
      <c r="B3171" s="239"/>
      <c r="D3171" s="216" t="s">
        <v>402</v>
      </c>
      <c r="E3171" s="240" t="s">
        <v>5</v>
      </c>
      <c r="F3171" s="241" t="s">
        <v>3590</v>
      </c>
      <c r="H3171" s="242">
        <v>2.2130000000000001</v>
      </c>
      <c r="I3171" s="243"/>
      <c r="L3171" s="239"/>
      <c r="M3171" s="244"/>
      <c r="N3171" s="245"/>
      <c r="O3171" s="245"/>
      <c r="P3171" s="245"/>
      <c r="Q3171" s="245"/>
      <c r="R3171" s="245"/>
      <c r="S3171" s="245"/>
      <c r="T3171" s="246"/>
      <c r="AT3171" s="240" t="s">
        <v>402</v>
      </c>
      <c r="AU3171" s="240" t="s">
        <v>87</v>
      </c>
      <c r="AV3171" s="13" t="s">
        <v>87</v>
      </c>
      <c r="AW3171" s="13" t="s">
        <v>43</v>
      </c>
      <c r="AX3171" s="13" t="s">
        <v>80</v>
      </c>
      <c r="AY3171" s="240" t="s">
        <v>281</v>
      </c>
    </row>
    <row r="3172" s="13" customFormat="1">
      <c r="B3172" s="239"/>
      <c r="D3172" s="216" t="s">
        <v>402</v>
      </c>
      <c r="E3172" s="240" t="s">
        <v>5</v>
      </c>
      <c r="F3172" s="241" t="s">
        <v>3591</v>
      </c>
      <c r="H3172" s="242">
        <v>1.9270000000000001</v>
      </c>
      <c r="I3172" s="243"/>
      <c r="L3172" s="239"/>
      <c r="M3172" s="244"/>
      <c r="N3172" s="245"/>
      <c r="O3172" s="245"/>
      <c r="P3172" s="245"/>
      <c r="Q3172" s="245"/>
      <c r="R3172" s="245"/>
      <c r="S3172" s="245"/>
      <c r="T3172" s="246"/>
      <c r="AT3172" s="240" t="s">
        <v>402</v>
      </c>
      <c r="AU3172" s="240" t="s">
        <v>87</v>
      </c>
      <c r="AV3172" s="13" t="s">
        <v>87</v>
      </c>
      <c r="AW3172" s="13" t="s">
        <v>43</v>
      </c>
      <c r="AX3172" s="13" t="s">
        <v>80</v>
      </c>
      <c r="AY3172" s="240" t="s">
        <v>281</v>
      </c>
    </row>
    <row r="3173" s="13" customFormat="1">
      <c r="B3173" s="239"/>
      <c r="D3173" s="216" t="s">
        <v>402</v>
      </c>
      <c r="E3173" s="240" t="s">
        <v>5</v>
      </c>
      <c r="F3173" s="241" t="s">
        <v>3592</v>
      </c>
      <c r="H3173" s="242">
        <v>7.548</v>
      </c>
      <c r="I3173" s="243"/>
      <c r="L3173" s="239"/>
      <c r="M3173" s="244"/>
      <c r="N3173" s="245"/>
      <c r="O3173" s="245"/>
      <c r="P3173" s="245"/>
      <c r="Q3173" s="245"/>
      <c r="R3173" s="245"/>
      <c r="S3173" s="245"/>
      <c r="T3173" s="246"/>
      <c r="AT3173" s="240" t="s">
        <v>402</v>
      </c>
      <c r="AU3173" s="240" t="s">
        <v>87</v>
      </c>
      <c r="AV3173" s="13" t="s">
        <v>87</v>
      </c>
      <c r="AW3173" s="13" t="s">
        <v>43</v>
      </c>
      <c r="AX3173" s="13" t="s">
        <v>80</v>
      </c>
      <c r="AY3173" s="240" t="s">
        <v>281</v>
      </c>
    </row>
    <row r="3174" s="13" customFormat="1">
      <c r="B3174" s="239"/>
      <c r="D3174" s="216" t="s">
        <v>402</v>
      </c>
      <c r="E3174" s="240" t="s">
        <v>5</v>
      </c>
      <c r="F3174" s="241" t="s">
        <v>3593</v>
      </c>
      <c r="H3174" s="242">
        <v>10.118</v>
      </c>
      <c r="I3174" s="243"/>
      <c r="L3174" s="239"/>
      <c r="M3174" s="244"/>
      <c r="N3174" s="245"/>
      <c r="O3174" s="245"/>
      <c r="P3174" s="245"/>
      <c r="Q3174" s="245"/>
      <c r="R3174" s="245"/>
      <c r="S3174" s="245"/>
      <c r="T3174" s="246"/>
      <c r="AT3174" s="240" t="s">
        <v>402</v>
      </c>
      <c r="AU3174" s="240" t="s">
        <v>87</v>
      </c>
      <c r="AV3174" s="13" t="s">
        <v>87</v>
      </c>
      <c r="AW3174" s="13" t="s">
        <v>43</v>
      </c>
      <c r="AX3174" s="13" t="s">
        <v>80</v>
      </c>
      <c r="AY3174" s="240" t="s">
        <v>281</v>
      </c>
    </row>
    <row r="3175" s="13" customFormat="1">
      <c r="B3175" s="239"/>
      <c r="D3175" s="216" t="s">
        <v>402</v>
      </c>
      <c r="E3175" s="240" t="s">
        <v>5</v>
      </c>
      <c r="F3175" s="241" t="s">
        <v>3594</v>
      </c>
      <c r="H3175" s="242">
        <v>3.1539999999999999</v>
      </c>
      <c r="I3175" s="243"/>
      <c r="L3175" s="239"/>
      <c r="M3175" s="244"/>
      <c r="N3175" s="245"/>
      <c r="O3175" s="245"/>
      <c r="P3175" s="245"/>
      <c r="Q3175" s="245"/>
      <c r="R3175" s="245"/>
      <c r="S3175" s="245"/>
      <c r="T3175" s="246"/>
      <c r="AT3175" s="240" t="s">
        <v>402</v>
      </c>
      <c r="AU3175" s="240" t="s">
        <v>87</v>
      </c>
      <c r="AV3175" s="13" t="s">
        <v>87</v>
      </c>
      <c r="AW3175" s="13" t="s">
        <v>43</v>
      </c>
      <c r="AX3175" s="13" t="s">
        <v>80</v>
      </c>
      <c r="AY3175" s="240" t="s">
        <v>281</v>
      </c>
    </row>
    <row r="3176" s="13" customFormat="1">
      <c r="B3176" s="239"/>
      <c r="D3176" s="216" t="s">
        <v>402</v>
      </c>
      <c r="E3176" s="240" t="s">
        <v>5</v>
      </c>
      <c r="F3176" s="241" t="s">
        <v>3595</v>
      </c>
      <c r="H3176" s="242">
        <v>14.25</v>
      </c>
      <c r="I3176" s="243"/>
      <c r="L3176" s="239"/>
      <c r="M3176" s="244"/>
      <c r="N3176" s="245"/>
      <c r="O3176" s="245"/>
      <c r="P3176" s="245"/>
      <c r="Q3176" s="245"/>
      <c r="R3176" s="245"/>
      <c r="S3176" s="245"/>
      <c r="T3176" s="246"/>
      <c r="AT3176" s="240" t="s">
        <v>402</v>
      </c>
      <c r="AU3176" s="240" t="s">
        <v>87</v>
      </c>
      <c r="AV3176" s="13" t="s">
        <v>87</v>
      </c>
      <c r="AW3176" s="13" t="s">
        <v>43</v>
      </c>
      <c r="AX3176" s="13" t="s">
        <v>80</v>
      </c>
      <c r="AY3176" s="240" t="s">
        <v>281</v>
      </c>
    </row>
    <row r="3177" s="13" customFormat="1">
      <c r="B3177" s="239"/>
      <c r="D3177" s="216" t="s">
        <v>402</v>
      </c>
      <c r="E3177" s="240" t="s">
        <v>5</v>
      </c>
      <c r="F3177" s="241" t="s">
        <v>3596</v>
      </c>
      <c r="H3177" s="242">
        <v>9.577</v>
      </c>
      <c r="I3177" s="243"/>
      <c r="L3177" s="239"/>
      <c r="M3177" s="244"/>
      <c r="N3177" s="245"/>
      <c r="O3177" s="245"/>
      <c r="P3177" s="245"/>
      <c r="Q3177" s="245"/>
      <c r="R3177" s="245"/>
      <c r="S3177" s="245"/>
      <c r="T3177" s="246"/>
      <c r="AT3177" s="240" t="s">
        <v>402</v>
      </c>
      <c r="AU3177" s="240" t="s">
        <v>87</v>
      </c>
      <c r="AV3177" s="13" t="s">
        <v>87</v>
      </c>
      <c r="AW3177" s="13" t="s">
        <v>43</v>
      </c>
      <c r="AX3177" s="13" t="s">
        <v>80</v>
      </c>
      <c r="AY3177" s="240" t="s">
        <v>281</v>
      </c>
    </row>
    <row r="3178" s="13" customFormat="1">
      <c r="B3178" s="239"/>
      <c r="D3178" s="216" t="s">
        <v>402</v>
      </c>
      <c r="E3178" s="240" t="s">
        <v>5</v>
      </c>
      <c r="F3178" s="241" t="s">
        <v>3597</v>
      </c>
      <c r="H3178" s="242">
        <v>46.200000000000003</v>
      </c>
      <c r="I3178" s="243"/>
      <c r="L3178" s="239"/>
      <c r="M3178" s="244"/>
      <c r="N3178" s="245"/>
      <c r="O3178" s="245"/>
      <c r="P3178" s="245"/>
      <c r="Q3178" s="245"/>
      <c r="R3178" s="245"/>
      <c r="S3178" s="245"/>
      <c r="T3178" s="246"/>
      <c r="AT3178" s="240" t="s">
        <v>402</v>
      </c>
      <c r="AU3178" s="240" t="s">
        <v>87</v>
      </c>
      <c r="AV3178" s="13" t="s">
        <v>87</v>
      </c>
      <c r="AW3178" s="13" t="s">
        <v>43</v>
      </c>
      <c r="AX3178" s="13" t="s">
        <v>80</v>
      </c>
      <c r="AY3178" s="240" t="s">
        <v>281</v>
      </c>
    </row>
    <row r="3179" s="13" customFormat="1">
      <c r="B3179" s="239"/>
      <c r="D3179" s="216" t="s">
        <v>402</v>
      </c>
      <c r="E3179" s="240" t="s">
        <v>5</v>
      </c>
      <c r="F3179" s="241" t="s">
        <v>3598</v>
      </c>
      <c r="H3179" s="242">
        <v>13.199999999999999</v>
      </c>
      <c r="I3179" s="243"/>
      <c r="L3179" s="239"/>
      <c r="M3179" s="244"/>
      <c r="N3179" s="245"/>
      <c r="O3179" s="245"/>
      <c r="P3179" s="245"/>
      <c r="Q3179" s="245"/>
      <c r="R3179" s="245"/>
      <c r="S3179" s="245"/>
      <c r="T3179" s="246"/>
      <c r="AT3179" s="240" t="s">
        <v>402</v>
      </c>
      <c r="AU3179" s="240" t="s">
        <v>87</v>
      </c>
      <c r="AV3179" s="13" t="s">
        <v>87</v>
      </c>
      <c r="AW3179" s="13" t="s">
        <v>43</v>
      </c>
      <c r="AX3179" s="13" t="s">
        <v>80</v>
      </c>
      <c r="AY3179" s="240" t="s">
        <v>281</v>
      </c>
    </row>
    <row r="3180" s="13" customFormat="1">
      <c r="B3180" s="239"/>
      <c r="D3180" s="216" t="s">
        <v>402</v>
      </c>
      <c r="E3180" s="240" t="s">
        <v>5</v>
      </c>
      <c r="F3180" s="241" t="s">
        <v>3599</v>
      </c>
      <c r="H3180" s="242">
        <v>0.64000000000000001</v>
      </c>
      <c r="I3180" s="243"/>
      <c r="L3180" s="239"/>
      <c r="M3180" s="244"/>
      <c r="N3180" s="245"/>
      <c r="O3180" s="245"/>
      <c r="P3180" s="245"/>
      <c r="Q3180" s="245"/>
      <c r="R3180" s="245"/>
      <c r="S3180" s="245"/>
      <c r="T3180" s="246"/>
      <c r="AT3180" s="240" t="s">
        <v>402</v>
      </c>
      <c r="AU3180" s="240" t="s">
        <v>87</v>
      </c>
      <c r="AV3180" s="13" t="s">
        <v>87</v>
      </c>
      <c r="AW3180" s="13" t="s">
        <v>43</v>
      </c>
      <c r="AX3180" s="13" t="s">
        <v>80</v>
      </c>
      <c r="AY3180" s="240" t="s">
        <v>281</v>
      </c>
    </row>
    <row r="3181" s="13" customFormat="1">
      <c r="B3181" s="239"/>
      <c r="D3181" s="216" t="s">
        <v>402</v>
      </c>
      <c r="E3181" s="240" t="s">
        <v>5</v>
      </c>
      <c r="F3181" s="241" t="s">
        <v>3600</v>
      </c>
      <c r="H3181" s="242">
        <v>2</v>
      </c>
      <c r="I3181" s="243"/>
      <c r="L3181" s="239"/>
      <c r="M3181" s="244"/>
      <c r="N3181" s="245"/>
      <c r="O3181" s="245"/>
      <c r="P3181" s="245"/>
      <c r="Q3181" s="245"/>
      <c r="R3181" s="245"/>
      <c r="S3181" s="245"/>
      <c r="T3181" s="246"/>
      <c r="AT3181" s="240" t="s">
        <v>402</v>
      </c>
      <c r="AU3181" s="240" t="s">
        <v>87</v>
      </c>
      <c r="AV3181" s="13" t="s">
        <v>87</v>
      </c>
      <c r="AW3181" s="13" t="s">
        <v>43</v>
      </c>
      <c r="AX3181" s="13" t="s">
        <v>80</v>
      </c>
      <c r="AY3181" s="240" t="s">
        <v>281</v>
      </c>
    </row>
    <row r="3182" s="13" customFormat="1">
      <c r="B3182" s="239"/>
      <c r="D3182" s="216" t="s">
        <v>402</v>
      </c>
      <c r="E3182" s="240" t="s">
        <v>5</v>
      </c>
      <c r="F3182" s="241" t="s">
        <v>3601</v>
      </c>
      <c r="H3182" s="242">
        <v>2.2229999999999999</v>
      </c>
      <c r="I3182" s="243"/>
      <c r="L3182" s="239"/>
      <c r="M3182" s="244"/>
      <c r="N3182" s="245"/>
      <c r="O3182" s="245"/>
      <c r="P3182" s="245"/>
      <c r="Q3182" s="245"/>
      <c r="R3182" s="245"/>
      <c r="S3182" s="245"/>
      <c r="T3182" s="246"/>
      <c r="AT3182" s="240" t="s">
        <v>402</v>
      </c>
      <c r="AU3182" s="240" t="s">
        <v>87</v>
      </c>
      <c r="AV3182" s="13" t="s">
        <v>87</v>
      </c>
      <c r="AW3182" s="13" t="s">
        <v>43</v>
      </c>
      <c r="AX3182" s="13" t="s">
        <v>80</v>
      </c>
      <c r="AY3182" s="240" t="s">
        <v>281</v>
      </c>
    </row>
    <row r="3183" s="13" customFormat="1">
      <c r="B3183" s="239"/>
      <c r="D3183" s="216" t="s">
        <v>402</v>
      </c>
      <c r="E3183" s="240" t="s">
        <v>5</v>
      </c>
      <c r="F3183" s="241" t="s">
        <v>3602</v>
      </c>
      <c r="H3183" s="242">
        <v>4.6120000000000001</v>
      </c>
      <c r="I3183" s="243"/>
      <c r="L3183" s="239"/>
      <c r="M3183" s="244"/>
      <c r="N3183" s="245"/>
      <c r="O3183" s="245"/>
      <c r="P3183" s="245"/>
      <c r="Q3183" s="245"/>
      <c r="R3183" s="245"/>
      <c r="S3183" s="245"/>
      <c r="T3183" s="246"/>
      <c r="AT3183" s="240" t="s">
        <v>402</v>
      </c>
      <c r="AU3183" s="240" t="s">
        <v>87</v>
      </c>
      <c r="AV3183" s="13" t="s">
        <v>87</v>
      </c>
      <c r="AW3183" s="13" t="s">
        <v>43</v>
      </c>
      <c r="AX3183" s="13" t="s">
        <v>80</v>
      </c>
      <c r="AY3183" s="240" t="s">
        <v>281</v>
      </c>
    </row>
    <row r="3184" s="13" customFormat="1">
      <c r="B3184" s="239"/>
      <c r="D3184" s="216" t="s">
        <v>402</v>
      </c>
      <c r="E3184" s="240" t="s">
        <v>5</v>
      </c>
      <c r="F3184" s="241" t="s">
        <v>3603</v>
      </c>
      <c r="H3184" s="242">
        <v>5.7649999999999997</v>
      </c>
      <c r="I3184" s="243"/>
      <c r="L3184" s="239"/>
      <c r="M3184" s="244"/>
      <c r="N3184" s="245"/>
      <c r="O3184" s="245"/>
      <c r="P3184" s="245"/>
      <c r="Q3184" s="245"/>
      <c r="R3184" s="245"/>
      <c r="S3184" s="245"/>
      <c r="T3184" s="246"/>
      <c r="AT3184" s="240" t="s">
        <v>402</v>
      </c>
      <c r="AU3184" s="240" t="s">
        <v>87</v>
      </c>
      <c r="AV3184" s="13" t="s">
        <v>87</v>
      </c>
      <c r="AW3184" s="13" t="s">
        <v>43</v>
      </c>
      <c r="AX3184" s="13" t="s">
        <v>80</v>
      </c>
      <c r="AY3184" s="240" t="s">
        <v>281</v>
      </c>
    </row>
    <row r="3185" s="13" customFormat="1">
      <c r="B3185" s="239"/>
      <c r="D3185" s="216" t="s">
        <v>402</v>
      </c>
      <c r="E3185" s="240" t="s">
        <v>5</v>
      </c>
      <c r="F3185" s="241" t="s">
        <v>3604</v>
      </c>
      <c r="H3185" s="242">
        <v>72</v>
      </c>
      <c r="I3185" s="243"/>
      <c r="L3185" s="239"/>
      <c r="M3185" s="244"/>
      <c r="N3185" s="245"/>
      <c r="O3185" s="245"/>
      <c r="P3185" s="245"/>
      <c r="Q3185" s="245"/>
      <c r="R3185" s="245"/>
      <c r="S3185" s="245"/>
      <c r="T3185" s="246"/>
      <c r="AT3185" s="240" t="s">
        <v>402</v>
      </c>
      <c r="AU3185" s="240" t="s">
        <v>87</v>
      </c>
      <c r="AV3185" s="13" t="s">
        <v>87</v>
      </c>
      <c r="AW3185" s="13" t="s">
        <v>43</v>
      </c>
      <c r="AX3185" s="13" t="s">
        <v>80</v>
      </c>
      <c r="AY3185" s="240" t="s">
        <v>281</v>
      </c>
    </row>
    <row r="3186" s="13" customFormat="1">
      <c r="B3186" s="239"/>
      <c r="D3186" s="216" t="s">
        <v>402</v>
      </c>
      <c r="E3186" s="240" t="s">
        <v>5</v>
      </c>
      <c r="F3186" s="241" t="s">
        <v>3605</v>
      </c>
      <c r="H3186" s="242">
        <v>240</v>
      </c>
      <c r="I3186" s="243"/>
      <c r="L3186" s="239"/>
      <c r="M3186" s="244"/>
      <c r="N3186" s="245"/>
      <c r="O3186" s="245"/>
      <c r="P3186" s="245"/>
      <c r="Q3186" s="245"/>
      <c r="R3186" s="245"/>
      <c r="S3186" s="245"/>
      <c r="T3186" s="246"/>
      <c r="AT3186" s="240" t="s">
        <v>402</v>
      </c>
      <c r="AU3186" s="240" t="s">
        <v>87</v>
      </c>
      <c r="AV3186" s="13" t="s">
        <v>87</v>
      </c>
      <c r="AW3186" s="13" t="s">
        <v>43</v>
      </c>
      <c r="AX3186" s="13" t="s">
        <v>80</v>
      </c>
      <c r="AY3186" s="240" t="s">
        <v>281</v>
      </c>
    </row>
    <row r="3187" s="15" customFormat="1">
      <c r="B3187" s="265"/>
      <c r="D3187" s="216" t="s">
        <v>402</v>
      </c>
      <c r="E3187" s="266" t="s">
        <v>5</v>
      </c>
      <c r="F3187" s="267" t="s">
        <v>715</v>
      </c>
      <c r="H3187" s="268">
        <v>510.36500000000001</v>
      </c>
      <c r="I3187" s="269"/>
      <c r="L3187" s="265"/>
      <c r="M3187" s="270"/>
      <c r="N3187" s="271"/>
      <c r="O3187" s="271"/>
      <c r="P3187" s="271"/>
      <c r="Q3187" s="271"/>
      <c r="R3187" s="271"/>
      <c r="S3187" s="271"/>
      <c r="T3187" s="272"/>
      <c r="AT3187" s="266" t="s">
        <v>402</v>
      </c>
      <c r="AU3187" s="266" t="s">
        <v>87</v>
      </c>
      <c r="AV3187" s="15" t="s">
        <v>294</v>
      </c>
      <c r="AW3187" s="15" t="s">
        <v>43</v>
      </c>
      <c r="AX3187" s="15" t="s">
        <v>80</v>
      </c>
      <c r="AY3187" s="266" t="s">
        <v>281</v>
      </c>
    </row>
    <row r="3188" s="13" customFormat="1">
      <c r="B3188" s="239"/>
      <c r="D3188" s="216" t="s">
        <v>402</v>
      </c>
      <c r="E3188" s="240" t="s">
        <v>5</v>
      </c>
      <c r="F3188" s="241" t="s">
        <v>3606</v>
      </c>
      <c r="H3188" s="242">
        <v>102.07299999999999</v>
      </c>
      <c r="I3188" s="243"/>
      <c r="L3188" s="239"/>
      <c r="M3188" s="244"/>
      <c r="N3188" s="245"/>
      <c r="O3188" s="245"/>
      <c r="P3188" s="245"/>
      <c r="Q3188" s="245"/>
      <c r="R3188" s="245"/>
      <c r="S3188" s="245"/>
      <c r="T3188" s="246"/>
      <c r="AT3188" s="240" t="s">
        <v>402</v>
      </c>
      <c r="AU3188" s="240" t="s">
        <v>87</v>
      </c>
      <c r="AV3188" s="13" t="s">
        <v>87</v>
      </c>
      <c r="AW3188" s="13" t="s">
        <v>43</v>
      </c>
      <c r="AX3188" s="13" t="s">
        <v>80</v>
      </c>
      <c r="AY3188" s="240" t="s">
        <v>281</v>
      </c>
    </row>
    <row r="3189" s="13" customFormat="1">
      <c r="B3189" s="239"/>
      <c r="D3189" s="216" t="s">
        <v>402</v>
      </c>
      <c r="E3189" s="240" t="s">
        <v>5</v>
      </c>
      <c r="F3189" s="241" t="s">
        <v>3607</v>
      </c>
      <c r="H3189" s="242">
        <v>612.43799999999999</v>
      </c>
      <c r="I3189" s="243"/>
      <c r="L3189" s="239"/>
      <c r="M3189" s="244"/>
      <c r="N3189" s="245"/>
      <c r="O3189" s="245"/>
      <c r="P3189" s="245"/>
      <c r="Q3189" s="245"/>
      <c r="R3189" s="245"/>
      <c r="S3189" s="245"/>
      <c r="T3189" s="246"/>
      <c r="AT3189" s="240" t="s">
        <v>402</v>
      </c>
      <c r="AU3189" s="240" t="s">
        <v>87</v>
      </c>
      <c r="AV3189" s="13" t="s">
        <v>87</v>
      </c>
      <c r="AW3189" s="13" t="s">
        <v>43</v>
      </c>
      <c r="AX3189" s="13" t="s">
        <v>80</v>
      </c>
      <c r="AY3189" s="240" t="s">
        <v>281</v>
      </c>
    </row>
    <row r="3190" s="14" customFormat="1">
      <c r="B3190" s="247"/>
      <c r="D3190" s="216" t="s">
        <v>402</v>
      </c>
      <c r="E3190" s="248" t="s">
        <v>5</v>
      </c>
      <c r="F3190" s="249" t="s">
        <v>405</v>
      </c>
      <c r="H3190" s="250">
        <v>1224.876</v>
      </c>
      <c r="I3190" s="251"/>
      <c r="L3190" s="247"/>
      <c r="M3190" s="252"/>
      <c r="N3190" s="253"/>
      <c r="O3190" s="253"/>
      <c r="P3190" s="253"/>
      <c r="Q3190" s="253"/>
      <c r="R3190" s="253"/>
      <c r="S3190" s="253"/>
      <c r="T3190" s="254"/>
      <c r="AT3190" s="248" t="s">
        <v>402</v>
      </c>
      <c r="AU3190" s="248" t="s">
        <v>87</v>
      </c>
      <c r="AV3190" s="14" t="s">
        <v>286</v>
      </c>
      <c r="AW3190" s="14" t="s">
        <v>43</v>
      </c>
      <c r="AX3190" s="14" t="s">
        <v>24</v>
      </c>
      <c r="AY3190" s="248" t="s">
        <v>281</v>
      </c>
    </row>
    <row r="3191" s="1" customFormat="1" ht="16.5" customHeight="1">
      <c r="B3191" s="203"/>
      <c r="C3191" s="204" t="s">
        <v>3608</v>
      </c>
      <c r="D3191" s="204" t="s">
        <v>282</v>
      </c>
      <c r="E3191" s="205" t="s">
        <v>3609</v>
      </c>
      <c r="F3191" s="206" t="s">
        <v>3610</v>
      </c>
      <c r="G3191" s="207" t="s">
        <v>388</v>
      </c>
      <c r="H3191" s="208">
        <v>612.43799999999999</v>
      </c>
      <c r="I3191" s="209"/>
      <c r="J3191" s="210">
        <f>ROUND(I3191*H3191,2)</f>
        <v>0</v>
      </c>
      <c r="K3191" s="206" t="s">
        <v>389</v>
      </c>
      <c r="L3191" s="48"/>
      <c r="M3191" s="211" t="s">
        <v>5</v>
      </c>
      <c r="N3191" s="212" t="s">
        <v>51</v>
      </c>
      <c r="O3191" s="49"/>
      <c r="P3191" s="213">
        <f>O3191*H3191</f>
        <v>0</v>
      </c>
      <c r="Q3191" s="213">
        <v>0.00012</v>
      </c>
      <c r="R3191" s="213">
        <f>Q3191*H3191</f>
        <v>0.073492559999999998</v>
      </c>
      <c r="S3191" s="213">
        <v>0</v>
      </c>
      <c r="T3191" s="214">
        <f>S3191*H3191</f>
        <v>0</v>
      </c>
      <c r="AR3191" s="26" t="s">
        <v>354</v>
      </c>
      <c r="AT3191" s="26" t="s">
        <v>282</v>
      </c>
      <c r="AU3191" s="26" t="s">
        <v>87</v>
      </c>
      <c r="AY3191" s="26" t="s">
        <v>281</v>
      </c>
      <c r="BE3191" s="215">
        <f>IF(N3191="základní",J3191,0)</f>
        <v>0</v>
      </c>
      <c r="BF3191" s="215">
        <f>IF(N3191="snížená",J3191,0)</f>
        <v>0</v>
      </c>
      <c r="BG3191" s="215">
        <f>IF(N3191="zákl. přenesená",J3191,0)</f>
        <v>0</v>
      </c>
      <c r="BH3191" s="215">
        <f>IF(N3191="sníž. přenesená",J3191,0)</f>
        <v>0</v>
      </c>
      <c r="BI3191" s="215">
        <f>IF(N3191="nulová",J3191,0)</f>
        <v>0</v>
      </c>
      <c r="BJ3191" s="26" t="s">
        <v>24</v>
      </c>
      <c r="BK3191" s="215">
        <f>ROUND(I3191*H3191,2)</f>
        <v>0</v>
      </c>
      <c r="BL3191" s="26" t="s">
        <v>354</v>
      </c>
      <c r="BM3191" s="26" t="s">
        <v>3611</v>
      </c>
    </row>
    <row r="3192" s="1" customFormat="1">
      <c r="B3192" s="48"/>
      <c r="D3192" s="216" t="s">
        <v>288</v>
      </c>
      <c r="F3192" s="217" t="s">
        <v>3612</v>
      </c>
      <c r="I3192" s="218"/>
      <c r="L3192" s="48"/>
      <c r="M3192" s="219"/>
      <c r="N3192" s="49"/>
      <c r="O3192" s="49"/>
      <c r="P3192" s="49"/>
      <c r="Q3192" s="49"/>
      <c r="R3192" s="49"/>
      <c r="S3192" s="49"/>
      <c r="T3192" s="87"/>
      <c r="AT3192" s="26" t="s">
        <v>288</v>
      </c>
      <c r="AU3192" s="26" t="s">
        <v>87</v>
      </c>
    </row>
    <row r="3193" s="13" customFormat="1">
      <c r="B3193" s="239"/>
      <c r="D3193" s="216" t="s">
        <v>402</v>
      </c>
      <c r="E3193" s="240" t="s">
        <v>5</v>
      </c>
      <c r="F3193" s="241" t="s">
        <v>3607</v>
      </c>
      <c r="H3193" s="242">
        <v>612.43799999999999</v>
      </c>
      <c r="I3193" s="243"/>
      <c r="L3193" s="239"/>
      <c r="M3193" s="244"/>
      <c r="N3193" s="245"/>
      <c r="O3193" s="245"/>
      <c r="P3193" s="245"/>
      <c r="Q3193" s="245"/>
      <c r="R3193" s="245"/>
      <c r="S3193" s="245"/>
      <c r="T3193" s="246"/>
      <c r="AT3193" s="240" t="s">
        <v>402</v>
      </c>
      <c r="AU3193" s="240" t="s">
        <v>87</v>
      </c>
      <c r="AV3193" s="13" t="s">
        <v>87</v>
      </c>
      <c r="AW3193" s="13" t="s">
        <v>43</v>
      </c>
      <c r="AX3193" s="13" t="s">
        <v>80</v>
      </c>
      <c r="AY3193" s="240" t="s">
        <v>281</v>
      </c>
    </row>
    <row r="3194" s="14" customFormat="1">
      <c r="B3194" s="247"/>
      <c r="D3194" s="216" t="s">
        <v>402</v>
      </c>
      <c r="E3194" s="248" t="s">
        <v>5</v>
      </c>
      <c r="F3194" s="249" t="s">
        <v>405</v>
      </c>
      <c r="H3194" s="250">
        <v>612.43799999999999</v>
      </c>
      <c r="I3194" s="251"/>
      <c r="L3194" s="247"/>
      <c r="M3194" s="252"/>
      <c r="N3194" s="253"/>
      <c r="O3194" s="253"/>
      <c r="P3194" s="253"/>
      <c r="Q3194" s="253"/>
      <c r="R3194" s="253"/>
      <c r="S3194" s="253"/>
      <c r="T3194" s="254"/>
      <c r="AT3194" s="248" t="s">
        <v>402</v>
      </c>
      <c r="AU3194" s="248" t="s">
        <v>87</v>
      </c>
      <c r="AV3194" s="14" t="s">
        <v>286</v>
      </c>
      <c r="AW3194" s="14" t="s">
        <v>43</v>
      </c>
      <c r="AX3194" s="14" t="s">
        <v>24</v>
      </c>
      <c r="AY3194" s="248" t="s">
        <v>281</v>
      </c>
    </row>
    <row r="3195" s="10" customFormat="1" ht="29.88" customHeight="1">
      <c r="B3195" s="192"/>
      <c r="D3195" s="193" t="s">
        <v>79</v>
      </c>
      <c r="E3195" s="230" t="s">
        <v>3613</v>
      </c>
      <c r="F3195" s="230" t="s">
        <v>3614</v>
      </c>
      <c r="I3195" s="195"/>
      <c r="J3195" s="231">
        <f>BK3195</f>
        <v>0</v>
      </c>
      <c r="L3195" s="192"/>
      <c r="M3195" s="197"/>
      <c r="N3195" s="198"/>
      <c r="O3195" s="198"/>
      <c r="P3195" s="199">
        <f>SUM(P3196:P3306)</f>
        <v>0</v>
      </c>
      <c r="Q3195" s="198"/>
      <c r="R3195" s="199">
        <f>SUM(R3196:R3306)</f>
        <v>1.6765785024000002</v>
      </c>
      <c r="S3195" s="198"/>
      <c r="T3195" s="200">
        <f>SUM(T3196:T3306)</f>
        <v>0</v>
      </c>
      <c r="AR3195" s="193" t="s">
        <v>87</v>
      </c>
      <c r="AT3195" s="201" t="s">
        <v>79</v>
      </c>
      <c r="AU3195" s="201" t="s">
        <v>24</v>
      </c>
      <c r="AY3195" s="193" t="s">
        <v>281</v>
      </c>
      <c r="BK3195" s="202">
        <f>SUM(BK3196:BK3306)</f>
        <v>0</v>
      </c>
    </row>
    <row r="3196" s="1" customFormat="1" ht="25.5" customHeight="1">
      <c r="B3196" s="203"/>
      <c r="C3196" s="204" t="s">
        <v>3615</v>
      </c>
      <c r="D3196" s="204" t="s">
        <v>282</v>
      </c>
      <c r="E3196" s="205" t="s">
        <v>3616</v>
      </c>
      <c r="F3196" s="206" t="s">
        <v>3617</v>
      </c>
      <c r="G3196" s="207" t="s">
        <v>388</v>
      </c>
      <c r="H3196" s="208">
        <v>2872.5070000000001</v>
      </c>
      <c r="I3196" s="209"/>
      <c r="J3196" s="210">
        <f>ROUND(I3196*H3196,2)</f>
        <v>0</v>
      </c>
      <c r="K3196" s="206" t="s">
        <v>389</v>
      </c>
      <c r="L3196" s="48"/>
      <c r="M3196" s="211" t="s">
        <v>5</v>
      </c>
      <c r="N3196" s="212" t="s">
        <v>51</v>
      </c>
      <c r="O3196" s="49"/>
      <c r="P3196" s="213">
        <f>O3196*H3196</f>
        <v>0</v>
      </c>
      <c r="Q3196" s="213">
        <v>0.00020120000000000001</v>
      </c>
      <c r="R3196" s="213">
        <f>Q3196*H3196</f>
        <v>0.57794840840000006</v>
      </c>
      <c r="S3196" s="213">
        <v>0</v>
      </c>
      <c r="T3196" s="214">
        <f>S3196*H3196</f>
        <v>0</v>
      </c>
      <c r="AR3196" s="26" t="s">
        <v>354</v>
      </c>
      <c r="AT3196" s="26" t="s">
        <v>282</v>
      </c>
      <c r="AU3196" s="26" t="s">
        <v>87</v>
      </c>
      <c r="AY3196" s="26" t="s">
        <v>281</v>
      </c>
      <c r="BE3196" s="215">
        <f>IF(N3196="základní",J3196,0)</f>
        <v>0</v>
      </c>
      <c r="BF3196" s="215">
        <f>IF(N3196="snížená",J3196,0)</f>
        <v>0</v>
      </c>
      <c r="BG3196" s="215">
        <f>IF(N3196="zákl. přenesená",J3196,0)</f>
        <v>0</v>
      </c>
      <c r="BH3196" s="215">
        <f>IF(N3196="sníž. přenesená",J3196,0)</f>
        <v>0</v>
      </c>
      <c r="BI3196" s="215">
        <f>IF(N3196="nulová",J3196,0)</f>
        <v>0</v>
      </c>
      <c r="BJ3196" s="26" t="s">
        <v>24</v>
      </c>
      <c r="BK3196" s="215">
        <f>ROUND(I3196*H3196,2)</f>
        <v>0</v>
      </c>
      <c r="BL3196" s="26" t="s">
        <v>354</v>
      </c>
      <c r="BM3196" s="26" t="s">
        <v>3618</v>
      </c>
    </row>
    <row r="3197" s="1" customFormat="1">
      <c r="B3197" s="48"/>
      <c r="D3197" s="216" t="s">
        <v>288</v>
      </c>
      <c r="F3197" s="217" t="s">
        <v>3619</v>
      </c>
      <c r="I3197" s="218"/>
      <c r="L3197" s="48"/>
      <c r="M3197" s="219"/>
      <c r="N3197" s="49"/>
      <c r="O3197" s="49"/>
      <c r="P3197" s="49"/>
      <c r="Q3197" s="49"/>
      <c r="R3197" s="49"/>
      <c r="S3197" s="49"/>
      <c r="T3197" s="87"/>
      <c r="AT3197" s="26" t="s">
        <v>288</v>
      </c>
      <c r="AU3197" s="26" t="s">
        <v>87</v>
      </c>
    </row>
    <row r="3198" s="12" customFormat="1">
      <c r="B3198" s="232"/>
      <c r="D3198" s="216" t="s">
        <v>402</v>
      </c>
      <c r="E3198" s="233" t="s">
        <v>5</v>
      </c>
      <c r="F3198" s="234" t="s">
        <v>3620</v>
      </c>
      <c r="H3198" s="233" t="s">
        <v>5</v>
      </c>
      <c r="I3198" s="235"/>
      <c r="L3198" s="232"/>
      <c r="M3198" s="236"/>
      <c r="N3198" s="237"/>
      <c r="O3198" s="237"/>
      <c r="P3198" s="237"/>
      <c r="Q3198" s="237"/>
      <c r="R3198" s="237"/>
      <c r="S3198" s="237"/>
      <c r="T3198" s="238"/>
      <c r="AT3198" s="233" t="s">
        <v>402</v>
      </c>
      <c r="AU3198" s="233" t="s">
        <v>87</v>
      </c>
      <c r="AV3198" s="12" t="s">
        <v>24</v>
      </c>
      <c r="AW3198" s="12" t="s">
        <v>43</v>
      </c>
      <c r="AX3198" s="12" t="s">
        <v>80</v>
      </c>
      <c r="AY3198" s="233" t="s">
        <v>281</v>
      </c>
    </row>
    <row r="3199" s="12" customFormat="1">
      <c r="B3199" s="232"/>
      <c r="D3199" s="216" t="s">
        <v>402</v>
      </c>
      <c r="E3199" s="233" t="s">
        <v>5</v>
      </c>
      <c r="F3199" s="234" t="s">
        <v>772</v>
      </c>
      <c r="H3199" s="233" t="s">
        <v>5</v>
      </c>
      <c r="I3199" s="235"/>
      <c r="L3199" s="232"/>
      <c r="M3199" s="236"/>
      <c r="N3199" s="237"/>
      <c r="O3199" s="237"/>
      <c r="P3199" s="237"/>
      <c r="Q3199" s="237"/>
      <c r="R3199" s="237"/>
      <c r="S3199" s="237"/>
      <c r="T3199" s="238"/>
      <c r="AT3199" s="233" t="s">
        <v>402</v>
      </c>
      <c r="AU3199" s="233" t="s">
        <v>87</v>
      </c>
      <c r="AV3199" s="12" t="s">
        <v>24</v>
      </c>
      <c r="AW3199" s="12" t="s">
        <v>43</v>
      </c>
      <c r="AX3199" s="12" t="s">
        <v>80</v>
      </c>
      <c r="AY3199" s="233" t="s">
        <v>281</v>
      </c>
    </row>
    <row r="3200" s="12" customFormat="1">
      <c r="B3200" s="232"/>
      <c r="D3200" s="216" t="s">
        <v>402</v>
      </c>
      <c r="E3200" s="233" t="s">
        <v>5</v>
      </c>
      <c r="F3200" s="234" t="s">
        <v>1457</v>
      </c>
      <c r="H3200" s="233" t="s">
        <v>5</v>
      </c>
      <c r="I3200" s="235"/>
      <c r="L3200" s="232"/>
      <c r="M3200" s="236"/>
      <c r="N3200" s="237"/>
      <c r="O3200" s="237"/>
      <c r="P3200" s="237"/>
      <c r="Q3200" s="237"/>
      <c r="R3200" s="237"/>
      <c r="S3200" s="237"/>
      <c r="T3200" s="238"/>
      <c r="AT3200" s="233" t="s">
        <v>402</v>
      </c>
      <c r="AU3200" s="233" t="s">
        <v>87</v>
      </c>
      <c r="AV3200" s="12" t="s">
        <v>24</v>
      </c>
      <c r="AW3200" s="12" t="s">
        <v>43</v>
      </c>
      <c r="AX3200" s="12" t="s">
        <v>80</v>
      </c>
      <c r="AY3200" s="233" t="s">
        <v>281</v>
      </c>
    </row>
    <row r="3201" s="13" customFormat="1">
      <c r="B3201" s="239"/>
      <c r="D3201" s="216" t="s">
        <v>402</v>
      </c>
      <c r="E3201" s="240" t="s">
        <v>5</v>
      </c>
      <c r="F3201" s="241" t="s">
        <v>1458</v>
      </c>
      <c r="H3201" s="242">
        <v>105.24</v>
      </c>
      <c r="I3201" s="243"/>
      <c r="L3201" s="239"/>
      <c r="M3201" s="244"/>
      <c r="N3201" s="245"/>
      <c r="O3201" s="245"/>
      <c r="P3201" s="245"/>
      <c r="Q3201" s="245"/>
      <c r="R3201" s="245"/>
      <c r="S3201" s="245"/>
      <c r="T3201" s="246"/>
      <c r="AT3201" s="240" t="s">
        <v>402</v>
      </c>
      <c r="AU3201" s="240" t="s">
        <v>87</v>
      </c>
      <c r="AV3201" s="13" t="s">
        <v>87</v>
      </c>
      <c r="AW3201" s="13" t="s">
        <v>43</v>
      </c>
      <c r="AX3201" s="13" t="s">
        <v>80</v>
      </c>
      <c r="AY3201" s="240" t="s">
        <v>281</v>
      </c>
    </row>
    <row r="3202" s="12" customFormat="1">
      <c r="B3202" s="232"/>
      <c r="D3202" s="216" t="s">
        <v>402</v>
      </c>
      <c r="E3202" s="233" t="s">
        <v>5</v>
      </c>
      <c r="F3202" s="234" t="s">
        <v>1459</v>
      </c>
      <c r="H3202" s="233" t="s">
        <v>5</v>
      </c>
      <c r="I3202" s="235"/>
      <c r="L3202" s="232"/>
      <c r="M3202" s="236"/>
      <c r="N3202" s="237"/>
      <c r="O3202" s="237"/>
      <c r="P3202" s="237"/>
      <c r="Q3202" s="237"/>
      <c r="R3202" s="237"/>
      <c r="S3202" s="237"/>
      <c r="T3202" s="238"/>
      <c r="AT3202" s="233" t="s">
        <v>402</v>
      </c>
      <c r="AU3202" s="233" t="s">
        <v>87</v>
      </c>
      <c r="AV3202" s="12" t="s">
        <v>24</v>
      </c>
      <c r="AW3202" s="12" t="s">
        <v>43</v>
      </c>
      <c r="AX3202" s="12" t="s">
        <v>80</v>
      </c>
      <c r="AY3202" s="233" t="s">
        <v>281</v>
      </c>
    </row>
    <row r="3203" s="13" customFormat="1">
      <c r="B3203" s="239"/>
      <c r="D3203" s="216" t="s">
        <v>402</v>
      </c>
      <c r="E3203" s="240" t="s">
        <v>5</v>
      </c>
      <c r="F3203" s="241" t="s">
        <v>1460</v>
      </c>
      <c r="H3203" s="242">
        <v>18.68</v>
      </c>
      <c r="I3203" s="243"/>
      <c r="L3203" s="239"/>
      <c r="M3203" s="244"/>
      <c r="N3203" s="245"/>
      <c r="O3203" s="245"/>
      <c r="P3203" s="245"/>
      <c r="Q3203" s="245"/>
      <c r="R3203" s="245"/>
      <c r="S3203" s="245"/>
      <c r="T3203" s="246"/>
      <c r="AT3203" s="240" t="s">
        <v>402</v>
      </c>
      <c r="AU3203" s="240" t="s">
        <v>87</v>
      </c>
      <c r="AV3203" s="13" t="s">
        <v>87</v>
      </c>
      <c r="AW3203" s="13" t="s">
        <v>43</v>
      </c>
      <c r="AX3203" s="13" t="s">
        <v>80</v>
      </c>
      <c r="AY3203" s="240" t="s">
        <v>281</v>
      </c>
    </row>
    <row r="3204" s="13" customFormat="1">
      <c r="B3204" s="239"/>
      <c r="D3204" s="216" t="s">
        <v>402</v>
      </c>
      <c r="E3204" s="240" t="s">
        <v>5</v>
      </c>
      <c r="F3204" s="241" t="s">
        <v>5</v>
      </c>
      <c r="H3204" s="242">
        <v>0</v>
      </c>
      <c r="I3204" s="243"/>
      <c r="L3204" s="239"/>
      <c r="M3204" s="244"/>
      <c r="N3204" s="245"/>
      <c r="O3204" s="245"/>
      <c r="P3204" s="245"/>
      <c r="Q3204" s="245"/>
      <c r="R3204" s="245"/>
      <c r="S3204" s="245"/>
      <c r="T3204" s="246"/>
      <c r="AT3204" s="240" t="s">
        <v>402</v>
      </c>
      <c r="AU3204" s="240" t="s">
        <v>87</v>
      </c>
      <c r="AV3204" s="13" t="s">
        <v>87</v>
      </c>
      <c r="AW3204" s="13" t="s">
        <v>43</v>
      </c>
      <c r="AX3204" s="13" t="s">
        <v>80</v>
      </c>
      <c r="AY3204" s="240" t="s">
        <v>281</v>
      </c>
    </row>
    <row r="3205" s="12" customFormat="1">
      <c r="B3205" s="232"/>
      <c r="D3205" s="216" t="s">
        <v>402</v>
      </c>
      <c r="E3205" s="233" t="s">
        <v>5</v>
      </c>
      <c r="F3205" s="234" t="s">
        <v>776</v>
      </c>
      <c r="H3205" s="233" t="s">
        <v>5</v>
      </c>
      <c r="I3205" s="235"/>
      <c r="L3205" s="232"/>
      <c r="M3205" s="236"/>
      <c r="N3205" s="237"/>
      <c r="O3205" s="237"/>
      <c r="P3205" s="237"/>
      <c r="Q3205" s="237"/>
      <c r="R3205" s="237"/>
      <c r="S3205" s="237"/>
      <c r="T3205" s="238"/>
      <c r="AT3205" s="233" t="s">
        <v>402</v>
      </c>
      <c r="AU3205" s="233" t="s">
        <v>87</v>
      </c>
      <c r="AV3205" s="12" t="s">
        <v>24</v>
      </c>
      <c r="AW3205" s="12" t="s">
        <v>43</v>
      </c>
      <c r="AX3205" s="12" t="s">
        <v>80</v>
      </c>
      <c r="AY3205" s="233" t="s">
        <v>281</v>
      </c>
    </row>
    <row r="3206" s="12" customFormat="1">
      <c r="B3206" s="232"/>
      <c r="D3206" s="216" t="s">
        <v>402</v>
      </c>
      <c r="E3206" s="233" t="s">
        <v>5</v>
      </c>
      <c r="F3206" s="234" t="s">
        <v>1462</v>
      </c>
      <c r="H3206" s="233" t="s">
        <v>5</v>
      </c>
      <c r="I3206" s="235"/>
      <c r="L3206" s="232"/>
      <c r="M3206" s="236"/>
      <c r="N3206" s="237"/>
      <c r="O3206" s="237"/>
      <c r="P3206" s="237"/>
      <c r="Q3206" s="237"/>
      <c r="R3206" s="237"/>
      <c r="S3206" s="237"/>
      <c r="T3206" s="238"/>
      <c r="AT3206" s="233" t="s">
        <v>402</v>
      </c>
      <c r="AU3206" s="233" t="s">
        <v>87</v>
      </c>
      <c r="AV3206" s="12" t="s">
        <v>24</v>
      </c>
      <c r="AW3206" s="12" t="s">
        <v>43</v>
      </c>
      <c r="AX3206" s="12" t="s">
        <v>80</v>
      </c>
      <c r="AY3206" s="233" t="s">
        <v>281</v>
      </c>
    </row>
    <row r="3207" s="13" customFormat="1">
      <c r="B3207" s="239"/>
      <c r="D3207" s="216" t="s">
        <v>402</v>
      </c>
      <c r="E3207" s="240" t="s">
        <v>5</v>
      </c>
      <c r="F3207" s="241" t="s">
        <v>1463</v>
      </c>
      <c r="H3207" s="242">
        <v>166.16999999999999</v>
      </c>
      <c r="I3207" s="243"/>
      <c r="L3207" s="239"/>
      <c r="M3207" s="244"/>
      <c r="N3207" s="245"/>
      <c r="O3207" s="245"/>
      <c r="P3207" s="245"/>
      <c r="Q3207" s="245"/>
      <c r="R3207" s="245"/>
      <c r="S3207" s="245"/>
      <c r="T3207" s="246"/>
      <c r="AT3207" s="240" t="s">
        <v>402</v>
      </c>
      <c r="AU3207" s="240" t="s">
        <v>87</v>
      </c>
      <c r="AV3207" s="13" t="s">
        <v>87</v>
      </c>
      <c r="AW3207" s="13" t="s">
        <v>43</v>
      </c>
      <c r="AX3207" s="13" t="s">
        <v>80</v>
      </c>
      <c r="AY3207" s="240" t="s">
        <v>281</v>
      </c>
    </row>
    <row r="3208" s="13" customFormat="1">
      <c r="B3208" s="239"/>
      <c r="D3208" s="216" t="s">
        <v>402</v>
      </c>
      <c r="E3208" s="240" t="s">
        <v>5</v>
      </c>
      <c r="F3208" s="241" t="s">
        <v>5</v>
      </c>
      <c r="H3208" s="242">
        <v>0</v>
      </c>
      <c r="I3208" s="243"/>
      <c r="L3208" s="239"/>
      <c r="M3208" s="244"/>
      <c r="N3208" s="245"/>
      <c r="O3208" s="245"/>
      <c r="P3208" s="245"/>
      <c r="Q3208" s="245"/>
      <c r="R3208" s="245"/>
      <c r="S3208" s="245"/>
      <c r="T3208" s="246"/>
      <c r="AT3208" s="240" t="s">
        <v>402</v>
      </c>
      <c r="AU3208" s="240" t="s">
        <v>87</v>
      </c>
      <c r="AV3208" s="13" t="s">
        <v>87</v>
      </c>
      <c r="AW3208" s="13" t="s">
        <v>43</v>
      </c>
      <c r="AX3208" s="13" t="s">
        <v>80</v>
      </c>
      <c r="AY3208" s="240" t="s">
        <v>281</v>
      </c>
    </row>
    <row r="3209" s="12" customFormat="1">
      <c r="B3209" s="232"/>
      <c r="D3209" s="216" t="s">
        <v>402</v>
      </c>
      <c r="E3209" s="233" t="s">
        <v>5</v>
      </c>
      <c r="F3209" s="234" t="s">
        <v>3621</v>
      </c>
      <c r="H3209" s="233" t="s">
        <v>5</v>
      </c>
      <c r="I3209" s="235"/>
      <c r="L3209" s="232"/>
      <c r="M3209" s="236"/>
      <c r="N3209" s="237"/>
      <c r="O3209" s="237"/>
      <c r="P3209" s="237"/>
      <c r="Q3209" s="237"/>
      <c r="R3209" s="237"/>
      <c r="S3209" s="237"/>
      <c r="T3209" s="238"/>
      <c r="AT3209" s="233" t="s">
        <v>402</v>
      </c>
      <c r="AU3209" s="233" t="s">
        <v>87</v>
      </c>
      <c r="AV3209" s="12" t="s">
        <v>24</v>
      </c>
      <c r="AW3209" s="12" t="s">
        <v>43</v>
      </c>
      <c r="AX3209" s="12" t="s">
        <v>80</v>
      </c>
      <c r="AY3209" s="233" t="s">
        <v>281</v>
      </c>
    </row>
    <row r="3210" s="12" customFormat="1">
      <c r="B3210" s="232"/>
      <c r="D3210" s="216" t="s">
        <v>402</v>
      </c>
      <c r="E3210" s="233" t="s">
        <v>5</v>
      </c>
      <c r="F3210" s="234" t="s">
        <v>772</v>
      </c>
      <c r="H3210" s="233" t="s">
        <v>5</v>
      </c>
      <c r="I3210" s="235"/>
      <c r="L3210" s="232"/>
      <c r="M3210" s="236"/>
      <c r="N3210" s="237"/>
      <c r="O3210" s="237"/>
      <c r="P3210" s="237"/>
      <c r="Q3210" s="237"/>
      <c r="R3210" s="237"/>
      <c r="S3210" s="237"/>
      <c r="T3210" s="238"/>
      <c r="AT3210" s="233" t="s">
        <v>402</v>
      </c>
      <c r="AU3210" s="233" t="s">
        <v>87</v>
      </c>
      <c r="AV3210" s="12" t="s">
        <v>24</v>
      </c>
      <c r="AW3210" s="12" t="s">
        <v>43</v>
      </c>
      <c r="AX3210" s="12" t="s">
        <v>80</v>
      </c>
      <c r="AY3210" s="233" t="s">
        <v>281</v>
      </c>
    </row>
    <row r="3211" s="12" customFormat="1">
      <c r="B3211" s="232"/>
      <c r="D3211" s="216" t="s">
        <v>402</v>
      </c>
      <c r="E3211" s="233" t="s">
        <v>5</v>
      </c>
      <c r="F3211" s="234" t="s">
        <v>1414</v>
      </c>
      <c r="H3211" s="233" t="s">
        <v>5</v>
      </c>
      <c r="I3211" s="235"/>
      <c r="L3211" s="232"/>
      <c r="M3211" s="236"/>
      <c r="N3211" s="237"/>
      <c r="O3211" s="237"/>
      <c r="P3211" s="237"/>
      <c r="Q3211" s="237"/>
      <c r="R3211" s="237"/>
      <c r="S3211" s="237"/>
      <c r="T3211" s="238"/>
      <c r="AT3211" s="233" t="s">
        <v>402</v>
      </c>
      <c r="AU3211" s="233" t="s">
        <v>87</v>
      </c>
      <c r="AV3211" s="12" t="s">
        <v>24</v>
      </c>
      <c r="AW3211" s="12" t="s">
        <v>43</v>
      </c>
      <c r="AX3211" s="12" t="s">
        <v>80</v>
      </c>
      <c r="AY3211" s="233" t="s">
        <v>281</v>
      </c>
    </row>
    <row r="3212" s="13" customFormat="1">
      <c r="B3212" s="239"/>
      <c r="D3212" s="216" t="s">
        <v>402</v>
      </c>
      <c r="E3212" s="240" t="s">
        <v>5</v>
      </c>
      <c r="F3212" s="241" t="s">
        <v>1552</v>
      </c>
      <c r="H3212" s="242">
        <v>72</v>
      </c>
      <c r="I3212" s="243"/>
      <c r="L3212" s="239"/>
      <c r="M3212" s="244"/>
      <c r="N3212" s="245"/>
      <c r="O3212" s="245"/>
      <c r="P3212" s="245"/>
      <c r="Q3212" s="245"/>
      <c r="R3212" s="245"/>
      <c r="S3212" s="245"/>
      <c r="T3212" s="246"/>
      <c r="AT3212" s="240" t="s">
        <v>402</v>
      </c>
      <c r="AU3212" s="240" t="s">
        <v>87</v>
      </c>
      <c r="AV3212" s="13" t="s">
        <v>87</v>
      </c>
      <c r="AW3212" s="13" t="s">
        <v>43</v>
      </c>
      <c r="AX3212" s="13" t="s">
        <v>80</v>
      </c>
      <c r="AY3212" s="240" t="s">
        <v>281</v>
      </c>
    </row>
    <row r="3213" s="13" customFormat="1">
      <c r="B3213" s="239"/>
      <c r="D3213" s="216" t="s">
        <v>402</v>
      </c>
      <c r="E3213" s="240" t="s">
        <v>5</v>
      </c>
      <c r="F3213" s="241" t="s">
        <v>1553</v>
      </c>
      <c r="H3213" s="242">
        <v>-11.6</v>
      </c>
      <c r="I3213" s="243"/>
      <c r="L3213" s="239"/>
      <c r="M3213" s="244"/>
      <c r="N3213" s="245"/>
      <c r="O3213" s="245"/>
      <c r="P3213" s="245"/>
      <c r="Q3213" s="245"/>
      <c r="R3213" s="245"/>
      <c r="S3213" s="245"/>
      <c r="T3213" s="246"/>
      <c r="AT3213" s="240" t="s">
        <v>402</v>
      </c>
      <c r="AU3213" s="240" t="s">
        <v>87</v>
      </c>
      <c r="AV3213" s="13" t="s">
        <v>87</v>
      </c>
      <c r="AW3213" s="13" t="s">
        <v>43</v>
      </c>
      <c r="AX3213" s="13" t="s">
        <v>80</v>
      </c>
      <c r="AY3213" s="240" t="s">
        <v>281</v>
      </c>
    </row>
    <row r="3214" s="13" customFormat="1">
      <c r="B3214" s="239"/>
      <c r="D3214" s="216" t="s">
        <v>402</v>
      </c>
      <c r="E3214" s="240" t="s">
        <v>5</v>
      </c>
      <c r="F3214" s="241" t="s">
        <v>1554</v>
      </c>
      <c r="H3214" s="242">
        <v>-16.199999999999999</v>
      </c>
      <c r="I3214" s="243"/>
      <c r="L3214" s="239"/>
      <c r="M3214" s="244"/>
      <c r="N3214" s="245"/>
      <c r="O3214" s="245"/>
      <c r="P3214" s="245"/>
      <c r="Q3214" s="245"/>
      <c r="R3214" s="245"/>
      <c r="S3214" s="245"/>
      <c r="T3214" s="246"/>
      <c r="AT3214" s="240" t="s">
        <v>402</v>
      </c>
      <c r="AU3214" s="240" t="s">
        <v>87</v>
      </c>
      <c r="AV3214" s="13" t="s">
        <v>87</v>
      </c>
      <c r="AW3214" s="13" t="s">
        <v>43</v>
      </c>
      <c r="AX3214" s="13" t="s">
        <v>80</v>
      </c>
      <c r="AY3214" s="240" t="s">
        <v>281</v>
      </c>
    </row>
    <row r="3215" s="12" customFormat="1">
      <c r="B3215" s="232"/>
      <c r="D3215" s="216" t="s">
        <v>402</v>
      </c>
      <c r="E3215" s="233" t="s">
        <v>5</v>
      </c>
      <c r="F3215" s="234" t="s">
        <v>1417</v>
      </c>
      <c r="H3215" s="233" t="s">
        <v>5</v>
      </c>
      <c r="I3215" s="235"/>
      <c r="L3215" s="232"/>
      <c r="M3215" s="236"/>
      <c r="N3215" s="237"/>
      <c r="O3215" s="237"/>
      <c r="P3215" s="237"/>
      <c r="Q3215" s="237"/>
      <c r="R3215" s="237"/>
      <c r="S3215" s="237"/>
      <c r="T3215" s="238"/>
      <c r="AT3215" s="233" t="s">
        <v>402</v>
      </c>
      <c r="AU3215" s="233" t="s">
        <v>87</v>
      </c>
      <c r="AV3215" s="12" t="s">
        <v>24</v>
      </c>
      <c r="AW3215" s="12" t="s">
        <v>43</v>
      </c>
      <c r="AX3215" s="12" t="s">
        <v>80</v>
      </c>
      <c r="AY3215" s="233" t="s">
        <v>281</v>
      </c>
    </row>
    <row r="3216" s="13" customFormat="1">
      <c r="B3216" s="239"/>
      <c r="D3216" s="216" t="s">
        <v>402</v>
      </c>
      <c r="E3216" s="240" t="s">
        <v>5</v>
      </c>
      <c r="F3216" s="241" t="s">
        <v>1555</v>
      </c>
      <c r="H3216" s="242">
        <v>39.600000000000001</v>
      </c>
      <c r="I3216" s="243"/>
      <c r="L3216" s="239"/>
      <c r="M3216" s="244"/>
      <c r="N3216" s="245"/>
      <c r="O3216" s="245"/>
      <c r="P3216" s="245"/>
      <c r="Q3216" s="245"/>
      <c r="R3216" s="245"/>
      <c r="S3216" s="245"/>
      <c r="T3216" s="246"/>
      <c r="AT3216" s="240" t="s">
        <v>402</v>
      </c>
      <c r="AU3216" s="240" t="s">
        <v>87</v>
      </c>
      <c r="AV3216" s="13" t="s">
        <v>87</v>
      </c>
      <c r="AW3216" s="13" t="s">
        <v>43</v>
      </c>
      <c r="AX3216" s="13" t="s">
        <v>80</v>
      </c>
      <c r="AY3216" s="240" t="s">
        <v>281</v>
      </c>
    </row>
    <row r="3217" s="12" customFormat="1">
      <c r="B3217" s="232"/>
      <c r="D3217" s="216" t="s">
        <v>402</v>
      </c>
      <c r="E3217" s="233" t="s">
        <v>5</v>
      </c>
      <c r="F3217" s="234" t="s">
        <v>1418</v>
      </c>
      <c r="H3217" s="233" t="s">
        <v>5</v>
      </c>
      <c r="I3217" s="235"/>
      <c r="L3217" s="232"/>
      <c r="M3217" s="236"/>
      <c r="N3217" s="237"/>
      <c r="O3217" s="237"/>
      <c r="P3217" s="237"/>
      <c r="Q3217" s="237"/>
      <c r="R3217" s="237"/>
      <c r="S3217" s="237"/>
      <c r="T3217" s="238"/>
      <c r="AT3217" s="233" t="s">
        <v>402</v>
      </c>
      <c r="AU3217" s="233" t="s">
        <v>87</v>
      </c>
      <c r="AV3217" s="12" t="s">
        <v>24</v>
      </c>
      <c r="AW3217" s="12" t="s">
        <v>43</v>
      </c>
      <c r="AX3217" s="12" t="s">
        <v>80</v>
      </c>
      <c r="AY3217" s="233" t="s">
        <v>281</v>
      </c>
    </row>
    <row r="3218" s="13" customFormat="1">
      <c r="B3218" s="239"/>
      <c r="D3218" s="216" t="s">
        <v>402</v>
      </c>
      <c r="E3218" s="240" t="s">
        <v>5</v>
      </c>
      <c r="F3218" s="241" t="s">
        <v>1556</v>
      </c>
      <c r="H3218" s="242">
        <v>244.72</v>
      </c>
      <c r="I3218" s="243"/>
      <c r="L3218" s="239"/>
      <c r="M3218" s="244"/>
      <c r="N3218" s="245"/>
      <c r="O3218" s="245"/>
      <c r="P3218" s="245"/>
      <c r="Q3218" s="245"/>
      <c r="R3218" s="245"/>
      <c r="S3218" s="245"/>
      <c r="T3218" s="246"/>
      <c r="AT3218" s="240" t="s">
        <v>402</v>
      </c>
      <c r="AU3218" s="240" t="s">
        <v>87</v>
      </c>
      <c r="AV3218" s="13" t="s">
        <v>87</v>
      </c>
      <c r="AW3218" s="13" t="s">
        <v>43</v>
      </c>
      <c r="AX3218" s="13" t="s">
        <v>80</v>
      </c>
      <c r="AY3218" s="240" t="s">
        <v>281</v>
      </c>
    </row>
    <row r="3219" s="13" customFormat="1">
      <c r="B3219" s="239"/>
      <c r="D3219" s="216" t="s">
        <v>402</v>
      </c>
      <c r="E3219" s="240" t="s">
        <v>5</v>
      </c>
      <c r="F3219" s="241" t="s">
        <v>1558</v>
      </c>
      <c r="H3219" s="242">
        <v>-3.73</v>
      </c>
      <c r="I3219" s="243"/>
      <c r="L3219" s="239"/>
      <c r="M3219" s="244"/>
      <c r="N3219" s="245"/>
      <c r="O3219" s="245"/>
      <c r="P3219" s="245"/>
      <c r="Q3219" s="245"/>
      <c r="R3219" s="245"/>
      <c r="S3219" s="245"/>
      <c r="T3219" s="246"/>
      <c r="AT3219" s="240" t="s">
        <v>402</v>
      </c>
      <c r="AU3219" s="240" t="s">
        <v>87</v>
      </c>
      <c r="AV3219" s="13" t="s">
        <v>87</v>
      </c>
      <c r="AW3219" s="13" t="s">
        <v>43</v>
      </c>
      <c r="AX3219" s="13" t="s">
        <v>80</v>
      </c>
      <c r="AY3219" s="240" t="s">
        <v>281</v>
      </c>
    </row>
    <row r="3220" s="13" customFormat="1">
      <c r="B3220" s="239"/>
      <c r="D3220" s="216" t="s">
        <v>402</v>
      </c>
      <c r="E3220" s="240" t="s">
        <v>5</v>
      </c>
      <c r="F3220" s="241" t="s">
        <v>1559</v>
      </c>
      <c r="H3220" s="242">
        <v>-15.060000000000001</v>
      </c>
      <c r="I3220" s="243"/>
      <c r="L3220" s="239"/>
      <c r="M3220" s="244"/>
      <c r="N3220" s="245"/>
      <c r="O3220" s="245"/>
      <c r="P3220" s="245"/>
      <c r="Q3220" s="245"/>
      <c r="R3220" s="245"/>
      <c r="S3220" s="245"/>
      <c r="T3220" s="246"/>
      <c r="AT3220" s="240" t="s">
        <v>402</v>
      </c>
      <c r="AU3220" s="240" t="s">
        <v>87</v>
      </c>
      <c r="AV3220" s="13" t="s">
        <v>87</v>
      </c>
      <c r="AW3220" s="13" t="s">
        <v>43</v>
      </c>
      <c r="AX3220" s="13" t="s">
        <v>80</v>
      </c>
      <c r="AY3220" s="240" t="s">
        <v>281</v>
      </c>
    </row>
    <row r="3221" s="13" customFormat="1">
      <c r="B3221" s="239"/>
      <c r="D3221" s="216" t="s">
        <v>402</v>
      </c>
      <c r="E3221" s="240" t="s">
        <v>5</v>
      </c>
      <c r="F3221" s="241" t="s">
        <v>1560</v>
      </c>
      <c r="H3221" s="242">
        <v>-12.779999999999999</v>
      </c>
      <c r="I3221" s="243"/>
      <c r="L3221" s="239"/>
      <c r="M3221" s="244"/>
      <c r="N3221" s="245"/>
      <c r="O3221" s="245"/>
      <c r="P3221" s="245"/>
      <c r="Q3221" s="245"/>
      <c r="R3221" s="245"/>
      <c r="S3221" s="245"/>
      <c r="T3221" s="246"/>
      <c r="AT3221" s="240" t="s">
        <v>402</v>
      </c>
      <c r="AU3221" s="240" t="s">
        <v>87</v>
      </c>
      <c r="AV3221" s="13" t="s">
        <v>87</v>
      </c>
      <c r="AW3221" s="13" t="s">
        <v>43</v>
      </c>
      <c r="AX3221" s="13" t="s">
        <v>80</v>
      </c>
      <c r="AY3221" s="240" t="s">
        <v>281</v>
      </c>
    </row>
    <row r="3222" s="12" customFormat="1">
      <c r="B3222" s="232"/>
      <c r="D3222" s="216" t="s">
        <v>402</v>
      </c>
      <c r="E3222" s="233" t="s">
        <v>5</v>
      </c>
      <c r="F3222" s="234" t="s">
        <v>773</v>
      </c>
      <c r="H3222" s="233" t="s">
        <v>5</v>
      </c>
      <c r="I3222" s="235"/>
      <c r="L3222" s="232"/>
      <c r="M3222" s="236"/>
      <c r="N3222" s="237"/>
      <c r="O3222" s="237"/>
      <c r="P3222" s="237"/>
      <c r="Q3222" s="237"/>
      <c r="R3222" s="237"/>
      <c r="S3222" s="237"/>
      <c r="T3222" s="238"/>
      <c r="AT3222" s="233" t="s">
        <v>402</v>
      </c>
      <c r="AU3222" s="233" t="s">
        <v>87</v>
      </c>
      <c r="AV3222" s="12" t="s">
        <v>24</v>
      </c>
      <c r="AW3222" s="12" t="s">
        <v>43</v>
      </c>
      <c r="AX3222" s="12" t="s">
        <v>80</v>
      </c>
      <c r="AY3222" s="233" t="s">
        <v>281</v>
      </c>
    </row>
    <row r="3223" s="13" customFormat="1">
      <c r="B3223" s="239"/>
      <c r="D3223" s="216" t="s">
        <v>402</v>
      </c>
      <c r="E3223" s="240" t="s">
        <v>5</v>
      </c>
      <c r="F3223" s="241" t="s">
        <v>1561</v>
      </c>
      <c r="H3223" s="242">
        <v>348</v>
      </c>
      <c r="I3223" s="243"/>
      <c r="L3223" s="239"/>
      <c r="M3223" s="244"/>
      <c r="N3223" s="245"/>
      <c r="O3223" s="245"/>
      <c r="P3223" s="245"/>
      <c r="Q3223" s="245"/>
      <c r="R3223" s="245"/>
      <c r="S3223" s="245"/>
      <c r="T3223" s="246"/>
      <c r="AT3223" s="240" t="s">
        <v>402</v>
      </c>
      <c r="AU3223" s="240" t="s">
        <v>87</v>
      </c>
      <c r="AV3223" s="13" t="s">
        <v>87</v>
      </c>
      <c r="AW3223" s="13" t="s">
        <v>43</v>
      </c>
      <c r="AX3223" s="13" t="s">
        <v>80</v>
      </c>
      <c r="AY3223" s="240" t="s">
        <v>281</v>
      </c>
    </row>
    <row r="3224" s="13" customFormat="1">
      <c r="B3224" s="239"/>
      <c r="D3224" s="216" t="s">
        <v>402</v>
      </c>
      <c r="E3224" s="240" t="s">
        <v>5</v>
      </c>
      <c r="F3224" s="241" t="s">
        <v>1562</v>
      </c>
      <c r="H3224" s="242">
        <v>-22.260000000000002</v>
      </c>
      <c r="I3224" s="243"/>
      <c r="L3224" s="239"/>
      <c r="M3224" s="244"/>
      <c r="N3224" s="245"/>
      <c r="O3224" s="245"/>
      <c r="P3224" s="245"/>
      <c r="Q3224" s="245"/>
      <c r="R3224" s="245"/>
      <c r="S3224" s="245"/>
      <c r="T3224" s="246"/>
      <c r="AT3224" s="240" t="s">
        <v>402</v>
      </c>
      <c r="AU3224" s="240" t="s">
        <v>87</v>
      </c>
      <c r="AV3224" s="13" t="s">
        <v>87</v>
      </c>
      <c r="AW3224" s="13" t="s">
        <v>43</v>
      </c>
      <c r="AX3224" s="13" t="s">
        <v>80</v>
      </c>
      <c r="AY3224" s="240" t="s">
        <v>281</v>
      </c>
    </row>
    <row r="3225" s="12" customFormat="1">
      <c r="B3225" s="232"/>
      <c r="D3225" s="216" t="s">
        <v>402</v>
      </c>
      <c r="E3225" s="233" t="s">
        <v>5</v>
      </c>
      <c r="F3225" s="234" t="s">
        <v>877</v>
      </c>
      <c r="H3225" s="233" t="s">
        <v>5</v>
      </c>
      <c r="I3225" s="235"/>
      <c r="L3225" s="232"/>
      <c r="M3225" s="236"/>
      <c r="N3225" s="237"/>
      <c r="O3225" s="237"/>
      <c r="P3225" s="237"/>
      <c r="Q3225" s="237"/>
      <c r="R3225" s="237"/>
      <c r="S3225" s="237"/>
      <c r="T3225" s="238"/>
      <c r="AT3225" s="233" t="s">
        <v>402</v>
      </c>
      <c r="AU3225" s="233" t="s">
        <v>87</v>
      </c>
      <c r="AV3225" s="12" t="s">
        <v>24</v>
      </c>
      <c r="AW3225" s="12" t="s">
        <v>43</v>
      </c>
      <c r="AX3225" s="12" t="s">
        <v>80</v>
      </c>
      <c r="AY3225" s="233" t="s">
        <v>281</v>
      </c>
    </row>
    <row r="3226" s="13" customFormat="1">
      <c r="B3226" s="239"/>
      <c r="D3226" s="216" t="s">
        <v>402</v>
      </c>
      <c r="E3226" s="240" t="s">
        <v>5</v>
      </c>
      <c r="F3226" s="241" t="s">
        <v>1564</v>
      </c>
      <c r="H3226" s="242">
        <v>89.319999999999993</v>
      </c>
      <c r="I3226" s="243"/>
      <c r="L3226" s="239"/>
      <c r="M3226" s="244"/>
      <c r="N3226" s="245"/>
      <c r="O3226" s="245"/>
      <c r="P3226" s="245"/>
      <c r="Q3226" s="245"/>
      <c r="R3226" s="245"/>
      <c r="S3226" s="245"/>
      <c r="T3226" s="246"/>
      <c r="AT3226" s="240" t="s">
        <v>402</v>
      </c>
      <c r="AU3226" s="240" t="s">
        <v>87</v>
      </c>
      <c r="AV3226" s="13" t="s">
        <v>87</v>
      </c>
      <c r="AW3226" s="13" t="s">
        <v>43</v>
      </c>
      <c r="AX3226" s="13" t="s">
        <v>80</v>
      </c>
      <c r="AY3226" s="240" t="s">
        <v>281</v>
      </c>
    </row>
    <row r="3227" s="12" customFormat="1">
      <c r="B3227" s="232"/>
      <c r="D3227" s="216" t="s">
        <v>402</v>
      </c>
      <c r="E3227" s="233" t="s">
        <v>5</v>
      </c>
      <c r="F3227" s="234" t="s">
        <v>879</v>
      </c>
      <c r="H3227" s="233" t="s">
        <v>5</v>
      </c>
      <c r="I3227" s="235"/>
      <c r="L3227" s="232"/>
      <c r="M3227" s="236"/>
      <c r="N3227" s="237"/>
      <c r="O3227" s="237"/>
      <c r="P3227" s="237"/>
      <c r="Q3227" s="237"/>
      <c r="R3227" s="237"/>
      <c r="S3227" s="237"/>
      <c r="T3227" s="238"/>
      <c r="AT3227" s="233" t="s">
        <v>402</v>
      </c>
      <c r="AU3227" s="233" t="s">
        <v>87</v>
      </c>
      <c r="AV3227" s="12" t="s">
        <v>24</v>
      </c>
      <c r="AW3227" s="12" t="s">
        <v>43</v>
      </c>
      <c r="AX3227" s="12" t="s">
        <v>80</v>
      </c>
      <c r="AY3227" s="233" t="s">
        <v>281</v>
      </c>
    </row>
    <row r="3228" s="13" customFormat="1">
      <c r="B3228" s="239"/>
      <c r="D3228" s="216" t="s">
        <v>402</v>
      </c>
      <c r="E3228" s="240" t="s">
        <v>5</v>
      </c>
      <c r="F3228" s="241" t="s">
        <v>1566</v>
      </c>
      <c r="H3228" s="242">
        <v>142.065</v>
      </c>
      <c r="I3228" s="243"/>
      <c r="L3228" s="239"/>
      <c r="M3228" s="244"/>
      <c r="N3228" s="245"/>
      <c r="O3228" s="245"/>
      <c r="P3228" s="245"/>
      <c r="Q3228" s="245"/>
      <c r="R3228" s="245"/>
      <c r="S3228" s="245"/>
      <c r="T3228" s="246"/>
      <c r="AT3228" s="240" t="s">
        <v>402</v>
      </c>
      <c r="AU3228" s="240" t="s">
        <v>87</v>
      </c>
      <c r="AV3228" s="13" t="s">
        <v>87</v>
      </c>
      <c r="AW3228" s="13" t="s">
        <v>43</v>
      </c>
      <c r="AX3228" s="13" t="s">
        <v>80</v>
      </c>
      <c r="AY3228" s="240" t="s">
        <v>281</v>
      </c>
    </row>
    <row r="3229" s="12" customFormat="1">
      <c r="B3229" s="232"/>
      <c r="D3229" s="216" t="s">
        <v>402</v>
      </c>
      <c r="E3229" s="233" t="s">
        <v>5</v>
      </c>
      <c r="F3229" s="234" t="s">
        <v>1423</v>
      </c>
      <c r="H3229" s="233" t="s">
        <v>5</v>
      </c>
      <c r="I3229" s="235"/>
      <c r="L3229" s="232"/>
      <c r="M3229" s="236"/>
      <c r="N3229" s="237"/>
      <c r="O3229" s="237"/>
      <c r="P3229" s="237"/>
      <c r="Q3229" s="237"/>
      <c r="R3229" s="237"/>
      <c r="S3229" s="237"/>
      <c r="T3229" s="238"/>
      <c r="AT3229" s="233" t="s">
        <v>402</v>
      </c>
      <c r="AU3229" s="233" t="s">
        <v>87</v>
      </c>
      <c r="AV3229" s="12" t="s">
        <v>24</v>
      </c>
      <c r="AW3229" s="12" t="s">
        <v>43</v>
      </c>
      <c r="AX3229" s="12" t="s">
        <v>80</v>
      </c>
      <c r="AY3229" s="233" t="s">
        <v>281</v>
      </c>
    </row>
    <row r="3230" s="13" customFormat="1">
      <c r="B3230" s="239"/>
      <c r="D3230" s="216" t="s">
        <v>402</v>
      </c>
      <c r="E3230" s="240" t="s">
        <v>5</v>
      </c>
      <c r="F3230" s="241" t="s">
        <v>1567</v>
      </c>
      <c r="H3230" s="242">
        <v>53.899999999999999</v>
      </c>
      <c r="I3230" s="243"/>
      <c r="L3230" s="239"/>
      <c r="M3230" s="244"/>
      <c r="N3230" s="245"/>
      <c r="O3230" s="245"/>
      <c r="P3230" s="245"/>
      <c r="Q3230" s="245"/>
      <c r="R3230" s="245"/>
      <c r="S3230" s="245"/>
      <c r="T3230" s="246"/>
      <c r="AT3230" s="240" t="s">
        <v>402</v>
      </c>
      <c r="AU3230" s="240" t="s">
        <v>87</v>
      </c>
      <c r="AV3230" s="13" t="s">
        <v>87</v>
      </c>
      <c r="AW3230" s="13" t="s">
        <v>43</v>
      </c>
      <c r="AX3230" s="13" t="s">
        <v>80</v>
      </c>
      <c r="AY3230" s="240" t="s">
        <v>281</v>
      </c>
    </row>
    <row r="3231" s="12" customFormat="1">
      <c r="B3231" s="232"/>
      <c r="D3231" s="216" t="s">
        <v>402</v>
      </c>
      <c r="E3231" s="233" t="s">
        <v>5</v>
      </c>
      <c r="F3231" s="234" t="s">
        <v>1425</v>
      </c>
      <c r="H3231" s="233" t="s">
        <v>5</v>
      </c>
      <c r="I3231" s="235"/>
      <c r="L3231" s="232"/>
      <c r="M3231" s="236"/>
      <c r="N3231" s="237"/>
      <c r="O3231" s="237"/>
      <c r="P3231" s="237"/>
      <c r="Q3231" s="237"/>
      <c r="R3231" s="237"/>
      <c r="S3231" s="237"/>
      <c r="T3231" s="238"/>
      <c r="AT3231" s="233" t="s">
        <v>402</v>
      </c>
      <c r="AU3231" s="233" t="s">
        <v>87</v>
      </c>
      <c r="AV3231" s="12" t="s">
        <v>24</v>
      </c>
      <c r="AW3231" s="12" t="s">
        <v>43</v>
      </c>
      <c r="AX3231" s="12" t="s">
        <v>80</v>
      </c>
      <c r="AY3231" s="233" t="s">
        <v>281</v>
      </c>
    </row>
    <row r="3232" s="13" customFormat="1">
      <c r="B3232" s="239"/>
      <c r="D3232" s="216" t="s">
        <v>402</v>
      </c>
      <c r="E3232" s="240" t="s">
        <v>5</v>
      </c>
      <c r="F3232" s="241" t="s">
        <v>1426</v>
      </c>
      <c r="H3232" s="242">
        <v>23.449999999999999</v>
      </c>
      <c r="I3232" s="243"/>
      <c r="L3232" s="239"/>
      <c r="M3232" s="244"/>
      <c r="N3232" s="245"/>
      <c r="O3232" s="245"/>
      <c r="P3232" s="245"/>
      <c r="Q3232" s="245"/>
      <c r="R3232" s="245"/>
      <c r="S3232" s="245"/>
      <c r="T3232" s="246"/>
      <c r="AT3232" s="240" t="s">
        <v>402</v>
      </c>
      <c r="AU3232" s="240" t="s">
        <v>87</v>
      </c>
      <c r="AV3232" s="13" t="s">
        <v>87</v>
      </c>
      <c r="AW3232" s="13" t="s">
        <v>43</v>
      </c>
      <c r="AX3232" s="13" t="s">
        <v>80</v>
      </c>
      <c r="AY3232" s="240" t="s">
        <v>281</v>
      </c>
    </row>
    <row r="3233" s="12" customFormat="1">
      <c r="B3233" s="232"/>
      <c r="D3233" s="216" t="s">
        <v>402</v>
      </c>
      <c r="E3233" s="233" t="s">
        <v>5</v>
      </c>
      <c r="F3233" s="234" t="s">
        <v>1427</v>
      </c>
      <c r="H3233" s="233" t="s">
        <v>5</v>
      </c>
      <c r="I3233" s="235"/>
      <c r="L3233" s="232"/>
      <c r="M3233" s="236"/>
      <c r="N3233" s="237"/>
      <c r="O3233" s="237"/>
      <c r="P3233" s="237"/>
      <c r="Q3233" s="237"/>
      <c r="R3233" s="237"/>
      <c r="S3233" s="237"/>
      <c r="T3233" s="238"/>
      <c r="AT3233" s="233" t="s">
        <v>402</v>
      </c>
      <c r="AU3233" s="233" t="s">
        <v>87</v>
      </c>
      <c r="AV3233" s="12" t="s">
        <v>24</v>
      </c>
      <c r="AW3233" s="12" t="s">
        <v>43</v>
      </c>
      <c r="AX3233" s="12" t="s">
        <v>80</v>
      </c>
      <c r="AY3233" s="233" t="s">
        <v>281</v>
      </c>
    </row>
    <row r="3234" s="13" customFormat="1">
      <c r="B3234" s="239"/>
      <c r="D3234" s="216" t="s">
        <v>402</v>
      </c>
      <c r="E3234" s="240" t="s">
        <v>5</v>
      </c>
      <c r="F3234" s="241" t="s">
        <v>1428</v>
      </c>
      <c r="H3234" s="242">
        <v>30.449999999999999</v>
      </c>
      <c r="I3234" s="243"/>
      <c r="L3234" s="239"/>
      <c r="M3234" s="244"/>
      <c r="N3234" s="245"/>
      <c r="O3234" s="245"/>
      <c r="P3234" s="245"/>
      <c r="Q3234" s="245"/>
      <c r="R3234" s="245"/>
      <c r="S3234" s="245"/>
      <c r="T3234" s="246"/>
      <c r="AT3234" s="240" t="s">
        <v>402</v>
      </c>
      <c r="AU3234" s="240" t="s">
        <v>87</v>
      </c>
      <c r="AV3234" s="13" t="s">
        <v>87</v>
      </c>
      <c r="AW3234" s="13" t="s">
        <v>43</v>
      </c>
      <c r="AX3234" s="13" t="s">
        <v>80</v>
      </c>
      <c r="AY3234" s="240" t="s">
        <v>281</v>
      </c>
    </row>
    <row r="3235" s="12" customFormat="1">
      <c r="B3235" s="232"/>
      <c r="D3235" s="216" t="s">
        <v>402</v>
      </c>
      <c r="E3235" s="233" t="s">
        <v>5</v>
      </c>
      <c r="F3235" s="234" t="s">
        <v>1429</v>
      </c>
      <c r="H3235" s="233" t="s">
        <v>5</v>
      </c>
      <c r="I3235" s="235"/>
      <c r="L3235" s="232"/>
      <c r="M3235" s="236"/>
      <c r="N3235" s="237"/>
      <c r="O3235" s="237"/>
      <c r="P3235" s="237"/>
      <c r="Q3235" s="237"/>
      <c r="R3235" s="237"/>
      <c r="S3235" s="237"/>
      <c r="T3235" s="238"/>
      <c r="AT3235" s="233" t="s">
        <v>402</v>
      </c>
      <c r="AU3235" s="233" t="s">
        <v>87</v>
      </c>
      <c r="AV3235" s="12" t="s">
        <v>24</v>
      </c>
      <c r="AW3235" s="12" t="s">
        <v>43</v>
      </c>
      <c r="AX3235" s="12" t="s">
        <v>80</v>
      </c>
      <c r="AY3235" s="233" t="s">
        <v>281</v>
      </c>
    </row>
    <row r="3236" s="13" customFormat="1">
      <c r="B3236" s="239"/>
      <c r="D3236" s="216" t="s">
        <v>402</v>
      </c>
      <c r="E3236" s="240" t="s">
        <v>5</v>
      </c>
      <c r="F3236" s="241" t="s">
        <v>1567</v>
      </c>
      <c r="H3236" s="242">
        <v>53.899999999999999</v>
      </c>
      <c r="I3236" s="243"/>
      <c r="L3236" s="239"/>
      <c r="M3236" s="244"/>
      <c r="N3236" s="245"/>
      <c r="O3236" s="245"/>
      <c r="P3236" s="245"/>
      <c r="Q3236" s="245"/>
      <c r="R3236" s="245"/>
      <c r="S3236" s="245"/>
      <c r="T3236" s="246"/>
      <c r="AT3236" s="240" t="s">
        <v>402</v>
      </c>
      <c r="AU3236" s="240" t="s">
        <v>87</v>
      </c>
      <c r="AV3236" s="13" t="s">
        <v>87</v>
      </c>
      <c r="AW3236" s="13" t="s">
        <v>43</v>
      </c>
      <c r="AX3236" s="13" t="s">
        <v>80</v>
      </c>
      <c r="AY3236" s="240" t="s">
        <v>281</v>
      </c>
    </row>
    <row r="3237" s="12" customFormat="1">
      <c r="B3237" s="232"/>
      <c r="D3237" s="216" t="s">
        <v>402</v>
      </c>
      <c r="E3237" s="233" t="s">
        <v>5</v>
      </c>
      <c r="F3237" s="234" t="s">
        <v>1431</v>
      </c>
      <c r="H3237" s="233" t="s">
        <v>5</v>
      </c>
      <c r="I3237" s="235"/>
      <c r="L3237" s="232"/>
      <c r="M3237" s="236"/>
      <c r="N3237" s="237"/>
      <c r="O3237" s="237"/>
      <c r="P3237" s="237"/>
      <c r="Q3237" s="237"/>
      <c r="R3237" s="237"/>
      <c r="S3237" s="237"/>
      <c r="T3237" s="238"/>
      <c r="AT3237" s="233" t="s">
        <v>402</v>
      </c>
      <c r="AU3237" s="233" t="s">
        <v>87</v>
      </c>
      <c r="AV3237" s="12" t="s">
        <v>24</v>
      </c>
      <c r="AW3237" s="12" t="s">
        <v>43</v>
      </c>
      <c r="AX3237" s="12" t="s">
        <v>80</v>
      </c>
      <c r="AY3237" s="233" t="s">
        <v>281</v>
      </c>
    </row>
    <row r="3238" s="13" customFormat="1">
      <c r="B3238" s="239"/>
      <c r="D3238" s="216" t="s">
        <v>402</v>
      </c>
      <c r="E3238" s="240" t="s">
        <v>5</v>
      </c>
      <c r="F3238" s="241" t="s">
        <v>1426</v>
      </c>
      <c r="H3238" s="242">
        <v>23.449999999999999</v>
      </c>
      <c r="I3238" s="243"/>
      <c r="L3238" s="239"/>
      <c r="M3238" s="244"/>
      <c r="N3238" s="245"/>
      <c r="O3238" s="245"/>
      <c r="P3238" s="245"/>
      <c r="Q3238" s="245"/>
      <c r="R3238" s="245"/>
      <c r="S3238" s="245"/>
      <c r="T3238" s="246"/>
      <c r="AT3238" s="240" t="s">
        <v>402</v>
      </c>
      <c r="AU3238" s="240" t="s">
        <v>87</v>
      </c>
      <c r="AV3238" s="13" t="s">
        <v>87</v>
      </c>
      <c r="AW3238" s="13" t="s">
        <v>43</v>
      </c>
      <c r="AX3238" s="13" t="s">
        <v>80</v>
      </c>
      <c r="AY3238" s="240" t="s">
        <v>281</v>
      </c>
    </row>
    <row r="3239" s="12" customFormat="1">
      <c r="B3239" s="232"/>
      <c r="D3239" s="216" t="s">
        <v>402</v>
      </c>
      <c r="E3239" s="233" t="s">
        <v>5</v>
      </c>
      <c r="F3239" s="234" t="s">
        <v>1432</v>
      </c>
      <c r="H3239" s="233" t="s">
        <v>5</v>
      </c>
      <c r="I3239" s="235"/>
      <c r="L3239" s="232"/>
      <c r="M3239" s="236"/>
      <c r="N3239" s="237"/>
      <c r="O3239" s="237"/>
      <c r="P3239" s="237"/>
      <c r="Q3239" s="237"/>
      <c r="R3239" s="237"/>
      <c r="S3239" s="237"/>
      <c r="T3239" s="238"/>
      <c r="AT3239" s="233" t="s">
        <v>402</v>
      </c>
      <c r="AU3239" s="233" t="s">
        <v>87</v>
      </c>
      <c r="AV3239" s="12" t="s">
        <v>24</v>
      </c>
      <c r="AW3239" s="12" t="s">
        <v>43</v>
      </c>
      <c r="AX3239" s="12" t="s">
        <v>80</v>
      </c>
      <c r="AY3239" s="233" t="s">
        <v>281</v>
      </c>
    </row>
    <row r="3240" s="13" customFormat="1">
      <c r="B3240" s="239"/>
      <c r="D3240" s="216" t="s">
        <v>402</v>
      </c>
      <c r="E3240" s="240" t="s">
        <v>5</v>
      </c>
      <c r="F3240" s="241" t="s">
        <v>1433</v>
      </c>
      <c r="H3240" s="242">
        <v>38.149999999999999</v>
      </c>
      <c r="I3240" s="243"/>
      <c r="L3240" s="239"/>
      <c r="M3240" s="244"/>
      <c r="N3240" s="245"/>
      <c r="O3240" s="245"/>
      <c r="P3240" s="245"/>
      <c r="Q3240" s="245"/>
      <c r="R3240" s="245"/>
      <c r="S3240" s="245"/>
      <c r="T3240" s="246"/>
      <c r="AT3240" s="240" t="s">
        <v>402</v>
      </c>
      <c r="AU3240" s="240" t="s">
        <v>87</v>
      </c>
      <c r="AV3240" s="13" t="s">
        <v>87</v>
      </c>
      <c r="AW3240" s="13" t="s">
        <v>43</v>
      </c>
      <c r="AX3240" s="13" t="s">
        <v>80</v>
      </c>
      <c r="AY3240" s="240" t="s">
        <v>281</v>
      </c>
    </row>
    <row r="3241" s="12" customFormat="1">
      <c r="B3241" s="232"/>
      <c r="D3241" s="216" t="s">
        <v>402</v>
      </c>
      <c r="E3241" s="233" t="s">
        <v>5</v>
      </c>
      <c r="F3241" s="234" t="s">
        <v>3249</v>
      </c>
      <c r="H3241" s="233" t="s">
        <v>5</v>
      </c>
      <c r="I3241" s="235"/>
      <c r="L3241" s="232"/>
      <c r="M3241" s="236"/>
      <c r="N3241" s="237"/>
      <c r="O3241" s="237"/>
      <c r="P3241" s="237"/>
      <c r="Q3241" s="237"/>
      <c r="R3241" s="237"/>
      <c r="S3241" s="237"/>
      <c r="T3241" s="238"/>
      <c r="AT3241" s="233" t="s">
        <v>402</v>
      </c>
      <c r="AU3241" s="233" t="s">
        <v>87</v>
      </c>
      <c r="AV3241" s="12" t="s">
        <v>24</v>
      </c>
      <c r="AW3241" s="12" t="s">
        <v>43</v>
      </c>
      <c r="AX3241" s="12" t="s">
        <v>80</v>
      </c>
      <c r="AY3241" s="233" t="s">
        <v>281</v>
      </c>
    </row>
    <row r="3242" s="13" customFormat="1">
      <c r="B3242" s="239"/>
      <c r="D3242" s="216" t="s">
        <v>402</v>
      </c>
      <c r="E3242" s="240" t="s">
        <v>5</v>
      </c>
      <c r="F3242" s="241" t="s">
        <v>3622</v>
      </c>
      <c r="H3242" s="242">
        <v>54.670000000000002</v>
      </c>
      <c r="I3242" s="243"/>
      <c r="L3242" s="239"/>
      <c r="M3242" s="244"/>
      <c r="N3242" s="245"/>
      <c r="O3242" s="245"/>
      <c r="P3242" s="245"/>
      <c r="Q3242" s="245"/>
      <c r="R3242" s="245"/>
      <c r="S3242" s="245"/>
      <c r="T3242" s="246"/>
      <c r="AT3242" s="240" t="s">
        <v>402</v>
      </c>
      <c r="AU3242" s="240" t="s">
        <v>87</v>
      </c>
      <c r="AV3242" s="13" t="s">
        <v>87</v>
      </c>
      <c r="AW3242" s="13" t="s">
        <v>43</v>
      </c>
      <c r="AX3242" s="13" t="s">
        <v>80</v>
      </c>
      <c r="AY3242" s="240" t="s">
        <v>281</v>
      </c>
    </row>
    <row r="3243" s="12" customFormat="1">
      <c r="B3243" s="232"/>
      <c r="D3243" s="216" t="s">
        <v>402</v>
      </c>
      <c r="E3243" s="233" t="s">
        <v>5</v>
      </c>
      <c r="F3243" s="234" t="s">
        <v>1434</v>
      </c>
      <c r="H3243" s="233" t="s">
        <v>5</v>
      </c>
      <c r="I3243" s="235"/>
      <c r="L3243" s="232"/>
      <c r="M3243" s="236"/>
      <c r="N3243" s="237"/>
      <c r="O3243" s="237"/>
      <c r="P3243" s="237"/>
      <c r="Q3243" s="237"/>
      <c r="R3243" s="237"/>
      <c r="S3243" s="237"/>
      <c r="T3243" s="238"/>
      <c r="AT3243" s="233" t="s">
        <v>402</v>
      </c>
      <c r="AU3243" s="233" t="s">
        <v>87</v>
      </c>
      <c r="AV3243" s="12" t="s">
        <v>24</v>
      </c>
      <c r="AW3243" s="12" t="s">
        <v>43</v>
      </c>
      <c r="AX3243" s="12" t="s">
        <v>80</v>
      </c>
      <c r="AY3243" s="233" t="s">
        <v>281</v>
      </c>
    </row>
    <row r="3244" s="13" customFormat="1">
      <c r="B3244" s="239"/>
      <c r="D3244" s="216" t="s">
        <v>402</v>
      </c>
      <c r="E3244" s="240" t="s">
        <v>5</v>
      </c>
      <c r="F3244" s="241" t="s">
        <v>1569</v>
      </c>
      <c r="H3244" s="242">
        <v>140.13999999999999</v>
      </c>
      <c r="I3244" s="243"/>
      <c r="L3244" s="239"/>
      <c r="M3244" s="244"/>
      <c r="N3244" s="245"/>
      <c r="O3244" s="245"/>
      <c r="P3244" s="245"/>
      <c r="Q3244" s="245"/>
      <c r="R3244" s="245"/>
      <c r="S3244" s="245"/>
      <c r="T3244" s="246"/>
      <c r="AT3244" s="240" t="s">
        <v>402</v>
      </c>
      <c r="AU3244" s="240" t="s">
        <v>87</v>
      </c>
      <c r="AV3244" s="13" t="s">
        <v>87</v>
      </c>
      <c r="AW3244" s="13" t="s">
        <v>43</v>
      </c>
      <c r="AX3244" s="13" t="s">
        <v>80</v>
      </c>
      <c r="AY3244" s="240" t="s">
        <v>281</v>
      </c>
    </row>
    <row r="3245" s="13" customFormat="1">
      <c r="B3245" s="239"/>
      <c r="D3245" s="216" t="s">
        <v>402</v>
      </c>
      <c r="E3245" s="240" t="s">
        <v>5</v>
      </c>
      <c r="F3245" s="241" t="s">
        <v>5</v>
      </c>
      <c r="H3245" s="242">
        <v>0</v>
      </c>
      <c r="I3245" s="243"/>
      <c r="L3245" s="239"/>
      <c r="M3245" s="244"/>
      <c r="N3245" s="245"/>
      <c r="O3245" s="245"/>
      <c r="P3245" s="245"/>
      <c r="Q3245" s="245"/>
      <c r="R3245" s="245"/>
      <c r="S3245" s="245"/>
      <c r="T3245" s="246"/>
      <c r="AT3245" s="240" t="s">
        <v>402</v>
      </c>
      <c r="AU3245" s="240" t="s">
        <v>87</v>
      </c>
      <c r="AV3245" s="13" t="s">
        <v>87</v>
      </c>
      <c r="AW3245" s="13" t="s">
        <v>43</v>
      </c>
      <c r="AX3245" s="13" t="s">
        <v>80</v>
      </c>
      <c r="AY3245" s="240" t="s">
        <v>281</v>
      </c>
    </row>
    <row r="3246" s="12" customFormat="1">
      <c r="B3246" s="232"/>
      <c r="D3246" s="216" t="s">
        <v>402</v>
      </c>
      <c r="E3246" s="233" t="s">
        <v>5</v>
      </c>
      <c r="F3246" s="234" t="s">
        <v>776</v>
      </c>
      <c r="H3246" s="233" t="s">
        <v>5</v>
      </c>
      <c r="I3246" s="235"/>
      <c r="L3246" s="232"/>
      <c r="M3246" s="236"/>
      <c r="N3246" s="237"/>
      <c r="O3246" s="237"/>
      <c r="P3246" s="237"/>
      <c r="Q3246" s="237"/>
      <c r="R3246" s="237"/>
      <c r="S3246" s="237"/>
      <c r="T3246" s="238"/>
      <c r="AT3246" s="233" t="s">
        <v>402</v>
      </c>
      <c r="AU3246" s="233" t="s">
        <v>87</v>
      </c>
      <c r="AV3246" s="12" t="s">
        <v>24</v>
      </c>
      <c r="AW3246" s="12" t="s">
        <v>43</v>
      </c>
      <c r="AX3246" s="12" t="s">
        <v>80</v>
      </c>
      <c r="AY3246" s="233" t="s">
        <v>281</v>
      </c>
    </row>
    <row r="3247" s="12" customFormat="1">
      <c r="B3247" s="232"/>
      <c r="D3247" s="216" t="s">
        <v>402</v>
      </c>
      <c r="E3247" s="233" t="s">
        <v>5</v>
      </c>
      <c r="F3247" s="234" t="s">
        <v>886</v>
      </c>
      <c r="H3247" s="233" t="s">
        <v>5</v>
      </c>
      <c r="I3247" s="235"/>
      <c r="L3247" s="232"/>
      <c r="M3247" s="236"/>
      <c r="N3247" s="237"/>
      <c r="O3247" s="237"/>
      <c r="P3247" s="237"/>
      <c r="Q3247" s="237"/>
      <c r="R3247" s="237"/>
      <c r="S3247" s="237"/>
      <c r="T3247" s="238"/>
      <c r="AT3247" s="233" t="s">
        <v>402</v>
      </c>
      <c r="AU3247" s="233" t="s">
        <v>87</v>
      </c>
      <c r="AV3247" s="12" t="s">
        <v>24</v>
      </c>
      <c r="AW3247" s="12" t="s">
        <v>43</v>
      </c>
      <c r="AX3247" s="12" t="s">
        <v>80</v>
      </c>
      <c r="AY3247" s="233" t="s">
        <v>281</v>
      </c>
    </row>
    <row r="3248" s="13" customFormat="1">
      <c r="B3248" s="239"/>
      <c r="D3248" s="216" t="s">
        <v>402</v>
      </c>
      <c r="E3248" s="240" t="s">
        <v>5</v>
      </c>
      <c r="F3248" s="241" t="s">
        <v>1576</v>
      </c>
      <c r="H3248" s="242">
        <v>155.61000000000001</v>
      </c>
      <c r="I3248" s="243"/>
      <c r="L3248" s="239"/>
      <c r="M3248" s="244"/>
      <c r="N3248" s="245"/>
      <c r="O3248" s="245"/>
      <c r="P3248" s="245"/>
      <c r="Q3248" s="245"/>
      <c r="R3248" s="245"/>
      <c r="S3248" s="245"/>
      <c r="T3248" s="246"/>
      <c r="AT3248" s="240" t="s">
        <v>402</v>
      </c>
      <c r="AU3248" s="240" t="s">
        <v>87</v>
      </c>
      <c r="AV3248" s="13" t="s">
        <v>87</v>
      </c>
      <c r="AW3248" s="13" t="s">
        <v>43</v>
      </c>
      <c r="AX3248" s="13" t="s">
        <v>80</v>
      </c>
      <c r="AY3248" s="240" t="s">
        <v>281</v>
      </c>
    </row>
    <row r="3249" s="13" customFormat="1">
      <c r="B3249" s="239"/>
      <c r="D3249" s="216" t="s">
        <v>402</v>
      </c>
      <c r="E3249" s="240" t="s">
        <v>5</v>
      </c>
      <c r="F3249" s="241" t="s">
        <v>1577</v>
      </c>
      <c r="H3249" s="242">
        <v>5.25</v>
      </c>
      <c r="I3249" s="243"/>
      <c r="L3249" s="239"/>
      <c r="M3249" s="244"/>
      <c r="N3249" s="245"/>
      <c r="O3249" s="245"/>
      <c r="P3249" s="245"/>
      <c r="Q3249" s="245"/>
      <c r="R3249" s="245"/>
      <c r="S3249" s="245"/>
      <c r="T3249" s="246"/>
      <c r="AT3249" s="240" t="s">
        <v>402</v>
      </c>
      <c r="AU3249" s="240" t="s">
        <v>87</v>
      </c>
      <c r="AV3249" s="13" t="s">
        <v>87</v>
      </c>
      <c r="AW3249" s="13" t="s">
        <v>43</v>
      </c>
      <c r="AX3249" s="13" t="s">
        <v>80</v>
      </c>
      <c r="AY3249" s="240" t="s">
        <v>281</v>
      </c>
    </row>
    <row r="3250" s="13" customFormat="1">
      <c r="B3250" s="239"/>
      <c r="D3250" s="216" t="s">
        <v>402</v>
      </c>
      <c r="E3250" s="240" t="s">
        <v>5</v>
      </c>
      <c r="F3250" s="241" t="s">
        <v>1579</v>
      </c>
      <c r="H3250" s="242">
        <v>-7.6600000000000001</v>
      </c>
      <c r="I3250" s="243"/>
      <c r="L3250" s="239"/>
      <c r="M3250" s="244"/>
      <c r="N3250" s="245"/>
      <c r="O3250" s="245"/>
      <c r="P3250" s="245"/>
      <c r="Q3250" s="245"/>
      <c r="R3250" s="245"/>
      <c r="S3250" s="245"/>
      <c r="T3250" s="246"/>
      <c r="AT3250" s="240" t="s">
        <v>402</v>
      </c>
      <c r="AU3250" s="240" t="s">
        <v>87</v>
      </c>
      <c r="AV3250" s="13" t="s">
        <v>87</v>
      </c>
      <c r="AW3250" s="13" t="s">
        <v>43</v>
      </c>
      <c r="AX3250" s="13" t="s">
        <v>80</v>
      </c>
      <c r="AY3250" s="240" t="s">
        <v>281</v>
      </c>
    </row>
    <row r="3251" s="13" customFormat="1">
      <c r="B3251" s="239"/>
      <c r="D3251" s="216" t="s">
        <v>402</v>
      </c>
      <c r="E3251" s="240" t="s">
        <v>5</v>
      </c>
      <c r="F3251" s="241" t="s">
        <v>1580</v>
      </c>
      <c r="H3251" s="242">
        <v>-12.51</v>
      </c>
      <c r="I3251" s="243"/>
      <c r="L3251" s="239"/>
      <c r="M3251" s="244"/>
      <c r="N3251" s="245"/>
      <c r="O3251" s="245"/>
      <c r="P3251" s="245"/>
      <c r="Q3251" s="245"/>
      <c r="R3251" s="245"/>
      <c r="S3251" s="245"/>
      <c r="T3251" s="246"/>
      <c r="AT3251" s="240" t="s">
        <v>402</v>
      </c>
      <c r="AU3251" s="240" t="s">
        <v>87</v>
      </c>
      <c r="AV3251" s="13" t="s">
        <v>87</v>
      </c>
      <c r="AW3251" s="13" t="s">
        <v>43</v>
      </c>
      <c r="AX3251" s="13" t="s">
        <v>80</v>
      </c>
      <c r="AY3251" s="240" t="s">
        <v>281</v>
      </c>
    </row>
    <row r="3252" s="13" customFormat="1">
      <c r="B3252" s="239"/>
      <c r="D3252" s="216" t="s">
        <v>402</v>
      </c>
      <c r="E3252" s="240" t="s">
        <v>5</v>
      </c>
      <c r="F3252" s="241" t="s">
        <v>1554</v>
      </c>
      <c r="H3252" s="242">
        <v>-16.199999999999999</v>
      </c>
      <c r="I3252" s="243"/>
      <c r="L3252" s="239"/>
      <c r="M3252" s="244"/>
      <c r="N3252" s="245"/>
      <c r="O3252" s="245"/>
      <c r="P3252" s="245"/>
      <c r="Q3252" s="245"/>
      <c r="R3252" s="245"/>
      <c r="S3252" s="245"/>
      <c r="T3252" s="246"/>
      <c r="AT3252" s="240" t="s">
        <v>402</v>
      </c>
      <c r="AU3252" s="240" t="s">
        <v>87</v>
      </c>
      <c r="AV3252" s="13" t="s">
        <v>87</v>
      </c>
      <c r="AW3252" s="13" t="s">
        <v>43</v>
      </c>
      <c r="AX3252" s="13" t="s">
        <v>80</v>
      </c>
      <c r="AY3252" s="240" t="s">
        <v>281</v>
      </c>
    </row>
    <row r="3253" s="12" customFormat="1">
      <c r="B3253" s="232"/>
      <c r="D3253" s="216" t="s">
        <v>402</v>
      </c>
      <c r="E3253" s="233" t="s">
        <v>5</v>
      </c>
      <c r="F3253" s="234" t="s">
        <v>1437</v>
      </c>
      <c r="H3253" s="233" t="s">
        <v>5</v>
      </c>
      <c r="I3253" s="235"/>
      <c r="L3253" s="232"/>
      <c r="M3253" s="236"/>
      <c r="N3253" s="237"/>
      <c r="O3253" s="237"/>
      <c r="P3253" s="237"/>
      <c r="Q3253" s="237"/>
      <c r="R3253" s="237"/>
      <c r="S3253" s="237"/>
      <c r="T3253" s="238"/>
      <c r="AT3253" s="233" t="s">
        <v>402</v>
      </c>
      <c r="AU3253" s="233" t="s">
        <v>87</v>
      </c>
      <c r="AV3253" s="12" t="s">
        <v>24</v>
      </c>
      <c r="AW3253" s="12" t="s">
        <v>43</v>
      </c>
      <c r="AX3253" s="12" t="s">
        <v>80</v>
      </c>
      <c r="AY3253" s="233" t="s">
        <v>281</v>
      </c>
    </row>
    <row r="3254" s="13" customFormat="1">
      <c r="B3254" s="239"/>
      <c r="D3254" s="216" t="s">
        <v>402</v>
      </c>
      <c r="E3254" s="240" t="s">
        <v>5</v>
      </c>
      <c r="F3254" s="241" t="s">
        <v>1581</v>
      </c>
      <c r="H3254" s="242">
        <v>37.619999999999997</v>
      </c>
      <c r="I3254" s="243"/>
      <c r="L3254" s="239"/>
      <c r="M3254" s="244"/>
      <c r="N3254" s="245"/>
      <c r="O3254" s="245"/>
      <c r="P3254" s="245"/>
      <c r="Q3254" s="245"/>
      <c r="R3254" s="245"/>
      <c r="S3254" s="245"/>
      <c r="T3254" s="246"/>
      <c r="AT3254" s="240" t="s">
        <v>402</v>
      </c>
      <c r="AU3254" s="240" t="s">
        <v>87</v>
      </c>
      <c r="AV3254" s="13" t="s">
        <v>87</v>
      </c>
      <c r="AW3254" s="13" t="s">
        <v>43</v>
      </c>
      <c r="AX3254" s="13" t="s">
        <v>80</v>
      </c>
      <c r="AY3254" s="240" t="s">
        <v>281</v>
      </c>
    </row>
    <row r="3255" s="12" customFormat="1">
      <c r="B3255" s="232"/>
      <c r="D3255" s="216" t="s">
        <v>402</v>
      </c>
      <c r="E3255" s="233" t="s">
        <v>5</v>
      </c>
      <c r="F3255" s="234" t="s">
        <v>843</v>
      </c>
      <c r="H3255" s="233" t="s">
        <v>5</v>
      </c>
      <c r="I3255" s="235"/>
      <c r="L3255" s="232"/>
      <c r="M3255" s="236"/>
      <c r="N3255" s="237"/>
      <c r="O3255" s="237"/>
      <c r="P3255" s="237"/>
      <c r="Q3255" s="237"/>
      <c r="R3255" s="237"/>
      <c r="S3255" s="237"/>
      <c r="T3255" s="238"/>
      <c r="AT3255" s="233" t="s">
        <v>402</v>
      </c>
      <c r="AU3255" s="233" t="s">
        <v>87</v>
      </c>
      <c r="AV3255" s="12" t="s">
        <v>24</v>
      </c>
      <c r="AW3255" s="12" t="s">
        <v>43</v>
      </c>
      <c r="AX3255" s="12" t="s">
        <v>80</v>
      </c>
      <c r="AY3255" s="233" t="s">
        <v>281</v>
      </c>
    </row>
    <row r="3256" s="13" customFormat="1">
      <c r="B3256" s="239"/>
      <c r="D3256" s="216" t="s">
        <v>402</v>
      </c>
      <c r="E3256" s="240" t="s">
        <v>5</v>
      </c>
      <c r="F3256" s="241" t="s">
        <v>1439</v>
      </c>
      <c r="H3256" s="242">
        <v>12.92</v>
      </c>
      <c r="I3256" s="243"/>
      <c r="L3256" s="239"/>
      <c r="M3256" s="244"/>
      <c r="N3256" s="245"/>
      <c r="O3256" s="245"/>
      <c r="P3256" s="245"/>
      <c r="Q3256" s="245"/>
      <c r="R3256" s="245"/>
      <c r="S3256" s="245"/>
      <c r="T3256" s="246"/>
      <c r="AT3256" s="240" t="s">
        <v>402</v>
      </c>
      <c r="AU3256" s="240" t="s">
        <v>87</v>
      </c>
      <c r="AV3256" s="13" t="s">
        <v>87</v>
      </c>
      <c r="AW3256" s="13" t="s">
        <v>43</v>
      </c>
      <c r="AX3256" s="13" t="s">
        <v>80</v>
      </c>
      <c r="AY3256" s="240" t="s">
        <v>281</v>
      </c>
    </row>
    <row r="3257" s="12" customFormat="1">
      <c r="B3257" s="232"/>
      <c r="D3257" s="216" t="s">
        <v>402</v>
      </c>
      <c r="E3257" s="233" t="s">
        <v>5</v>
      </c>
      <c r="F3257" s="234" t="s">
        <v>1440</v>
      </c>
      <c r="H3257" s="233" t="s">
        <v>5</v>
      </c>
      <c r="I3257" s="235"/>
      <c r="L3257" s="232"/>
      <c r="M3257" s="236"/>
      <c r="N3257" s="237"/>
      <c r="O3257" s="237"/>
      <c r="P3257" s="237"/>
      <c r="Q3257" s="237"/>
      <c r="R3257" s="237"/>
      <c r="S3257" s="237"/>
      <c r="T3257" s="238"/>
      <c r="AT3257" s="233" t="s">
        <v>402</v>
      </c>
      <c r="AU3257" s="233" t="s">
        <v>87</v>
      </c>
      <c r="AV3257" s="12" t="s">
        <v>24</v>
      </c>
      <c r="AW3257" s="12" t="s">
        <v>43</v>
      </c>
      <c r="AX3257" s="12" t="s">
        <v>80</v>
      </c>
      <c r="AY3257" s="233" t="s">
        <v>281</v>
      </c>
    </row>
    <row r="3258" s="13" customFormat="1">
      <c r="B3258" s="239"/>
      <c r="D3258" s="216" t="s">
        <v>402</v>
      </c>
      <c r="E3258" s="240" t="s">
        <v>5</v>
      </c>
      <c r="F3258" s="241" t="s">
        <v>1441</v>
      </c>
      <c r="H3258" s="242">
        <v>31.539999999999999</v>
      </c>
      <c r="I3258" s="243"/>
      <c r="L3258" s="239"/>
      <c r="M3258" s="244"/>
      <c r="N3258" s="245"/>
      <c r="O3258" s="245"/>
      <c r="P3258" s="245"/>
      <c r="Q3258" s="245"/>
      <c r="R3258" s="245"/>
      <c r="S3258" s="245"/>
      <c r="T3258" s="246"/>
      <c r="AT3258" s="240" t="s">
        <v>402</v>
      </c>
      <c r="AU3258" s="240" t="s">
        <v>87</v>
      </c>
      <c r="AV3258" s="13" t="s">
        <v>87</v>
      </c>
      <c r="AW3258" s="13" t="s">
        <v>43</v>
      </c>
      <c r="AX3258" s="13" t="s">
        <v>80</v>
      </c>
      <c r="AY3258" s="240" t="s">
        <v>281</v>
      </c>
    </row>
    <row r="3259" s="12" customFormat="1">
      <c r="B3259" s="232"/>
      <c r="D3259" s="216" t="s">
        <v>402</v>
      </c>
      <c r="E3259" s="233" t="s">
        <v>5</v>
      </c>
      <c r="F3259" s="234" t="s">
        <v>1582</v>
      </c>
      <c r="H3259" s="233" t="s">
        <v>5</v>
      </c>
      <c r="I3259" s="235"/>
      <c r="L3259" s="232"/>
      <c r="M3259" s="236"/>
      <c r="N3259" s="237"/>
      <c r="O3259" s="237"/>
      <c r="P3259" s="237"/>
      <c r="Q3259" s="237"/>
      <c r="R3259" s="237"/>
      <c r="S3259" s="237"/>
      <c r="T3259" s="238"/>
      <c r="AT3259" s="233" t="s">
        <v>402</v>
      </c>
      <c r="AU3259" s="233" t="s">
        <v>87</v>
      </c>
      <c r="AV3259" s="12" t="s">
        <v>24</v>
      </c>
      <c r="AW3259" s="12" t="s">
        <v>43</v>
      </c>
      <c r="AX3259" s="12" t="s">
        <v>80</v>
      </c>
      <c r="AY3259" s="233" t="s">
        <v>281</v>
      </c>
    </row>
    <row r="3260" s="13" customFormat="1">
      <c r="B3260" s="239"/>
      <c r="D3260" s="216" t="s">
        <v>402</v>
      </c>
      <c r="E3260" s="240" t="s">
        <v>5</v>
      </c>
      <c r="F3260" s="241" t="s">
        <v>1583</v>
      </c>
      <c r="H3260" s="242">
        <v>152.75999999999999</v>
      </c>
      <c r="I3260" s="243"/>
      <c r="L3260" s="239"/>
      <c r="M3260" s="244"/>
      <c r="N3260" s="245"/>
      <c r="O3260" s="245"/>
      <c r="P3260" s="245"/>
      <c r="Q3260" s="245"/>
      <c r="R3260" s="245"/>
      <c r="S3260" s="245"/>
      <c r="T3260" s="246"/>
      <c r="AT3260" s="240" t="s">
        <v>402</v>
      </c>
      <c r="AU3260" s="240" t="s">
        <v>87</v>
      </c>
      <c r="AV3260" s="13" t="s">
        <v>87</v>
      </c>
      <c r="AW3260" s="13" t="s">
        <v>43</v>
      </c>
      <c r="AX3260" s="13" t="s">
        <v>80</v>
      </c>
      <c r="AY3260" s="240" t="s">
        <v>281</v>
      </c>
    </row>
    <row r="3261" s="12" customFormat="1">
      <c r="B3261" s="232"/>
      <c r="D3261" s="216" t="s">
        <v>402</v>
      </c>
      <c r="E3261" s="233" t="s">
        <v>5</v>
      </c>
      <c r="F3261" s="234" t="s">
        <v>1442</v>
      </c>
      <c r="H3261" s="233" t="s">
        <v>5</v>
      </c>
      <c r="I3261" s="235"/>
      <c r="L3261" s="232"/>
      <c r="M3261" s="236"/>
      <c r="N3261" s="237"/>
      <c r="O3261" s="237"/>
      <c r="P3261" s="237"/>
      <c r="Q3261" s="237"/>
      <c r="R3261" s="237"/>
      <c r="S3261" s="237"/>
      <c r="T3261" s="238"/>
      <c r="AT3261" s="233" t="s">
        <v>402</v>
      </c>
      <c r="AU3261" s="233" t="s">
        <v>87</v>
      </c>
      <c r="AV3261" s="12" t="s">
        <v>24</v>
      </c>
      <c r="AW3261" s="12" t="s">
        <v>43</v>
      </c>
      <c r="AX3261" s="12" t="s">
        <v>80</v>
      </c>
      <c r="AY3261" s="233" t="s">
        <v>281</v>
      </c>
    </row>
    <row r="3262" s="13" customFormat="1">
      <c r="B3262" s="239"/>
      <c r="D3262" s="216" t="s">
        <v>402</v>
      </c>
      <c r="E3262" s="240" t="s">
        <v>5</v>
      </c>
      <c r="F3262" s="241" t="s">
        <v>1443</v>
      </c>
      <c r="H3262" s="242">
        <v>32.061999999999998</v>
      </c>
      <c r="I3262" s="243"/>
      <c r="L3262" s="239"/>
      <c r="M3262" s="244"/>
      <c r="N3262" s="245"/>
      <c r="O3262" s="245"/>
      <c r="P3262" s="245"/>
      <c r="Q3262" s="245"/>
      <c r="R3262" s="245"/>
      <c r="S3262" s="245"/>
      <c r="T3262" s="246"/>
      <c r="AT3262" s="240" t="s">
        <v>402</v>
      </c>
      <c r="AU3262" s="240" t="s">
        <v>87</v>
      </c>
      <c r="AV3262" s="13" t="s">
        <v>87</v>
      </c>
      <c r="AW3262" s="13" t="s">
        <v>43</v>
      </c>
      <c r="AX3262" s="13" t="s">
        <v>80</v>
      </c>
      <c r="AY3262" s="240" t="s">
        <v>281</v>
      </c>
    </row>
    <row r="3263" s="12" customFormat="1">
      <c r="B3263" s="232"/>
      <c r="D3263" s="216" t="s">
        <v>402</v>
      </c>
      <c r="E3263" s="233" t="s">
        <v>5</v>
      </c>
      <c r="F3263" s="234" t="s">
        <v>1444</v>
      </c>
      <c r="H3263" s="233" t="s">
        <v>5</v>
      </c>
      <c r="I3263" s="235"/>
      <c r="L3263" s="232"/>
      <c r="M3263" s="236"/>
      <c r="N3263" s="237"/>
      <c r="O3263" s="237"/>
      <c r="P3263" s="237"/>
      <c r="Q3263" s="237"/>
      <c r="R3263" s="237"/>
      <c r="S3263" s="237"/>
      <c r="T3263" s="238"/>
      <c r="AT3263" s="233" t="s">
        <v>402</v>
      </c>
      <c r="AU3263" s="233" t="s">
        <v>87</v>
      </c>
      <c r="AV3263" s="12" t="s">
        <v>24</v>
      </c>
      <c r="AW3263" s="12" t="s">
        <v>43</v>
      </c>
      <c r="AX3263" s="12" t="s">
        <v>80</v>
      </c>
      <c r="AY3263" s="233" t="s">
        <v>281</v>
      </c>
    </row>
    <row r="3264" s="13" customFormat="1">
      <c r="B3264" s="239"/>
      <c r="D3264" s="216" t="s">
        <v>402</v>
      </c>
      <c r="E3264" s="240" t="s">
        <v>5</v>
      </c>
      <c r="F3264" s="241" t="s">
        <v>1445</v>
      </c>
      <c r="H3264" s="242">
        <v>31.280000000000001</v>
      </c>
      <c r="I3264" s="243"/>
      <c r="L3264" s="239"/>
      <c r="M3264" s="244"/>
      <c r="N3264" s="245"/>
      <c r="O3264" s="245"/>
      <c r="P3264" s="245"/>
      <c r="Q3264" s="245"/>
      <c r="R3264" s="245"/>
      <c r="S3264" s="245"/>
      <c r="T3264" s="246"/>
      <c r="AT3264" s="240" t="s">
        <v>402</v>
      </c>
      <c r="AU3264" s="240" t="s">
        <v>87</v>
      </c>
      <c r="AV3264" s="13" t="s">
        <v>87</v>
      </c>
      <c r="AW3264" s="13" t="s">
        <v>43</v>
      </c>
      <c r="AX3264" s="13" t="s">
        <v>80</v>
      </c>
      <c r="AY3264" s="240" t="s">
        <v>281</v>
      </c>
    </row>
    <row r="3265" s="12" customFormat="1">
      <c r="B3265" s="232"/>
      <c r="D3265" s="216" t="s">
        <v>402</v>
      </c>
      <c r="E3265" s="233" t="s">
        <v>5</v>
      </c>
      <c r="F3265" s="234" t="s">
        <v>1586</v>
      </c>
      <c r="H3265" s="233" t="s">
        <v>5</v>
      </c>
      <c r="I3265" s="235"/>
      <c r="L3265" s="232"/>
      <c r="M3265" s="236"/>
      <c r="N3265" s="237"/>
      <c r="O3265" s="237"/>
      <c r="P3265" s="237"/>
      <c r="Q3265" s="237"/>
      <c r="R3265" s="237"/>
      <c r="S3265" s="237"/>
      <c r="T3265" s="238"/>
      <c r="AT3265" s="233" t="s">
        <v>402</v>
      </c>
      <c r="AU3265" s="233" t="s">
        <v>87</v>
      </c>
      <c r="AV3265" s="12" t="s">
        <v>24</v>
      </c>
      <c r="AW3265" s="12" t="s">
        <v>43</v>
      </c>
      <c r="AX3265" s="12" t="s">
        <v>80</v>
      </c>
      <c r="AY3265" s="233" t="s">
        <v>281</v>
      </c>
    </row>
    <row r="3266" s="13" customFormat="1">
      <c r="B3266" s="239"/>
      <c r="D3266" s="216" t="s">
        <v>402</v>
      </c>
      <c r="E3266" s="240" t="s">
        <v>5</v>
      </c>
      <c r="F3266" s="241" t="s">
        <v>1587</v>
      </c>
      <c r="H3266" s="242">
        <v>284.62</v>
      </c>
      <c r="I3266" s="243"/>
      <c r="L3266" s="239"/>
      <c r="M3266" s="244"/>
      <c r="N3266" s="245"/>
      <c r="O3266" s="245"/>
      <c r="P3266" s="245"/>
      <c r="Q3266" s="245"/>
      <c r="R3266" s="245"/>
      <c r="S3266" s="245"/>
      <c r="T3266" s="246"/>
      <c r="AT3266" s="240" t="s">
        <v>402</v>
      </c>
      <c r="AU3266" s="240" t="s">
        <v>87</v>
      </c>
      <c r="AV3266" s="13" t="s">
        <v>87</v>
      </c>
      <c r="AW3266" s="13" t="s">
        <v>43</v>
      </c>
      <c r="AX3266" s="13" t="s">
        <v>80</v>
      </c>
      <c r="AY3266" s="240" t="s">
        <v>281</v>
      </c>
    </row>
    <row r="3267" s="13" customFormat="1">
      <c r="B3267" s="239"/>
      <c r="D3267" s="216" t="s">
        <v>402</v>
      </c>
      <c r="E3267" s="240" t="s">
        <v>5</v>
      </c>
      <c r="F3267" s="241" t="s">
        <v>1448</v>
      </c>
      <c r="H3267" s="242">
        <v>-15.9</v>
      </c>
      <c r="I3267" s="243"/>
      <c r="L3267" s="239"/>
      <c r="M3267" s="244"/>
      <c r="N3267" s="245"/>
      <c r="O3267" s="245"/>
      <c r="P3267" s="245"/>
      <c r="Q3267" s="245"/>
      <c r="R3267" s="245"/>
      <c r="S3267" s="245"/>
      <c r="T3267" s="246"/>
      <c r="AT3267" s="240" t="s">
        <v>402</v>
      </c>
      <c r="AU3267" s="240" t="s">
        <v>87</v>
      </c>
      <c r="AV3267" s="13" t="s">
        <v>87</v>
      </c>
      <c r="AW3267" s="13" t="s">
        <v>43</v>
      </c>
      <c r="AX3267" s="13" t="s">
        <v>80</v>
      </c>
      <c r="AY3267" s="240" t="s">
        <v>281</v>
      </c>
    </row>
    <row r="3268" s="12" customFormat="1">
      <c r="B3268" s="232"/>
      <c r="D3268" s="216" t="s">
        <v>402</v>
      </c>
      <c r="E3268" s="233" t="s">
        <v>5</v>
      </c>
      <c r="F3268" s="234" t="s">
        <v>1101</v>
      </c>
      <c r="H3268" s="233" t="s">
        <v>5</v>
      </c>
      <c r="I3268" s="235"/>
      <c r="L3268" s="232"/>
      <c r="M3268" s="236"/>
      <c r="N3268" s="237"/>
      <c r="O3268" s="237"/>
      <c r="P3268" s="237"/>
      <c r="Q3268" s="237"/>
      <c r="R3268" s="237"/>
      <c r="S3268" s="237"/>
      <c r="T3268" s="238"/>
      <c r="AT3268" s="233" t="s">
        <v>402</v>
      </c>
      <c r="AU3268" s="233" t="s">
        <v>87</v>
      </c>
      <c r="AV3268" s="12" t="s">
        <v>24</v>
      </c>
      <c r="AW3268" s="12" t="s">
        <v>43</v>
      </c>
      <c r="AX3268" s="12" t="s">
        <v>80</v>
      </c>
      <c r="AY3268" s="233" t="s">
        <v>281</v>
      </c>
    </row>
    <row r="3269" s="13" customFormat="1">
      <c r="B3269" s="239"/>
      <c r="D3269" s="216" t="s">
        <v>402</v>
      </c>
      <c r="E3269" s="240" t="s">
        <v>5</v>
      </c>
      <c r="F3269" s="241" t="s">
        <v>1589</v>
      </c>
      <c r="H3269" s="242">
        <v>72.579999999999998</v>
      </c>
      <c r="I3269" s="243"/>
      <c r="L3269" s="239"/>
      <c r="M3269" s="244"/>
      <c r="N3269" s="245"/>
      <c r="O3269" s="245"/>
      <c r="P3269" s="245"/>
      <c r="Q3269" s="245"/>
      <c r="R3269" s="245"/>
      <c r="S3269" s="245"/>
      <c r="T3269" s="246"/>
      <c r="AT3269" s="240" t="s">
        <v>402</v>
      </c>
      <c r="AU3269" s="240" t="s">
        <v>87</v>
      </c>
      <c r="AV3269" s="13" t="s">
        <v>87</v>
      </c>
      <c r="AW3269" s="13" t="s">
        <v>43</v>
      </c>
      <c r="AX3269" s="13" t="s">
        <v>80</v>
      </c>
      <c r="AY3269" s="240" t="s">
        <v>281</v>
      </c>
    </row>
    <row r="3270" s="12" customFormat="1">
      <c r="B3270" s="232"/>
      <c r="D3270" s="216" t="s">
        <v>402</v>
      </c>
      <c r="E3270" s="233" t="s">
        <v>5</v>
      </c>
      <c r="F3270" s="234" t="s">
        <v>1450</v>
      </c>
      <c r="H3270" s="233" t="s">
        <v>5</v>
      </c>
      <c r="I3270" s="235"/>
      <c r="L3270" s="232"/>
      <c r="M3270" s="236"/>
      <c r="N3270" s="237"/>
      <c r="O3270" s="237"/>
      <c r="P3270" s="237"/>
      <c r="Q3270" s="237"/>
      <c r="R3270" s="237"/>
      <c r="S3270" s="237"/>
      <c r="T3270" s="238"/>
      <c r="AT3270" s="233" t="s">
        <v>402</v>
      </c>
      <c r="AU3270" s="233" t="s">
        <v>87</v>
      </c>
      <c r="AV3270" s="12" t="s">
        <v>24</v>
      </c>
      <c r="AW3270" s="12" t="s">
        <v>43</v>
      </c>
      <c r="AX3270" s="12" t="s">
        <v>80</v>
      </c>
      <c r="AY3270" s="233" t="s">
        <v>281</v>
      </c>
    </row>
    <row r="3271" s="13" customFormat="1">
      <c r="B3271" s="239"/>
      <c r="D3271" s="216" t="s">
        <v>402</v>
      </c>
      <c r="E3271" s="240" t="s">
        <v>5</v>
      </c>
      <c r="F3271" s="241" t="s">
        <v>1590</v>
      </c>
      <c r="H3271" s="242">
        <v>164.16</v>
      </c>
      <c r="I3271" s="243"/>
      <c r="L3271" s="239"/>
      <c r="M3271" s="244"/>
      <c r="N3271" s="245"/>
      <c r="O3271" s="245"/>
      <c r="P3271" s="245"/>
      <c r="Q3271" s="245"/>
      <c r="R3271" s="245"/>
      <c r="S3271" s="245"/>
      <c r="T3271" s="246"/>
      <c r="AT3271" s="240" t="s">
        <v>402</v>
      </c>
      <c r="AU3271" s="240" t="s">
        <v>87</v>
      </c>
      <c r="AV3271" s="13" t="s">
        <v>87</v>
      </c>
      <c r="AW3271" s="13" t="s">
        <v>43</v>
      </c>
      <c r="AX3271" s="13" t="s">
        <v>80</v>
      </c>
      <c r="AY3271" s="240" t="s">
        <v>281</v>
      </c>
    </row>
    <row r="3272" s="13" customFormat="1">
      <c r="B3272" s="239"/>
      <c r="D3272" s="216" t="s">
        <v>402</v>
      </c>
      <c r="E3272" s="240" t="s">
        <v>5</v>
      </c>
      <c r="F3272" s="241" t="s">
        <v>1593</v>
      </c>
      <c r="H3272" s="242">
        <v>-27</v>
      </c>
      <c r="I3272" s="243"/>
      <c r="L3272" s="239"/>
      <c r="M3272" s="244"/>
      <c r="N3272" s="245"/>
      <c r="O3272" s="245"/>
      <c r="P3272" s="245"/>
      <c r="Q3272" s="245"/>
      <c r="R3272" s="245"/>
      <c r="S3272" s="245"/>
      <c r="T3272" s="246"/>
      <c r="AT3272" s="240" t="s">
        <v>402</v>
      </c>
      <c r="AU3272" s="240" t="s">
        <v>87</v>
      </c>
      <c r="AV3272" s="13" t="s">
        <v>87</v>
      </c>
      <c r="AW3272" s="13" t="s">
        <v>43</v>
      </c>
      <c r="AX3272" s="13" t="s">
        <v>80</v>
      </c>
      <c r="AY3272" s="240" t="s">
        <v>281</v>
      </c>
    </row>
    <row r="3273" s="12" customFormat="1">
      <c r="B3273" s="232"/>
      <c r="D3273" s="216" t="s">
        <v>402</v>
      </c>
      <c r="E3273" s="233" t="s">
        <v>5</v>
      </c>
      <c r="F3273" s="234" t="s">
        <v>796</v>
      </c>
      <c r="H3273" s="233" t="s">
        <v>5</v>
      </c>
      <c r="I3273" s="235"/>
      <c r="L3273" s="232"/>
      <c r="M3273" s="236"/>
      <c r="N3273" s="237"/>
      <c r="O3273" s="237"/>
      <c r="P3273" s="237"/>
      <c r="Q3273" s="237"/>
      <c r="R3273" s="237"/>
      <c r="S3273" s="237"/>
      <c r="T3273" s="238"/>
      <c r="AT3273" s="233" t="s">
        <v>402</v>
      </c>
      <c r="AU3273" s="233" t="s">
        <v>87</v>
      </c>
      <c r="AV3273" s="12" t="s">
        <v>24</v>
      </c>
      <c r="AW3273" s="12" t="s">
        <v>43</v>
      </c>
      <c r="AX3273" s="12" t="s">
        <v>80</v>
      </c>
      <c r="AY3273" s="233" t="s">
        <v>281</v>
      </c>
    </row>
    <row r="3274" s="13" customFormat="1">
      <c r="B3274" s="239"/>
      <c r="D3274" s="216" t="s">
        <v>402</v>
      </c>
      <c r="E3274" s="240" t="s">
        <v>5</v>
      </c>
      <c r="F3274" s="241" t="s">
        <v>1594</v>
      </c>
      <c r="H3274" s="242">
        <v>144.47999999999999</v>
      </c>
      <c r="I3274" s="243"/>
      <c r="L3274" s="239"/>
      <c r="M3274" s="244"/>
      <c r="N3274" s="245"/>
      <c r="O3274" s="245"/>
      <c r="P3274" s="245"/>
      <c r="Q3274" s="245"/>
      <c r="R3274" s="245"/>
      <c r="S3274" s="245"/>
      <c r="T3274" s="246"/>
      <c r="AT3274" s="240" t="s">
        <v>402</v>
      </c>
      <c r="AU3274" s="240" t="s">
        <v>87</v>
      </c>
      <c r="AV3274" s="13" t="s">
        <v>87</v>
      </c>
      <c r="AW3274" s="13" t="s">
        <v>43</v>
      </c>
      <c r="AX3274" s="13" t="s">
        <v>80</v>
      </c>
      <c r="AY3274" s="240" t="s">
        <v>281</v>
      </c>
    </row>
    <row r="3275" s="13" customFormat="1">
      <c r="B3275" s="239"/>
      <c r="D3275" s="216" t="s">
        <v>402</v>
      </c>
      <c r="E3275" s="240" t="s">
        <v>5</v>
      </c>
      <c r="F3275" s="241" t="s">
        <v>902</v>
      </c>
      <c r="H3275" s="242">
        <v>-9</v>
      </c>
      <c r="I3275" s="243"/>
      <c r="L3275" s="239"/>
      <c r="M3275" s="244"/>
      <c r="N3275" s="245"/>
      <c r="O3275" s="245"/>
      <c r="P3275" s="245"/>
      <c r="Q3275" s="245"/>
      <c r="R3275" s="245"/>
      <c r="S3275" s="245"/>
      <c r="T3275" s="246"/>
      <c r="AT3275" s="240" t="s">
        <v>402</v>
      </c>
      <c r="AU3275" s="240" t="s">
        <v>87</v>
      </c>
      <c r="AV3275" s="13" t="s">
        <v>87</v>
      </c>
      <c r="AW3275" s="13" t="s">
        <v>43</v>
      </c>
      <c r="AX3275" s="13" t="s">
        <v>80</v>
      </c>
      <c r="AY3275" s="240" t="s">
        <v>281</v>
      </c>
    </row>
    <row r="3276" s="12" customFormat="1">
      <c r="B3276" s="232"/>
      <c r="D3276" s="216" t="s">
        <v>402</v>
      </c>
      <c r="E3276" s="233" t="s">
        <v>5</v>
      </c>
      <c r="F3276" s="234" t="s">
        <v>1596</v>
      </c>
      <c r="H3276" s="233" t="s">
        <v>5</v>
      </c>
      <c r="I3276" s="235"/>
      <c r="L3276" s="232"/>
      <c r="M3276" s="236"/>
      <c r="N3276" s="237"/>
      <c r="O3276" s="237"/>
      <c r="P3276" s="237"/>
      <c r="Q3276" s="237"/>
      <c r="R3276" s="237"/>
      <c r="S3276" s="237"/>
      <c r="T3276" s="238"/>
      <c r="AT3276" s="233" t="s">
        <v>402</v>
      </c>
      <c r="AU3276" s="233" t="s">
        <v>87</v>
      </c>
      <c r="AV3276" s="12" t="s">
        <v>24</v>
      </c>
      <c r="AW3276" s="12" t="s">
        <v>43</v>
      </c>
      <c r="AX3276" s="12" t="s">
        <v>80</v>
      </c>
      <c r="AY3276" s="233" t="s">
        <v>281</v>
      </c>
    </row>
    <row r="3277" s="13" customFormat="1">
      <c r="B3277" s="239"/>
      <c r="D3277" s="216" t="s">
        <v>402</v>
      </c>
      <c r="E3277" s="240" t="s">
        <v>5</v>
      </c>
      <c r="F3277" s="241" t="s">
        <v>1597</v>
      </c>
      <c r="H3277" s="242">
        <v>171.99000000000001</v>
      </c>
      <c r="I3277" s="243"/>
      <c r="L3277" s="239"/>
      <c r="M3277" s="244"/>
      <c r="N3277" s="245"/>
      <c r="O3277" s="245"/>
      <c r="P3277" s="245"/>
      <c r="Q3277" s="245"/>
      <c r="R3277" s="245"/>
      <c r="S3277" s="245"/>
      <c r="T3277" s="246"/>
      <c r="AT3277" s="240" t="s">
        <v>402</v>
      </c>
      <c r="AU3277" s="240" t="s">
        <v>87</v>
      </c>
      <c r="AV3277" s="13" t="s">
        <v>87</v>
      </c>
      <c r="AW3277" s="13" t="s">
        <v>43</v>
      </c>
      <c r="AX3277" s="13" t="s">
        <v>80</v>
      </c>
      <c r="AY3277" s="240" t="s">
        <v>281</v>
      </c>
    </row>
    <row r="3278" s="13" customFormat="1">
      <c r="B3278" s="239"/>
      <c r="D3278" s="216" t="s">
        <v>402</v>
      </c>
      <c r="E3278" s="240" t="s">
        <v>5</v>
      </c>
      <c r="F3278" s="241" t="s">
        <v>1579</v>
      </c>
      <c r="H3278" s="242">
        <v>-7.6600000000000001</v>
      </c>
      <c r="I3278" s="243"/>
      <c r="L3278" s="239"/>
      <c r="M3278" s="244"/>
      <c r="N3278" s="245"/>
      <c r="O3278" s="245"/>
      <c r="P3278" s="245"/>
      <c r="Q3278" s="245"/>
      <c r="R3278" s="245"/>
      <c r="S3278" s="245"/>
      <c r="T3278" s="246"/>
      <c r="AT3278" s="240" t="s">
        <v>402</v>
      </c>
      <c r="AU3278" s="240" t="s">
        <v>87</v>
      </c>
      <c r="AV3278" s="13" t="s">
        <v>87</v>
      </c>
      <c r="AW3278" s="13" t="s">
        <v>43</v>
      </c>
      <c r="AX3278" s="13" t="s">
        <v>80</v>
      </c>
      <c r="AY3278" s="240" t="s">
        <v>281</v>
      </c>
    </row>
    <row r="3279" s="13" customFormat="1">
      <c r="B3279" s="239"/>
      <c r="D3279" s="216" t="s">
        <v>402</v>
      </c>
      <c r="E3279" s="240" t="s">
        <v>5</v>
      </c>
      <c r="F3279" s="241" t="s">
        <v>1600</v>
      </c>
      <c r="H3279" s="242">
        <v>-10.76</v>
      </c>
      <c r="I3279" s="243"/>
      <c r="L3279" s="239"/>
      <c r="M3279" s="244"/>
      <c r="N3279" s="245"/>
      <c r="O3279" s="245"/>
      <c r="P3279" s="245"/>
      <c r="Q3279" s="245"/>
      <c r="R3279" s="245"/>
      <c r="S3279" s="245"/>
      <c r="T3279" s="246"/>
      <c r="AT3279" s="240" t="s">
        <v>402</v>
      </c>
      <c r="AU3279" s="240" t="s">
        <v>87</v>
      </c>
      <c r="AV3279" s="13" t="s">
        <v>87</v>
      </c>
      <c r="AW3279" s="13" t="s">
        <v>43</v>
      </c>
      <c r="AX3279" s="13" t="s">
        <v>80</v>
      </c>
      <c r="AY3279" s="240" t="s">
        <v>281</v>
      </c>
    </row>
    <row r="3280" s="12" customFormat="1">
      <c r="B3280" s="232"/>
      <c r="D3280" s="216" t="s">
        <v>402</v>
      </c>
      <c r="E3280" s="233" t="s">
        <v>5</v>
      </c>
      <c r="F3280" s="234" t="s">
        <v>1601</v>
      </c>
      <c r="H3280" s="233" t="s">
        <v>5</v>
      </c>
      <c r="I3280" s="235"/>
      <c r="L3280" s="232"/>
      <c r="M3280" s="236"/>
      <c r="N3280" s="237"/>
      <c r="O3280" s="237"/>
      <c r="P3280" s="237"/>
      <c r="Q3280" s="237"/>
      <c r="R3280" s="237"/>
      <c r="S3280" s="237"/>
      <c r="T3280" s="238"/>
      <c r="AT3280" s="233" t="s">
        <v>402</v>
      </c>
      <c r="AU3280" s="233" t="s">
        <v>87</v>
      </c>
      <c r="AV3280" s="12" t="s">
        <v>24</v>
      </c>
      <c r="AW3280" s="12" t="s">
        <v>43</v>
      </c>
      <c r="AX3280" s="12" t="s">
        <v>80</v>
      </c>
      <c r="AY3280" s="233" t="s">
        <v>281</v>
      </c>
    </row>
    <row r="3281" s="13" customFormat="1">
      <c r="B3281" s="239"/>
      <c r="D3281" s="216" t="s">
        <v>402</v>
      </c>
      <c r="E3281" s="240" t="s">
        <v>5</v>
      </c>
      <c r="F3281" s="241" t="s">
        <v>1602</v>
      </c>
      <c r="H3281" s="242">
        <v>45.045000000000002</v>
      </c>
      <c r="I3281" s="243"/>
      <c r="L3281" s="239"/>
      <c r="M3281" s="244"/>
      <c r="N3281" s="245"/>
      <c r="O3281" s="245"/>
      <c r="P3281" s="245"/>
      <c r="Q3281" s="245"/>
      <c r="R3281" s="245"/>
      <c r="S3281" s="245"/>
      <c r="T3281" s="246"/>
      <c r="AT3281" s="240" t="s">
        <v>402</v>
      </c>
      <c r="AU3281" s="240" t="s">
        <v>87</v>
      </c>
      <c r="AV3281" s="13" t="s">
        <v>87</v>
      </c>
      <c r="AW3281" s="13" t="s">
        <v>43</v>
      </c>
      <c r="AX3281" s="13" t="s">
        <v>80</v>
      </c>
      <c r="AY3281" s="240" t="s">
        <v>281</v>
      </c>
    </row>
    <row r="3282" s="13" customFormat="1">
      <c r="B3282" s="239"/>
      <c r="D3282" s="216" t="s">
        <v>402</v>
      </c>
      <c r="E3282" s="240" t="s">
        <v>5</v>
      </c>
      <c r="F3282" s="241" t="s">
        <v>1554</v>
      </c>
      <c r="H3282" s="242">
        <v>-16.199999999999999</v>
      </c>
      <c r="I3282" s="243"/>
      <c r="L3282" s="239"/>
      <c r="M3282" s="244"/>
      <c r="N3282" s="245"/>
      <c r="O3282" s="245"/>
      <c r="P3282" s="245"/>
      <c r="Q3282" s="245"/>
      <c r="R3282" s="245"/>
      <c r="S3282" s="245"/>
      <c r="T3282" s="246"/>
      <c r="AT3282" s="240" t="s">
        <v>402</v>
      </c>
      <c r="AU3282" s="240" t="s">
        <v>87</v>
      </c>
      <c r="AV3282" s="13" t="s">
        <v>87</v>
      </c>
      <c r="AW3282" s="13" t="s">
        <v>43</v>
      </c>
      <c r="AX3282" s="13" t="s">
        <v>80</v>
      </c>
      <c r="AY3282" s="240" t="s">
        <v>281</v>
      </c>
    </row>
    <row r="3283" s="12" customFormat="1">
      <c r="B3283" s="232"/>
      <c r="D3283" s="216" t="s">
        <v>402</v>
      </c>
      <c r="E3283" s="233" t="s">
        <v>5</v>
      </c>
      <c r="F3283" s="234" t="s">
        <v>831</v>
      </c>
      <c r="H3283" s="233" t="s">
        <v>5</v>
      </c>
      <c r="I3283" s="235"/>
      <c r="L3283" s="232"/>
      <c r="M3283" s="236"/>
      <c r="N3283" s="237"/>
      <c r="O3283" s="237"/>
      <c r="P3283" s="237"/>
      <c r="Q3283" s="237"/>
      <c r="R3283" s="237"/>
      <c r="S3283" s="237"/>
      <c r="T3283" s="238"/>
      <c r="AT3283" s="233" t="s">
        <v>402</v>
      </c>
      <c r="AU3283" s="233" t="s">
        <v>87</v>
      </c>
      <c r="AV3283" s="12" t="s">
        <v>24</v>
      </c>
      <c r="AW3283" s="12" t="s">
        <v>43</v>
      </c>
      <c r="AX3283" s="12" t="s">
        <v>80</v>
      </c>
      <c r="AY3283" s="233" t="s">
        <v>281</v>
      </c>
    </row>
    <row r="3284" s="13" customFormat="1">
      <c r="B3284" s="239"/>
      <c r="D3284" s="216" t="s">
        <v>402</v>
      </c>
      <c r="E3284" s="240" t="s">
        <v>5</v>
      </c>
      <c r="F3284" s="241" t="s">
        <v>1603</v>
      </c>
      <c r="H3284" s="242">
        <v>75.530000000000001</v>
      </c>
      <c r="I3284" s="243"/>
      <c r="L3284" s="239"/>
      <c r="M3284" s="244"/>
      <c r="N3284" s="245"/>
      <c r="O3284" s="245"/>
      <c r="P3284" s="245"/>
      <c r="Q3284" s="245"/>
      <c r="R3284" s="245"/>
      <c r="S3284" s="245"/>
      <c r="T3284" s="246"/>
      <c r="AT3284" s="240" t="s">
        <v>402</v>
      </c>
      <c r="AU3284" s="240" t="s">
        <v>87</v>
      </c>
      <c r="AV3284" s="13" t="s">
        <v>87</v>
      </c>
      <c r="AW3284" s="13" t="s">
        <v>43</v>
      </c>
      <c r="AX3284" s="13" t="s">
        <v>80</v>
      </c>
      <c r="AY3284" s="240" t="s">
        <v>281</v>
      </c>
    </row>
    <row r="3285" s="13" customFormat="1">
      <c r="B3285" s="239"/>
      <c r="D3285" s="216" t="s">
        <v>402</v>
      </c>
      <c r="E3285" s="240" t="s">
        <v>5</v>
      </c>
      <c r="F3285" s="241" t="s">
        <v>5</v>
      </c>
      <c r="H3285" s="242">
        <v>0</v>
      </c>
      <c r="I3285" s="243"/>
      <c r="L3285" s="239"/>
      <c r="M3285" s="244"/>
      <c r="N3285" s="245"/>
      <c r="O3285" s="245"/>
      <c r="P3285" s="245"/>
      <c r="Q3285" s="245"/>
      <c r="R3285" s="245"/>
      <c r="S3285" s="245"/>
      <c r="T3285" s="246"/>
      <c r="AT3285" s="240" t="s">
        <v>402</v>
      </c>
      <c r="AU3285" s="240" t="s">
        <v>87</v>
      </c>
      <c r="AV3285" s="13" t="s">
        <v>87</v>
      </c>
      <c r="AW3285" s="13" t="s">
        <v>43</v>
      </c>
      <c r="AX3285" s="13" t="s">
        <v>80</v>
      </c>
      <c r="AY3285" s="240" t="s">
        <v>281</v>
      </c>
    </row>
    <row r="3286" s="12" customFormat="1">
      <c r="B3286" s="232"/>
      <c r="D3286" s="216" t="s">
        <v>402</v>
      </c>
      <c r="E3286" s="233" t="s">
        <v>5</v>
      </c>
      <c r="F3286" s="234" t="s">
        <v>3623</v>
      </c>
      <c r="H3286" s="233" t="s">
        <v>5</v>
      </c>
      <c r="I3286" s="235"/>
      <c r="L3286" s="232"/>
      <c r="M3286" s="236"/>
      <c r="N3286" s="237"/>
      <c r="O3286" s="237"/>
      <c r="P3286" s="237"/>
      <c r="Q3286" s="237"/>
      <c r="R3286" s="237"/>
      <c r="S3286" s="237"/>
      <c r="T3286" s="238"/>
      <c r="AT3286" s="233" t="s">
        <v>402</v>
      </c>
      <c r="AU3286" s="233" t="s">
        <v>87</v>
      </c>
      <c r="AV3286" s="12" t="s">
        <v>24</v>
      </c>
      <c r="AW3286" s="12" t="s">
        <v>43</v>
      </c>
      <c r="AX3286" s="12" t="s">
        <v>80</v>
      </c>
      <c r="AY3286" s="233" t="s">
        <v>281</v>
      </c>
    </row>
    <row r="3287" s="13" customFormat="1">
      <c r="B3287" s="239"/>
      <c r="D3287" s="216" t="s">
        <v>402</v>
      </c>
      <c r="E3287" s="240" t="s">
        <v>5</v>
      </c>
      <c r="F3287" s="241" t="s">
        <v>3624</v>
      </c>
      <c r="H3287" s="242">
        <v>15.675000000000001</v>
      </c>
      <c r="I3287" s="243"/>
      <c r="L3287" s="239"/>
      <c r="M3287" s="244"/>
      <c r="N3287" s="245"/>
      <c r="O3287" s="245"/>
      <c r="P3287" s="245"/>
      <c r="Q3287" s="245"/>
      <c r="R3287" s="245"/>
      <c r="S3287" s="245"/>
      <c r="T3287" s="246"/>
      <c r="AT3287" s="240" t="s">
        <v>402</v>
      </c>
      <c r="AU3287" s="240" t="s">
        <v>87</v>
      </c>
      <c r="AV3287" s="13" t="s">
        <v>87</v>
      </c>
      <c r="AW3287" s="13" t="s">
        <v>43</v>
      </c>
      <c r="AX3287" s="13" t="s">
        <v>80</v>
      </c>
      <c r="AY3287" s="240" t="s">
        <v>281</v>
      </c>
    </row>
    <row r="3288" s="14" customFormat="1">
      <c r="B3288" s="247"/>
      <c r="D3288" s="216" t="s">
        <v>402</v>
      </c>
      <c r="E3288" s="248" t="s">
        <v>5</v>
      </c>
      <c r="F3288" s="249" t="s">
        <v>405</v>
      </c>
      <c r="H3288" s="250">
        <v>2872.5070000000001</v>
      </c>
      <c r="I3288" s="251"/>
      <c r="L3288" s="247"/>
      <c r="M3288" s="252"/>
      <c r="N3288" s="253"/>
      <c r="O3288" s="253"/>
      <c r="P3288" s="253"/>
      <c r="Q3288" s="253"/>
      <c r="R3288" s="253"/>
      <c r="S3288" s="253"/>
      <c r="T3288" s="254"/>
      <c r="AT3288" s="248" t="s">
        <v>402</v>
      </c>
      <c r="AU3288" s="248" t="s">
        <v>87</v>
      </c>
      <c r="AV3288" s="14" t="s">
        <v>286</v>
      </c>
      <c r="AW3288" s="14" t="s">
        <v>43</v>
      </c>
      <c r="AX3288" s="14" t="s">
        <v>24</v>
      </c>
      <c r="AY3288" s="248" t="s">
        <v>281</v>
      </c>
    </row>
    <row r="3289" s="1" customFormat="1" ht="25.5" customHeight="1">
      <c r="B3289" s="203"/>
      <c r="C3289" s="204" t="s">
        <v>3625</v>
      </c>
      <c r="D3289" s="204" t="s">
        <v>282</v>
      </c>
      <c r="E3289" s="205" t="s">
        <v>3626</v>
      </c>
      <c r="F3289" s="206" t="s">
        <v>3627</v>
      </c>
      <c r="G3289" s="207" t="s">
        <v>388</v>
      </c>
      <c r="H3289" s="208">
        <v>716.05999999999995</v>
      </c>
      <c r="I3289" s="209"/>
      <c r="J3289" s="210">
        <f>ROUND(I3289*H3289,2)</f>
        <v>0</v>
      </c>
      <c r="K3289" s="206" t="s">
        <v>389</v>
      </c>
      <c r="L3289" s="48"/>
      <c r="M3289" s="211" t="s">
        <v>5</v>
      </c>
      <c r="N3289" s="212" t="s">
        <v>51</v>
      </c>
      <c r="O3289" s="49"/>
      <c r="P3289" s="213">
        <f>O3289*H3289</f>
        <v>0</v>
      </c>
      <c r="Q3289" s="213">
        <v>0.00020120000000000001</v>
      </c>
      <c r="R3289" s="213">
        <f>Q3289*H3289</f>
        <v>0.144071272</v>
      </c>
      <c r="S3289" s="213">
        <v>0</v>
      </c>
      <c r="T3289" s="214">
        <f>S3289*H3289</f>
        <v>0</v>
      </c>
      <c r="AR3289" s="26" t="s">
        <v>354</v>
      </c>
      <c r="AT3289" s="26" t="s">
        <v>282</v>
      </c>
      <c r="AU3289" s="26" t="s">
        <v>87</v>
      </c>
      <c r="AY3289" s="26" t="s">
        <v>281</v>
      </c>
      <c r="BE3289" s="215">
        <f>IF(N3289="základní",J3289,0)</f>
        <v>0</v>
      </c>
      <c r="BF3289" s="215">
        <f>IF(N3289="snížená",J3289,0)</f>
        <v>0</v>
      </c>
      <c r="BG3289" s="215">
        <f>IF(N3289="zákl. přenesená",J3289,0)</f>
        <v>0</v>
      </c>
      <c r="BH3289" s="215">
        <f>IF(N3289="sníž. přenesená",J3289,0)</f>
        <v>0</v>
      </c>
      <c r="BI3289" s="215">
        <f>IF(N3289="nulová",J3289,0)</f>
        <v>0</v>
      </c>
      <c r="BJ3289" s="26" t="s">
        <v>24</v>
      </c>
      <c r="BK3289" s="215">
        <f>ROUND(I3289*H3289,2)</f>
        <v>0</v>
      </c>
      <c r="BL3289" s="26" t="s">
        <v>354</v>
      </c>
      <c r="BM3289" s="26" t="s">
        <v>3628</v>
      </c>
    </row>
    <row r="3290" s="1" customFormat="1">
      <c r="B3290" s="48"/>
      <c r="D3290" s="216" t="s">
        <v>288</v>
      </c>
      <c r="F3290" s="217" t="s">
        <v>3629</v>
      </c>
      <c r="I3290" s="218"/>
      <c r="L3290" s="48"/>
      <c r="M3290" s="219"/>
      <c r="N3290" s="49"/>
      <c r="O3290" s="49"/>
      <c r="P3290" s="49"/>
      <c r="Q3290" s="49"/>
      <c r="R3290" s="49"/>
      <c r="S3290" s="49"/>
      <c r="T3290" s="87"/>
      <c r="AT3290" s="26" t="s">
        <v>288</v>
      </c>
      <c r="AU3290" s="26" t="s">
        <v>87</v>
      </c>
    </row>
    <row r="3291" s="12" customFormat="1">
      <c r="B3291" s="232"/>
      <c r="D3291" s="216" t="s">
        <v>402</v>
      </c>
      <c r="E3291" s="233" t="s">
        <v>5</v>
      </c>
      <c r="F3291" s="234" t="s">
        <v>3620</v>
      </c>
      <c r="H3291" s="233" t="s">
        <v>5</v>
      </c>
      <c r="I3291" s="235"/>
      <c r="L3291" s="232"/>
      <c r="M3291" s="236"/>
      <c r="N3291" s="237"/>
      <c r="O3291" s="237"/>
      <c r="P3291" s="237"/>
      <c r="Q3291" s="237"/>
      <c r="R3291" s="237"/>
      <c r="S3291" s="237"/>
      <c r="T3291" s="238"/>
      <c r="AT3291" s="233" t="s">
        <v>402</v>
      </c>
      <c r="AU3291" s="233" t="s">
        <v>87</v>
      </c>
      <c r="AV3291" s="12" t="s">
        <v>24</v>
      </c>
      <c r="AW3291" s="12" t="s">
        <v>43</v>
      </c>
      <c r="AX3291" s="12" t="s">
        <v>80</v>
      </c>
      <c r="AY3291" s="233" t="s">
        <v>281</v>
      </c>
    </row>
    <row r="3292" s="12" customFormat="1">
      <c r="B3292" s="232"/>
      <c r="D3292" s="216" t="s">
        <v>402</v>
      </c>
      <c r="E3292" s="233" t="s">
        <v>5</v>
      </c>
      <c r="F3292" s="234" t="s">
        <v>772</v>
      </c>
      <c r="H3292" s="233" t="s">
        <v>5</v>
      </c>
      <c r="I3292" s="235"/>
      <c r="L3292" s="232"/>
      <c r="M3292" s="236"/>
      <c r="N3292" s="237"/>
      <c r="O3292" s="237"/>
      <c r="P3292" s="237"/>
      <c r="Q3292" s="237"/>
      <c r="R3292" s="237"/>
      <c r="S3292" s="237"/>
      <c r="T3292" s="238"/>
      <c r="AT3292" s="233" t="s">
        <v>402</v>
      </c>
      <c r="AU3292" s="233" t="s">
        <v>87</v>
      </c>
      <c r="AV3292" s="12" t="s">
        <v>24</v>
      </c>
      <c r="AW3292" s="12" t="s">
        <v>43</v>
      </c>
      <c r="AX3292" s="12" t="s">
        <v>80</v>
      </c>
      <c r="AY3292" s="233" t="s">
        <v>281</v>
      </c>
    </row>
    <row r="3293" s="12" customFormat="1">
      <c r="B3293" s="232"/>
      <c r="D3293" s="216" t="s">
        <v>402</v>
      </c>
      <c r="E3293" s="233" t="s">
        <v>5</v>
      </c>
      <c r="F3293" s="234" t="s">
        <v>884</v>
      </c>
      <c r="H3293" s="233" t="s">
        <v>5</v>
      </c>
      <c r="I3293" s="235"/>
      <c r="L3293" s="232"/>
      <c r="M3293" s="236"/>
      <c r="N3293" s="237"/>
      <c r="O3293" s="237"/>
      <c r="P3293" s="237"/>
      <c r="Q3293" s="237"/>
      <c r="R3293" s="237"/>
      <c r="S3293" s="237"/>
      <c r="T3293" s="238"/>
      <c r="AT3293" s="233" t="s">
        <v>402</v>
      </c>
      <c r="AU3293" s="233" t="s">
        <v>87</v>
      </c>
      <c r="AV3293" s="12" t="s">
        <v>24</v>
      </c>
      <c r="AW3293" s="12" t="s">
        <v>43</v>
      </c>
      <c r="AX3293" s="12" t="s">
        <v>80</v>
      </c>
      <c r="AY3293" s="233" t="s">
        <v>281</v>
      </c>
    </row>
    <row r="3294" s="13" customFormat="1">
      <c r="B3294" s="239"/>
      <c r="D3294" s="216" t="s">
        <v>402</v>
      </c>
      <c r="E3294" s="240" t="s">
        <v>5</v>
      </c>
      <c r="F3294" s="241" t="s">
        <v>1461</v>
      </c>
      <c r="H3294" s="242">
        <v>141.25</v>
      </c>
      <c r="I3294" s="243"/>
      <c r="L3294" s="239"/>
      <c r="M3294" s="244"/>
      <c r="N3294" s="245"/>
      <c r="O3294" s="245"/>
      <c r="P3294" s="245"/>
      <c r="Q3294" s="245"/>
      <c r="R3294" s="245"/>
      <c r="S3294" s="245"/>
      <c r="T3294" s="246"/>
      <c r="AT3294" s="240" t="s">
        <v>402</v>
      </c>
      <c r="AU3294" s="240" t="s">
        <v>87</v>
      </c>
      <c r="AV3294" s="13" t="s">
        <v>87</v>
      </c>
      <c r="AW3294" s="13" t="s">
        <v>43</v>
      </c>
      <c r="AX3294" s="13" t="s">
        <v>80</v>
      </c>
      <c r="AY3294" s="240" t="s">
        <v>281</v>
      </c>
    </row>
    <row r="3295" s="13" customFormat="1">
      <c r="B3295" s="239"/>
      <c r="D3295" s="216" t="s">
        <v>402</v>
      </c>
      <c r="E3295" s="240" t="s">
        <v>5</v>
      </c>
      <c r="F3295" s="241" t="s">
        <v>5</v>
      </c>
      <c r="H3295" s="242">
        <v>0</v>
      </c>
      <c r="I3295" s="243"/>
      <c r="L3295" s="239"/>
      <c r="M3295" s="244"/>
      <c r="N3295" s="245"/>
      <c r="O3295" s="245"/>
      <c r="P3295" s="245"/>
      <c r="Q3295" s="245"/>
      <c r="R3295" s="245"/>
      <c r="S3295" s="245"/>
      <c r="T3295" s="246"/>
      <c r="AT3295" s="240" t="s">
        <v>402</v>
      </c>
      <c r="AU3295" s="240" t="s">
        <v>87</v>
      </c>
      <c r="AV3295" s="13" t="s">
        <v>87</v>
      </c>
      <c r="AW3295" s="13" t="s">
        <v>43</v>
      </c>
      <c r="AX3295" s="13" t="s">
        <v>80</v>
      </c>
      <c r="AY3295" s="240" t="s">
        <v>281</v>
      </c>
    </row>
    <row r="3296" s="12" customFormat="1">
      <c r="B3296" s="232"/>
      <c r="D3296" s="216" t="s">
        <v>402</v>
      </c>
      <c r="E3296" s="233" t="s">
        <v>5</v>
      </c>
      <c r="F3296" s="234" t="s">
        <v>3621</v>
      </c>
      <c r="H3296" s="233" t="s">
        <v>5</v>
      </c>
      <c r="I3296" s="235"/>
      <c r="L3296" s="232"/>
      <c r="M3296" s="236"/>
      <c r="N3296" s="237"/>
      <c r="O3296" s="237"/>
      <c r="P3296" s="237"/>
      <c r="Q3296" s="237"/>
      <c r="R3296" s="237"/>
      <c r="S3296" s="237"/>
      <c r="T3296" s="238"/>
      <c r="AT3296" s="233" t="s">
        <v>402</v>
      </c>
      <c r="AU3296" s="233" t="s">
        <v>87</v>
      </c>
      <c r="AV3296" s="12" t="s">
        <v>24</v>
      </c>
      <c r="AW3296" s="12" t="s">
        <v>43</v>
      </c>
      <c r="AX3296" s="12" t="s">
        <v>80</v>
      </c>
      <c r="AY3296" s="233" t="s">
        <v>281</v>
      </c>
    </row>
    <row r="3297" s="12" customFormat="1">
      <c r="B3297" s="232"/>
      <c r="D3297" s="216" t="s">
        <v>402</v>
      </c>
      <c r="E3297" s="233" t="s">
        <v>5</v>
      </c>
      <c r="F3297" s="234" t="s">
        <v>884</v>
      </c>
      <c r="H3297" s="233" t="s">
        <v>5</v>
      </c>
      <c r="I3297" s="235"/>
      <c r="L3297" s="232"/>
      <c r="M3297" s="236"/>
      <c r="N3297" s="237"/>
      <c r="O3297" s="237"/>
      <c r="P3297" s="237"/>
      <c r="Q3297" s="237"/>
      <c r="R3297" s="237"/>
      <c r="S3297" s="237"/>
      <c r="T3297" s="238"/>
      <c r="AT3297" s="233" t="s">
        <v>402</v>
      </c>
      <c r="AU3297" s="233" t="s">
        <v>87</v>
      </c>
      <c r="AV3297" s="12" t="s">
        <v>24</v>
      </c>
      <c r="AW3297" s="12" t="s">
        <v>43</v>
      </c>
      <c r="AX3297" s="12" t="s">
        <v>80</v>
      </c>
      <c r="AY3297" s="233" t="s">
        <v>281</v>
      </c>
    </row>
    <row r="3298" s="13" customFormat="1">
      <c r="B3298" s="239"/>
      <c r="D3298" s="216" t="s">
        <v>402</v>
      </c>
      <c r="E3298" s="240" t="s">
        <v>5</v>
      </c>
      <c r="F3298" s="241" t="s">
        <v>1571</v>
      </c>
      <c r="H3298" s="242">
        <v>562.74000000000001</v>
      </c>
      <c r="I3298" s="243"/>
      <c r="L3298" s="239"/>
      <c r="M3298" s="244"/>
      <c r="N3298" s="245"/>
      <c r="O3298" s="245"/>
      <c r="P3298" s="245"/>
      <c r="Q3298" s="245"/>
      <c r="R3298" s="245"/>
      <c r="S3298" s="245"/>
      <c r="T3298" s="246"/>
      <c r="AT3298" s="240" t="s">
        <v>402</v>
      </c>
      <c r="AU3298" s="240" t="s">
        <v>87</v>
      </c>
      <c r="AV3298" s="13" t="s">
        <v>87</v>
      </c>
      <c r="AW3298" s="13" t="s">
        <v>43</v>
      </c>
      <c r="AX3298" s="13" t="s">
        <v>80</v>
      </c>
      <c r="AY3298" s="240" t="s">
        <v>281</v>
      </c>
    </row>
    <row r="3299" s="13" customFormat="1">
      <c r="B3299" s="239"/>
      <c r="D3299" s="216" t="s">
        <v>402</v>
      </c>
      <c r="E3299" s="240" t="s">
        <v>5</v>
      </c>
      <c r="F3299" s="241" t="s">
        <v>1572</v>
      </c>
      <c r="H3299" s="242">
        <v>15.015000000000001</v>
      </c>
      <c r="I3299" s="243"/>
      <c r="L3299" s="239"/>
      <c r="M3299" s="244"/>
      <c r="N3299" s="245"/>
      <c r="O3299" s="245"/>
      <c r="P3299" s="245"/>
      <c r="Q3299" s="245"/>
      <c r="R3299" s="245"/>
      <c r="S3299" s="245"/>
      <c r="T3299" s="246"/>
      <c r="AT3299" s="240" t="s">
        <v>402</v>
      </c>
      <c r="AU3299" s="240" t="s">
        <v>87</v>
      </c>
      <c r="AV3299" s="13" t="s">
        <v>87</v>
      </c>
      <c r="AW3299" s="13" t="s">
        <v>43</v>
      </c>
      <c r="AX3299" s="13" t="s">
        <v>80</v>
      </c>
      <c r="AY3299" s="240" t="s">
        <v>281</v>
      </c>
    </row>
    <row r="3300" s="13" customFormat="1">
      <c r="B3300" s="239"/>
      <c r="D3300" s="216" t="s">
        <v>402</v>
      </c>
      <c r="E3300" s="240" t="s">
        <v>5</v>
      </c>
      <c r="F3300" s="241" t="s">
        <v>1573</v>
      </c>
      <c r="H3300" s="242">
        <v>1.6200000000000001</v>
      </c>
      <c r="I3300" s="243"/>
      <c r="L3300" s="239"/>
      <c r="M3300" s="244"/>
      <c r="N3300" s="245"/>
      <c r="O3300" s="245"/>
      <c r="P3300" s="245"/>
      <c r="Q3300" s="245"/>
      <c r="R3300" s="245"/>
      <c r="S3300" s="245"/>
      <c r="T3300" s="246"/>
      <c r="AT3300" s="240" t="s">
        <v>402</v>
      </c>
      <c r="AU3300" s="240" t="s">
        <v>87</v>
      </c>
      <c r="AV3300" s="13" t="s">
        <v>87</v>
      </c>
      <c r="AW3300" s="13" t="s">
        <v>43</v>
      </c>
      <c r="AX3300" s="13" t="s">
        <v>80</v>
      </c>
      <c r="AY3300" s="240" t="s">
        <v>281</v>
      </c>
    </row>
    <row r="3301" s="13" customFormat="1">
      <c r="B3301" s="239"/>
      <c r="D3301" s="216" t="s">
        <v>402</v>
      </c>
      <c r="E3301" s="240" t="s">
        <v>5</v>
      </c>
      <c r="F3301" s="241" t="s">
        <v>1574</v>
      </c>
      <c r="H3301" s="242">
        <v>-4.5650000000000004</v>
      </c>
      <c r="I3301" s="243"/>
      <c r="L3301" s="239"/>
      <c r="M3301" s="244"/>
      <c r="N3301" s="245"/>
      <c r="O3301" s="245"/>
      <c r="P3301" s="245"/>
      <c r="Q3301" s="245"/>
      <c r="R3301" s="245"/>
      <c r="S3301" s="245"/>
      <c r="T3301" s="246"/>
      <c r="AT3301" s="240" t="s">
        <v>402</v>
      </c>
      <c r="AU3301" s="240" t="s">
        <v>87</v>
      </c>
      <c r="AV3301" s="13" t="s">
        <v>87</v>
      </c>
      <c r="AW3301" s="13" t="s">
        <v>43</v>
      </c>
      <c r="AX3301" s="13" t="s">
        <v>80</v>
      </c>
      <c r="AY3301" s="240" t="s">
        <v>281</v>
      </c>
    </row>
    <row r="3302" s="14" customFormat="1">
      <c r="B3302" s="247"/>
      <c r="D3302" s="216" t="s">
        <v>402</v>
      </c>
      <c r="E3302" s="248" t="s">
        <v>5</v>
      </c>
      <c r="F3302" s="249" t="s">
        <v>405</v>
      </c>
      <c r="H3302" s="250">
        <v>716.05999999999995</v>
      </c>
      <c r="I3302" s="251"/>
      <c r="L3302" s="247"/>
      <c r="M3302" s="252"/>
      <c r="N3302" s="253"/>
      <c r="O3302" s="253"/>
      <c r="P3302" s="253"/>
      <c r="Q3302" s="253"/>
      <c r="R3302" s="253"/>
      <c r="S3302" s="253"/>
      <c r="T3302" s="254"/>
      <c r="AT3302" s="248" t="s">
        <v>402</v>
      </c>
      <c r="AU3302" s="248" t="s">
        <v>87</v>
      </c>
      <c r="AV3302" s="14" t="s">
        <v>286</v>
      </c>
      <c r="AW3302" s="14" t="s">
        <v>43</v>
      </c>
      <c r="AX3302" s="14" t="s">
        <v>24</v>
      </c>
      <c r="AY3302" s="248" t="s">
        <v>281</v>
      </c>
    </row>
    <row r="3303" s="1" customFormat="1" ht="25.5" customHeight="1">
      <c r="B3303" s="203"/>
      <c r="C3303" s="204" t="s">
        <v>3630</v>
      </c>
      <c r="D3303" s="204" t="s">
        <v>282</v>
      </c>
      <c r="E3303" s="205" t="s">
        <v>3631</v>
      </c>
      <c r="F3303" s="206" t="s">
        <v>3632</v>
      </c>
      <c r="G3303" s="207" t="s">
        <v>388</v>
      </c>
      <c r="H3303" s="208">
        <v>2872.5070000000001</v>
      </c>
      <c r="I3303" s="209"/>
      <c r="J3303" s="210">
        <f>ROUND(I3303*H3303,2)</f>
        <v>0</v>
      </c>
      <c r="K3303" s="206" t="s">
        <v>389</v>
      </c>
      <c r="L3303" s="48"/>
      <c r="M3303" s="211" t="s">
        <v>5</v>
      </c>
      <c r="N3303" s="212" t="s">
        <v>51</v>
      </c>
      <c r="O3303" s="49"/>
      <c r="P3303" s="213">
        <f>O3303*H3303</f>
        <v>0</v>
      </c>
      <c r="Q3303" s="213">
        <v>0.00026600000000000001</v>
      </c>
      <c r="R3303" s="213">
        <f>Q3303*H3303</f>
        <v>0.76408686200000009</v>
      </c>
      <c r="S3303" s="213">
        <v>0</v>
      </c>
      <c r="T3303" s="214">
        <f>S3303*H3303</f>
        <v>0</v>
      </c>
      <c r="AR3303" s="26" t="s">
        <v>354</v>
      </c>
      <c r="AT3303" s="26" t="s">
        <v>282</v>
      </c>
      <c r="AU3303" s="26" t="s">
        <v>87</v>
      </c>
      <c r="AY3303" s="26" t="s">
        <v>281</v>
      </c>
      <c r="BE3303" s="215">
        <f>IF(N3303="základní",J3303,0)</f>
        <v>0</v>
      </c>
      <c r="BF3303" s="215">
        <f>IF(N3303="snížená",J3303,0)</f>
        <v>0</v>
      </c>
      <c r="BG3303" s="215">
        <f>IF(N3303="zákl. přenesená",J3303,0)</f>
        <v>0</v>
      </c>
      <c r="BH3303" s="215">
        <f>IF(N3303="sníž. přenesená",J3303,0)</f>
        <v>0</v>
      </c>
      <c r="BI3303" s="215">
        <f>IF(N3303="nulová",J3303,0)</f>
        <v>0</v>
      </c>
      <c r="BJ3303" s="26" t="s">
        <v>24</v>
      </c>
      <c r="BK3303" s="215">
        <f>ROUND(I3303*H3303,2)</f>
        <v>0</v>
      </c>
      <c r="BL3303" s="26" t="s">
        <v>354</v>
      </c>
      <c r="BM3303" s="26" t="s">
        <v>3633</v>
      </c>
    </row>
    <row r="3304" s="1" customFormat="1">
      <c r="B3304" s="48"/>
      <c r="D3304" s="216" t="s">
        <v>288</v>
      </c>
      <c r="F3304" s="217" t="s">
        <v>3634</v>
      </c>
      <c r="I3304" s="218"/>
      <c r="L3304" s="48"/>
      <c r="M3304" s="219"/>
      <c r="N3304" s="49"/>
      <c r="O3304" s="49"/>
      <c r="P3304" s="49"/>
      <c r="Q3304" s="49"/>
      <c r="R3304" s="49"/>
      <c r="S3304" s="49"/>
      <c r="T3304" s="87"/>
      <c r="AT3304" s="26" t="s">
        <v>288</v>
      </c>
      <c r="AU3304" s="26" t="s">
        <v>87</v>
      </c>
    </row>
    <row r="3305" s="1" customFormat="1" ht="25.5" customHeight="1">
      <c r="B3305" s="203"/>
      <c r="C3305" s="204" t="s">
        <v>3635</v>
      </c>
      <c r="D3305" s="204" t="s">
        <v>282</v>
      </c>
      <c r="E3305" s="205" t="s">
        <v>3636</v>
      </c>
      <c r="F3305" s="206" t="s">
        <v>3637</v>
      </c>
      <c r="G3305" s="207" t="s">
        <v>388</v>
      </c>
      <c r="H3305" s="208">
        <v>716.05999999999995</v>
      </c>
      <c r="I3305" s="209"/>
      <c r="J3305" s="210">
        <f>ROUND(I3305*H3305,2)</f>
        <v>0</v>
      </c>
      <c r="K3305" s="206" t="s">
        <v>389</v>
      </c>
      <c r="L3305" s="48"/>
      <c r="M3305" s="211" t="s">
        <v>5</v>
      </c>
      <c r="N3305" s="212" t="s">
        <v>51</v>
      </c>
      <c r="O3305" s="49"/>
      <c r="P3305" s="213">
        <f>O3305*H3305</f>
        <v>0</v>
      </c>
      <c r="Q3305" s="213">
        <v>0.00026600000000000001</v>
      </c>
      <c r="R3305" s="213">
        <f>Q3305*H3305</f>
        <v>0.19047196</v>
      </c>
      <c r="S3305" s="213">
        <v>0</v>
      </c>
      <c r="T3305" s="214">
        <f>S3305*H3305</f>
        <v>0</v>
      </c>
      <c r="AR3305" s="26" t="s">
        <v>354</v>
      </c>
      <c r="AT3305" s="26" t="s">
        <v>282</v>
      </c>
      <c r="AU3305" s="26" t="s">
        <v>87</v>
      </c>
      <c r="AY3305" s="26" t="s">
        <v>281</v>
      </c>
      <c r="BE3305" s="215">
        <f>IF(N3305="základní",J3305,0)</f>
        <v>0</v>
      </c>
      <c r="BF3305" s="215">
        <f>IF(N3305="snížená",J3305,0)</f>
        <v>0</v>
      </c>
      <c r="BG3305" s="215">
        <f>IF(N3305="zákl. přenesená",J3305,0)</f>
        <v>0</v>
      </c>
      <c r="BH3305" s="215">
        <f>IF(N3305="sníž. přenesená",J3305,0)</f>
        <v>0</v>
      </c>
      <c r="BI3305" s="215">
        <f>IF(N3305="nulová",J3305,0)</f>
        <v>0</v>
      </c>
      <c r="BJ3305" s="26" t="s">
        <v>24</v>
      </c>
      <c r="BK3305" s="215">
        <f>ROUND(I3305*H3305,2)</f>
        <v>0</v>
      </c>
      <c r="BL3305" s="26" t="s">
        <v>354</v>
      </c>
      <c r="BM3305" s="26" t="s">
        <v>3638</v>
      </c>
    </row>
    <row r="3306" s="1" customFormat="1">
      <c r="B3306" s="48"/>
      <c r="D3306" s="216" t="s">
        <v>288</v>
      </c>
      <c r="F3306" s="217" t="s">
        <v>3639</v>
      </c>
      <c r="I3306" s="218"/>
      <c r="L3306" s="48"/>
      <c r="M3306" s="219"/>
      <c r="N3306" s="49"/>
      <c r="O3306" s="49"/>
      <c r="P3306" s="49"/>
      <c r="Q3306" s="49"/>
      <c r="R3306" s="49"/>
      <c r="S3306" s="49"/>
      <c r="T3306" s="87"/>
      <c r="AT3306" s="26" t="s">
        <v>288</v>
      </c>
      <c r="AU3306" s="26" t="s">
        <v>87</v>
      </c>
    </row>
    <row r="3307" s="10" customFormat="1" ht="29.88" customHeight="1">
      <c r="B3307" s="192"/>
      <c r="D3307" s="193" t="s">
        <v>79</v>
      </c>
      <c r="E3307" s="230" t="s">
        <v>3640</v>
      </c>
      <c r="F3307" s="230" t="s">
        <v>3641</v>
      </c>
      <c r="I3307" s="195"/>
      <c r="J3307" s="231">
        <f>BK3307</f>
        <v>0</v>
      </c>
      <c r="L3307" s="192"/>
      <c r="M3307" s="197"/>
      <c r="N3307" s="198"/>
      <c r="O3307" s="198"/>
      <c r="P3307" s="199">
        <f>SUM(P3308:P3315)</f>
        <v>0</v>
      </c>
      <c r="Q3307" s="198"/>
      <c r="R3307" s="199">
        <f>SUM(R3308:R3315)</f>
        <v>0</v>
      </c>
      <c r="S3307" s="198"/>
      <c r="T3307" s="200">
        <f>SUM(T3308:T3315)</f>
        <v>0</v>
      </c>
      <c r="AR3307" s="193" t="s">
        <v>87</v>
      </c>
      <c r="AT3307" s="201" t="s">
        <v>79</v>
      </c>
      <c r="AU3307" s="201" t="s">
        <v>24</v>
      </c>
      <c r="AY3307" s="193" t="s">
        <v>281</v>
      </c>
      <c r="BK3307" s="202">
        <f>SUM(BK3308:BK3315)</f>
        <v>0</v>
      </c>
    </row>
    <row r="3308" s="1" customFormat="1" ht="16.5" customHeight="1">
      <c r="B3308" s="203"/>
      <c r="C3308" s="204" t="s">
        <v>3642</v>
      </c>
      <c r="D3308" s="204" t="s">
        <v>282</v>
      </c>
      <c r="E3308" s="205" t="s">
        <v>3643</v>
      </c>
      <c r="F3308" s="206" t="s">
        <v>3644</v>
      </c>
      <c r="G3308" s="207" t="s">
        <v>515</v>
      </c>
      <c r="H3308" s="208">
        <v>39</v>
      </c>
      <c r="I3308" s="209"/>
      <c r="J3308" s="210">
        <f>ROUND(I3308*H3308,2)</f>
        <v>0</v>
      </c>
      <c r="K3308" s="206" t="s">
        <v>5</v>
      </c>
      <c r="L3308" s="48"/>
      <c r="M3308" s="211" t="s">
        <v>5</v>
      </c>
      <c r="N3308" s="212" t="s">
        <v>51</v>
      </c>
      <c r="O3308" s="49"/>
      <c r="P3308" s="213">
        <f>O3308*H3308</f>
        <v>0</v>
      </c>
      <c r="Q3308" s="213">
        <v>0</v>
      </c>
      <c r="R3308" s="213">
        <f>Q3308*H3308</f>
        <v>0</v>
      </c>
      <c r="S3308" s="213">
        <v>0</v>
      </c>
      <c r="T3308" s="214">
        <f>S3308*H3308</f>
        <v>0</v>
      </c>
      <c r="AR3308" s="26" t="s">
        <v>354</v>
      </c>
      <c r="AT3308" s="26" t="s">
        <v>282</v>
      </c>
      <c r="AU3308" s="26" t="s">
        <v>87</v>
      </c>
      <c r="AY3308" s="26" t="s">
        <v>281</v>
      </c>
      <c r="BE3308" s="215">
        <f>IF(N3308="základní",J3308,0)</f>
        <v>0</v>
      </c>
      <c r="BF3308" s="215">
        <f>IF(N3308="snížená",J3308,0)</f>
        <v>0</v>
      </c>
      <c r="BG3308" s="215">
        <f>IF(N3308="zákl. přenesená",J3308,0)</f>
        <v>0</v>
      </c>
      <c r="BH3308" s="215">
        <f>IF(N3308="sníž. přenesená",J3308,0)</f>
        <v>0</v>
      </c>
      <c r="BI3308" s="215">
        <f>IF(N3308="nulová",J3308,0)</f>
        <v>0</v>
      </c>
      <c r="BJ3308" s="26" t="s">
        <v>24</v>
      </c>
      <c r="BK3308" s="215">
        <f>ROUND(I3308*H3308,2)</f>
        <v>0</v>
      </c>
      <c r="BL3308" s="26" t="s">
        <v>354</v>
      </c>
      <c r="BM3308" s="26" t="s">
        <v>3645</v>
      </c>
    </row>
    <row r="3309" s="1" customFormat="1">
      <c r="B3309" s="48"/>
      <c r="D3309" s="216" t="s">
        <v>288</v>
      </c>
      <c r="F3309" s="217" t="s">
        <v>3646</v>
      </c>
      <c r="I3309" s="218"/>
      <c r="L3309" s="48"/>
      <c r="M3309" s="219"/>
      <c r="N3309" s="49"/>
      <c r="O3309" s="49"/>
      <c r="P3309" s="49"/>
      <c r="Q3309" s="49"/>
      <c r="R3309" s="49"/>
      <c r="S3309" s="49"/>
      <c r="T3309" s="87"/>
      <c r="AT3309" s="26" t="s">
        <v>288</v>
      </c>
      <c r="AU3309" s="26" t="s">
        <v>87</v>
      </c>
    </row>
    <row r="3310" s="1" customFormat="1" ht="16.5" customHeight="1">
      <c r="B3310" s="203"/>
      <c r="C3310" s="204" t="s">
        <v>3647</v>
      </c>
      <c r="D3310" s="204" t="s">
        <v>282</v>
      </c>
      <c r="E3310" s="205" t="s">
        <v>3648</v>
      </c>
      <c r="F3310" s="206" t="s">
        <v>3649</v>
      </c>
      <c r="G3310" s="207" t="s">
        <v>515</v>
      </c>
      <c r="H3310" s="208">
        <v>4</v>
      </c>
      <c r="I3310" s="209"/>
      <c r="J3310" s="210">
        <f>ROUND(I3310*H3310,2)</f>
        <v>0</v>
      </c>
      <c r="K3310" s="206" t="s">
        <v>5</v>
      </c>
      <c r="L3310" s="48"/>
      <c r="M3310" s="211" t="s">
        <v>5</v>
      </c>
      <c r="N3310" s="212" t="s">
        <v>51</v>
      </c>
      <c r="O3310" s="49"/>
      <c r="P3310" s="213">
        <f>O3310*H3310</f>
        <v>0</v>
      </c>
      <c r="Q3310" s="213">
        <v>0</v>
      </c>
      <c r="R3310" s="213">
        <f>Q3310*H3310</f>
        <v>0</v>
      </c>
      <c r="S3310" s="213">
        <v>0</v>
      </c>
      <c r="T3310" s="214">
        <f>S3310*H3310</f>
        <v>0</v>
      </c>
      <c r="AR3310" s="26" t="s">
        <v>354</v>
      </c>
      <c r="AT3310" s="26" t="s">
        <v>282</v>
      </c>
      <c r="AU3310" s="26" t="s">
        <v>87</v>
      </c>
      <c r="AY3310" s="26" t="s">
        <v>281</v>
      </c>
      <c r="BE3310" s="215">
        <f>IF(N3310="základní",J3310,0)</f>
        <v>0</v>
      </c>
      <c r="BF3310" s="215">
        <f>IF(N3310="snížená",J3310,0)</f>
        <v>0</v>
      </c>
      <c r="BG3310" s="215">
        <f>IF(N3310="zákl. přenesená",J3310,0)</f>
        <v>0</v>
      </c>
      <c r="BH3310" s="215">
        <f>IF(N3310="sníž. přenesená",J3310,0)</f>
        <v>0</v>
      </c>
      <c r="BI3310" s="215">
        <f>IF(N3310="nulová",J3310,0)</f>
        <v>0</v>
      </c>
      <c r="BJ3310" s="26" t="s">
        <v>24</v>
      </c>
      <c r="BK3310" s="215">
        <f>ROUND(I3310*H3310,2)</f>
        <v>0</v>
      </c>
      <c r="BL3310" s="26" t="s">
        <v>354</v>
      </c>
      <c r="BM3310" s="26" t="s">
        <v>3650</v>
      </c>
    </row>
    <row r="3311" s="1" customFormat="1">
      <c r="B3311" s="48"/>
      <c r="D3311" s="216" t="s">
        <v>288</v>
      </c>
      <c r="F3311" s="217" t="s">
        <v>3651</v>
      </c>
      <c r="I3311" s="218"/>
      <c r="L3311" s="48"/>
      <c r="M3311" s="219"/>
      <c r="N3311" s="49"/>
      <c r="O3311" s="49"/>
      <c r="P3311" s="49"/>
      <c r="Q3311" s="49"/>
      <c r="R3311" s="49"/>
      <c r="S3311" s="49"/>
      <c r="T3311" s="87"/>
      <c r="AT3311" s="26" t="s">
        <v>288</v>
      </c>
      <c r="AU3311" s="26" t="s">
        <v>87</v>
      </c>
    </row>
    <row r="3312" s="1" customFormat="1" ht="25.5" customHeight="1">
      <c r="B3312" s="203"/>
      <c r="C3312" s="204" t="s">
        <v>3652</v>
      </c>
      <c r="D3312" s="204" t="s">
        <v>282</v>
      </c>
      <c r="E3312" s="205" t="s">
        <v>3653</v>
      </c>
      <c r="F3312" s="206" t="s">
        <v>3654</v>
      </c>
      <c r="G3312" s="207" t="s">
        <v>515</v>
      </c>
      <c r="H3312" s="208">
        <v>6</v>
      </c>
      <c r="I3312" s="209"/>
      <c r="J3312" s="210">
        <f>ROUND(I3312*H3312,2)</f>
        <v>0</v>
      </c>
      <c r="K3312" s="206" t="s">
        <v>5</v>
      </c>
      <c r="L3312" s="48"/>
      <c r="M3312" s="211" t="s">
        <v>5</v>
      </c>
      <c r="N3312" s="212" t="s">
        <v>51</v>
      </c>
      <c r="O3312" s="49"/>
      <c r="P3312" s="213">
        <f>O3312*H3312</f>
        <v>0</v>
      </c>
      <c r="Q3312" s="213">
        <v>0</v>
      </c>
      <c r="R3312" s="213">
        <f>Q3312*H3312</f>
        <v>0</v>
      </c>
      <c r="S3312" s="213">
        <v>0</v>
      </c>
      <c r="T3312" s="214">
        <f>S3312*H3312</f>
        <v>0</v>
      </c>
      <c r="AR3312" s="26" t="s">
        <v>354</v>
      </c>
      <c r="AT3312" s="26" t="s">
        <v>282</v>
      </c>
      <c r="AU3312" s="26" t="s">
        <v>87</v>
      </c>
      <c r="AY3312" s="26" t="s">
        <v>281</v>
      </c>
      <c r="BE3312" s="215">
        <f>IF(N3312="základní",J3312,0)</f>
        <v>0</v>
      </c>
      <c r="BF3312" s="215">
        <f>IF(N3312="snížená",J3312,0)</f>
        <v>0</v>
      </c>
      <c r="BG3312" s="215">
        <f>IF(N3312="zákl. přenesená",J3312,0)</f>
        <v>0</v>
      </c>
      <c r="BH3312" s="215">
        <f>IF(N3312="sníž. přenesená",J3312,0)</f>
        <v>0</v>
      </c>
      <c r="BI3312" s="215">
        <f>IF(N3312="nulová",J3312,0)</f>
        <v>0</v>
      </c>
      <c r="BJ3312" s="26" t="s">
        <v>24</v>
      </c>
      <c r="BK3312" s="215">
        <f>ROUND(I3312*H3312,2)</f>
        <v>0</v>
      </c>
      <c r="BL3312" s="26" t="s">
        <v>354</v>
      </c>
      <c r="BM3312" s="26" t="s">
        <v>3655</v>
      </c>
    </row>
    <row r="3313" s="1" customFormat="1">
      <c r="B3313" s="48"/>
      <c r="D3313" s="216" t="s">
        <v>288</v>
      </c>
      <c r="F3313" s="217" t="s">
        <v>3656</v>
      </c>
      <c r="I3313" s="218"/>
      <c r="L3313" s="48"/>
      <c r="M3313" s="219"/>
      <c r="N3313" s="49"/>
      <c r="O3313" s="49"/>
      <c r="P3313" s="49"/>
      <c r="Q3313" s="49"/>
      <c r="R3313" s="49"/>
      <c r="S3313" s="49"/>
      <c r="T3313" s="87"/>
      <c r="AT3313" s="26" t="s">
        <v>288</v>
      </c>
      <c r="AU3313" s="26" t="s">
        <v>87</v>
      </c>
    </row>
    <row r="3314" s="1" customFormat="1" ht="25.5" customHeight="1">
      <c r="B3314" s="203"/>
      <c r="C3314" s="204" t="s">
        <v>3657</v>
      </c>
      <c r="D3314" s="204" t="s">
        <v>282</v>
      </c>
      <c r="E3314" s="205" t="s">
        <v>3658</v>
      </c>
      <c r="F3314" s="206" t="s">
        <v>3659</v>
      </c>
      <c r="G3314" s="207" t="s">
        <v>515</v>
      </c>
      <c r="H3314" s="208">
        <v>3</v>
      </c>
      <c r="I3314" s="209"/>
      <c r="J3314" s="210">
        <f>ROUND(I3314*H3314,2)</f>
        <v>0</v>
      </c>
      <c r="K3314" s="206" t="s">
        <v>5</v>
      </c>
      <c r="L3314" s="48"/>
      <c r="M3314" s="211" t="s">
        <v>5</v>
      </c>
      <c r="N3314" s="212" t="s">
        <v>51</v>
      </c>
      <c r="O3314" s="49"/>
      <c r="P3314" s="213">
        <f>O3314*H3314</f>
        <v>0</v>
      </c>
      <c r="Q3314" s="213">
        <v>0</v>
      </c>
      <c r="R3314" s="213">
        <f>Q3314*H3314</f>
        <v>0</v>
      </c>
      <c r="S3314" s="213">
        <v>0</v>
      </c>
      <c r="T3314" s="214">
        <f>S3314*H3314</f>
        <v>0</v>
      </c>
      <c r="AR3314" s="26" t="s">
        <v>354</v>
      </c>
      <c r="AT3314" s="26" t="s">
        <v>282</v>
      </c>
      <c r="AU3314" s="26" t="s">
        <v>87</v>
      </c>
      <c r="AY3314" s="26" t="s">
        <v>281</v>
      </c>
      <c r="BE3314" s="215">
        <f>IF(N3314="základní",J3314,0)</f>
        <v>0</v>
      </c>
      <c r="BF3314" s="215">
        <f>IF(N3314="snížená",J3314,0)</f>
        <v>0</v>
      </c>
      <c r="BG3314" s="215">
        <f>IF(N3314="zákl. přenesená",J3314,0)</f>
        <v>0</v>
      </c>
      <c r="BH3314" s="215">
        <f>IF(N3314="sníž. přenesená",J3314,0)</f>
        <v>0</v>
      </c>
      <c r="BI3314" s="215">
        <f>IF(N3314="nulová",J3314,0)</f>
        <v>0</v>
      </c>
      <c r="BJ3314" s="26" t="s">
        <v>24</v>
      </c>
      <c r="BK3314" s="215">
        <f>ROUND(I3314*H3314,2)</f>
        <v>0</v>
      </c>
      <c r="BL3314" s="26" t="s">
        <v>354</v>
      </c>
      <c r="BM3314" s="26" t="s">
        <v>3660</v>
      </c>
    </row>
    <row r="3315" s="1" customFormat="1">
      <c r="B3315" s="48"/>
      <c r="D3315" s="216" t="s">
        <v>288</v>
      </c>
      <c r="F3315" s="217" t="s">
        <v>3656</v>
      </c>
      <c r="I3315" s="218"/>
      <c r="L3315" s="48"/>
      <c r="M3315" s="219"/>
      <c r="N3315" s="49"/>
      <c r="O3315" s="49"/>
      <c r="P3315" s="49"/>
      <c r="Q3315" s="49"/>
      <c r="R3315" s="49"/>
      <c r="S3315" s="49"/>
      <c r="T3315" s="87"/>
      <c r="AT3315" s="26" t="s">
        <v>288</v>
      </c>
      <c r="AU3315" s="26" t="s">
        <v>87</v>
      </c>
    </row>
    <row r="3316" s="10" customFormat="1" ht="37.44" customHeight="1">
      <c r="B3316" s="192"/>
      <c r="D3316" s="193" t="s">
        <v>79</v>
      </c>
      <c r="E3316" s="194" t="s">
        <v>236</v>
      </c>
      <c r="F3316" s="194" t="s">
        <v>3661</v>
      </c>
      <c r="I3316" s="195"/>
      <c r="J3316" s="196">
        <f>BK3316</f>
        <v>0</v>
      </c>
      <c r="L3316" s="192"/>
      <c r="M3316" s="273"/>
      <c r="N3316" s="274"/>
      <c r="O3316" s="274"/>
      <c r="P3316" s="275">
        <v>0</v>
      </c>
      <c r="Q3316" s="274"/>
      <c r="R3316" s="275">
        <v>0</v>
      </c>
      <c r="S3316" s="274"/>
      <c r="T3316" s="276">
        <v>0</v>
      </c>
      <c r="AR3316" s="193" t="s">
        <v>286</v>
      </c>
      <c r="AT3316" s="201" t="s">
        <v>79</v>
      </c>
      <c r="AU3316" s="201" t="s">
        <v>80</v>
      </c>
      <c r="AY3316" s="193" t="s">
        <v>281</v>
      </c>
      <c r="BK3316" s="202">
        <v>0</v>
      </c>
    </row>
    <row r="3317" s="1" customFormat="1" ht="6.96" customHeight="1">
      <c r="B3317" s="69"/>
      <c r="C3317" s="70"/>
      <c r="D3317" s="70"/>
      <c r="E3317" s="70"/>
      <c r="F3317" s="70"/>
      <c r="G3317" s="70"/>
      <c r="H3317" s="70"/>
      <c r="I3317" s="164"/>
      <c r="J3317" s="70"/>
      <c r="K3317" s="70"/>
      <c r="L3317" s="48"/>
    </row>
  </sheetData>
  <autoFilter ref="C113:K3316"/>
  <mergeCells count="13">
    <mergeCell ref="E7:H7"/>
    <mergeCell ref="E9:H9"/>
    <mergeCell ref="E11:H11"/>
    <mergeCell ref="E26:H26"/>
    <mergeCell ref="E47:H47"/>
    <mergeCell ref="E49:H49"/>
    <mergeCell ref="E51:H51"/>
    <mergeCell ref="J55:J56"/>
    <mergeCell ref="E102:H102"/>
    <mergeCell ref="E104:H104"/>
    <mergeCell ref="E106:H106"/>
    <mergeCell ref="G1:H1"/>
    <mergeCell ref="L2:V2"/>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3662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3663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ROUND(SUM(BE85:BE203), 2)</f>
        <v>0</v>
      </c>
      <c r="G32" s="49"/>
      <c r="H32" s="49"/>
      <c r="I32" s="156">
        <v>0.20999999999999999</v>
      </c>
      <c r="J32" s="155">
        <f>ROUND(ROUND((SUM(BE85:BE203)), 2)*I32, 2)</f>
        <v>0</v>
      </c>
      <c r="K32" s="53"/>
    </row>
    <row r="33" s="1" customFormat="1" ht="14.4" customHeight="1">
      <c r="B33" s="48"/>
      <c r="C33" s="49"/>
      <c r="D33" s="49"/>
      <c r="E33" s="57" t="s">
        <v>52</v>
      </c>
      <c r="F33" s="155">
        <f>ROUND(SUM(BF85:BF203), 2)</f>
        <v>0</v>
      </c>
      <c r="G33" s="49"/>
      <c r="H33" s="49"/>
      <c r="I33" s="156">
        <v>0.14999999999999999</v>
      </c>
      <c r="J33" s="155">
        <f>ROUND(ROUND((SUM(BF85:BF203)), 2)*I33, 2)</f>
        <v>0</v>
      </c>
      <c r="K33" s="53"/>
    </row>
    <row r="34" hidden="1" s="1" customFormat="1" ht="14.4" customHeight="1">
      <c r="B34" s="48"/>
      <c r="C34" s="49"/>
      <c r="D34" s="49"/>
      <c r="E34" s="57" t="s">
        <v>53</v>
      </c>
      <c r="F34" s="155">
        <f>ROUND(SUM(BG85:BG203), 2)</f>
        <v>0</v>
      </c>
      <c r="G34" s="49"/>
      <c r="H34" s="49"/>
      <c r="I34" s="156">
        <v>0.20999999999999999</v>
      </c>
      <c r="J34" s="155">
        <v>0</v>
      </c>
      <c r="K34" s="53"/>
    </row>
    <row r="35" hidden="1" s="1" customFormat="1" ht="14.4" customHeight="1">
      <c r="B35" s="48"/>
      <c r="C35" s="49"/>
      <c r="D35" s="49"/>
      <c r="E35" s="57" t="s">
        <v>54</v>
      </c>
      <c r="F35" s="155">
        <f>ROUND(SUM(BH85:BH203), 2)</f>
        <v>0</v>
      </c>
      <c r="G35" s="49"/>
      <c r="H35" s="49"/>
      <c r="I35" s="156">
        <v>0.14999999999999999</v>
      </c>
      <c r="J35" s="155">
        <v>0</v>
      </c>
      <c r="K35" s="53"/>
    </row>
    <row r="36" hidden="1" s="1" customFormat="1" ht="14.4" customHeight="1">
      <c r="B36" s="48"/>
      <c r="C36" s="49"/>
      <c r="D36" s="49"/>
      <c r="E36" s="57" t="s">
        <v>55</v>
      </c>
      <c r="F36" s="155">
        <f>ROUND(SUM(BI85:BI203),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S01_2 - Sadové úpravy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380</v>
      </c>
      <c r="E62" s="226"/>
      <c r="F62" s="226"/>
      <c r="G62" s="226"/>
      <c r="H62" s="226"/>
      <c r="I62" s="227"/>
      <c r="J62" s="228">
        <f>J87</f>
        <v>0</v>
      </c>
      <c r="K62" s="229"/>
    </row>
    <row r="63" s="11" customFormat="1" ht="19.92" customHeight="1">
      <c r="B63" s="223"/>
      <c r="C63" s="224"/>
      <c r="D63" s="225" t="s">
        <v>382</v>
      </c>
      <c r="E63" s="226"/>
      <c r="F63" s="226"/>
      <c r="G63" s="226"/>
      <c r="H63" s="226"/>
      <c r="I63" s="227"/>
      <c r="J63" s="228">
        <f>J201</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S01_2 - Sadové úpravy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16.768851000000002</v>
      </c>
      <c r="S85" s="84"/>
      <c r="T85" s="190">
        <f>T86</f>
        <v>0</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P87+P201</f>
        <v>0</v>
      </c>
      <c r="Q86" s="198"/>
      <c r="R86" s="199">
        <f>R87+R201</f>
        <v>16.768851000000002</v>
      </c>
      <c r="S86" s="198"/>
      <c r="T86" s="200">
        <f>T87+T201</f>
        <v>0</v>
      </c>
      <c r="AR86" s="193" t="s">
        <v>24</v>
      </c>
      <c r="AT86" s="201" t="s">
        <v>79</v>
      </c>
      <c r="AU86" s="201" t="s">
        <v>80</v>
      </c>
      <c r="AY86" s="193" t="s">
        <v>281</v>
      </c>
      <c r="BK86" s="202">
        <f>BK87+BK201</f>
        <v>0</v>
      </c>
    </row>
    <row r="87" s="10" customFormat="1" ht="19.92" customHeight="1">
      <c r="B87" s="192"/>
      <c r="D87" s="193" t="s">
        <v>79</v>
      </c>
      <c r="E87" s="230" t="s">
        <v>24</v>
      </c>
      <c r="F87" s="230" t="s">
        <v>385</v>
      </c>
      <c r="I87" s="195"/>
      <c r="J87" s="231">
        <f>BK87</f>
        <v>0</v>
      </c>
      <c r="L87" s="192"/>
      <c r="M87" s="197"/>
      <c r="N87" s="198"/>
      <c r="O87" s="198"/>
      <c r="P87" s="199">
        <f>SUM(P88:P200)</f>
        <v>0</v>
      </c>
      <c r="Q87" s="198"/>
      <c r="R87" s="199">
        <f>SUM(R88:R200)</f>
        <v>16.768851000000002</v>
      </c>
      <c r="S87" s="198"/>
      <c r="T87" s="200">
        <f>SUM(T88:T200)</f>
        <v>0</v>
      </c>
      <c r="AR87" s="193" t="s">
        <v>24</v>
      </c>
      <c r="AT87" s="201" t="s">
        <v>79</v>
      </c>
      <c r="AU87" s="201" t="s">
        <v>24</v>
      </c>
      <c r="AY87" s="193" t="s">
        <v>281</v>
      </c>
      <c r="BK87" s="202">
        <f>SUM(BK88:BK200)</f>
        <v>0</v>
      </c>
    </row>
    <row r="88" s="1" customFormat="1" ht="16.5" customHeight="1">
      <c r="B88" s="203"/>
      <c r="C88" s="204" t="s">
        <v>24</v>
      </c>
      <c r="D88" s="204" t="s">
        <v>282</v>
      </c>
      <c r="E88" s="205" t="s">
        <v>406</v>
      </c>
      <c r="F88" s="206" t="s">
        <v>407</v>
      </c>
      <c r="G88" s="207" t="s">
        <v>408</v>
      </c>
      <c r="H88" s="208">
        <v>270</v>
      </c>
      <c r="I88" s="209"/>
      <c r="J88" s="210">
        <f>ROUND(I88*H88,2)</f>
        <v>0</v>
      </c>
      <c r="K88" s="206" t="s">
        <v>389</v>
      </c>
      <c r="L88" s="48"/>
      <c r="M88" s="211" t="s">
        <v>5</v>
      </c>
      <c r="N88" s="212" t="s">
        <v>51</v>
      </c>
      <c r="O88" s="49"/>
      <c r="P88" s="213">
        <f>O88*H88</f>
        <v>0</v>
      </c>
      <c r="Q88" s="213">
        <v>0</v>
      </c>
      <c r="R88" s="213">
        <f>Q88*H88</f>
        <v>0</v>
      </c>
      <c r="S88" s="213">
        <v>0</v>
      </c>
      <c r="T88" s="214">
        <f>S88*H88</f>
        <v>0</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3664</v>
      </c>
    </row>
    <row r="89" s="1" customFormat="1">
      <c r="B89" s="48"/>
      <c r="D89" s="216" t="s">
        <v>288</v>
      </c>
      <c r="F89" s="217" t="s">
        <v>410</v>
      </c>
      <c r="I89" s="218"/>
      <c r="L89" s="48"/>
      <c r="M89" s="219"/>
      <c r="N89" s="49"/>
      <c r="O89" s="49"/>
      <c r="P89" s="49"/>
      <c r="Q89" s="49"/>
      <c r="R89" s="49"/>
      <c r="S89" s="49"/>
      <c r="T89" s="87"/>
      <c r="AT89" s="26" t="s">
        <v>288</v>
      </c>
      <c r="AU89" s="26" t="s">
        <v>87</v>
      </c>
    </row>
    <row r="90" s="13" customFormat="1">
      <c r="B90" s="239"/>
      <c r="D90" s="216" t="s">
        <v>402</v>
      </c>
      <c r="E90" s="240" t="s">
        <v>5</v>
      </c>
      <c r="F90" s="241" t="s">
        <v>3665</v>
      </c>
      <c r="H90" s="242">
        <v>270</v>
      </c>
      <c r="I90" s="243"/>
      <c r="L90" s="239"/>
      <c r="M90" s="244"/>
      <c r="N90" s="245"/>
      <c r="O90" s="245"/>
      <c r="P90" s="245"/>
      <c r="Q90" s="245"/>
      <c r="R90" s="245"/>
      <c r="S90" s="245"/>
      <c r="T90" s="246"/>
      <c r="AT90" s="240" t="s">
        <v>402</v>
      </c>
      <c r="AU90" s="240" t="s">
        <v>87</v>
      </c>
      <c r="AV90" s="13" t="s">
        <v>87</v>
      </c>
      <c r="AW90" s="13" t="s">
        <v>43</v>
      </c>
      <c r="AX90" s="13" t="s">
        <v>24</v>
      </c>
      <c r="AY90" s="240" t="s">
        <v>281</v>
      </c>
    </row>
    <row r="91" s="1" customFormat="1" ht="16.5" customHeight="1">
      <c r="B91" s="203"/>
      <c r="C91" s="204" t="s">
        <v>87</v>
      </c>
      <c r="D91" s="204" t="s">
        <v>282</v>
      </c>
      <c r="E91" s="205" t="s">
        <v>569</v>
      </c>
      <c r="F91" s="206" t="s">
        <v>570</v>
      </c>
      <c r="G91" s="207" t="s">
        <v>408</v>
      </c>
      <c r="H91" s="208">
        <v>440</v>
      </c>
      <c r="I91" s="209"/>
      <c r="J91" s="210">
        <f>ROUND(I91*H91,2)</f>
        <v>0</v>
      </c>
      <c r="K91" s="206" t="s">
        <v>389</v>
      </c>
      <c r="L91" s="48"/>
      <c r="M91" s="211" t="s">
        <v>5</v>
      </c>
      <c r="N91" s="212" t="s">
        <v>51</v>
      </c>
      <c r="O91" s="49"/>
      <c r="P91" s="213">
        <f>O91*H91</f>
        <v>0</v>
      </c>
      <c r="Q91" s="213">
        <v>0</v>
      </c>
      <c r="R91" s="213">
        <f>Q91*H91</f>
        <v>0</v>
      </c>
      <c r="S91" s="213">
        <v>0</v>
      </c>
      <c r="T91" s="214">
        <f>S91*H91</f>
        <v>0</v>
      </c>
      <c r="AR91" s="26" t="s">
        <v>286</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286</v>
      </c>
      <c r="BM91" s="26" t="s">
        <v>3666</v>
      </c>
    </row>
    <row r="92" s="1" customFormat="1">
      <c r="B92" s="48"/>
      <c r="D92" s="216" t="s">
        <v>288</v>
      </c>
      <c r="F92" s="217" t="s">
        <v>572</v>
      </c>
      <c r="I92" s="218"/>
      <c r="L92" s="48"/>
      <c r="M92" s="219"/>
      <c r="N92" s="49"/>
      <c r="O92" s="49"/>
      <c r="P92" s="49"/>
      <c r="Q92" s="49"/>
      <c r="R92" s="49"/>
      <c r="S92" s="49"/>
      <c r="T92" s="87"/>
      <c r="AT92" s="26" t="s">
        <v>288</v>
      </c>
      <c r="AU92" s="26" t="s">
        <v>87</v>
      </c>
    </row>
    <row r="93" s="12" customFormat="1">
      <c r="B93" s="232"/>
      <c r="D93" s="216" t="s">
        <v>402</v>
      </c>
      <c r="E93" s="233" t="s">
        <v>5</v>
      </c>
      <c r="F93" s="234" t="s">
        <v>3667</v>
      </c>
      <c r="H93" s="233" t="s">
        <v>5</v>
      </c>
      <c r="I93" s="235"/>
      <c r="L93" s="232"/>
      <c r="M93" s="236"/>
      <c r="N93" s="237"/>
      <c r="O93" s="237"/>
      <c r="P93" s="237"/>
      <c r="Q93" s="237"/>
      <c r="R93" s="237"/>
      <c r="S93" s="237"/>
      <c r="T93" s="238"/>
      <c r="AT93" s="233" t="s">
        <v>402</v>
      </c>
      <c r="AU93" s="233" t="s">
        <v>87</v>
      </c>
      <c r="AV93" s="12" t="s">
        <v>24</v>
      </c>
      <c r="AW93" s="12" t="s">
        <v>43</v>
      </c>
      <c r="AX93" s="12" t="s">
        <v>80</v>
      </c>
      <c r="AY93" s="233" t="s">
        <v>281</v>
      </c>
    </row>
    <row r="94" s="13" customFormat="1">
      <c r="B94" s="239"/>
      <c r="D94" s="216" t="s">
        <v>402</v>
      </c>
      <c r="E94" s="240" t="s">
        <v>5</v>
      </c>
      <c r="F94" s="241" t="s">
        <v>2299</v>
      </c>
      <c r="H94" s="242">
        <v>220</v>
      </c>
      <c r="I94" s="243"/>
      <c r="L94" s="239"/>
      <c r="M94" s="244"/>
      <c r="N94" s="245"/>
      <c r="O94" s="245"/>
      <c r="P94" s="245"/>
      <c r="Q94" s="245"/>
      <c r="R94" s="245"/>
      <c r="S94" s="245"/>
      <c r="T94" s="246"/>
      <c r="AT94" s="240" t="s">
        <v>402</v>
      </c>
      <c r="AU94" s="240" t="s">
        <v>87</v>
      </c>
      <c r="AV94" s="13" t="s">
        <v>87</v>
      </c>
      <c r="AW94" s="13" t="s">
        <v>43</v>
      </c>
      <c r="AX94" s="13" t="s">
        <v>80</v>
      </c>
      <c r="AY94" s="240" t="s">
        <v>281</v>
      </c>
    </row>
    <row r="95" s="12" customFormat="1">
      <c r="B95" s="232"/>
      <c r="D95" s="216" t="s">
        <v>402</v>
      </c>
      <c r="E95" s="233" t="s">
        <v>5</v>
      </c>
      <c r="F95" s="234" t="s">
        <v>3668</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2299</v>
      </c>
      <c r="H96" s="242">
        <v>220</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440</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294</v>
      </c>
      <c r="D98" s="204" t="s">
        <v>282</v>
      </c>
      <c r="E98" s="205" t="s">
        <v>458</v>
      </c>
      <c r="F98" s="206" t="s">
        <v>459</v>
      </c>
      <c r="G98" s="207" t="s">
        <v>408</v>
      </c>
      <c r="H98" s="208">
        <v>50</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3669</v>
      </c>
    </row>
    <row r="99" s="1" customFormat="1">
      <c r="B99" s="48"/>
      <c r="D99" s="216" t="s">
        <v>288</v>
      </c>
      <c r="F99" s="217" t="s">
        <v>461</v>
      </c>
      <c r="I99" s="218"/>
      <c r="L99" s="48"/>
      <c r="M99" s="219"/>
      <c r="N99" s="49"/>
      <c r="O99" s="49"/>
      <c r="P99" s="49"/>
      <c r="Q99" s="49"/>
      <c r="R99" s="49"/>
      <c r="S99" s="49"/>
      <c r="T99" s="87"/>
      <c r="AT99" s="26" t="s">
        <v>288</v>
      </c>
      <c r="AU99" s="26" t="s">
        <v>87</v>
      </c>
    </row>
    <row r="100" s="1" customFormat="1" ht="16.5" customHeight="1">
      <c r="B100" s="203"/>
      <c r="C100" s="204" t="s">
        <v>286</v>
      </c>
      <c r="D100" s="204" t="s">
        <v>282</v>
      </c>
      <c r="E100" s="205" t="s">
        <v>3670</v>
      </c>
      <c r="F100" s="206" t="s">
        <v>3671</v>
      </c>
      <c r="G100" s="207" t="s">
        <v>408</v>
      </c>
      <c r="H100" s="208">
        <v>490</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3672</v>
      </c>
    </row>
    <row r="101" s="1" customFormat="1">
      <c r="B101" s="48"/>
      <c r="D101" s="216" t="s">
        <v>288</v>
      </c>
      <c r="F101" s="217" t="s">
        <v>3673</v>
      </c>
      <c r="I101" s="218"/>
      <c r="L101" s="48"/>
      <c r="M101" s="219"/>
      <c r="N101" s="49"/>
      <c r="O101" s="49"/>
      <c r="P101" s="49"/>
      <c r="Q101" s="49"/>
      <c r="R101" s="49"/>
      <c r="S101" s="49"/>
      <c r="T101" s="87"/>
      <c r="AT101" s="26" t="s">
        <v>288</v>
      </c>
      <c r="AU101" s="26" t="s">
        <v>87</v>
      </c>
    </row>
    <row r="102" s="12" customFormat="1">
      <c r="B102" s="232"/>
      <c r="D102" s="216" t="s">
        <v>402</v>
      </c>
      <c r="E102" s="233" t="s">
        <v>5</v>
      </c>
      <c r="F102" s="234" t="s">
        <v>3674</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2299</v>
      </c>
      <c r="H103" s="242">
        <v>220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3675</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2299</v>
      </c>
      <c r="H105" s="242">
        <v>220</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2" customFormat="1">
      <c r="B106" s="232"/>
      <c r="D106" s="216" t="s">
        <v>402</v>
      </c>
      <c r="E106" s="233" t="s">
        <v>5</v>
      </c>
      <c r="F106" s="234" t="s">
        <v>3676</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451</v>
      </c>
      <c r="H107" s="242">
        <v>50</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4" customFormat="1">
      <c r="B108" s="247"/>
      <c r="D108" s="216" t="s">
        <v>402</v>
      </c>
      <c r="E108" s="248" t="s">
        <v>5</v>
      </c>
      <c r="F108" s="249" t="s">
        <v>405</v>
      </c>
      <c r="H108" s="250">
        <v>490</v>
      </c>
      <c r="I108" s="251"/>
      <c r="L108" s="247"/>
      <c r="M108" s="252"/>
      <c r="N108" s="253"/>
      <c r="O108" s="253"/>
      <c r="P108" s="253"/>
      <c r="Q108" s="253"/>
      <c r="R108" s="253"/>
      <c r="S108" s="253"/>
      <c r="T108" s="254"/>
      <c r="AT108" s="248" t="s">
        <v>402</v>
      </c>
      <c r="AU108" s="248" t="s">
        <v>87</v>
      </c>
      <c r="AV108" s="14" t="s">
        <v>286</v>
      </c>
      <c r="AW108" s="14" t="s">
        <v>43</v>
      </c>
      <c r="AX108" s="14" t="s">
        <v>24</v>
      </c>
      <c r="AY108" s="248" t="s">
        <v>281</v>
      </c>
    </row>
    <row r="109" s="1" customFormat="1" ht="16.5" customHeight="1">
      <c r="B109" s="203"/>
      <c r="C109" s="204" t="s">
        <v>280</v>
      </c>
      <c r="D109" s="204" t="s">
        <v>282</v>
      </c>
      <c r="E109" s="205" t="s">
        <v>464</v>
      </c>
      <c r="F109" s="206" t="s">
        <v>465</v>
      </c>
      <c r="G109" s="207" t="s">
        <v>408</v>
      </c>
      <c r="H109" s="208">
        <v>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3677</v>
      </c>
    </row>
    <row r="110" s="1" customFormat="1">
      <c r="B110" s="48"/>
      <c r="D110" s="216" t="s">
        <v>288</v>
      </c>
      <c r="F110" s="217" t="s">
        <v>467</v>
      </c>
      <c r="I110" s="218"/>
      <c r="L110" s="48"/>
      <c r="M110" s="219"/>
      <c r="N110" s="49"/>
      <c r="O110" s="49"/>
      <c r="P110" s="49"/>
      <c r="Q110" s="49"/>
      <c r="R110" s="49"/>
      <c r="S110" s="49"/>
      <c r="T110" s="87"/>
      <c r="AT110" s="26" t="s">
        <v>288</v>
      </c>
      <c r="AU110" s="26" t="s">
        <v>87</v>
      </c>
    </row>
    <row r="111" s="1" customFormat="1" ht="16.5" customHeight="1">
      <c r="B111" s="203"/>
      <c r="C111" s="204" t="s">
        <v>307</v>
      </c>
      <c r="D111" s="204" t="s">
        <v>282</v>
      </c>
      <c r="E111" s="205" t="s">
        <v>3678</v>
      </c>
      <c r="F111" s="206" t="s">
        <v>3679</v>
      </c>
      <c r="G111" s="207" t="s">
        <v>408</v>
      </c>
      <c r="H111" s="208">
        <v>2</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3680</v>
      </c>
    </row>
    <row r="112" s="1" customFormat="1">
      <c r="B112" s="48"/>
      <c r="D112" s="216" t="s">
        <v>288</v>
      </c>
      <c r="F112" s="217" t="s">
        <v>3679</v>
      </c>
      <c r="I112" s="218"/>
      <c r="L112" s="48"/>
      <c r="M112" s="219"/>
      <c r="N112" s="49"/>
      <c r="O112" s="49"/>
      <c r="P112" s="49"/>
      <c r="Q112" s="49"/>
      <c r="R112" s="49"/>
      <c r="S112" s="49"/>
      <c r="T112" s="87"/>
      <c r="AT112" s="26" t="s">
        <v>288</v>
      </c>
      <c r="AU112" s="26" t="s">
        <v>87</v>
      </c>
    </row>
    <row r="113" s="1" customFormat="1" ht="16.5" customHeight="1">
      <c r="B113" s="203"/>
      <c r="C113" s="204" t="s">
        <v>311</v>
      </c>
      <c r="D113" s="204" t="s">
        <v>282</v>
      </c>
      <c r="E113" s="205" t="s">
        <v>3678</v>
      </c>
      <c r="F113" s="206" t="s">
        <v>3679</v>
      </c>
      <c r="G113" s="207" t="s">
        <v>408</v>
      </c>
      <c r="H113" s="208">
        <v>50</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3681</v>
      </c>
    </row>
    <row r="114" s="1" customFormat="1">
      <c r="B114" s="48"/>
      <c r="D114" s="216" t="s">
        <v>288</v>
      </c>
      <c r="F114" s="217" t="s">
        <v>3679</v>
      </c>
      <c r="I114" s="218"/>
      <c r="L114" s="48"/>
      <c r="M114" s="219"/>
      <c r="N114" s="49"/>
      <c r="O114" s="49"/>
      <c r="P114" s="49"/>
      <c r="Q114" s="49"/>
      <c r="R114" s="49"/>
      <c r="S114" s="49"/>
      <c r="T114" s="87"/>
      <c r="AT114" s="26" t="s">
        <v>288</v>
      </c>
      <c r="AU114" s="26" t="s">
        <v>87</v>
      </c>
    </row>
    <row r="115" s="1" customFormat="1" ht="16.5" customHeight="1">
      <c r="B115" s="203"/>
      <c r="C115" s="204" t="s">
        <v>316</v>
      </c>
      <c r="D115" s="204" t="s">
        <v>282</v>
      </c>
      <c r="E115" s="205" t="s">
        <v>468</v>
      </c>
      <c r="F115" s="206" t="s">
        <v>3682</v>
      </c>
      <c r="G115" s="207" t="s">
        <v>470</v>
      </c>
      <c r="H115" s="208">
        <v>4.4000000000000004</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3683</v>
      </c>
    </row>
    <row r="116" s="1" customFormat="1">
      <c r="B116" s="48"/>
      <c r="D116" s="216" t="s">
        <v>288</v>
      </c>
      <c r="F116" s="217" t="s">
        <v>3684</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3685</v>
      </c>
      <c r="H117" s="242">
        <v>4.4000000000000004</v>
      </c>
      <c r="I117" s="243"/>
      <c r="L117" s="239"/>
      <c r="M117" s="244"/>
      <c r="N117" s="245"/>
      <c r="O117" s="245"/>
      <c r="P117" s="245"/>
      <c r="Q117" s="245"/>
      <c r="R117" s="245"/>
      <c r="S117" s="245"/>
      <c r="T117" s="246"/>
      <c r="AT117" s="240" t="s">
        <v>402</v>
      </c>
      <c r="AU117" s="240" t="s">
        <v>87</v>
      </c>
      <c r="AV117" s="13" t="s">
        <v>87</v>
      </c>
      <c r="AW117" s="13" t="s">
        <v>43</v>
      </c>
      <c r="AX117" s="13" t="s">
        <v>24</v>
      </c>
      <c r="AY117" s="240" t="s">
        <v>281</v>
      </c>
    </row>
    <row r="118" s="1" customFormat="1" ht="25.5" customHeight="1">
      <c r="B118" s="203"/>
      <c r="C118" s="204" t="s">
        <v>321</v>
      </c>
      <c r="D118" s="204" t="s">
        <v>282</v>
      </c>
      <c r="E118" s="205" t="s">
        <v>3686</v>
      </c>
      <c r="F118" s="206" t="s">
        <v>602</v>
      </c>
      <c r="G118" s="207" t="s">
        <v>470</v>
      </c>
      <c r="H118" s="208">
        <v>105</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3687</v>
      </c>
    </row>
    <row r="119" s="1" customFormat="1">
      <c r="B119" s="48"/>
      <c r="D119" s="216" t="s">
        <v>288</v>
      </c>
      <c r="F119" s="217" t="s">
        <v>472</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3688</v>
      </c>
      <c r="H120" s="242">
        <v>105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105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29</v>
      </c>
      <c r="D122" s="204" t="s">
        <v>282</v>
      </c>
      <c r="E122" s="205" t="s">
        <v>3689</v>
      </c>
      <c r="F122" s="206" t="s">
        <v>3690</v>
      </c>
      <c r="G122" s="207" t="s">
        <v>408</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3691</v>
      </c>
    </row>
    <row r="123" s="1" customFormat="1">
      <c r="B123" s="48"/>
      <c r="D123" s="216" t="s">
        <v>288</v>
      </c>
      <c r="F123" s="217" t="s">
        <v>3692</v>
      </c>
      <c r="I123" s="218"/>
      <c r="L123" s="48"/>
      <c r="M123" s="219"/>
      <c r="N123" s="49"/>
      <c r="O123" s="49"/>
      <c r="P123" s="49"/>
      <c r="Q123" s="49"/>
      <c r="R123" s="49"/>
      <c r="S123" s="49"/>
      <c r="T123" s="87"/>
      <c r="AT123" s="26" t="s">
        <v>288</v>
      </c>
      <c r="AU123" s="26" t="s">
        <v>87</v>
      </c>
    </row>
    <row r="124" s="1" customFormat="1" ht="25.5" customHeight="1">
      <c r="B124" s="203"/>
      <c r="C124" s="204" t="s">
        <v>330</v>
      </c>
      <c r="D124" s="204" t="s">
        <v>282</v>
      </c>
      <c r="E124" s="205" t="s">
        <v>3693</v>
      </c>
      <c r="F124" s="206" t="s">
        <v>3694</v>
      </c>
      <c r="G124" s="207" t="s">
        <v>388</v>
      </c>
      <c r="H124" s="208">
        <v>940</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3695</v>
      </c>
    </row>
    <row r="125" s="1" customFormat="1">
      <c r="B125" s="48"/>
      <c r="D125" s="216" t="s">
        <v>288</v>
      </c>
      <c r="F125" s="217" t="s">
        <v>3696</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3697</v>
      </c>
      <c r="H126" s="242">
        <v>940</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940</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 customFormat="1" ht="25.5" customHeight="1">
      <c r="B128" s="203"/>
      <c r="C128" s="204" t="s">
        <v>335</v>
      </c>
      <c r="D128" s="204" t="s">
        <v>282</v>
      </c>
      <c r="E128" s="205" t="s">
        <v>3698</v>
      </c>
      <c r="F128" s="206" t="s">
        <v>3699</v>
      </c>
      <c r="G128" s="207" t="s">
        <v>388</v>
      </c>
      <c r="H128" s="208">
        <v>480</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3700</v>
      </c>
    </row>
    <row r="129" s="1" customFormat="1">
      <c r="B129" s="48"/>
      <c r="D129" s="216" t="s">
        <v>288</v>
      </c>
      <c r="F129" s="217" t="s">
        <v>3701</v>
      </c>
      <c r="I129" s="218"/>
      <c r="L129" s="48"/>
      <c r="M129" s="219"/>
      <c r="N129" s="49"/>
      <c r="O129" s="49"/>
      <c r="P129" s="49"/>
      <c r="Q129" s="49"/>
      <c r="R129" s="49"/>
      <c r="S129" s="49"/>
      <c r="T129" s="87"/>
      <c r="AT129" s="26" t="s">
        <v>288</v>
      </c>
      <c r="AU129" s="26" t="s">
        <v>87</v>
      </c>
    </row>
    <row r="130" s="1" customFormat="1" ht="25.5" customHeight="1">
      <c r="B130" s="203"/>
      <c r="C130" s="204" t="s">
        <v>340</v>
      </c>
      <c r="D130" s="204" t="s">
        <v>282</v>
      </c>
      <c r="E130" s="205" t="s">
        <v>3702</v>
      </c>
      <c r="F130" s="206" t="s">
        <v>3703</v>
      </c>
      <c r="G130" s="207" t="s">
        <v>388</v>
      </c>
      <c r="H130" s="208">
        <v>940</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3704</v>
      </c>
    </row>
    <row r="131" s="1" customFormat="1">
      <c r="B131" s="48"/>
      <c r="D131" s="216" t="s">
        <v>288</v>
      </c>
      <c r="F131" s="217" t="s">
        <v>3705</v>
      </c>
      <c r="I131" s="218"/>
      <c r="L131" s="48"/>
      <c r="M131" s="219"/>
      <c r="N131" s="49"/>
      <c r="O131" s="49"/>
      <c r="P131" s="49"/>
      <c r="Q131" s="49"/>
      <c r="R131" s="49"/>
      <c r="S131" s="49"/>
      <c r="T131" s="87"/>
      <c r="AT131" s="26" t="s">
        <v>288</v>
      </c>
      <c r="AU131" s="26" t="s">
        <v>87</v>
      </c>
    </row>
    <row r="132" s="1" customFormat="1" ht="25.5" customHeight="1">
      <c r="B132" s="203"/>
      <c r="C132" s="204" t="s">
        <v>345</v>
      </c>
      <c r="D132" s="204" t="s">
        <v>282</v>
      </c>
      <c r="E132" s="205" t="s">
        <v>3706</v>
      </c>
      <c r="F132" s="206" t="s">
        <v>3707</v>
      </c>
      <c r="G132" s="207" t="s">
        <v>388</v>
      </c>
      <c r="H132" s="208">
        <v>480</v>
      </c>
      <c r="I132" s="209"/>
      <c r="J132" s="210">
        <f>ROUND(I132*H132,2)</f>
        <v>0</v>
      </c>
      <c r="K132" s="206" t="s">
        <v>389</v>
      </c>
      <c r="L132" s="48"/>
      <c r="M132" s="211" t="s">
        <v>5</v>
      </c>
      <c r="N132" s="212" t="s">
        <v>51</v>
      </c>
      <c r="O132" s="49"/>
      <c r="P132" s="213">
        <f>O132*H132</f>
        <v>0</v>
      </c>
      <c r="Q132" s="213">
        <v>0</v>
      </c>
      <c r="R132" s="213">
        <f>Q132*H132</f>
        <v>0</v>
      </c>
      <c r="S132" s="213">
        <v>0</v>
      </c>
      <c r="T132" s="214">
        <f>S132*H132</f>
        <v>0</v>
      </c>
      <c r="AR132" s="26" t="s">
        <v>286</v>
      </c>
      <c r="AT132" s="26" t="s">
        <v>282</v>
      </c>
      <c r="AU132" s="26" t="s">
        <v>87</v>
      </c>
      <c r="AY132" s="26" t="s">
        <v>281</v>
      </c>
      <c r="BE132" s="215">
        <f>IF(N132="základní",J132,0)</f>
        <v>0</v>
      </c>
      <c r="BF132" s="215">
        <f>IF(N132="snížená",J132,0)</f>
        <v>0</v>
      </c>
      <c r="BG132" s="215">
        <f>IF(N132="zákl. přenesená",J132,0)</f>
        <v>0</v>
      </c>
      <c r="BH132" s="215">
        <f>IF(N132="sníž. přenesená",J132,0)</f>
        <v>0</v>
      </c>
      <c r="BI132" s="215">
        <f>IF(N132="nulová",J132,0)</f>
        <v>0</v>
      </c>
      <c r="BJ132" s="26" t="s">
        <v>24</v>
      </c>
      <c r="BK132" s="215">
        <f>ROUND(I132*H132,2)</f>
        <v>0</v>
      </c>
      <c r="BL132" s="26" t="s">
        <v>286</v>
      </c>
      <c r="BM132" s="26" t="s">
        <v>3708</v>
      </c>
    </row>
    <row r="133" s="1" customFormat="1">
      <c r="B133" s="48"/>
      <c r="D133" s="216" t="s">
        <v>288</v>
      </c>
      <c r="F133" s="217" t="s">
        <v>3709</v>
      </c>
      <c r="I133" s="218"/>
      <c r="L133" s="48"/>
      <c r="M133" s="219"/>
      <c r="N133" s="49"/>
      <c r="O133" s="49"/>
      <c r="P133" s="49"/>
      <c r="Q133" s="49"/>
      <c r="R133" s="49"/>
      <c r="S133" s="49"/>
      <c r="T133" s="87"/>
      <c r="AT133" s="26" t="s">
        <v>288</v>
      </c>
      <c r="AU133" s="26" t="s">
        <v>87</v>
      </c>
    </row>
    <row r="134" s="1" customFormat="1" ht="25.5" customHeight="1">
      <c r="B134" s="203"/>
      <c r="C134" s="204" t="s">
        <v>11</v>
      </c>
      <c r="D134" s="204" t="s">
        <v>282</v>
      </c>
      <c r="E134" s="205" t="s">
        <v>3710</v>
      </c>
      <c r="F134" s="206" t="s">
        <v>3711</v>
      </c>
      <c r="G134" s="207" t="s">
        <v>388</v>
      </c>
      <c r="H134" s="208">
        <v>940</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3712</v>
      </c>
    </row>
    <row r="135" s="1" customFormat="1">
      <c r="B135" s="48"/>
      <c r="D135" s="216" t="s">
        <v>288</v>
      </c>
      <c r="F135" s="217" t="s">
        <v>3713</v>
      </c>
      <c r="I135" s="218"/>
      <c r="L135" s="48"/>
      <c r="M135" s="219"/>
      <c r="N135" s="49"/>
      <c r="O135" s="49"/>
      <c r="P135" s="49"/>
      <c r="Q135" s="49"/>
      <c r="R135" s="49"/>
      <c r="S135" s="49"/>
      <c r="T135" s="87"/>
      <c r="AT135" s="26" t="s">
        <v>288</v>
      </c>
      <c r="AU135" s="26" t="s">
        <v>87</v>
      </c>
    </row>
    <row r="136" s="1" customFormat="1" ht="16.5" customHeight="1">
      <c r="B136" s="203"/>
      <c r="C136" s="204" t="s">
        <v>354</v>
      </c>
      <c r="D136" s="204" t="s">
        <v>282</v>
      </c>
      <c r="E136" s="205" t="s">
        <v>3714</v>
      </c>
      <c r="F136" s="206" t="s">
        <v>3715</v>
      </c>
      <c r="G136" s="207" t="s">
        <v>388</v>
      </c>
      <c r="H136" s="208">
        <v>480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3716</v>
      </c>
    </row>
    <row r="137" s="1" customFormat="1">
      <c r="B137" s="48"/>
      <c r="D137" s="216" t="s">
        <v>288</v>
      </c>
      <c r="F137" s="217" t="s">
        <v>3717</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3718</v>
      </c>
      <c r="F138" s="257" t="s">
        <v>3719</v>
      </c>
      <c r="G138" s="258" t="s">
        <v>2318</v>
      </c>
      <c r="H138" s="259">
        <v>21.300000000000001</v>
      </c>
      <c r="I138" s="260"/>
      <c r="J138" s="261">
        <f>ROUND(I138*H138,2)</f>
        <v>0</v>
      </c>
      <c r="K138" s="257" t="s">
        <v>389</v>
      </c>
      <c r="L138" s="262"/>
      <c r="M138" s="263" t="s">
        <v>5</v>
      </c>
      <c r="N138" s="264" t="s">
        <v>51</v>
      </c>
      <c r="O138" s="49"/>
      <c r="P138" s="213">
        <f>O138*H138</f>
        <v>0</v>
      </c>
      <c r="Q138" s="213">
        <v>0.001</v>
      </c>
      <c r="R138" s="213">
        <f>Q138*H138</f>
        <v>0.021299999999999999</v>
      </c>
      <c r="S138" s="213">
        <v>0</v>
      </c>
      <c r="T138" s="214">
        <f>S138*H138</f>
        <v>0</v>
      </c>
      <c r="AR138" s="26" t="s">
        <v>316</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3720</v>
      </c>
    </row>
    <row r="139" s="1" customFormat="1">
      <c r="B139" s="48"/>
      <c r="D139" s="216" t="s">
        <v>288</v>
      </c>
      <c r="F139" s="217" t="s">
        <v>3721</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3722</v>
      </c>
      <c r="H140" s="242">
        <v>21.300000000000001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4" customFormat="1">
      <c r="B141" s="247"/>
      <c r="D141" s="216" t="s">
        <v>402</v>
      </c>
      <c r="E141" s="248" t="s">
        <v>5</v>
      </c>
      <c r="F141" s="249" t="s">
        <v>405</v>
      </c>
      <c r="H141" s="250">
        <v>21.300000000000001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 customFormat="1" ht="25.5" customHeight="1">
      <c r="B142" s="203"/>
      <c r="C142" s="204" t="s">
        <v>365</v>
      </c>
      <c r="D142" s="204" t="s">
        <v>282</v>
      </c>
      <c r="E142" s="205" t="s">
        <v>3723</v>
      </c>
      <c r="F142" s="206" t="s">
        <v>3724</v>
      </c>
      <c r="G142" s="207" t="s">
        <v>388</v>
      </c>
      <c r="H142" s="208">
        <v>270</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3725</v>
      </c>
    </row>
    <row r="143" s="1" customFormat="1">
      <c r="B143" s="48"/>
      <c r="D143" s="216" t="s">
        <v>288</v>
      </c>
      <c r="F143" s="217" t="s">
        <v>3726</v>
      </c>
      <c r="I143" s="218"/>
      <c r="L143" s="48"/>
      <c r="M143" s="219"/>
      <c r="N143" s="49"/>
      <c r="O143" s="49"/>
      <c r="P143" s="49"/>
      <c r="Q143" s="49"/>
      <c r="R143" s="49"/>
      <c r="S143" s="49"/>
      <c r="T143" s="87"/>
      <c r="AT143" s="26" t="s">
        <v>288</v>
      </c>
      <c r="AU143" s="26" t="s">
        <v>87</v>
      </c>
    </row>
    <row r="144" s="1" customFormat="1" ht="16.5" customHeight="1">
      <c r="B144" s="203"/>
      <c r="C144" s="255" t="s">
        <v>370</v>
      </c>
      <c r="D144" s="255" t="s">
        <v>512</v>
      </c>
      <c r="E144" s="256" t="s">
        <v>3727</v>
      </c>
      <c r="F144" s="257" t="s">
        <v>3728</v>
      </c>
      <c r="G144" s="258" t="s">
        <v>388</v>
      </c>
      <c r="H144" s="259">
        <v>310.5</v>
      </c>
      <c r="I144" s="260"/>
      <c r="J144" s="261">
        <f>ROUND(I144*H144,2)</f>
        <v>0</v>
      </c>
      <c r="K144" s="257" t="s">
        <v>389</v>
      </c>
      <c r="L144" s="262"/>
      <c r="M144" s="263" t="s">
        <v>5</v>
      </c>
      <c r="N144" s="264" t="s">
        <v>51</v>
      </c>
      <c r="O144" s="49"/>
      <c r="P144" s="213">
        <f>O144*H144</f>
        <v>0</v>
      </c>
      <c r="Q144" s="213">
        <v>0.00069999999999999999</v>
      </c>
      <c r="R144" s="213">
        <f>Q144*H144</f>
        <v>0.21734999999999999</v>
      </c>
      <c r="S144" s="213">
        <v>0</v>
      </c>
      <c r="T144" s="214">
        <f>S144*H144</f>
        <v>0</v>
      </c>
      <c r="AR144" s="26" t="s">
        <v>316</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3729</v>
      </c>
    </row>
    <row r="145" s="1" customFormat="1">
      <c r="B145" s="48"/>
      <c r="D145" s="216" t="s">
        <v>288</v>
      </c>
      <c r="F145" s="217" t="s">
        <v>3730</v>
      </c>
      <c r="I145" s="218"/>
      <c r="L145" s="48"/>
      <c r="M145" s="219"/>
      <c r="N145" s="49"/>
      <c r="O145" s="49"/>
      <c r="P145" s="49"/>
      <c r="Q145" s="49"/>
      <c r="R145" s="49"/>
      <c r="S145" s="49"/>
      <c r="T145" s="87"/>
      <c r="AT145" s="26" t="s">
        <v>288</v>
      </c>
      <c r="AU145" s="26" t="s">
        <v>87</v>
      </c>
    </row>
    <row r="146" s="13" customFormat="1">
      <c r="B146" s="239"/>
      <c r="D146" s="216" t="s">
        <v>402</v>
      </c>
      <c r="E146" s="240" t="s">
        <v>5</v>
      </c>
      <c r="F146" s="241" t="s">
        <v>3731</v>
      </c>
      <c r="H146" s="242">
        <v>310.5</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4" customFormat="1">
      <c r="B147" s="247"/>
      <c r="D147" s="216" t="s">
        <v>402</v>
      </c>
      <c r="E147" s="248" t="s">
        <v>5</v>
      </c>
      <c r="F147" s="249" t="s">
        <v>405</v>
      </c>
      <c r="H147" s="250">
        <v>310.5</v>
      </c>
      <c r="I147" s="251"/>
      <c r="L147" s="247"/>
      <c r="M147" s="252"/>
      <c r="N147" s="253"/>
      <c r="O147" s="253"/>
      <c r="P147" s="253"/>
      <c r="Q147" s="253"/>
      <c r="R147" s="253"/>
      <c r="S147" s="253"/>
      <c r="T147" s="254"/>
      <c r="AT147" s="248" t="s">
        <v>402</v>
      </c>
      <c r="AU147" s="248" t="s">
        <v>87</v>
      </c>
      <c r="AV147" s="14" t="s">
        <v>286</v>
      </c>
      <c r="AW147" s="14" t="s">
        <v>43</v>
      </c>
      <c r="AX147" s="14" t="s">
        <v>24</v>
      </c>
      <c r="AY147" s="248" t="s">
        <v>281</v>
      </c>
    </row>
    <row r="148" s="1" customFormat="1" ht="25.5" customHeight="1">
      <c r="B148" s="203"/>
      <c r="C148" s="204" t="s">
        <v>655</v>
      </c>
      <c r="D148" s="204" t="s">
        <v>282</v>
      </c>
      <c r="E148" s="205" t="s">
        <v>3732</v>
      </c>
      <c r="F148" s="206" t="s">
        <v>3733</v>
      </c>
      <c r="G148" s="207" t="s">
        <v>388</v>
      </c>
      <c r="H148" s="208">
        <v>940</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3734</v>
      </c>
    </row>
    <row r="149" s="1" customFormat="1">
      <c r="B149" s="48"/>
      <c r="D149" s="216" t="s">
        <v>288</v>
      </c>
      <c r="F149" s="217" t="s">
        <v>3735</v>
      </c>
      <c r="I149" s="218"/>
      <c r="L149" s="48"/>
      <c r="M149" s="219"/>
      <c r="N149" s="49"/>
      <c r="O149" s="49"/>
      <c r="P149" s="49"/>
      <c r="Q149" s="49"/>
      <c r="R149" s="49"/>
      <c r="S149" s="49"/>
      <c r="T149" s="87"/>
      <c r="AT149" s="26" t="s">
        <v>288</v>
      </c>
      <c r="AU149" s="26" t="s">
        <v>87</v>
      </c>
    </row>
    <row r="150" s="1" customFormat="1" ht="25.5" customHeight="1">
      <c r="B150" s="203"/>
      <c r="C150" s="204" t="s">
        <v>10</v>
      </c>
      <c r="D150" s="204" t="s">
        <v>282</v>
      </c>
      <c r="E150" s="205" t="s">
        <v>3736</v>
      </c>
      <c r="F150" s="206" t="s">
        <v>3737</v>
      </c>
      <c r="G150" s="207" t="s">
        <v>388</v>
      </c>
      <c r="H150" s="208">
        <v>480</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3738</v>
      </c>
    </row>
    <row r="151" s="1" customFormat="1">
      <c r="B151" s="48"/>
      <c r="D151" s="216" t="s">
        <v>288</v>
      </c>
      <c r="F151" s="217" t="s">
        <v>3739</v>
      </c>
      <c r="I151" s="218"/>
      <c r="L151" s="48"/>
      <c r="M151" s="219"/>
      <c r="N151" s="49"/>
      <c r="O151" s="49"/>
      <c r="P151" s="49"/>
      <c r="Q151" s="49"/>
      <c r="R151" s="49"/>
      <c r="S151" s="49"/>
      <c r="T151" s="87"/>
      <c r="AT151" s="26" t="s">
        <v>288</v>
      </c>
      <c r="AU151" s="26" t="s">
        <v>87</v>
      </c>
    </row>
    <row r="152" s="1" customFormat="1" ht="16.5" customHeight="1">
      <c r="B152" s="203"/>
      <c r="C152" s="255" t="s">
        <v>670</v>
      </c>
      <c r="D152" s="255" t="s">
        <v>512</v>
      </c>
      <c r="E152" s="256" t="s">
        <v>3740</v>
      </c>
      <c r="F152" s="257" t="s">
        <v>3741</v>
      </c>
      <c r="G152" s="258" t="s">
        <v>408</v>
      </c>
      <c r="H152" s="259">
        <v>74.549999999999997</v>
      </c>
      <c r="I152" s="260"/>
      <c r="J152" s="261">
        <f>ROUND(I152*H152,2)</f>
        <v>0</v>
      </c>
      <c r="K152" s="257" t="s">
        <v>389</v>
      </c>
      <c r="L152" s="262"/>
      <c r="M152" s="263" t="s">
        <v>5</v>
      </c>
      <c r="N152" s="264" t="s">
        <v>51</v>
      </c>
      <c r="O152" s="49"/>
      <c r="P152" s="213">
        <f>O152*H152</f>
        <v>0</v>
      </c>
      <c r="Q152" s="213">
        <v>0.22</v>
      </c>
      <c r="R152" s="213">
        <f>Q152*H152</f>
        <v>16.401</v>
      </c>
      <c r="S152" s="213">
        <v>0</v>
      </c>
      <c r="T152" s="214">
        <f>S152*H152</f>
        <v>0</v>
      </c>
      <c r="AR152" s="26" t="s">
        <v>316</v>
      </c>
      <c r="AT152" s="26" t="s">
        <v>512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3742</v>
      </c>
    </row>
    <row r="153" s="1" customFormat="1">
      <c r="B153" s="48"/>
      <c r="D153" s="216" t="s">
        <v>288</v>
      </c>
      <c r="F153" s="217" t="s">
        <v>3743</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3744</v>
      </c>
      <c r="H154" s="242">
        <v>71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3" customFormat="1">
      <c r="B155" s="239"/>
      <c r="D155" s="216" t="s">
        <v>402</v>
      </c>
      <c r="E155" s="240" t="s">
        <v>5</v>
      </c>
      <c r="F155" s="241" t="s">
        <v>3745</v>
      </c>
      <c r="H155" s="242">
        <v>3.5499999999999998</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4" customFormat="1">
      <c r="B156" s="247"/>
      <c r="D156" s="216" t="s">
        <v>402</v>
      </c>
      <c r="E156" s="248" t="s">
        <v>5</v>
      </c>
      <c r="F156" s="249" t="s">
        <v>405</v>
      </c>
      <c r="H156" s="250">
        <v>74.549999999999997</v>
      </c>
      <c r="I156" s="251"/>
      <c r="L156" s="247"/>
      <c r="M156" s="252"/>
      <c r="N156" s="253"/>
      <c r="O156" s="253"/>
      <c r="P156" s="253"/>
      <c r="Q156" s="253"/>
      <c r="R156" s="253"/>
      <c r="S156" s="253"/>
      <c r="T156" s="254"/>
      <c r="AT156" s="248" t="s">
        <v>402</v>
      </c>
      <c r="AU156" s="248" t="s">
        <v>87</v>
      </c>
      <c r="AV156" s="14" t="s">
        <v>286</v>
      </c>
      <c r="AW156" s="14" t="s">
        <v>43</v>
      </c>
      <c r="AX156" s="14" t="s">
        <v>24</v>
      </c>
      <c r="AY156" s="248" t="s">
        <v>281</v>
      </c>
    </row>
    <row r="157" s="1" customFormat="1" ht="25.5" customHeight="1">
      <c r="B157" s="203"/>
      <c r="C157" s="204" t="s">
        <v>677</v>
      </c>
      <c r="D157" s="204" t="s">
        <v>282</v>
      </c>
      <c r="E157" s="205" t="s">
        <v>3746</v>
      </c>
      <c r="F157" s="206" t="s">
        <v>3747</v>
      </c>
      <c r="G157" s="207" t="s">
        <v>515</v>
      </c>
      <c r="H157" s="208">
        <v>730</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3748</v>
      </c>
    </row>
    <row r="158" s="1" customFormat="1">
      <c r="B158" s="48"/>
      <c r="D158" s="216" t="s">
        <v>288</v>
      </c>
      <c r="F158" s="217" t="s">
        <v>3749</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3750</v>
      </c>
      <c r="H159" s="242">
        <v>580</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1869</v>
      </c>
      <c r="H160" s="242">
        <v>150</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4" customFormat="1">
      <c r="B161" s="247"/>
      <c r="D161" s="216" t="s">
        <v>402</v>
      </c>
      <c r="E161" s="248" t="s">
        <v>5</v>
      </c>
      <c r="F161" s="249" t="s">
        <v>405</v>
      </c>
      <c r="H161" s="250">
        <v>730</v>
      </c>
      <c r="I161" s="251"/>
      <c r="L161" s="247"/>
      <c r="M161" s="252"/>
      <c r="N161" s="253"/>
      <c r="O161" s="253"/>
      <c r="P161" s="253"/>
      <c r="Q161" s="253"/>
      <c r="R161" s="253"/>
      <c r="S161" s="253"/>
      <c r="T161" s="254"/>
      <c r="AT161" s="248" t="s">
        <v>402</v>
      </c>
      <c r="AU161" s="248" t="s">
        <v>87</v>
      </c>
      <c r="AV161" s="14" t="s">
        <v>286</v>
      </c>
      <c r="AW161" s="14" t="s">
        <v>43</v>
      </c>
      <c r="AX161" s="14" t="s">
        <v>24</v>
      </c>
      <c r="AY161" s="248" t="s">
        <v>281</v>
      </c>
    </row>
    <row r="162" s="1" customFormat="1" ht="16.5" customHeight="1">
      <c r="B162" s="203"/>
      <c r="C162" s="204" t="s">
        <v>685</v>
      </c>
      <c r="D162" s="204" t="s">
        <v>282</v>
      </c>
      <c r="E162" s="205" t="s">
        <v>3751</v>
      </c>
      <c r="F162" s="206" t="s">
        <v>3752</v>
      </c>
      <c r="G162" s="207" t="s">
        <v>388</v>
      </c>
      <c r="H162" s="208">
        <v>940</v>
      </c>
      <c r="I162" s="209"/>
      <c r="J162" s="210">
        <f>ROUND(I162*H162,2)</f>
        <v>0</v>
      </c>
      <c r="K162" s="206" t="s">
        <v>389</v>
      </c>
      <c r="L162" s="48"/>
      <c r="M162" s="211" t="s">
        <v>5</v>
      </c>
      <c r="N162" s="212" t="s">
        <v>51</v>
      </c>
      <c r="O162" s="49"/>
      <c r="P162" s="213">
        <f>O162*H162</f>
        <v>0</v>
      </c>
      <c r="Q162" s="213">
        <v>0</v>
      </c>
      <c r="R162" s="213">
        <f>Q162*H162</f>
        <v>0</v>
      </c>
      <c r="S162" s="213">
        <v>0</v>
      </c>
      <c r="T162" s="214">
        <f>S162*H162</f>
        <v>0</v>
      </c>
      <c r="AR162" s="26" t="s">
        <v>286</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3753</v>
      </c>
    </row>
    <row r="163" s="1" customFormat="1">
      <c r="B163" s="48"/>
      <c r="D163" s="216" t="s">
        <v>288</v>
      </c>
      <c r="F163" s="217" t="s">
        <v>3754</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3755</v>
      </c>
      <c r="F164" s="206" t="s">
        <v>3756</v>
      </c>
      <c r="G164" s="207" t="s">
        <v>388</v>
      </c>
      <c r="H164" s="208">
        <v>940</v>
      </c>
      <c r="I164" s="209"/>
      <c r="J164" s="210">
        <f>ROUND(I164*H164,2)</f>
        <v>0</v>
      </c>
      <c r="K164" s="206" t="s">
        <v>389</v>
      </c>
      <c r="L164" s="48"/>
      <c r="M164" s="211" t="s">
        <v>5</v>
      </c>
      <c r="N164" s="212" t="s">
        <v>51</v>
      </c>
      <c r="O164" s="49"/>
      <c r="P164" s="213">
        <f>O164*H164</f>
        <v>0</v>
      </c>
      <c r="Q164" s="213">
        <v>0</v>
      </c>
      <c r="R164" s="213">
        <f>Q164*H164</f>
        <v>0</v>
      </c>
      <c r="S164" s="213">
        <v>0</v>
      </c>
      <c r="T164" s="214">
        <f>S164*H164</f>
        <v>0</v>
      </c>
      <c r="AR164" s="26" t="s">
        <v>286</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286</v>
      </c>
      <c r="BM164" s="26" t="s">
        <v>3757</v>
      </c>
    </row>
    <row r="165" s="1" customFormat="1">
      <c r="B165" s="48"/>
      <c r="D165" s="216" t="s">
        <v>288</v>
      </c>
      <c r="F165" s="217" t="s">
        <v>3758</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3759</v>
      </c>
      <c r="F166" s="206" t="s">
        <v>3760</v>
      </c>
      <c r="G166" s="207" t="s">
        <v>388</v>
      </c>
      <c r="H166" s="208">
        <v>940</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286</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286</v>
      </c>
      <c r="BM166" s="26" t="s">
        <v>3761</v>
      </c>
    </row>
    <row r="167" s="1" customFormat="1">
      <c r="B167" s="48"/>
      <c r="D167" s="216" t="s">
        <v>288</v>
      </c>
      <c r="F167" s="217" t="s">
        <v>3762</v>
      </c>
      <c r="I167" s="218"/>
      <c r="L167" s="48"/>
      <c r="M167" s="219"/>
      <c r="N167" s="49"/>
      <c r="O167" s="49"/>
      <c r="P167" s="49"/>
      <c r="Q167" s="49"/>
      <c r="R167" s="49"/>
      <c r="S167" s="49"/>
      <c r="T167" s="87"/>
      <c r="AT167" s="26" t="s">
        <v>288</v>
      </c>
      <c r="AU167" s="26" t="s">
        <v>87</v>
      </c>
    </row>
    <row r="168" s="1" customFormat="1" ht="16.5" customHeight="1">
      <c r="B168" s="203"/>
      <c r="C168" s="204" t="s">
        <v>704</v>
      </c>
      <c r="D168" s="204" t="s">
        <v>282</v>
      </c>
      <c r="E168" s="205" t="s">
        <v>3763</v>
      </c>
      <c r="F168" s="206" t="s">
        <v>3764</v>
      </c>
      <c r="G168" s="207" t="s">
        <v>388</v>
      </c>
      <c r="H168" s="208">
        <v>480</v>
      </c>
      <c r="I168" s="209"/>
      <c r="J168" s="210">
        <f>ROUND(I168*H168,2)</f>
        <v>0</v>
      </c>
      <c r="K168" s="206" t="s">
        <v>389</v>
      </c>
      <c r="L168" s="48"/>
      <c r="M168" s="211" t="s">
        <v>5</v>
      </c>
      <c r="N168" s="212" t="s">
        <v>51</v>
      </c>
      <c r="O168" s="49"/>
      <c r="P168" s="213">
        <f>O168*H168</f>
        <v>0</v>
      </c>
      <c r="Q168" s="213">
        <v>0</v>
      </c>
      <c r="R168" s="213">
        <f>Q168*H168</f>
        <v>0</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3765</v>
      </c>
    </row>
    <row r="169" s="1" customFormat="1">
      <c r="B169" s="48"/>
      <c r="D169" s="216" t="s">
        <v>288</v>
      </c>
      <c r="F169" s="217" t="s">
        <v>3766</v>
      </c>
      <c r="I169" s="218"/>
      <c r="L169" s="48"/>
      <c r="M169" s="219"/>
      <c r="N169" s="49"/>
      <c r="O169" s="49"/>
      <c r="P169" s="49"/>
      <c r="Q169" s="49"/>
      <c r="R169" s="49"/>
      <c r="S169" s="49"/>
      <c r="T169" s="87"/>
      <c r="AT169" s="26" t="s">
        <v>288</v>
      </c>
      <c r="AU169" s="26" t="s">
        <v>87</v>
      </c>
    </row>
    <row r="170" s="1" customFormat="1" ht="16.5" customHeight="1">
      <c r="B170" s="203"/>
      <c r="C170" s="204" t="s">
        <v>717</v>
      </c>
      <c r="D170" s="204" t="s">
        <v>282</v>
      </c>
      <c r="E170" s="205" t="s">
        <v>3767</v>
      </c>
      <c r="F170" s="206" t="s">
        <v>3768</v>
      </c>
      <c r="G170" s="207" t="s">
        <v>388</v>
      </c>
      <c r="H170" s="208">
        <v>480</v>
      </c>
      <c r="I170" s="209"/>
      <c r="J170" s="210">
        <f>ROUND(I170*H170,2)</f>
        <v>0</v>
      </c>
      <c r="K170" s="206" t="s">
        <v>389</v>
      </c>
      <c r="L170" s="48"/>
      <c r="M170" s="211" t="s">
        <v>5</v>
      </c>
      <c r="N170" s="212" t="s">
        <v>51</v>
      </c>
      <c r="O170" s="49"/>
      <c r="P170" s="213">
        <f>O170*H170</f>
        <v>0</v>
      </c>
      <c r="Q170" s="213">
        <v>0</v>
      </c>
      <c r="R170" s="213">
        <f>Q170*H170</f>
        <v>0</v>
      </c>
      <c r="S170" s="213">
        <v>0</v>
      </c>
      <c r="T170" s="214">
        <f>S170*H170</f>
        <v>0</v>
      </c>
      <c r="AR170" s="26" t="s">
        <v>286</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286</v>
      </c>
      <c r="BM170" s="26" t="s">
        <v>3769</v>
      </c>
    </row>
    <row r="171" s="1" customFormat="1">
      <c r="B171" s="48"/>
      <c r="D171" s="216" t="s">
        <v>288</v>
      </c>
      <c r="F171" s="217" t="s">
        <v>3770</v>
      </c>
      <c r="I171" s="218"/>
      <c r="L171" s="48"/>
      <c r="M171" s="219"/>
      <c r="N171" s="49"/>
      <c r="O171" s="49"/>
      <c r="P171" s="49"/>
      <c r="Q171" s="49"/>
      <c r="R171" s="49"/>
      <c r="S171" s="49"/>
      <c r="T171" s="87"/>
      <c r="AT171" s="26" t="s">
        <v>288</v>
      </c>
      <c r="AU171" s="26" t="s">
        <v>87</v>
      </c>
    </row>
    <row r="172" s="1" customFormat="1" ht="16.5" customHeight="1">
      <c r="B172" s="203"/>
      <c r="C172" s="204" t="s">
        <v>721</v>
      </c>
      <c r="D172" s="204" t="s">
        <v>282</v>
      </c>
      <c r="E172" s="205" t="s">
        <v>3771</v>
      </c>
      <c r="F172" s="206" t="s">
        <v>3772</v>
      </c>
      <c r="G172" s="207" t="s">
        <v>388</v>
      </c>
      <c r="H172" s="208">
        <v>480</v>
      </c>
      <c r="I172" s="209"/>
      <c r="J172" s="210">
        <f>ROUND(I172*H172,2)</f>
        <v>0</v>
      </c>
      <c r="K172" s="206" t="s">
        <v>389</v>
      </c>
      <c r="L172" s="48"/>
      <c r="M172" s="211" t="s">
        <v>5</v>
      </c>
      <c r="N172" s="212" t="s">
        <v>51</v>
      </c>
      <c r="O172" s="49"/>
      <c r="P172" s="213">
        <f>O172*H172</f>
        <v>0</v>
      </c>
      <c r="Q172" s="213">
        <v>0</v>
      </c>
      <c r="R172" s="213">
        <f>Q172*H172</f>
        <v>0</v>
      </c>
      <c r="S172" s="213">
        <v>0</v>
      </c>
      <c r="T172" s="214">
        <f>S172*H172</f>
        <v>0</v>
      </c>
      <c r="AR172" s="26" t="s">
        <v>286</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286</v>
      </c>
      <c r="BM172" s="26" t="s">
        <v>3773</v>
      </c>
    </row>
    <row r="173" s="1" customFormat="1">
      <c r="B173" s="48"/>
      <c r="D173" s="216" t="s">
        <v>288</v>
      </c>
      <c r="F173" s="217" t="s">
        <v>3774</v>
      </c>
      <c r="I173" s="218"/>
      <c r="L173" s="48"/>
      <c r="M173" s="219"/>
      <c r="N173" s="49"/>
      <c r="O173" s="49"/>
      <c r="P173" s="49"/>
      <c r="Q173" s="49"/>
      <c r="R173" s="49"/>
      <c r="S173" s="49"/>
      <c r="T173" s="87"/>
      <c r="AT173" s="26" t="s">
        <v>288</v>
      </c>
      <c r="AU173" s="26" t="s">
        <v>87</v>
      </c>
    </row>
    <row r="174" s="1" customFormat="1" ht="25.5" customHeight="1">
      <c r="B174" s="203"/>
      <c r="C174" s="204" t="s">
        <v>727</v>
      </c>
      <c r="D174" s="204" t="s">
        <v>282</v>
      </c>
      <c r="E174" s="205" t="s">
        <v>3775</v>
      </c>
      <c r="F174" s="206" t="s">
        <v>3776</v>
      </c>
      <c r="G174" s="207" t="s">
        <v>515</v>
      </c>
      <c r="H174" s="208">
        <v>730</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3777</v>
      </c>
    </row>
    <row r="175" s="1" customFormat="1">
      <c r="B175" s="48"/>
      <c r="D175" s="216" t="s">
        <v>288</v>
      </c>
      <c r="F175" s="217" t="s">
        <v>3778</v>
      </c>
      <c r="I175" s="218"/>
      <c r="L175" s="48"/>
      <c r="M175" s="219"/>
      <c r="N175" s="49"/>
      <c r="O175" s="49"/>
      <c r="P175" s="49"/>
      <c r="Q175" s="49"/>
      <c r="R175" s="49"/>
      <c r="S175" s="49"/>
      <c r="T175" s="87"/>
      <c r="AT175" s="26" t="s">
        <v>288</v>
      </c>
      <c r="AU175" s="26" t="s">
        <v>87</v>
      </c>
    </row>
    <row r="176" s="1" customFormat="1" ht="16.5" customHeight="1">
      <c r="B176" s="203"/>
      <c r="C176" s="255" t="s">
        <v>732</v>
      </c>
      <c r="D176" s="255" t="s">
        <v>512</v>
      </c>
      <c r="E176" s="256" t="s">
        <v>3779</v>
      </c>
      <c r="F176" s="257" t="s">
        <v>3780</v>
      </c>
      <c r="G176" s="258" t="s">
        <v>515</v>
      </c>
      <c r="H176" s="259">
        <v>594.60000000000002</v>
      </c>
      <c r="I176" s="260"/>
      <c r="J176" s="261">
        <f>ROUND(I176*H176,2)</f>
        <v>0</v>
      </c>
      <c r="K176" s="257" t="s">
        <v>5</v>
      </c>
      <c r="L176" s="262"/>
      <c r="M176" s="263" t="s">
        <v>5</v>
      </c>
      <c r="N176" s="264" t="s">
        <v>51</v>
      </c>
      <c r="O176" s="49"/>
      <c r="P176" s="213">
        <f>O176*H176</f>
        <v>0</v>
      </c>
      <c r="Q176" s="213">
        <v>0</v>
      </c>
      <c r="R176" s="213">
        <f>Q176*H176</f>
        <v>0</v>
      </c>
      <c r="S176" s="213">
        <v>0</v>
      </c>
      <c r="T176" s="214">
        <f>S176*H176</f>
        <v>0</v>
      </c>
      <c r="AR176" s="26" t="s">
        <v>316</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3781</v>
      </c>
    </row>
    <row r="177" s="13" customFormat="1">
      <c r="B177" s="239"/>
      <c r="D177" s="216" t="s">
        <v>402</v>
      </c>
      <c r="E177" s="240" t="s">
        <v>5</v>
      </c>
      <c r="F177" s="241" t="s">
        <v>3782</v>
      </c>
      <c r="H177" s="242">
        <v>744.60000000000002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3" customFormat="1">
      <c r="B178" s="239"/>
      <c r="D178" s="216" t="s">
        <v>402</v>
      </c>
      <c r="E178" s="240" t="s">
        <v>5</v>
      </c>
      <c r="F178" s="241" t="s">
        <v>3783</v>
      </c>
      <c r="H178" s="242">
        <v>-150</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4" customFormat="1">
      <c r="B179" s="247"/>
      <c r="D179" s="216" t="s">
        <v>402</v>
      </c>
      <c r="E179" s="248" t="s">
        <v>5</v>
      </c>
      <c r="F179" s="249" t="s">
        <v>405</v>
      </c>
      <c r="H179" s="250">
        <v>594.60000000000002</v>
      </c>
      <c r="I179" s="251"/>
      <c r="L179" s="247"/>
      <c r="M179" s="252"/>
      <c r="N179" s="253"/>
      <c r="O179" s="253"/>
      <c r="P179" s="253"/>
      <c r="Q179" s="253"/>
      <c r="R179" s="253"/>
      <c r="S179" s="253"/>
      <c r="T179" s="254"/>
      <c r="AT179" s="248" t="s">
        <v>402</v>
      </c>
      <c r="AU179" s="248" t="s">
        <v>87</v>
      </c>
      <c r="AV179" s="14" t="s">
        <v>286</v>
      </c>
      <c r="AW179" s="14" t="s">
        <v>43</v>
      </c>
      <c r="AX179" s="14" t="s">
        <v>24</v>
      </c>
      <c r="AY179" s="248" t="s">
        <v>281</v>
      </c>
    </row>
    <row r="180" s="1" customFormat="1" ht="16.5" customHeight="1">
      <c r="B180" s="203"/>
      <c r="C180" s="255" t="s">
        <v>738</v>
      </c>
      <c r="D180" s="255" t="s">
        <v>512</v>
      </c>
      <c r="E180" s="256" t="s">
        <v>3784</v>
      </c>
      <c r="F180" s="257" t="s">
        <v>3785</v>
      </c>
      <c r="G180" s="258" t="s">
        <v>515</v>
      </c>
      <c r="H180" s="259">
        <v>150</v>
      </c>
      <c r="I180" s="260"/>
      <c r="J180" s="261">
        <f>ROUND(I180*H180,2)</f>
        <v>0</v>
      </c>
      <c r="K180" s="257" t="s">
        <v>5</v>
      </c>
      <c r="L180" s="262"/>
      <c r="M180" s="263" t="s">
        <v>5</v>
      </c>
      <c r="N180" s="264" t="s">
        <v>51</v>
      </c>
      <c r="O180" s="49"/>
      <c r="P180" s="213">
        <f>O180*H180</f>
        <v>0</v>
      </c>
      <c r="Q180" s="213">
        <v>0</v>
      </c>
      <c r="R180" s="213">
        <f>Q180*H180</f>
        <v>0</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3786</v>
      </c>
    </row>
    <row r="181" s="1" customFormat="1" ht="25.5" customHeight="1">
      <c r="B181" s="203"/>
      <c r="C181" s="204" t="s">
        <v>744</v>
      </c>
      <c r="D181" s="204" t="s">
        <v>282</v>
      </c>
      <c r="E181" s="205" t="s">
        <v>3787</v>
      </c>
      <c r="F181" s="206" t="s">
        <v>3788</v>
      </c>
      <c r="G181" s="207" t="s">
        <v>515</v>
      </c>
      <c r="H181" s="208">
        <v>150</v>
      </c>
      <c r="I181" s="209"/>
      <c r="J181" s="210">
        <f>ROUND(I181*H181,2)</f>
        <v>0</v>
      </c>
      <c r="K181" s="206" t="s">
        <v>389</v>
      </c>
      <c r="L181" s="48"/>
      <c r="M181" s="211" t="s">
        <v>5</v>
      </c>
      <c r="N181" s="212" t="s">
        <v>51</v>
      </c>
      <c r="O181" s="49"/>
      <c r="P181" s="213">
        <f>O181*H181</f>
        <v>0</v>
      </c>
      <c r="Q181" s="213">
        <v>0.00034000000000000002</v>
      </c>
      <c r="R181" s="213">
        <f>Q181*H181</f>
        <v>0.051000000000000004</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3789</v>
      </c>
    </row>
    <row r="182" s="1" customFormat="1">
      <c r="B182" s="48"/>
      <c r="D182" s="216" t="s">
        <v>288</v>
      </c>
      <c r="F182" s="217" t="s">
        <v>3790</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3791</v>
      </c>
      <c r="F183" s="206" t="s">
        <v>3792</v>
      </c>
      <c r="G183" s="207" t="s">
        <v>388</v>
      </c>
      <c r="H183" s="208">
        <v>960</v>
      </c>
      <c r="I183" s="209"/>
      <c r="J183" s="210">
        <f>ROUND(I183*H183,2)</f>
        <v>0</v>
      </c>
      <c r="K183" s="206" t="s">
        <v>389</v>
      </c>
      <c r="L183" s="48"/>
      <c r="M183" s="211" t="s">
        <v>5</v>
      </c>
      <c r="N183" s="212" t="s">
        <v>51</v>
      </c>
      <c r="O183" s="49"/>
      <c r="P183" s="213">
        <f>O183*H183</f>
        <v>0</v>
      </c>
      <c r="Q183" s="213">
        <v>2.9999999999999999E-07</v>
      </c>
      <c r="R183" s="213">
        <f>Q183*H183</f>
        <v>0.00028800000000000001</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3793</v>
      </c>
    </row>
    <row r="184" s="1" customFormat="1">
      <c r="B184" s="48"/>
      <c r="D184" s="216" t="s">
        <v>288</v>
      </c>
      <c r="F184" s="217" t="s">
        <v>3794</v>
      </c>
      <c r="I184" s="218"/>
      <c r="L184" s="48"/>
      <c r="M184" s="219"/>
      <c r="N184" s="49"/>
      <c r="O184" s="49"/>
      <c r="P184" s="49"/>
      <c r="Q184" s="49"/>
      <c r="R184" s="49"/>
      <c r="S184" s="49"/>
      <c r="T184" s="87"/>
      <c r="AT184" s="26" t="s">
        <v>288</v>
      </c>
      <c r="AU184" s="26" t="s">
        <v>87</v>
      </c>
    </row>
    <row r="185" s="1" customFormat="1" ht="25.5" customHeight="1">
      <c r="B185" s="203"/>
      <c r="C185" s="204" t="s">
        <v>755</v>
      </c>
      <c r="D185" s="204" t="s">
        <v>282</v>
      </c>
      <c r="E185" s="205" t="s">
        <v>3795</v>
      </c>
      <c r="F185" s="206" t="s">
        <v>3796</v>
      </c>
      <c r="G185" s="207" t="s">
        <v>388</v>
      </c>
      <c r="H185" s="208">
        <v>960</v>
      </c>
      <c r="I185" s="209"/>
      <c r="J185" s="210">
        <f>ROUND(I185*H185,2)</f>
        <v>0</v>
      </c>
      <c r="K185" s="206" t="s">
        <v>389</v>
      </c>
      <c r="L185" s="48"/>
      <c r="M185" s="211" t="s">
        <v>5</v>
      </c>
      <c r="N185" s="212" t="s">
        <v>51</v>
      </c>
      <c r="O185" s="49"/>
      <c r="P185" s="213">
        <f>O185*H185</f>
        <v>0</v>
      </c>
      <c r="Q185" s="213">
        <v>2.9999999999999999E-07</v>
      </c>
      <c r="R185" s="213">
        <f>Q185*H185</f>
        <v>0.00028800000000000001</v>
      </c>
      <c r="S185" s="213">
        <v>0</v>
      </c>
      <c r="T185" s="214">
        <f>S185*H185</f>
        <v>0</v>
      </c>
      <c r="AR185" s="26" t="s">
        <v>286</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3797</v>
      </c>
    </row>
    <row r="186" s="1" customFormat="1">
      <c r="B186" s="48"/>
      <c r="D186" s="216" t="s">
        <v>288</v>
      </c>
      <c r="F186" s="217" t="s">
        <v>3798</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3799</v>
      </c>
      <c r="H187" s="242">
        <v>960</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4" customFormat="1">
      <c r="B188" s="247"/>
      <c r="D188" s="216" t="s">
        <v>402</v>
      </c>
      <c r="E188" s="248" t="s">
        <v>5</v>
      </c>
      <c r="F188" s="249" t="s">
        <v>405</v>
      </c>
      <c r="H188" s="250">
        <v>960</v>
      </c>
      <c r="I188" s="251"/>
      <c r="L188" s="247"/>
      <c r="M188" s="252"/>
      <c r="N188" s="253"/>
      <c r="O188" s="253"/>
      <c r="P188" s="253"/>
      <c r="Q188" s="253"/>
      <c r="R188" s="253"/>
      <c r="S188" s="253"/>
      <c r="T188" s="254"/>
      <c r="AT188" s="248" t="s">
        <v>402</v>
      </c>
      <c r="AU188" s="248" t="s">
        <v>87</v>
      </c>
      <c r="AV188" s="14" t="s">
        <v>286</v>
      </c>
      <c r="AW188" s="14" t="s">
        <v>43</v>
      </c>
      <c r="AX188" s="14" t="s">
        <v>24</v>
      </c>
      <c r="AY188" s="248" t="s">
        <v>281</v>
      </c>
    </row>
    <row r="189" s="1" customFormat="1" ht="16.5" customHeight="1">
      <c r="B189" s="203"/>
      <c r="C189" s="204" t="s">
        <v>760</v>
      </c>
      <c r="D189" s="204" t="s">
        <v>282</v>
      </c>
      <c r="E189" s="205" t="s">
        <v>3800</v>
      </c>
      <c r="F189" s="206" t="s">
        <v>3801</v>
      </c>
      <c r="G189" s="207" t="s">
        <v>388</v>
      </c>
      <c r="H189" s="208">
        <v>940</v>
      </c>
      <c r="I189" s="209"/>
      <c r="J189" s="210">
        <f>ROUND(I189*H189,2)</f>
        <v>0</v>
      </c>
      <c r="K189" s="206" t="s">
        <v>5</v>
      </c>
      <c r="L189" s="48"/>
      <c r="M189" s="211" t="s">
        <v>5</v>
      </c>
      <c r="N189" s="212" t="s">
        <v>51</v>
      </c>
      <c r="O189" s="49"/>
      <c r="P189" s="213">
        <f>O189*H189</f>
        <v>0</v>
      </c>
      <c r="Q189" s="213">
        <v>0</v>
      </c>
      <c r="R189" s="213">
        <f>Q189*H189</f>
        <v>0</v>
      </c>
      <c r="S189" s="213">
        <v>0</v>
      </c>
      <c r="T189" s="214">
        <f>S189*H189</f>
        <v>0</v>
      </c>
      <c r="AR189" s="26" t="s">
        <v>286</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3802</v>
      </c>
    </row>
    <row r="190" s="1" customFormat="1">
      <c r="B190" s="48"/>
      <c r="D190" s="216" t="s">
        <v>288</v>
      </c>
      <c r="F190" s="217" t="s">
        <v>3803</v>
      </c>
      <c r="I190" s="218"/>
      <c r="L190" s="48"/>
      <c r="M190" s="219"/>
      <c r="N190" s="49"/>
      <c r="O190" s="49"/>
      <c r="P190" s="49"/>
      <c r="Q190" s="49"/>
      <c r="R190" s="49"/>
      <c r="S190" s="49"/>
      <c r="T190" s="87"/>
      <c r="AT190" s="26" t="s">
        <v>288</v>
      </c>
      <c r="AU190" s="26" t="s">
        <v>87</v>
      </c>
    </row>
    <row r="191" s="1" customFormat="1" ht="16.5" customHeight="1">
      <c r="B191" s="203"/>
      <c r="C191" s="204" t="s">
        <v>767</v>
      </c>
      <c r="D191" s="204" t="s">
        <v>282</v>
      </c>
      <c r="E191" s="205" t="s">
        <v>3804</v>
      </c>
      <c r="F191" s="206" t="s">
        <v>3805</v>
      </c>
      <c r="G191" s="207" t="s">
        <v>388</v>
      </c>
      <c r="H191" s="208">
        <v>480</v>
      </c>
      <c r="I191" s="209"/>
      <c r="J191" s="210">
        <f>ROUND(I191*H191,2)</f>
        <v>0</v>
      </c>
      <c r="K191" s="206" t="s">
        <v>5</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3806</v>
      </c>
    </row>
    <row r="192" s="1" customFormat="1">
      <c r="B192" s="48"/>
      <c r="D192" s="216" t="s">
        <v>288</v>
      </c>
      <c r="F192" s="217" t="s">
        <v>3807</v>
      </c>
      <c r="I192" s="218"/>
      <c r="L192" s="48"/>
      <c r="M192" s="219"/>
      <c r="N192" s="49"/>
      <c r="O192" s="49"/>
      <c r="P192" s="49"/>
      <c r="Q192" s="49"/>
      <c r="R192" s="49"/>
      <c r="S192" s="49"/>
      <c r="T192" s="87"/>
      <c r="AT192" s="26" t="s">
        <v>288</v>
      </c>
      <c r="AU192" s="26" t="s">
        <v>87</v>
      </c>
    </row>
    <row r="193" s="1" customFormat="1" ht="16.5" customHeight="1">
      <c r="B193" s="203"/>
      <c r="C193" s="204" t="s">
        <v>754</v>
      </c>
      <c r="D193" s="204" t="s">
        <v>282</v>
      </c>
      <c r="E193" s="205" t="s">
        <v>3808</v>
      </c>
      <c r="F193" s="206" t="s">
        <v>3809</v>
      </c>
      <c r="G193" s="207" t="s">
        <v>388</v>
      </c>
      <c r="H193" s="208">
        <v>270</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286</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3810</v>
      </c>
    </row>
    <row r="194" s="1" customFormat="1">
      <c r="B194" s="48"/>
      <c r="D194" s="216" t="s">
        <v>288</v>
      </c>
      <c r="F194" s="217" t="s">
        <v>3811</v>
      </c>
      <c r="I194" s="218"/>
      <c r="L194" s="48"/>
      <c r="M194" s="219"/>
      <c r="N194" s="49"/>
      <c r="O194" s="49"/>
      <c r="P194" s="49"/>
      <c r="Q194" s="49"/>
      <c r="R194" s="49"/>
      <c r="S194" s="49"/>
      <c r="T194" s="87"/>
      <c r="AT194" s="26" t="s">
        <v>288</v>
      </c>
      <c r="AU194" s="26" t="s">
        <v>87</v>
      </c>
    </row>
    <row r="195" s="1" customFormat="1" ht="16.5" customHeight="1">
      <c r="B195" s="203"/>
      <c r="C195" s="255" t="s">
        <v>785</v>
      </c>
      <c r="D195" s="255" t="s">
        <v>512</v>
      </c>
      <c r="E195" s="256" t="s">
        <v>3812</v>
      </c>
      <c r="F195" s="257" t="s">
        <v>3813</v>
      </c>
      <c r="G195" s="258" t="s">
        <v>388</v>
      </c>
      <c r="H195" s="259">
        <v>310.5</v>
      </c>
      <c r="I195" s="260"/>
      <c r="J195" s="261">
        <f>ROUND(I195*H195,2)</f>
        <v>0</v>
      </c>
      <c r="K195" s="257" t="s">
        <v>389</v>
      </c>
      <c r="L195" s="262"/>
      <c r="M195" s="263" t="s">
        <v>5</v>
      </c>
      <c r="N195" s="264" t="s">
        <v>51</v>
      </c>
      <c r="O195" s="49"/>
      <c r="P195" s="213">
        <f>O195*H195</f>
        <v>0</v>
      </c>
      <c r="Q195" s="213">
        <v>0.00025000000000000001</v>
      </c>
      <c r="R195" s="213">
        <f>Q195*H195</f>
        <v>0.077625</v>
      </c>
      <c r="S195" s="213">
        <v>0</v>
      </c>
      <c r="T195" s="214">
        <f>S195*H195</f>
        <v>0</v>
      </c>
      <c r="AR195" s="26" t="s">
        <v>316</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3814</v>
      </c>
    </row>
    <row r="196" s="1" customFormat="1">
      <c r="B196" s="48"/>
      <c r="D196" s="216" t="s">
        <v>288</v>
      </c>
      <c r="F196" s="217" t="s">
        <v>3813</v>
      </c>
      <c r="I196" s="218"/>
      <c r="L196" s="48"/>
      <c r="M196" s="219"/>
      <c r="N196" s="49"/>
      <c r="O196" s="49"/>
      <c r="P196" s="49"/>
      <c r="Q196" s="49"/>
      <c r="R196" s="49"/>
      <c r="S196" s="49"/>
      <c r="T196" s="87"/>
      <c r="AT196" s="26" t="s">
        <v>288</v>
      </c>
      <c r="AU196" s="26" t="s">
        <v>87</v>
      </c>
    </row>
    <row r="197" s="13" customFormat="1">
      <c r="B197" s="239"/>
      <c r="D197" s="216" t="s">
        <v>402</v>
      </c>
      <c r="E197" s="240" t="s">
        <v>5</v>
      </c>
      <c r="F197" s="241" t="s">
        <v>3731</v>
      </c>
      <c r="H197" s="242">
        <v>310.5</v>
      </c>
      <c r="I197" s="243"/>
      <c r="L197" s="239"/>
      <c r="M197" s="244"/>
      <c r="N197" s="245"/>
      <c r="O197" s="245"/>
      <c r="P197" s="245"/>
      <c r="Q197" s="245"/>
      <c r="R197" s="245"/>
      <c r="S197" s="245"/>
      <c r="T197" s="246"/>
      <c r="AT197" s="240" t="s">
        <v>402</v>
      </c>
      <c r="AU197" s="240" t="s">
        <v>87</v>
      </c>
      <c r="AV197" s="13" t="s">
        <v>87</v>
      </c>
      <c r="AW197" s="13" t="s">
        <v>43</v>
      </c>
      <c r="AX197" s="13" t="s">
        <v>80</v>
      </c>
      <c r="AY197" s="240" t="s">
        <v>281</v>
      </c>
    </row>
    <row r="198" s="14" customFormat="1">
      <c r="B198" s="247"/>
      <c r="D198" s="216" t="s">
        <v>402</v>
      </c>
      <c r="E198" s="248" t="s">
        <v>5</v>
      </c>
      <c r="F198" s="249" t="s">
        <v>405</v>
      </c>
      <c r="H198" s="250">
        <v>310.5</v>
      </c>
      <c r="I198" s="251"/>
      <c r="L198" s="247"/>
      <c r="M198" s="252"/>
      <c r="N198" s="253"/>
      <c r="O198" s="253"/>
      <c r="P198" s="253"/>
      <c r="Q198" s="253"/>
      <c r="R198" s="253"/>
      <c r="S198" s="253"/>
      <c r="T198" s="254"/>
      <c r="AT198" s="248" t="s">
        <v>402</v>
      </c>
      <c r="AU198" s="248" t="s">
        <v>87</v>
      </c>
      <c r="AV198" s="14" t="s">
        <v>286</v>
      </c>
      <c r="AW198" s="14" t="s">
        <v>43</v>
      </c>
      <c r="AX198" s="14" t="s">
        <v>24</v>
      </c>
      <c r="AY198" s="248" t="s">
        <v>281</v>
      </c>
    </row>
    <row r="199" s="1" customFormat="1" ht="25.5" customHeight="1">
      <c r="B199" s="203"/>
      <c r="C199" s="204" t="s">
        <v>801</v>
      </c>
      <c r="D199" s="204" t="s">
        <v>282</v>
      </c>
      <c r="E199" s="205" t="s">
        <v>3815</v>
      </c>
      <c r="F199" s="206" t="s">
        <v>3816</v>
      </c>
      <c r="G199" s="207" t="s">
        <v>285</v>
      </c>
      <c r="H199" s="208">
        <v>1</v>
      </c>
      <c r="I199" s="209"/>
      <c r="J199" s="210">
        <f>ROUND(I199*H199,2)</f>
        <v>0</v>
      </c>
      <c r="K199" s="206" t="s">
        <v>5</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3817</v>
      </c>
    </row>
    <row r="200" s="1" customFormat="1">
      <c r="B200" s="48"/>
      <c r="D200" s="216" t="s">
        <v>288</v>
      </c>
      <c r="F200" s="217" t="s">
        <v>3818</v>
      </c>
      <c r="I200" s="218"/>
      <c r="L200" s="48"/>
      <c r="M200" s="219"/>
      <c r="N200" s="49"/>
      <c r="O200" s="49"/>
      <c r="P200" s="49"/>
      <c r="Q200" s="49"/>
      <c r="R200" s="49"/>
      <c r="S200" s="49"/>
      <c r="T200" s="87"/>
      <c r="AT200" s="26" t="s">
        <v>288</v>
      </c>
      <c r="AU200" s="26" t="s">
        <v>87</v>
      </c>
    </row>
    <row r="201" s="10" customFormat="1" ht="29.88" customHeight="1">
      <c r="B201" s="192"/>
      <c r="D201" s="193" t="s">
        <v>79</v>
      </c>
      <c r="E201" s="230" t="s">
        <v>518</v>
      </c>
      <c r="F201" s="230" t="s">
        <v>519</v>
      </c>
      <c r="I201" s="195"/>
      <c r="J201" s="231">
        <f>BK201</f>
        <v>0</v>
      </c>
      <c r="L201" s="192"/>
      <c r="M201" s="197"/>
      <c r="N201" s="198"/>
      <c r="O201" s="198"/>
      <c r="P201" s="199">
        <f>SUM(P202:P203)</f>
        <v>0</v>
      </c>
      <c r="Q201" s="198"/>
      <c r="R201" s="199">
        <f>SUM(R202:R203)</f>
        <v>0</v>
      </c>
      <c r="S201" s="198"/>
      <c r="T201" s="200">
        <f>SUM(T202:T203)</f>
        <v>0</v>
      </c>
      <c r="AR201" s="193" t="s">
        <v>24</v>
      </c>
      <c r="AT201" s="201" t="s">
        <v>79</v>
      </c>
      <c r="AU201" s="201" t="s">
        <v>24</v>
      </c>
      <c r="AY201" s="193" t="s">
        <v>281</v>
      </c>
      <c r="BK201" s="202">
        <f>SUM(BK202:BK203)</f>
        <v>0</v>
      </c>
    </row>
    <row r="202" s="1" customFormat="1" ht="16.5" customHeight="1">
      <c r="B202" s="203"/>
      <c r="C202" s="204" t="s">
        <v>807</v>
      </c>
      <c r="D202" s="204" t="s">
        <v>282</v>
      </c>
      <c r="E202" s="205" t="s">
        <v>3819</v>
      </c>
      <c r="F202" s="206" t="s">
        <v>3820</v>
      </c>
      <c r="G202" s="207" t="s">
        <v>470</v>
      </c>
      <c r="H202" s="208">
        <v>16.768999999999998</v>
      </c>
      <c r="I202" s="209"/>
      <c r="J202" s="210">
        <f>ROUND(I202*H202,2)</f>
        <v>0</v>
      </c>
      <c r="K202" s="206" t="s">
        <v>5</v>
      </c>
      <c r="L202" s="48"/>
      <c r="M202" s="211" t="s">
        <v>5</v>
      </c>
      <c r="N202" s="212" t="s">
        <v>51</v>
      </c>
      <c r="O202" s="49"/>
      <c r="P202" s="213">
        <f>O202*H202</f>
        <v>0</v>
      </c>
      <c r="Q202" s="213">
        <v>0</v>
      </c>
      <c r="R202" s="213">
        <f>Q202*H202</f>
        <v>0</v>
      </c>
      <c r="S202" s="213">
        <v>0</v>
      </c>
      <c r="T202" s="214">
        <f>S202*H202</f>
        <v>0</v>
      </c>
      <c r="AR202" s="26" t="s">
        <v>286</v>
      </c>
      <c r="AT202" s="26" t="s">
        <v>282</v>
      </c>
      <c r="AU202" s="26" t="s">
        <v>87</v>
      </c>
      <c r="AY202" s="26" t="s">
        <v>281</v>
      </c>
      <c r="BE202" s="215">
        <f>IF(N202="základní",J202,0)</f>
        <v>0</v>
      </c>
      <c r="BF202" s="215">
        <f>IF(N202="snížená",J202,0)</f>
        <v>0</v>
      </c>
      <c r="BG202" s="215">
        <f>IF(N202="zákl. přenesená",J202,0)</f>
        <v>0</v>
      </c>
      <c r="BH202" s="215">
        <f>IF(N202="sníž. přenesená",J202,0)</f>
        <v>0</v>
      </c>
      <c r="BI202" s="215">
        <f>IF(N202="nulová",J202,0)</f>
        <v>0</v>
      </c>
      <c r="BJ202" s="26" t="s">
        <v>24</v>
      </c>
      <c r="BK202" s="215">
        <f>ROUND(I202*H202,2)</f>
        <v>0</v>
      </c>
      <c r="BL202" s="26" t="s">
        <v>286</v>
      </c>
      <c r="BM202" s="26" t="s">
        <v>3821</v>
      </c>
    </row>
    <row r="203" s="1" customFormat="1">
      <c r="B203" s="48"/>
      <c r="D203" s="216" t="s">
        <v>288</v>
      </c>
      <c r="F203" s="217" t="s">
        <v>3822</v>
      </c>
      <c r="I203" s="218"/>
      <c r="L203" s="48"/>
      <c r="M203" s="220"/>
      <c r="N203" s="221"/>
      <c r="O203" s="221"/>
      <c r="P203" s="221"/>
      <c r="Q203" s="221"/>
      <c r="R203" s="221"/>
      <c r="S203" s="221"/>
      <c r="T203" s="222"/>
      <c r="AT203" s="26" t="s">
        <v>288</v>
      </c>
      <c r="AU203" s="26" t="s">
        <v>87</v>
      </c>
    </row>
    <row r="204" s="1" customFormat="1" ht="6.96" customHeight="1">
      <c r="B204" s="69"/>
      <c r="C204" s="70"/>
      <c r="D204" s="70"/>
      <c r="E204" s="70"/>
      <c r="F204" s="70"/>
      <c r="G204" s="70"/>
      <c r="H204" s="70"/>
      <c r="I204" s="164"/>
      <c r="J204" s="70"/>
      <c r="K204" s="70"/>
      <c r="L204" s="48"/>
    </row>
  </sheetData>
  <autoFilter ref="C84:K203"/>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3823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3824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ROUND(SUM(BE90:BE393), 2)</f>
        <v>0</v>
      </c>
      <c r="G32" s="49"/>
      <c r="H32" s="49"/>
      <c r="I32" s="156">
        <v>0.20999999999999999</v>
      </c>
      <c r="J32" s="155">
        <f>ROUND(ROUND((SUM(BE90:BE393)), 2)*I32, 2)</f>
        <v>0</v>
      </c>
      <c r="K32" s="53"/>
    </row>
    <row r="33" s="1" customFormat="1" ht="14.4" customHeight="1">
      <c r="B33" s="48"/>
      <c r="C33" s="49"/>
      <c r="D33" s="49"/>
      <c r="E33" s="57" t="s">
        <v>52</v>
      </c>
      <c r="F33" s="155">
        <f>ROUND(SUM(BF90:BF393), 2)</f>
        <v>0</v>
      </c>
      <c r="G33" s="49"/>
      <c r="H33" s="49"/>
      <c r="I33" s="156">
        <v>0.14999999999999999</v>
      </c>
      <c r="J33" s="155">
        <f>ROUND(ROUND((SUM(BF90:BF393)), 2)*I33, 2)</f>
        <v>0</v>
      </c>
      <c r="K33" s="53"/>
    </row>
    <row r="34" hidden="1" s="1" customFormat="1" ht="14.4" customHeight="1">
      <c r="B34" s="48"/>
      <c r="C34" s="49"/>
      <c r="D34" s="49"/>
      <c r="E34" s="57" t="s">
        <v>53</v>
      </c>
      <c r="F34" s="155">
        <f>ROUND(SUM(BG90:BG393), 2)</f>
        <v>0</v>
      </c>
      <c r="G34" s="49"/>
      <c r="H34" s="49"/>
      <c r="I34" s="156">
        <v>0.20999999999999999</v>
      </c>
      <c r="J34" s="155">
        <v>0</v>
      </c>
      <c r="K34" s="53"/>
    </row>
    <row r="35" hidden="1" s="1" customFormat="1" ht="14.4" customHeight="1">
      <c r="B35" s="48"/>
      <c r="C35" s="49"/>
      <c r="D35" s="49"/>
      <c r="E35" s="57" t="s">
        <v>54</v>
      </c>
      <c r="F35" s="155">
        <f>ROUND(SUM(BH90:BH393), 2)</f>
        <v>0</v>
      </c>
      <c r="G35" s="49"/>
      <c r="H35" s="49"/>
      <c r="I35" s="156">
        <v>0.14999999999999999</v>
      </c>
      <c r="J35" s="155">
        <v>0</v>
      </c>
      <c r="K35" s="53"/>
    </row>
    <row r="36" hidden="1" s="1" customFormat="1" ht="14.4" customHeight="1">
      <c r="B36" s="48"/>
      <c r="C36" s="49"/>
      <c r="D36" s="49"/>
      <c r="E36" s="57" t="s">
        <v>55</v>
      </c>
      <c r="F36" s="155">
        <f>ROUND(SUM(BI90:BI393),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S01_a - Zařízení pro vytápění staveb</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539</v>
      </c>
      <c r="E62" s="226"/>
      <c r="F62" s="226"/>
      <c r="G62" s="226"/>
      <c r="H62" s="226"/>
      <c r="I62" s="227"/>
      <c r="J62" s="228">
        <f>J92</f>
        <v>0</v>
      </c>
      <c r="K62" s="229"/>
    </row>
    <row r="63" s="11" customFormat="1" ht="19.92" customHeight="1">
      <c r="B63" s="223"/>
      <c r="C63" s="224"/>
      <c r="D63" s="225" t="s">
        <v>3825</v>
      </c>
      <c r="E63" s="226"/>
      <c r="F63" s="226"/>
      <c r="G63" s="226"/>
      <c r="H63" s="226"/>
      <c r="I63" s="227"/>
      <c r="J63" s="228">
        <f>J145</f>
        <v>0</v>
      </c>
      <c r="K63" s="229"/>
    </row>
    <row r="64" s="11" customFormat="1" ht="19.92" customHeight="1">
      <c r="B64" s="223"/>
      <c r="C64" s="224"/>
      <c r="D64" s="225" t="s">
        <v>3826</v>
      </c>
      <c r="E64" s="226"/>
      <c r="F64" s="226"/>
      <c r="G64" s="226"/>
      <c r="H64" s="226"/>
      <c r="I64" s="227"/>
      <c r="J64" s="228">
        <f>J167</f>
        <v>0</v>
      </c>
      <c r="K64" s="229"/>
    </row>
    <row r="65" s="11" customFormat="1" ht="19.92" customHeight="1">
      <c r="B65" s="223"/>
      <c r="C65" s="224"/>
      <c r="D65" s="225" t="s">
        <v>3827</v>
      </c>
      <c r="E65" s="226"/>
      <c r="F65" s="226"/>
      <c r="G65" s="226"/>
      <c r="H65" s="226"/>
      <c r="I65" s="227"/>
      <c r="J65" s="228">
        <f>J200</f>
        <v>0</v>
      </c>
      <c r="K65" s="229"/>
    </row>
    <row r="66" s="11" customFormat="1" ht="19.92" customHeight="1">
      <c r="B66" s="223"/>
      <c r="C66" s="224"/>
      <c r="D66" s="225" t="s">
        <v>3828</v>
      </c>
      <c r="E66" s="226"/>
      <c r="F66" s="226"/>
      <c r="G66" s="226"/>
      <c r="H66" s="226"/>
      <c r="I66" s="227"/>
      <c r="J66" s="228">
        <f>J246</f>
        <v>0</v>
      </c>
      <c r="K66" s="229"/>
    </row>
    <row r="67" s="11" customFormat="1" ht="19.92" customHeight="1">
      <c r="B67" s="223"/>
      <c r="C67" s="224"/>
      <c r="D67" s="225" t="s">
        <v>3829</v>
      </c>
      <c r="E67" s="226"/>
      <c r="F67" s="226"/>
      <c r="G67" s="226"/>
      <c r="H67" s="226"/>
      <c r="I67" s="227"/>
      <c r="J67" s="228">
        <f>J306</f>
        <v>0</v>
      </c>
      <c r="K67" s="229"/>
    </row>
    <row r="68" s="8" customFormat="1" ht="24.96" customHeight="1">
      <c r="B68" s="173"/>
      <c r="C68" s="174"/>
      <c r="D68" s="175" t="s">
        <v>554</v>
      </c>
      <c r="E68" s="176"/>
      <c r="F68" s="176"/>
      <c r="G68" s="176"/>
      <c r="H68" s="176"/>
      <c r="I68" s="177"/>
      <c r="J68" s="178">
        <f>J381</f>
        <v>0</v>
      </c>
      <c r="K68" s="17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523</v>
      </c>
      <c r="F80" s="1"/>
      <c r="G80" s="1"/>
      <c r="H80" s="1"/>
      <c r="L80" s="48"/>
    </row>
    <row r="81" s="1" customFormat="1" ht="14.4" customHeight="1">
      <c r="B81" s="48"/>
      <c r="C81" s="76" t="s">
        <v>256</v>
      </c>
      <c r="L81" s="48"/>
    </row>
    <row r="82" s="1" customFormat="1" ht="17.25" customHeight="1">
      <c r="B82" s="48"/>
      <c r="E82" s="79" t="str">
        <f>E11</f>
        <v>S01_a - Zařízení pro vytápění staveb</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P91+P381</f>
        <v>0</v>
      </c>
      <c r="Q90" s="84"/>
      <c r="R90" s="189">
        <f>R91+R381</f>
        <v>11.655894990000002</v>
      </c>
      <c r="S90" s="84"/>
      <c r="T90" s="190">
        <f>T91+T381</f>
        <v>0</v>
      </c>
      <c r="AT90" s="26" t="s">
        <v>79</v>
      </c>
      <c r="AU90" s="26" t="s">
        <v>262</v>
      </c>
      <c r="BK90" s="191">
        <f>BK91+BK381</f>
        <v>0</v>
      </c>
    </row>
    <row r="91" s="10" customFormat="1" ht="37.44" customHeight="1">
      <c r="B91" s="192"/>
      <c r="D91" s="193" t="s">
        <v>79</v>
      </c>
      <c r="E91" s="194" t="s">
        <v>2270</v>
      </c>
      <c r="F91" s="194" t="s">
        <v>2271</v>
      </c>
      <c r="I91" s="195"/>
      <c r="J91" s="196">
        <f>BK91</f>
        <v>0</v>
      </c>
      <c r="L91" s="192"/>
      <c r="M91" s="197"/>
      <c r="N91" s="198"/>
      <c r="O91" s="198"/>
      <c r="P91" s="199">
        <f>P92+P145+P167+P200+P246+P306</f>
        <v>0</v>
      </c>
      <c r="Q91" s="198"/>
      <c r="R91" s="199">
        <f>R92+R145+R167+R200+R246+R306</f>
        <v>11.655894990000002</v>
      </c>
      <c r="S91" s="198"/>
      <c r="T91" s="200">
        <f>T92+T145+T167+T200+T246+T306</f>
        <v>0</v>
      </c>
      <c r="AR91" s="193" t="s">
        <v>87</v>
      </c>
      <c r="AT91" s="201" t="s">
        <v>79</v>
      </c>
      <c r="AU91" s="201" t="s">
        <v>80</v>
      </c>
      <c r="AY91" s="193" t="s">
        <v>281</v>
      </c>
      <c r="BK91" s="202">
        <f>BK92+BK145+BK167+BK200+BK246+BK306</f>
        <v>0</v>
      </c>
    </row>
    <row r="92" s="10" customFormat="1" ht="19.92" customHeight="1">
      <c r="B92" s="192"/>
      <c r="D92" s="193" t="s">
        <v>79</v>
      </c>
      <c r="E92" s="230" t="s">
        <v>2542</v>
      </c>
      <c r="F92" s="230" t="s">
        <v>2543</v>
      </c>
      <c r="I92" s="195"/>
      <c r="J92" s="231">
        <f>BK92</f>
        <v>0</v>
      </c>
      <c r="L92" s="192"/>
      <c r="M92" s="197"/>
      <c r="N92" s="198"/>
      <c r="O92" s="198"/>
      <c r="P92" s="199">
        <f>SUM(P93:P144)</f>
        <v>0</v>
      </c>
      <c r="Q92" s="198"/>
      <c r="R92" s="199">
        <f>SUM(R93:R144)</f>
        <v>0.99817834999999999</v>
      </c>
      <c r="S92" s="198"/>
      <c r="T92" s="200">
        <f>SUM(T93:T144)</f>
        <v>0</v>
      </c>
      <c r="AR92" s="193" t="s">
        <v>87</v>
      </c>
      <c r="AT92" s="201" t="s">
        <v>79</v>
      </c>
      <c r="AU92" s="201" t="s">
        <v>24</v>
      </c>
      <c r="AY92" s="193" t="s">
        <v>281</v>
      </c>
      <c r="BK92" s="202">
        <f>SUM(BK93:BK144)</f>
        <v>0</v>
      </c>
    </row>
    <row r="93" s="1" customFormat="1" ht="25.5" customHeight="1">
      <c r="B93" s="203"/>
      <c r="C93" s="204" t="s">
        <v>24</v>
      </c>
      <c r="D93" s="204" t="s">
        <v>282</v>
      </c>
      <c r="E93" s="205" t="s">
        <v>3830</v>
      </c>
      <c r="F93" s="206" t="s">
        <v>3831</v>
      </c>
      <c r="G93" s="207" t="s">
        <v>394</v>
      </c>
      <c r="H93" s="208">
        <v>280.47500000000002</v>
      </c>
      <c r="I93" s="209"/>
      <c r="J93" s="210">
        <f>ROUND(I93*H93,2)</f>
        <v>0</v>
      </c>
      <c r="K93" s="206" t="s">
        <v>389</v>
      </c>
      <c r="L93" s="48"/>
      <c r="M93" s="211" t="s">
        <v>5</v>
      </c>
      <c r="N93" s="212" t="s">
        <v>51</v>
      </c>
      <c r="O93" s="49"/>
      <c r="P93" s="213">
        <f>O93*H93</f>
        <v>0</v>
      </c>
      <c r="Q93" s="213">
        <v>0.00027999999999999998</v>
      </c>
      <c r="R93" s="213">
        <f>Q93*H93</f>
        <v>0.078533000000000006</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3832</v>
      </c>
    </row>
    <row r="94" s="1" customFormat="1">
      <c r="B94" s="48"/>
      <c r="D94" s="216" t="s">
        <v>288</v>
      </c>
      <c r="F94" s="217" t="s">
        <v>3833</v>
      </c>
      <c r="I94" s="218"/>
      <c r="L94" s="48"/>
      <c r="M94" s="219"/>
      <c r="N94" s="49"/>
      <c r="O94" s="49"/>
      <c r="P94" s="49"/>
      <c r="Q94" s="49"/>
      <c r="R94" s="49"/>
      <c r="S94" s="49"/>
      <c r="T94" s="87"/>
      <c r="AT94" s="26" t="s">
        <v>288</v>
      </c>
      <c r="AU94" s="26" t="s">
        <v>87</v>
      </c>
    </row>
    <row r="95" s="1" customFormat="1" ht="16.5" customHeight="1">
      <c r="B95" s="203"/>
      <c r="C95" s="255" t="s">
        <v>87</v>
      </c>
      <c r="D95" s="255" t="s">
        <v>512</v>
      </c>
      <c r="E95" s="256" t="s">
        <v>3834</v>
      </c>
      <c r="F95" s="257" t="s">
        <v>3835</v>
      </c>
      <c r="G95" s="258" t="s">
        <v>394</v>
      </c>
      <c r="H95" s="259">
        <v>210.66499999999999</v>
      </c>
      <c r="I95" s="260"/>
      <c r="J95" s="261">
        <f>ROUND(I95*H95,2)</f>
        <v>0</v>
      </c>
      <c r="K95" s="257" t="s">
        <v>389</v>
      </c>
      <c r="L95" s="262"/>
      <c r="M95" s="263" t="s">
        <v>5</v>
      </c>
      <c r="N95" s="264" t="s">
        <v>51</v>
      </c>
      <c r="O95" s="49"/>
      <c r="P95" s="213">
        <f>O95*H95</f>
        <v>0</v>
      </c>
      <c r="Q95" s="213">
        <v>6.9999999999999994E-05</v>
      </c>
      <c r="R95" s="213">
        <f>Q95*H95</f>
        <v>0.014746549999999999</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3836</v>
      </c>
    </row>
    <row r="96" s="1" customFormat="1">
      <c r="B96" s="48"/>
      <c r="D96" s="216" t="s">
        <v>288</v>
      </c>
      <c r="F96" s="217" t="s">
        <v>3837</v>
      </c>
      <c r="I96" s="218"/>
      <c r="L96" s="48"/>
      <c r="M96" s="219"/>
      <c r="N96" s="49"/>
      <c r="O96" s="49"/>
      <c r="P96" s="49"/>
      <c r="Q96" s="49"/>
      <c r="R96" s="49"/>
      <c r="S96" s="49"/>
      <c r="T96" s="87"/>
      <c r="AT96" s="26" t="s">
        <v>288</v>
      </c>
      <c r="AU96" s="26" t="s">
        <v>87</v>
      </c>
    </row>
    <row r="97" s="12" customFormat="1">
      <c r="B97" s="232"/>
      <c r="D97" s="216" t="s">
        <v>402</v>
      </c>
      <c r="E97" s="233" t="s">
        <v>5</v>
      </c>
      <c r="F97" s="234" t="s">
        <v>3838</v>
      </c>
      <c r="H97" s="233" t="s">
        <v>5</v>
      </c>
      <c r="I97" s="235"/>
      <c r="L97" s="232"/>
      <c r="M97" s="236"/>
      <c r="N97" s="237"/>
      <c r="O97" s="237"/>
      <c r="P97" s="237"/>
      <c r="Q97" s="237"/>
      <c r="R97" s="237"/>
      <c r="S97" s="237"/>
      <c r="T97" s="238"/>
      <c r="AT97" s="233" t="s">
        <v>402</v>
      </c>
      <c r="AU97" s="233" t="s">
        <v>87</v>
      </c>
      <c r="AV97" s="12" t="s">
        <v>24</v>
      </c>
      <c r="AW97" s="12" t="s">
        <v>43</v>
      </c>
      <c r="AX97" s="12" t="s">
        <v>80</v>
      </c>
      <c r="AY97" s="233" t="s">
        <v>281</v>
      </c>
    </row>
    <row r="98" s="13" customFormat="1">
      <c r="B98" s="239"/>
      <c r="D98" s="216" t="s">
        <v>402</v>
      </c>
      <c r="E98" s="240" t="s">
        <v>5</v>
      </c>
      <c r="F98" s="241" t="s">
        <v>3839</v>
      </c>
      <c r="H98" s="242">
        <v>117.676</v>
      </c>
      <c r="I98" s="243"/>
      <c r="L98" s="239"/>
      <c r="M98" s="244"/>
      <c r="N98" s="245"/>
      <c r="O98" s="245"/>
      <c r="P98" s="245"/>
      <c r="Q98" s="245"/>
      <c r="R98" s="245"/>
      <c r="S98" s="245"/>
      <c r="T98" s="246"/>
      <c r="AT98" s="240" t="s">
        <v>402</v>
      </c>
      <c r="AU98" s="240" t="s">
        <v>87</v>
      </c>
      <c r="AV98" s="13" t="s">
        <v>87</v>
      </c>
      <c r="AW98" s="13" t="s">
        <v>43</v>
      </c>
      <c r="AX98" s="13" t="s">
        <v>80</v>
      </c>
      <c r="AY98" s="240" t="s">
        <v>281</v>
      </c>
    </row>
    <row r="99" s="12" customFormat="1">
      <c r="B99" s="232"/>
      <c r="D99" s="216" t="s">
        <v>402</v>
      </c>
      <c r="E99" s="233" t="s">
        <v>5</v>
      </c>
      <c r="F99" s="234" t="s">
        <v>3840</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3841</v>
      </c>
      <c r="H100" s="242">
        <v>210.66499999999999</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3842</v>
      </c>
      <c r="F101" s="257" t="s">
        <v>3843</v>
      </c>
      <c r="G101" s="258" t="s">
        <v>394</v>
      </c>
      <c r="H101" s="259">
        <v>69.810000000000002</v>
      </c>
      <c r="I101" s="260"/>
      <c r="J101" s="261">
        <f>ROUND(I101*H101,2)</f>
        <v>0</v>
      </c>
      <c r="K101" s="257" t="s">
        <v>389</v>
      </c>
      <c r="L101" s="262"/>
      <c r="M101" s="263" t="s">
        <v>5</v>
      </c>
      <c r="N101" s="264" t="s">
        <v>51</v>
      </c>
      <c r="O101" s="49"/>
      <c r="P101" s="213">
        <f>O101*H101</f>
        <v>0</v>
      </c>
      <c r="Q101" s="213">
        <v>6.9999999999999994E-05</v>
      </c>
      <c r="R101" s="213">
        <f>Q101*H101</f>
        <v>0.0048866999999999999</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3844</v>
      </c>
    </row>
    <row r="102" s="1" customFormat="1">
      <c r="B102" s="48"/>
      <c r="D102" s="216" t="s">
        <v>288</v>
      </c>
      <c r="F102" s="217" t="s">
        <v>3845</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3838</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3846</v>
      </c>
      <c r="H104" s="242">
        <v>27.039999999999999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3840</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3847</v>
      </c>
      <c r="H106" s="242">
        <v>69.810000000000002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25.5" customHeight="1">
      <c r="B107" s="203"/>
      <c r="C107" s="204" t="s">
        <v>286</v>
      </c>
      <c r="D107" s="204" t="s">
        <v>282</v>
      </c>
      <c r="E107" s="205" t="s">
        <v>3848</v>
      </c>
      <c r="F107" s="206" t="s">
        <v>3849</v>
      </c>
      <c r="G107" s="207" t="s">
        <v>394</v>
      </c>
      <c r="H107" s="208">
        <v>819.90999999999997</v>
      </c>
      <c r="I107" s="209"/>
      <c r="J107" s="210">
        <f>ROUND(I107*H107,2)</f>
        <v>0</v>
      </c>
      <c r="K107" s="206" t="s">
        <v>389</v>
      </c>
      <c r="L107" s="48"/>
      <c r="M107" s="211" t="s">
        <v>5</v>
      </c>
      <c r="N107" s="212" t="s">
        <v>51</v>
      </c>
      <c r="O107" s="49"/>
      <c r="P107" s="213">
        <f>O107*H107</f>
        <v>0</v>
      </c>
      <c r="Q107" s="213">
        <v>0.00042000000000000002</v>
      </c>
      <c r="R107" s="213">
        <f>Q107*H107</f>
        <v>0.34436220000000001</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3850</v>
      </c>
    </row>
    <row r="108" s="1" customFormat="1">
      <c r="B108" s="48"/>
      <c r="D108" s="216" t="s">
        <v>288</v>
      </c>
      <c r="F108" s="217" t="s">
        <v>3851</v>
      </c>
      <c r="I108" s="218"/>
      <c r="L108" s="48"/>
      <c r="M108" s="219"/>
      <c r="N108" s="49"/>
      <c r="O108" s="49"/>
      <c r="P108" s="49"/>
      <c r="Q108" s="49"/>
      <c r="R108" s="49"/>
      <c r="S108" s="49"/>
      <c r="T108" s="87"/>
      <c r="AT108" s="26" t="s">
        <v>288</v>
      </c>
      <c r="AU108" s="26" t="s">
        <v>87</v>
      </c>
    </row>
    <row r="109" s="1" customFormat="1" ht="16.5" customHeight="1">
      <c r="B109" s="203"/>
      <c r="C109" s="255" t="s">
        <v>280</v>
      </c>
      <c r="D109" s="255" t="s">
        <v>512</v>
      </c>
      <c r="E109" s="256" t="s">
        <v>3852</v>
      </c>
      <c r="F109" s="257" t="s">
        <v>3853</v>
      </c>
      <c r="G109" s="258" t="s">
        <v>394</v>
      </c>
      <c r="H109" s="259">
        <v>184.59999999999999</v>
      </c>
      <c r="I109" s="260"/>
      <c r="J109" s="261">
        <f>ROUND(I109*H109,2)</f>
        <v>0</v>
      </c>
      <c r="K109" s="257" t="s">
        <v>389</v>
      </c>
      <c r="L109" s="262"/>
      <c r="M109" s="263" t="s">
        <v>5</v>
      </c>
      <c r="N109" s="264" t="s">
        <v>51</v>
      </c>
      <c r="O109" s="49"/>
      <c r="P109" s="213">
        <f>O109*H109</f>
        <v>0</v>
      </c>
      <c r="Q109" s="213">
        <v>0.00027</v>
      </c>
      <c r="R109" s="213">
        <f>Q109*H109</f>
        <v>0.049841999999999997</v>
      </c>
      <c r="S109" s="213">
        <v>0</v>
      </c>
      <c r="T109" s="214">
        <f>S109*H109</f>
        <v>0</v>
      </c>
      <c r="AR109" s="26" t="s">
        <v>738</v>
      </c>
      <c r="AT109" s="26" t="s">
        <v>512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354</v>
      </c>
      <c r="BM109" s="26" t="s">
        <v>3854</v>
      </c>
    </row>
    <row r="110" s="1" customFormat="1">
      <c r="B110" s="48"/>
      <c r="D110" s="216" t="s">
        <v>288</v>
      </c>
      <c r="F110" s="217" t="s">
        <v>3855</v>
      </c>
      <c r="I110" s="218"/>
      <c r="L110" s="48"/>
      <c r="M110" s="219"/>
      <c r="N110" s="49"/>
      <c r="O110" s="49"/>
      <c r="P110" s="49"/>
      <c r="Q110" s="49"/>
      <c r="R110" s="49"/>
      <c r="S110" s="49"/>
      <c r="T110" s="87"/>
      <c r="AT110" s="26" t="s">
        <v>288</v>
      </c>
      <c r="AU110" s="26" t="s">
        <v>87</v>
      </c>
    </row>
    <row r="111" s="12" customFormat="1">
      <c r="B111" s="232"/>
      <c r="D111" s="216" t="s">
        <v>402</v>
      </c>
      <c r="E111" s="233" t="s">
        <v>5</v>
      </c>
      <c r="F111" s="234" t="s">
        <v>3838</v>
      </c>
      <c r="H111" s="233" t="s">
        <v>5</v>
      </c>
      <c r="I111" s="235"/>
      <c r="L111" s="232"/>
      <c r="M111" s="236"/>
      <c r="N111" s="237"/>
      <c r="O111" s="237"/>
      <c r="P111" s="237"/>
      <c r="Q111" s="237"/>
      <c r="R111" s="237"/>
      <c r="S111" s="237"/>
      <c r="T111" s="238"/>
      <c r="AT111" s="233" t="s">
        <v>402</v>
      </c>
      <c r="AU111" s="233" t="s">
        <v>87</v>
      </c>
      <c r="AV111" s="12" t="s">
        <v>24</v>
      </c>
      <c r="AW111" s="12" t="s">
        <v>43</v>
      </c>
      <c r="AX111" s="12" t="s">
        <v>80</v>
      </c>
      <c r="AY111" s="233" t="s">
        <v>281</v>
      </c>
    </row>
    <row r="112" s="13" customFormat="1">
      <c r="B112" s="239"/>
      <c r="D112" s="216" t="s">
        <v>402</v>
      </c>
      <c r="E112" s="240" t="s">
        <v>5</v>
      </c>
      <c r="F112" s="241" t="s">
        <v>3856</v>
      </c>
      <c r="H112" s="242">
        <v>101.53</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2" customFormat="1">
      <c r="B113" s="232"/>
      <c r="D113" s="216" t="s">
        <v>402</v>
      </c>
      <c r="E113" s="233" t="s">
        <v>5</v>
      </c>
      <c r="F113" s="234" t="s">
        <v>3840</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3857</v>
      </c>
      <c r="H114" s="242">
        <v>83.069999999999993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 customFormat="1" ht="16.5" customHeight="1">
      <c r="B115" s="203"/>
      <c r="C115" s="255" t="s">
        <v>307</v>
      </c>
      <c r="D115" s="255" t="s">
        <v>512</v>
      </c>
      <c r="E115" s="256" t="s">
        <v>3858</v>
      </c>
      <c r="F115" s="257" t="s">
        <v>3859</v>
      </c>
      <c r="G115" s="258" t="s">
        <v>394</v>
      </c>
      <c r="H115" s="259">
        <v>300.94999999999999</v>
      </c>
      <c r="I115" s="260"/>
      <c r="J115" s="261">
        <f>ROUND(I115*H115,2)</f>
        <v>0</v>
      </c>
      <c r="K115" s="257" t="s">
        <v>389</v>
      </c>
      <c r="L115" s="262"/>
      <c r="M115" s="263" t="s">
        <v>5</v>
      </c>
      <c r="N115" s="264" t="s">
        <v>51</v>
      </c>
      <c r="O115" s="49"/>
      <c r="P115" s="213">
        <f>O115*H115</f>
        <v>0</v>
      </c>
      <c r="Q115" s="213">
        <v>0.00059000000000000003</v>
      </c>
      <c r="R115" s="213">
        <f>Q115*H115</f>
        <v>0.17756050000000001</v>
      </c>
      <c r="S115" s="213">
        <v>0</v>
      </c>
      <c r="T115" s="214">
        <f>S115*H115</f>
        <v>0</v>
      </c>
      <c r="AR115" s="26" t="s">
        <v>738</v>
      </c>
      <c r="AT115" s="26" t="s">
        <v>512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354</v>
      </c>
      <c r="BM115" s="26" t="s">
        <v>3860</v>
      </c>
    </row>
    <row r="116" s="1" customFormat="1">
      <c r="B116" s="48"/>
      <c r="D116" s="216" t="s">
        <v>288</v>
      </c>
      <c r="F116" s="217" t="s">
        <v>3861</v>
      </c>
      <c r="I116" s="218"/>
      <c r="L116" s="48"/>
      <c r="M116" s="219"/>
      <c r="N116" s="49"/>
      <c r="O116" s="49"/>
      <c r="P116" s="49"/>
      <c r="Q116" s="49"/>
      <c r="R116" s="49"/>
      <c r="S116" s="49"/>
      <c r="T116" s="87"/>
      <c r="AT116" s="26" t="s">
        <v>288</v>
      </c>
      <c r="AU116" s="26" t="s">
        <v>87</v>
      </c>
    </row>
    <row r="117" s="12" customFormat="1">
      <c r="B117" s="232"/>
      <c r="D117" s="216" t="s">
        <v>402</v>
      </c>
      <c r="E117" s="233" t="s">
        <v>5</v>
      </c>
      <c r="F117" s="234" t="s">
        <v>3838</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3862</v>
      </c>
      <c r="H118" s="242">
        <v>138.71000000000001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3840</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3863</v>
      </c>
      <c r="H120" s="242">
        <v>162.24000000000001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 customFormat="1" ht="16.5" customHeight="1">
      <c r="B121" s="203"/>
      <c r="C121" s="255" t="s">
        <v>311</v>
      </c>
      <c r="D121" s="255" t="s">
        <v>512</v>
      </c>
      <c r="E121" s="256" t="s">
        <v>3864</v>
      </c>
      <c r="F121" s="257" t="s">
        <v>3865</v>
      </c>
      <c r="G121" s="258" t="s">
        <v>394</v>
      </c>
      <c r="H121" s="259">
        <v>151.06</v>
      </c>
      <c r="I121" s="260"/>
      <c r="J121" s="261">
        <f>ROUND(I121*H121,2)</f>
        <v>0</v>
      </c>
      <c r="K121" s="257" t="s">
        <v>389</v>
      </c>
      <c r="L121" s="262"/>
      <c r="M121" s="263" t="s">
        <v>5</v>
      </c>
      <c r="N121" s="264" t="s">
        <v>51</v>
      </c>
      <c r="O121" s="49"/>
      <c r="P121" s="213">
        <f>O121*H121</f>
        <v>0</v>
      </c>
      <c r="Q121" s="213">
        <v>0.0010100000000000001</v>
      </c>
      <c r="R121" s="213">
        <f>Q121*H121</f>
        <v>0.1525706</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3866</v>
      </c>
    </row>
    <row r="122" s="1" customFormat="1">
      <c r="B122" s="48"/>
      <c r="D122" s="216" t="s">
        <v>288</v>
      </c>
      <c r="F122" s="217" t="s">
        <v>3867</v>
      </c>
      <c r="I122" s="218"/>
      <c r="L122" s="48"/>
      <c r="M122" s="219"/>
      <c r="N122" s="49"/>
      <c r="O122" s="49"/>
      <c r="P122" s="49"/>
      <c r="Q122" s="49"/>
      <c r="R122" s="49"/>
      <c r="S122" s="49"/>
      <c r="T122" s="87"/>
      <c r="AT122" s="26" t="s">
        <v>288</v>
      </c>
      <c r="AU122" s="26" t="s">
        <v>87</v>
      </c>
    </row>
    <row r="123" s="12" customFormat="1">
      <c r="B123" s="232"/>
      <c r="D123" s="216" t="s">
        <v>402</v>
      </c>
      <c r="E123" s="233" t="s">
        <v>5</v>
      </c>
      <c r="F123" s="234" t="s">
        <v>3838</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3868</v>
      </c>
      <c r="H124" s="242">
        <v>80.599999999999994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3840</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3869</v>
      </c>
      <c r="H126" s="242">
        <v>70.459999999999994</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 customFormat="1" ht="16.5" customHeight="1">
      <c r="B127" s="203"/>
      <c r="C127" s="255" t="s">
        <v>316</v>
      </c>
      <c r="D127" s="255" t="s">
        <v>512</v>
      </c>
      <c r="E127" s="256" t="s">
        <v>3870</v>
      </c>
      <c r="F127" s="257" t="s">
        <v>3871</v>
      </c>
      <c r="G127" s="258" t="s">
        <v>394</v>
      </c>
      <c r="H127" s="259">
        <v>151.06</v>
      </c>
      <c r="I127" s="260"/>
      <c r="J127" s="261">
        <f>ROUND(I127*H127,2)</f>
        <v>0</v>
      </c>
      <c r="K127" s="257" t="s">
        <v>389</v>
      </c>
      <c r="L127" s="262"/>
      <c r="M127" s="263" t="s">
        <v>5</v>
      </c>
      <c r="N127" s="264" t="s">
        <v>51</v>
      </c>
      <c r="O127" s="49"/>
      <c r="P127" s="213">
        <f>O127*H127</f>
        <v>0</v>
      </c>
      <c r="Q127" s="213">
        <v>0.00092000000000000003</v>
      </c>
      <c r="R127" s="213">
        <f>Q127*H127</f>
        <v>0.13897519999999999</v>
      </c>
      <c r="S127" s="213">
        <v>0</v>
      </c>
      <c r="T127" s="214">
        <f>S127*H127</f>
        <v>0</v>
      </c>
      <c r="AR127" s="26" t="s">
        <v>738</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354</v>
      </c>
      <c r="BM127" s="26" t="s">
        <v>3872</v>
      </c>
    </row>
    <row r="128" s="1" customFormat="1">
      <c r="B128" s="48"/>
      <c r="D128" s="216" t="s">
        <v>288</v>
      </c>
      <c r="F128" s="217" t="s">
        <v>3873</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3838</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3868</v>
      </c>
      <c r="H130" s="242">
        <v>80.599999999999994</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3840</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3869</v>
      </c>
      <c r="H132" s="242">
        <v>70.459999999999994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321</v>
      </c>
      <c r="D133" s="255" t="s">
        <v>512</v>
      </c>
      <c r="E133" s="256" t="s">
        <v>3874</v>
      </c>
      <c r="F133" s="257" t="s">
        <v>3875</v>
      </c>
      <c r="G133" s="258" t="s">
        <v>394</v>
      </c>
      <c r="H133" s="259">
        <v>19.239999999999998</v>
      </c>
      <c r="I133" s="260"/>
      <c r="J133" s="261">
        <f>ROUND(I133*H133,2)</f>
        <v>0</v>
      </c>
      <c r="K133" s="257" t="s">
        <v>389</v>
      </c>
      <c r="L133" s="262"/>
      <c r="M133" s="263" t="s">
        <v>5</v>
      </c>
      <c r="N133" s="264" t="s">
        <v>51</v>
      </c>
      <c r="O133" s="49"/>
      <c r="P133" s="213">
        <f>O133*H133</f>
        <v>0</v>
      </c>
      <c r="Q133" s="213">
        <v>0.00109</v>
      </c>
      <c r="R133" s="213">
        <f>Q133*H133</f>
        <v>0.0209716</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3876</v>
      </c>
    </row>
    <row r="134" s="1" customFormat="1">
      <c r="B134" s="48"/>
      <c r="D134" s="216" t="s">
        <v>288</v>
      </c>
      <c r="F134" s="217" t="s">
        <v>3877</v>
      </c>
      <c r="I134" s="218"/>
      <c r="L134" s="48"/>
      <c r="M134" s="219"/>
      <c r="N134" s="49"/>
      <c r="O134" s="49"/>
      <c r="P134" s="49"/>
      <c r="Q134" s="49"/>
      <c r="R134" s="49"/>
      <c r="S134" s="49"/>
      <c r="T134" s="87"/>
      <c r="AT134" s="26" t="s">
        <v>288</v>
      </c>
      <c r="AU134" s="26" t="s">
        <v>87</v>
      </c>
    </row>
    <row r="135" s="12" customFormat="1">
      <c r="B135" s="232"/>
      <c r="D135" s="216" t="s">
        <v>402</v>
      </c>
      <c r="E135" s="233" t="s">
        <v>5</v>
      </c>
      <c r="F135" s="234" t="s">
        <v>3838</v>
      </c>
      <c r="H135" s="233" t="s">
        <v>5</v>
      </c>
      <c r="I135" s="235"/>
      <c r="L135" s="232"/>
      <c r="M135" s="236"/>
      <c r="N135" s="237"/>
      <c r="O135" s="237"/>
      <c r="P135" s="237"/>
      <c r="Q135" s="237"/>
      <c r="R135" s="237"/>
      <c r="S135" s="237"/>
      <c r="T135" s="238"/>
      <c r="AT135" s="233" t="s">
        <v>402</v>
      </c>
      <c r="AU135" s="233" t="s">
        <v>87</v>
      </c>
      <c r="AV135" s="12" t="s">
        <v>24</v>
      </c>
      <c r="AW135" s="12" t="s">
        <v>43</v>
      </c>
      <c r="AX135" s="12" t="s">
        <v>80</v>
      </c>
      <c r="AY135" s="233" t="s">
        <v>281</v>
      </c>
    </row>
    <row r="136" s="13" customFormat="1">
      <c r="B136" s="239"/>
      <c r="D136" s="216" t="s">
        <v>402</v>
      </c>
      <c r="E136" s="240" t="s">
        <v>5</v>
      </c>
      <c r="F136" s="241" t="s">
        <v>3878</v>
      </c>
      <c r="H136" s="242">
        <v>15.6</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2" customFormat="1">
      <c r="B137" s="232"/>
      <c r="D137" s="216" t="s">
        <v>402</v>
      </c>
      <c r="E137" s="233" t="s">
        <v>5</v>
      </c>
      <c r="F137" s="234" t="s">
        <v>3840</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3879</v>
      </c>
      <c r="H138" s="242">
        <v>3.6400000000000001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19.239999999999998</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55" t="s">
        <v>29</v>
      </c>
      <c r="D140" s="255" t="s">
        <v>512</v>
      </c>
      <c r="E140" s="256" t="s">
        <v>3880</v>
      </c>
      <c r="F140" s="257" t="s">
        <v>3881</v>
      </c>
      <c r="G140" s="258" t="s">
        <v>394</v>
      </c>
      <c r="H140" s="259">
        <v>13</v>
      </c>
      <c r="I140" s="260"/>
      <c r="J140" s="261">
        <f>ROUND(I140*H140,2)</f>
        <v>0</v>
      </c>
      <c r="K140" s="257" t="s">
        <v>389</v>
      </c>
      <c r="L140" s="262"/>
      <c r="M140" s="263" t="s">
        <v>5</v>
      </c>
      <c r="N140" s="264" t="s">
        <v>51</v>
      </c>
      <c r="O140" s="49"/>
      <c r="P140" s="213">
        <f>O140*H140</f>
        <v>0</v>
      </c>
      <c r="Q140" s="213">
        <v>0.0012099999999999999</v>
      </c>
      <c r="R140" s="213">
        <f>Q140*H140</f>
        <v>0.015729999999999997</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3882</v>
      </c>
    </row>
    <row r="141" s="1" customFormat="1">
      <c r="B141" s="48"/>
      <c r="D141" s="216" t="s">
        <v>288</v>
      </c>
      <c r="F141" s="217" t="s">
        <v>3883</v>
      </c>
      <c r="I141" s="218"/>
      <c r="L141" s="48"/>
      <c r="M141" s="219"/>
      <c r="N141" s="49"/>
      <c r="O141" s="49"/>
      <c r="P141" s="49"/>
      <c r="Q141" s="49"/>
      <c r="R141" s="49"/>
      <c r="S141" s="49"/>
      <c r="T141" s="87"/>
      <c r="AT141" s="26" t="s">
        <v>288</v>
      </c>
      <c r="AU141" s="26" t="s">
        <v>87</v>
      </c>
    </row>
    <row r="142" s="13" customFormat="1">
      <c r="B142" s="239"/>
      <c r="D142" s="216" t="s">
        <v>402</v>
      </c>
      <c r="E142" s="240" t="s">
        <v>5</v>
      </c>
      <c r="F142" s="241" t="s">
        <v>3884</v>
      </c>
      <c r="H142" s="242">
        <v>13</v>
      </c>
      <c r="I142" s="243"/>
      <c r="L142" s="239"/>
      <c r="M142" s="244"/>
      <c r="N142" s="245"/>
      <c r="O142" s="245"/>
      <c r="P142" s="245"/>
      <c r="Q142" s="245"/>
      <c r="R142" s="245"/>
      <c r="S142" s="245"/>
      <c r="T142" s="246"/>
      <c r="AT142" s="240" t="s">
        <v>402</v>
      </c>
      <c r="AU142" s="240" t="s">
        <v>87</v>
      </c>
      <c r="AV142" s="13" t="s">
        <v>87</v>
      </c>
      <c r="AW142" s="13" t="s">
        <v>43</v>
      </c>
      <c r="AX142" s="13" t="s">
        <v>24</v>
      </c>
      <c r="AY142" s="240" t="s">
        <v>281</v>
      </c>
    </row>
    <row r="143" s="1" customFormat="1" ht="16.5" customHeight="1">
      <c r="B143" s="203"/>
      <c r="C143" s="204" t="s">
        <v>330</v>
      </c>
      <c r="D143" s="204" t="s">
        <v>282</v>
      </c>
      <c r="E143" s="205" t="s">
        <v>3885</v>
      </c>
      <c r="F143" s="206" t="s">
        <v>3886</v>
      </c>
      <c r="G143" s="207" t="s">
        <v>470</v>
      </c>
      <c r="H143" s="208">
        <v>0.998</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3887</v>
      </c>
    </row>
    <row r="144" s="1" customFormat="1">
      <c r="B144" s="48"/>
      <c r="D144" s="216" t="s">
        <v>288</v>
      </c>
      <c r="F144" s="217" t="s">
        <v>3888</v>
      </c>
      <c r="I144" s="218"/>
      <c r="L144" s="48"/>
      <c r="M144" s="219"/>
      <c r="N144" s="49"/>
      <c r="O144" s="49"/>
      <c r="P144" s="49"/>
      <c r="Q144" s="49"/>
      <c r="R144" s="49"/>
      <c r="S144" s="49"/>
      <c r="T144" s="87"/>
      <c r="AT144" s="26" t="s">
        <v>288</v>
      </c>
      <c r="AU144" s="26" t="s">
        <v>87</v>
      </c>
    </row>
    <row r="145" s="10" customFormat="1" ht="29.88" customHeight="1">
      <c r="B145" s="192"/>
      <c r="D145" s="193" t="s">
        <v>79</v>
      </c>
      <c r="E145" s="230" t="s">
        <v>3889</v>
      </c>
      <c r="F145" s="230" t="s">
        <v>3890</v>
      </c>
      <c r="I145" s="195"/>
      <c r="J145" s="231">
        <f>BK145</f>
        <v>0</v>
      </c>
      <c r="L145" s="192"/>
      <c r="M145" s="197"/>
      <c r="N145" s="198"/>
      <c r="O145" s="198"/>
      <c r="P145" s="199">
        <f>SUM(P146:P166)</f>
        <v>0</v>
      </c>
      <c r="Q145" s="198"/>
      <c r="R145" s="199">
        <f>SUM(R146:R166)</f>
        <v>0.30099999999999999</v>
      </c>
      <c r="S145" s="198"/>
      <c r="T145" s="200">
        <f>SUM(T146:T166)</f>
        <v>0</v>
      </c>
      <c r="AR145" s="193" t="s">
        <v>87</v>
      </c>
      <c r="AT145" s="201" t="s">
        <v>79</v>
      </c>
      <c r="AU145" s="201" t="s">
        <v>24</v>
      </c>
      <c r="AY145" s="193" t="s">
        <v>281</v>
      </c>
      <c r="BK145" s="202">
        <f>SUM(BK146:BK166)</f>
        <v>0</v>
      </c>
    </row>
    <row r="146" s="1" customFormat="1" ht="16.5" customHeight="1">
      <c r="B146" s="203"/>
      <c r="C146" s="204" t="s">
        <v>335</v>
      </c>
      <c r="D146" s="204" t="s">
        <v>282</v>
      </c>
      <c r="E146" s="205" t="s">
        <v>3891</v>
      </c>
      <c r="F146" s="206" t="s">
        <v>3892</v>
      </c>
      <c r="G146" s="207" t="s">
        <v>362</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3893</v>
      </c>
    </row>
    <row r="147" s="1" customFormat="1">
      <c r="B147" s="48"/>
      <c r="D147" s="216" t="s">
        <v>288</v>
      </c>
      <c r="F147" s="217" t="s">
        <v>3892</v>
      </c>
      <c r="I147" s="218"/>
      <c r="L147" s="48"/>
      <c r="M147" s="219"/>
      <c r="N147" s="49"/>
      <c r="O147" s="49"/>
      <c r="P147" s="49"/>
      <c r="Q147" s="49"/>
      <c r="R147" s="49"/>
      <c r="S147" s="49"/>
      <c r="T147" s="87"/>
      <c r="AT147" s="26" t="s">
        <v>288</v>
      </c>
      <c r="AU147" s="26" t="s">
        <v>87</v>
      </c>
    </row>
    <row r="148" s="1" customFormat="1" ht="16.5" customHeight="1">
      <c r="B148" s="203"/>
      <c r="C148" s="255" t="s">
        <v>340</v>
      </c>
      <c r="D148" s="255" t="s">
        <v>512</v>
      </c>
      <c r="E148" s="256" t="s">
        <v>3894</v>
      </c>
      <c r="F148" s="257" t="s">
        <v>3895</v>
      </c>
      <c r="G148" s="258" t="s">
        <v>515</v>
      </c>
      <c r="H148" s="259">
        <v>2</v>
      </c>
      <c r="I148" s="260"/>
      <c r="J148" s="261">
        <f>ROUND(I148*H148,2)</f>
        <v>0</v>
      </c>
      <c r="K148" s="257" t="s">
        <v>5</v>
      </c>
      <c r="L148" s="262"/>
      <c r="M148" s="263" t="s">
        <v>5</v>
      </c>
      <c r="N148" s="264" t="s">
        <v>51</v>
      </c>
      <c r="O148" s="49"/>
      <c r="P148" s="213">
        <f>O148*H148</f>
        <v>0</v>
      </c>
      <c r="Q148" s="213">
        <v>0.14999999999999999</v>
      </c>
      <c r="R148" s="213">
        <f>Q148*H148</f>
        <v>0.29999999999999999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3896</v>
      </c>
    </row>
    <row r="149" s="1" customFormat="1">
      <c r="B149" s="48"/>
      <c r="D149" s="216" t="s">
        <v>288</v>
      </c>
      <c r="F149" s="217" t="s">
        <v>3897</v>
      </c>
      <c r="I149" s="218"/>
      <c r="L149" s="48"/>
      <c r="M149" s="219"/>
      <c r="N149" s="49"/>
      <c r="O149" s="49"/>
      <c r="P149" s="49"/>
      <c r="Q149" s="49"/>
      <c r="R149" s="49"/>
      <c r="S149" s="49"/>
      <c r="T149" s="87"/>
      <c r="AT149" s="26" t="s">
        <v>288</v>
      </c>
      <c r="AU149" s="26" t="s">
        <v>87</v>
      </c>
    </row>
    <row r="150" s="1" customFormat="1" ht="16.5" customHeight="1">
      <c r="B150" s="203"/>
      <c r="C150" s="255" t="s">
        <v>345</v>
      </c>
      <c r="D150" s="255" t="s">
        <v>512</v>
      </c>
      <c r="E150" s="256" t="s">
        <v>3898</v>
      </c>
      <c r="F150" s="257" t="s">
        <v>3899</v>
      </c>
      <c r="G150" s="258" t="s">
        <v>515</v>
      </c>
      <c r="H150" s="259">
        <v>2</v>
      </c>
      <c r="I150" s="260"/>
      <c r="J150" s="261">
        <f>ROUND(I150*H150,2)</f>
        <v>0</v>
      </c>
      <c r="K150" s="257" t="s">
        <v>5</v>
      </c>
      <c r="L150" s="262"/>
      <c r="M150" s="263" t="s">
        <v>5</v>
      </c>
      <c r="N150" s="264" t="s">
        <v>51</v>
      </c>
      <c r="O150" s="49"/>
      <c r="P150" s="213">
        <f>O150*H150</f>
        <v>0</v>
      </c>
      <c r="Q150" s="213">
        <v>0</v>
      </c>
      <c r="R150" s="213">
        <f>Q150*H150</f>
        <v>0</v>
      </c>
      <c r="S150" s="213">
        <v>0</v>
      </c>
      <c r="T150" s="214">
        <f>S150*H150</f>
        <v>0</v>
      </c>
      <c r="AR150" s="26" t="s">
        <v>738</v>
      </c>
      <c r="AT150" s="26" t="s">
        <v>512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3900</v>
      </c>
    </row>
    <row r="151" s="1" customFormat="1">
      <c r="B151" s="48"/>
      <c r="D151" s="216" t="s">
        <v>288</v>
      </c>
      <c r="F151" s="217" t="s">
        <v>3899</v>
      </c>
      <c r="I151" s="218"/>
      <c r="L151" s="48"/>
      <c r="M151" s="219"/>
      <c r="N151" s="49"/>
      <c r="O151" s="49"/>
      <c r="P151" s="49"/>
      <c r="Q151" s="49"/>
      <c r="R151" s="49"/>
      <c r="S151" s="49"/>
      <c r="T151" s="87"/>
      <c r="AT151" s="26" t="s">
        <v>288</v>
      </c>
      <c r="AU151" s="26" t="s">
        <v>87</v>
      </c>
    </row>
    <row r="152" s="1" customFormat="1" ht="16.5" customHeight="1">
      <c r="B152" s="203"/>
      <c r="C152" s="204" t="s">
        <v>11</v>
      </c>
      <c r="D152" s="204" t="s">
        <v>282</v>
      </c>
      <c r="E152" s="205" t="s">
        <v>3901</v>
      </c>
      <c r="F152" s="206" t="s">
        <v>3902</v>
      </c>
      <c r="G152" s="207" t="s">
        <v>515</v>
      </c>
      <c r="H152" s="208">
        <v>1</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3903</v>
      </c>
    </row>
    <row r="153" s="1" customFormat="1">
      <c r="B153" s="48"/>
      <c r="D153" s="216" t="s">
        <v>288</v>
      </c>
      <c r="F153" s="217" t="s">
        <v>3904</v>
      </c>
      <c r="I153" s="218"/>
      <c r="L153" s="48"/>
      <c r="M153" s="219"/>
      <c r="N153" s="49"/>
      <c r="O153" s="49"/>
      <c r="P153" s="49"/>
      <c r="Q153" s="49"/>
      <c r="R153" s="49"/>
      <c r="S153" s="49"/>
      <c r="T153" s="87"/>
      <c r="AT153" s="26" t="s">
        <v>288</v>
      </c>
      <c r="AU153" s="26" t="s">
        <v>87</v>
      </c>
    </row>
    <row r="154" s="1" customFormat="1" ht="16.5" customHeight="1">
      <c r="B154" s="203"/>
      <c r="C154" s="255" t="s">
        <v>354</v>
      </c>
      <c r="D154" s="255" t="s">
        <v>512</v>
      </c>
      <c r="E154" s="256" t="s">
        <v>3905</v>
      </c>
      <c r="F154" s="257" t="s">
        <v>3906</v>
      </c>
      <c r="G154" s="258" t="s">
        <v>285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3907</v>
      </c>
    </row>
    <row r="155" s="1" customFormat="1">
      <c r="B155" s="48"/>
      <c r="D155" s="216" t="s">
        <v>288</v>
      </c>
      <c r="F155" s="217" t="s">
        <v>3908</v>
      </c>
      <c r="I155" s="218"/>
      <c r="L155" s="48"/>
      <c r="M155" s="219"/>
      <c r="N155" s="49"/>
      <c r="O155" s="49"/>
      <c r="P155" s="49"/>
      <c r="Q155" s="49"/>
      <c r="R155" s="49"/>
      <c r="S155" s="49"/>
      <c r="T155" s="87"/>
      <c r="AT155" s="26" t="s">
        <v>288</v>
      </c>
      <c r="AU155" s="26" t="s">
        <v>87</v>
      </c>
    </row>
    <row r="156" s="1" customFormat="1" ht="16.5" customHeight="1">
      <c r="B156" s="203"/>
      <c r="C156" s="204" t="s">
        <v>359</v>
      </c>
      <c r="D156" s="204" t="s">
        <v>282</v>
      </c>
      <c r="E156" s="205" t="s">
        <v>3909</v>
      </c>
      <c r="F156" s="206" t="s">
        <v>3910</v>
      </c>
      <c r="G156" s="207" t="s">
        <v>515</v>
      </c>
      <c r="H156" s="208">
        <v>1</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3911</v>
      </c>
    </row>
    <row r="157" s="1" customFormat="1" ht="25.5" customHeight="1">
      <c r="B157" s="203"/>
      <c r="C157" s="204" t="s">
        <v>365</v>
      </c>
      <c r="D157" s="204" t="s">
        <v>282</v>
      </c>
      <c r="E157" s="205" t="s">
        <v>3912</v>
      </c>
      <c r="F157" s="206" t="s">
        <v>3913</v>
      </c>
      <c r="G157" s="207" t="s">
        <v>515</v>
      </c>
      <c r="H157" s="208">
        <v>1</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3914</v>
      </c>
    </row>
    <row r="158" s="1" customFormat="1">
      <c r="B158" s="48"/>
      <c r="D158" s="216" t="s">
        <v>288</v>
      </c>
      <c r="F158" s="217" t="s">
        <v>3915</v>
      </c>
      <c r="I158" s="218"/>
      <c r="L158" s="48"/>
      <c r="M158" s="219"/>
      <c r="N158" s="49"/>
      <c r="O158" s="49"/>
      <c r="P158" s="49"/>
      <c r="Q158" s="49"/>
      <c r="R158" s="49"/>
      <c r="S158" s="49"/>
      <c r="T158" s="87"/>
      <c r="AT158" s="26" t="s">
        <v>288</v>
      </c>
      <c r="AU158" s="26" t="s">
        <v>87</v>
      </c>
    </row>
    <row r="159" s="1" customFormat="1" ht="16.5" customHeight="1">
      <c r="B159" s="203"/>
      <c r="C159" s="204" t="s">
        <v>370</v>
      </c>
      <c r="D159" s="204" t="s">
        <v>282</v>
      </c>
      <c r="E159" s="205" t="s">
        <v>3916</v>
      </c>
      <c r="F159" s="206" t="s">
        <v>3917</v>
      </c>
      <c r="G159" s="207" t="s">
        <v>515</v>
      </c>
      <c r="H159" s="208">
        <v>2</v>
      </c>
      <c r="I159" s="209"/>
      <c r="J159" s="210">
        <f>ROUND(I159*H159,2)</f>
        <v>0</v>
      </c>
      <c r="K159" s="206" t="s">
        <v>5</v>
      </c>
      <c r="L159" s="48"/>
      <c r="M159" s="211" t="s">
        <v>5</v>
      </c>
      <c r="N159" s="212" t="s">
        <v>51</v>
      </c>
      <c r="O159" s="49"/>
      <c r="P159" s="213">
        <f>O159*H159</f>
        <v>0</v>
      </c>
      <c r="Q159" s="213">
        <v>0.00050000000000000001</v>
      </c>
      <c r="R159" s="213">
        <f>Q159*H159</f>
        <v>0.001</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3918</v>
      </c>
    </row>
    <row r="160" s="1" customFormat="1">
      <c r="B160" s="48"/>
      <c r="D160" s="216" t="s">
        <v>288</v>
      </c>
      <c r="F160" s="217" t="s">
        <v>3917</v>
      </c>
      <c r="I160" s="218"/>
      <c r="L160" s="48"/>
      <c r="M160" s="219"/>
      <c r="N160" s="49"/>
      <c r="O160" s="49"/>
      <c r="P160" s="49"/>
      <c r="Q160" s="49"/>
      <c r="R160" s="49"/>
      <c r="S160" s="49"/>
      <c r="T160" s="87"/>
      <c r="AT160" s="26" t="s">
        <v>288</v>
      </c>
      <c r="AU160" s="26" t="s">
        <v>87</v>
      </c>
    </row>
    <row r="161" s="1" customFormat="1" ht="16.5" customHeight="1">
      <c r="B161" s="203"/>
      <c r="C161" s="255" t="s">
        <v>655</v>
      </c>
      <c r="D161" s="255" t="s">
        <v>512</v>
      </c>
      <c r="E161" s="256" t="s">
        <v>3919</v>
      </c>
      <c r="F161" s="257" t="s">
        <v>3920</v>
      </c>
      <c r="G161" s="258" t="s">
        <v>285</v>
      </c>
      <c r="H161" s="259">
        <v>2</v>
      </c>
      <c r="I161" s="260"/>
      <c r="J161" s="261">
        <f>ROUND(I161*H161,2)</f>
        <v>0</v>
      </c>
      <c r="K161" s="257" t="s">
        <v>5</v>
      </c>
      <c r="L161" s="262"/>
      <c r="M161" s="263" t="s">
        <v>5</v>
      </c>
      <c r="N161" s="264" t="s">
        <v>51</v>
      </c>
      <c r="O161" s="49"/>
      <c r="P161" s="213">
        <f>O161*H161</f>
        <v>0</v>
      </c>
      <c r="Q161" s="213">
        <v>0</v>
      </c>
      <c r="R161" s="213">
        <f>Q161*H161</f>
        <v>0</v>
      </c>
      <c r="S161" s="213">
        <v>0</v>
      </c>
      <c r="T161" s="214">
        <f>S161*H161</f>
        <v>0</v>
      </c>
      <c r="AR161" s="26" t="s">
        <v>738</v>
      </c>
      <c r="AT161" s="26" t="s">
        <v>512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3921</v>
      </c>
    </row>
    <row r="162" s="1" customFormat="1">
      <c r="B162" s="48"/>
      <c r="D162" s="216" t="s">
        <v>288</v>
      </c>
      <c r="F162" s="217" t="s">
        <v>3922</v>
      </c>
      <c r="I162" s="218"/>
      <c r="L162" s="48"/>
      <c r="M162" s="219"/>
      <c r="N162" s="49"/>
      <c r="O162" s="49"/>
      <c r="P162" s="49"/>
      <c r="Q162" s="49"/>
      <c r="R162" s="49"/>
      <c r="S162" s="49"/>
      <c r="T162" s="87"/>
      <c r="AT162" s="26" t="s">
        <v>288</v>
      </c>
      <c r="AU162" s="26" t="s">
        <v>87</v>
      </c>
    </row>
    <row r="163" s="1" customFormat="1" ht="16.5" customHeight="1">
      <c r="B163" s="203"/>
      <c r="C163" s="204" t="s">
        <v>10</v>
      </c>
      <c r="D163" s="204" t="s">
        <v>282</v>
      </c>
      <c r="E163" s="205" t="s">
        <v>3923</v>
      </c>
      <c r="F163" s="206" t="s">
        <v>3924</v>
      </c>
      <c r="G163" s="207" t="s">
        <v>515</v>
      </c>
      <c r="H163" s="208">
        <v>2</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3925</v>
      </c>
    </row>
    <row r="164" s="1" customFormat="1">
      <c r="B164" s="48"/>
      <c r="D164" s="216" t="s">
        <v>288</v>
      </c>
      <c r="F164" s="217" t="s">
        <v>3924</v>
      </c>
      <c r="I164" s="218"/>
      <c r="L164" s="48"/>
      <c r="M164" s="219"/>
      <c r="N164" s="49"/>
      <c r="O164" s="49"/>
      <c r="P164" s="49"/>
      <c r="Q164" s="49"/>
      <c r="R164" s="49"/>
      <c r="S164" s="49"/>
      <c r="T164" s="87"/>
      <c r="AT164" s="26" t="s">
        <v>288</v>
      </c>
      <c r="AU164" s="26" t="s">
        <v>87</v>
      </c>
    </row>
    <row r="165" s="1" customFormat="1" ht="16.5" customHeight="1">
      <c r="B165" s="203"/>
      <c r="C165" s="204" t="s">
        <v>670</v>
      </c>
      <c r="D165" s="204" t="s">
        <v>282</v>
      </c>
      <c r="E165" s="205" t="s">
        <v>3926</v>
      </c>
      <c r="F165" s="206" t="s">
        <v>3927</v>
      </c>
      <c r="G165" s="207" t="s">
        <v>470</v>
      </c>
      <c r="H165" s="208">
        <v>0.30099999999999999</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354</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3928</v>
      </c>
    </row>
    <row r="166" s="1" customFormat="1">
      <c r="B166" s="48"/>
      <c r="D166" s="216" t="s">
        <v>288</v>
      </c>
      <c r="F166" s="217" t="s">
        <v>3929</v>
      </c>
      <c r="I166" s="218"/>
      <c r="L166" s="48"/>
      <c r="M166" s="219"/>
      <c r="N166" s="49"/>
      <c r="O166" s="49"/>
      <c r="P166" s="49"/>
      <c r="Q166" s="49"/>
      <c r="R166" s="49"/>
      <c r="S166" s="49"/>
      <c r="T166" s="87"/>
      <c r="AT166" s="26" t="s">
        <v>288</v>
      </c>
      <c r="AU166" s="26" t="s">
        <v>87</v>
      </c>
    </row>
    <row r="167" s="10" customFormat="1" ht="29.88" customHeight="1">
      <c r="B167" s="192"/>
      <c r="D167" s="193" t="s">
        <v>79</v>
      </c>
      <c r="E167" s="230" t="s">
        <v>3930</v>
      </c>
      <c r="F167" s="230" t="s">
        <v>3931</v>
      </c>
      <c r="I167" s="195"/>
      <c r="J167" s="231">
        <f>BK167</f>
        <v>0</v>
      </c>
      <c r="L167" s="192"/>
      <c r="M167" s="197"/>
      <c r="N167" s="198"/>
      <c r="O167" s="198"/>
      <c r="P167" s="199">
        <f>SUM(P168:P199)</f>
        <v>0</v>
      </c>
      <c r="Q167" s="198"/>
      <c r="R167" s="199">
        <f>SUM(R168:R199)</f>
        <v>3.2002999999999999</v>
      </c>
      <c r="S167" s="198"/>
      <c r="T167" s="200">
        <f>SUM(T168:T199)</f>
        <v>0</v>
      </c>
      <c r="AR167" s="193" t="s">
        <v>87</v>
      </c>
      <c r="AT167" s="201" t="s">
        <v>79</v>
      </c>
      <c r="AU167" s="201" t="s">
        <v>24</v>
      </c>
      <c r="AY167" s="193" t="s">
        <v>281</v>
      </c>
      <c r="BK167" s="202">
        <f>SUM(BK168:BK199)</f>
        <v>0</v>
      </c>
    </row>
    <row r="168" s="1" customFormat="1" ht="16.5" customHeight="1">
      <c r="B168" s="203"/>
      <c r="C168" s="204" t="s">
        <v>677</v>
      </c>
      <c r="D168" s="204" t="s">
        <v>282</v>
      </c>
      <c r="E168" s="205" t="s">
        <v>3932</v>
      </c>
      <c r="F168" s="206" t="s">
        <v>3933</v>
      </c>
      <c r="G168" s="207" t="s">
        <v>515</v>
      </c>
      <c r="H168" s="208">
        <v>2</v>
      </c>
      <c r="I168" s="209"/>
      <c r="J168" s="210">
        <f>ROUND(I168*H168,2)</f>
        <v>0</v>
      </c>
      <c r="K168" s="206" t="s">
        <v>389</v>
      </c>
      <c r="L168" s="48"/>
      <c r="M168" s="211" t="s">
        <v>5</v>
      </c>
      <c r="N168" s="212" t="s">
        <v>51</v>
      </c>
      <c r="O168" s="49"/>
      <c r="P168" s="213">
        <f>O168*H168</f>
        <v>0</v>
      </c>
      <c r="Q168" s="213">
        <v>0.036330000000000001</v>
      </c>
      <c r="R168" s="213">
        <f>Q168*H168</f>
        <v>0.072660000000000002</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3934</v>
      </c>
    </row>
    <row r="169" s="1" customFormat="1">
      <c r="B169" s="48"/>
      <c r="D169" s="216" t="s">
        <v>288</v>
      </c>
      <c r="F169" s="217" t="s">
        <v>3935</v>
      </c>
      <c r="I169" s="218"/>
      <c r="L169" s="48"/>
      <c r="M169" s="219"/>
      <c r="N169" s="49"/>
      <c r="O169" s="49"/>
      <c r="P169" s="49"/>
      <c r="Q169" s="49"/>
      <c r="R169" s="49"/>
      <c r="S169" s="49"/>
      <c r="T169" s="87"/>
      <c r="AT169" s="26" t="s">
        <v>288</v>
      </c>
      <c r="AU169" s="26" t="s">
        <v>87</v>
      </c>
    </row>
    <row r="170" s="1" customFormat="1" ht="25.5" customHeight="1">
      <c r="B170" s="203"/>
      <c r="C170" s="204" t="s">
        <v>685</v>
      </c>
      <c r="D170" s="204" t="s">
        <v>282</v>
      </c>
      <c r="E170" s="205" t="s">
        <v>3936</v>
      </c>
      <c r="F170" s="206" t="s">
        <v>3937</v>
      </c>
      <c r="G170" s="207" t="s">
        <v>515</v>
      </c>
      <c r="H170" s="208">
        <v>2</v>
      </c>
      <c r="I170" s="209"/>
      <c r="J170" s="210">
        <f>ROUND(I170*H170,2)</f>
        <v>0</v>
      </c>
      <c r="K170" s="206" t="s">
        <v>389</v>
      </c>
      <c r="L170" s="48"/>
      <c r="M170" s="211" t="s">
        <v>5</v>
      </c>
      <c r="N170" s="212" t="s">
        <v>51</v>
      </c>
      <c r="O170" s="49"/>
      <c r="P170" s="213">
        <f>O170*H170</f>
        <v>0</v>
      </c>
      <c r="Q170" s="213">
        <v>0.0097400000000000004</v>
      </c>
      <c r="R170" s="213">
        <f>Q170*H170</f>
        <v>0.019480000000000001</v>
      </c>
      <c r="S170" s="213">
        <v>0</v>
      </c>
      <c r="T170" s="214">
        <f>S170*H170</f>
        <v>0</v>
      </c>
      <c r="AR170" s="26" t="s">
        <v>354</v>
      </c>
      <c r="AT170" s="26" t="s">
        <v>282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354</v>
      </c>
      <c r="BM170" s="26" t="s">
        <v>3938</v>
      </c>
    </row>
    <row r="171" s="1" customFormat="1">
      <c r="B171" s="48"/>
      <c r="D171" s="216" t="s">
        <v>288</v>
      </c>
      <c r="F171" s="217" t="s">
        <v>3939</v>
      </c>
      <c r="I171" s="218"/>
      <c r="L171" s="48"/>
      <c r="M171" s="219"/>
      <c r="N171" s="49"/>
      <c r="O171" s="49"/>
      <c r="P171" s="49"/>
      <c r="Q171" s="49"/>
      <c r="R171" s="49"/>
      <c r="S171" s="49"/>
      <c r="T171" s="87"/>
      <c r="AT171" s="26" t="s">
        <v>288</v>
      </c>
      <c r="AU171" s="26" t="s">
        <v>87</v>
      </c>
    </row>
    <row r="172" s="1" customFormat="1" ht="16.5" customHeight="1">
      <c r="B172" s="203"/>
      <c r="C172" s="204" t="s">
        <v>692</v>
      </c>
      <c r="D172" s="204" t="s">
        <v>282</v>
      </c>
      <c r="E172" s="205" t="s">
        <v>3940</v>
      </c>
      <c r="F172" s="206" t="s">
        <v>3941</v>
      </c>
      <c r="G172" s="207" t="s">
        <v>515</v>
      </c>
      <c r="H172" s="208">
        <v>2</v>
      </c>
      <c r="I172" s="209"/>
      <c r="J172" s="210">
        <f>ROUND(I172*H172,2)</f>
        <v>0</v>
      </c>
      <c r="K172" s="206" t="s">
        <v>389</v>
      </c>
      <c r="L172" s="48"/>
      <c r="M172" s="211" t="s">
        <v>5</v>
      </c>
      <c r="N172" s="212" t="s">
        <v>51</v>
      </c>
      <c r="O172" s="49"/>
      <c r="P172" s="213">
        <f>O172*H172</f>
        <v>0</v>
      </c>
      <c r="Q172" s="213">
        <v>0.00059000000000000003</v>
      </c>
      <c r="R172" s="213">
        <f>Q172*H172</f>
        <v>0.0011800000000000001</v>
      </c>
      <c r="S172" s="213">
        <v>0</v>
      </c>
      <c r="T172" s="214">
        <f>S172*H172</f>
        <v>0</v>
      </c>
      <c r="AR172" s="26" t="s">
        <v>354</v>
      </c>
      <c r="AT172" s="26" t="s">
        <v>282</v>
      </c>
      <c r="AU172" s="26" t="s">
        <v>87</v>
      </c>
      <c r="AY172" s="26" t="s">
        <v>281</v>
      </c>
      <c r="BE172" s="215">
        <f>IF(N172="základní",J172,0)</f>
        <v>0</v>
      </c>
      <c r="BF172" s="215">
        <f>IF(N172="snížená",J172,0)</f>
        <v>0</v>
      </c>
      <c r="BG172" s="215">
        <f>IF(N172="zákl. přenesená",J172,0)</f>
        <v>0</v>
      </c>
      <c r="BH172" s="215">
        <f>IF(N172="sníž. přenesená",J172,0)</f>
        <v>0</v>
      </c>
      <c r="BI172" s="215">
        <f>IF(N172="nulová",J172,0)</f>
        <v>0</v>
      </c>
      <c r="BJ172" s="26" t="s">
        <v>24</v>
      </c>
      <c r="BK172" s="215">
        <f>ROUND(I172*H172,2)</f>
        <v>0</v>
      </c>
      <c r="BL172" s="26" t="s">
        <v>354</v>
      </c>
      <c r="BM172" s="26" t="s">
        <v>3942</v>
      </c>
    </row>
    <row r="173" s="1" customFormat="1">
      <c r="B173" s="48"/>
      <c r="D173" s="216" t="s">
        <v>288</v>
      </c>
      <c r="F173" s="217" t="s">
        <v>3943</v>
      </c>
      <c r="I173" s="218"/>
      <c r="L173" s="48"/>
      <c r="M173" s="219"/>
      <c r="N173" s="49"/>
      <c r="O173" s="49"/>
      <c r="P173" s="49"/>
      <c r="Q173" s="49"/>
      <c r="R173" s="49"/>
      <c r="S173" s="49"/>
      <c r="T173" s="87"/>
      <c r="AT173" s="26" t="s">
        <v>288</v>
      </c>
      <c r="AU173" s="26" t="s">
        <v>87</v>
      </c>
    </row>
    <row r="174" s="1" customFormat="1" ht="16.5" customHeight="1">
      <c r="B174" s="203"/>
      <c r="C174" s="204" t="s">
        <v>699</v>
      </c>
      <c r="D174" s="204" t="s">
        <v>282</v>
      </c>
      <c r="E174" s="205" t="s">
        <v>3944</v>
      </c>
      <c r="F174" s="206" t="s">
        <v>3945</v>
      </c>
      <c r="G174" s="207" t="s">
        <v>515</v>
      </c>
      <c r="H174" s="208">
        <v>2</v>
      </c>
      <c r="I174" s="209"/>
      <c r="J174" s="210">
        <f>ROUND(I174*H174,2)</f>
        <v>0</v>
      </c>
      <c r="K174" s="206" t="s">
        <v>389</v>
      </c>
      <c r="L174" s="48"/>
      <c r="M174" s="211" t="s">
        <v>5</v>
      </c>
      <c r="N174" s="212" t="s">
        <v>51</v>
      </c>
      <c r="O174" s="49"/>
      <c r="P174" s="213">
        <f>O174*H174</f>
        <v>0</v>
      </c>
      <c r="Q174" s="213">
        <v>0.00067000000000000002</v>
      </c>
      <c r="R174" s="213">
        <f>Q174*H174</f>
        <v>0.0013400000000000001</v>
      </c>
      <c r="S174" s="213">
        <v>0</v>
      </c>
      <c r="T174" s="214">
        <f>S174*H174</f>
        <v>0</v>
      </c>
      <c r="AR174" s="26" t="s">
        <v>354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3946</v>
      </c>
    </row>
    <row r="175" s="1" customFormat="1">
      <c r="B175" s="48"/>
      <c r="D175" s="216" t="s">
        <v>288</v>
      </c>
      <c r="F175" s="217" t="s">
        <v>3947</v>
      </c>
      <c r="I175" s="218"/>
      <c r="L175" s="48"/>
      <c r="M175" s="219"/>
      <c r="N175" s="49"/>
      <c r="O175" s="49"/>
      <c r="P175" s="49"/>
      <c r="Q175" s="49"/>
      <c r="R175" s="49"/>
      <c r="S175" s="49"/>
      <c r="T175" s="87"/>
      <c r="AT175" s="26" t="s">
        <v>288</v>
      </c>
      <c r="AU175" s="26" t="s">
        <v>87</v>
      </c>
    </row>
    <row r="176" s="1" customFormat="1" ht="16.5" customHeight="1">
      <c r="B176" s="203"/>
      <c r="C176" s="204" t="s">
        <v>704</v>
      </c>
      <c r="D176" s="204" t="s">
        <v>282</v>
      </c>
      <c r="E176" s="205" t="s">
        <v>3948</v>
      </c>
      <c r="F176" s="206" t="s">
        <v>3949</v>
      </c>
      <c r="G176" s="207" t="s">
        <v>515</v>
      </c>
      <c r="H176" s="208">
        <v>2</v>
      </c>
      <c r="I176" s="209"/>
      <c r="J176" s="210">
        <f>ROUND(I176*H176,2)</f>
        <v>0</v>
      </c>
      <c r="K176" s="206" t="s">
        <v>389</v>
      </c>
      <c r="L176" s="48"/>
      <c r="M176" s="211" t="s">
        <v>5</v>
      </c>
      <c r="N176" s="212" t="s">
        <v>51</v>
      </c>
      <c r="O176" s="49"/>
      <c r="P176" s="213">
        <f>O176*H176</f>
        <v>0</v>
      </c>
      <c r="Q176" s="213">
        <v>0.00077999999999999999</v>
      </c>
      <c r="R176" s="213">
        <f>Q176*H176</f>
        <v>0.00156</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3950</v>
      </c>
    </row>
    <row r="177" s="1" customFormat="1">
      <c r="B177" s="48"/>
      <c r="D177" s="216" t="s">
        <v>288</v>
      </c>
      <c r="F177" s="217" t="s">
        <v>3951</v>
      </c>
      <c r="I177" s="218"/>
      <c r="L177" s="48"/>
      <c r="M177" s="219"/>
      <c r="N177" s="49"/>
      <c r="O177" s="49"/>
      <c r="P177" s="49"/>
      <c r="Q177" s="49"/>
      <c r="R177" s="49"/>
      <c r="S177" s="49"/>
      <c r="T177" s="87"/>
      <c r="AT177" s="26" t="s">
        <v>288</v>
      </c>
      <c r="AU177" s="26" t="s">
        <v>87</v>
      </c>
    </row>
    <row r="178" s="1" customFormat="1" ht="16.5" customHeight="1">
      <c r="B178" s="203"/>
      <c r="C178" s="255" t="s">
        <v>717</v>
      </c>
      <c r="D178" s="255" t="s">
        <v>512</v>
      </c>
      <c r="E178" s="256" t="s">
        <v>3952</v>
      </c>
      <c r="F178" s="257" t="s">
        <v>3953</v>
      </c>
      <c r="G178" s="258" t="s">
        <v>515</v>
      </c>
      <c r="H178" s="259">
        <v>4</v>
      </c>
      <c r="I178" s="260"/>
      <c r="J178" s="261">
        <f>ROUND(I178*H178,2)</f>
        <v>0</v>
      </c>
      <c r="K178" s="257" t="s">
        <v>5</v>
      </c>
      <c r="L178" s="262"/>
      <c r="M178" s="263" t="s">
        <v>5</v>
      </c>
      <c r="N178" s="264" t="s">
        <v>51</v>
      </c>
      <c r="O178" s="49"/>
      <c r="P178" s="213">
        <f>O178*H178</f>
        <v>0</v>
      </c>
      <c r="Q178" s="213">
        <v>0.0020999999999999999</v>
      </c>
      <c r="R178" s="213">
        <f>Q178*H178</f>
        <v>0.0083999999999999995</v>
      </c>
      <c r="S178" s="213">
        <v>0</v>
      </c>
      <c r="T178" s="214">
        <f>S178*H178</f>
        <v>0</v>
      </c>
      <c r="AR178" s="26" t="s">
        <v>738</v>
      </c>
      <c r="AT178" s="26" t="s">
        <v>512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3954</v>
      </c>
    </row>
    <row r="179" s="1" customFormat="1">
      <c r="B179" s="48"/>
      <c r="D179" s="216" t="s">
        <v>288</v>
      </c>
      <c r="F179" s="217" t="s">
        <v>3953</v>
      </c>
      <c r="I179" s="218"/>
      <c r="L179" s="48"/>
      <c r="M179" s="219"/>
      <c r="N179" s="49"/>
      <c r="O179" s="49"/>
      <c r="P179" s="49"/>
      <c r="Q179" s="49"/>
      <c r="R179" s="49"/>
      <c r="S179" s="49"/>
      <c r="T179" s="87"/>
      <c r="AT179" s="26" t="s">
        <v>288</v>
      </c>
      <c r="AU179" s="26" t="s">
        <v>87</v>
      </c>
    </row>
    <row r="180" s="13" customFormat="1">
      <c r="B180" s="239"/>
      <c r="D180" s="216" t="s">
        <v>402</v>
      </c>
      <c r="E180" s="240" t="s">
        <v>5</v>
      </c>
      <c r="F180" s="241" t="s">
        <v>286</v>
      </c>
      <c r="H180" s="242">
        <v>4</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 customFormat="1" ht="16.5" customHeight="1">
      <c r="B181" s="203"/>
      <c r="C181" s="204" t="s">
        <v>721</v>
      </c>
      <c r="D181" s="204" t="s">
        <v>282</v>
      </c>
      <c r="E181" s="205" t="s">
        <v>3955</v>
      </c>
      <c r="F181" s="206" t="s">
        <v>3956</v>
      </c>
      <c r="G181" s="207" t="s">
        <v>362</v>
      </c>
      <c r="H181" s="208">
        <v>1</v>
      </c>
      <c r="I181" s="209"/>
      <c r="J181" s="210">
        <f>ROUND(I181*H181,2)</f>
        <v>0</v>
      </c>
      <c r="K181" s="206" t="s">
        <v>389</v>
      </c>
      <c r="L181" s="48"/>
      <c r="M181" s="211" t="s">
        <v>5</v>
      </c>
      <c r="N181" s="212" t="s">
        <v>51</v>
      </c>
      <c r="O181" s="49"/>
      <c r="P181" s="213">
        <f>O181*H181</f>
        <v>0</v>
      </c>
      <c r="Q181" s="213">
        <v>0.0011299999999999999</v>
      </c>
      <c r="R181" s="213">
        <f>Q181*H181</f>
        <v>0.0011299999999999999</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3957</v>
      </c>
    </row>
    <row r="182" s="1" customFormat="1">
      <c r="B182" s="48"/>
      <c r="D182" s="216" t="s">
        <v>288</v>
      </c>
      <c r="F182" s="217" t="s">
        <v>3958</v>
      </c>
      <c r="I182" s="218"/>
      <c r="L182" s="48"/>
      <c r="M182" s="219"/>
      <c r="N182" s="49"/>
      <c r="O182" s="49"/>
      <c r="P182" s="49"/>
      <c r="Q182" s="49"/>
      <c r="R182" s="49"/>
      <c r="S182" s="49"/>
      <c r="T182" s="87"/>
      <c r="AT182" s="26" t="s">
        <v>288</v>
      </c>
      <c r="AU182" s="26" t="s">
        <v>87</v>
      </c>
    </row>
    <row r="183" s="1" customFormat="1" ht="25.5" customHeight="1">
      <c r="B183" s="203"/>
      <c r="C183" s="204" t="s">
        <v>727</v>
      </c>
      <c r="D183" s="204" t="s">
        <v>282</v>
      </c>
      <c r="E183" s="205" t="s">
        <v>3959</v>
      </c>
      <c r="F183" s="206" t="s">
        <v>3960</v>
      </c>
      <c r="G183" s="207" t="s">
        <v>362</v>
      </c>
      <c r="H183" s="208">
        <v>1</v>
      </c>
      <c r="I183" s="209"/>
      <c r="J183" s="210">
        <f>ROUND(I183*H183,2)</f>
        <v>0</v>
      </c>
      <c r="K183" s="206" t="s">
        <v>389</v>
      </c>
      <c r="L183" s="48"/>
      <c r="M183" s="211" t="s">
        <v>5</v>
      </c>
      <c r="N183" s="212" t="s">
        <v>51</v>
      </c>
      <c r="O183" s="49"/>
      <c r="P183" s="213">
        <f>O183*H183</f>
        <v>0</v>
      </c>
      <c r="Q183" s="213">
        <v>0.01087</v>
      </c>
      <c r="R183" s="213">
        <f>Q183*H183</f>
        <v>0.01087</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3961</v>
      </c>
    </row>
    <row r="184" s="1" customFormat="1">
      <c r="B184" s="48"/>
      <c r="D184" s="216" t="s">
        <v>288</v>
      </c>
      <c r="F184" s="217" t="s">
        <v>3962</v>
      </c>
      <c r="I184" s="218"/>
      <c r="L184" s="48"/>
      <c r="M184" s="219"/>
      <c r="N184" s="49"/>
      <c r="O184" s="49"/>
      <c r="P184" s="49"/>
      <c r="Q184" s="49"/>
      <c r="R184" s="49"/>
      <c r="S184" s="49"/>
      <c r="T184" s="87"/>
      <c r="AT184" s="26" t="s">
        <v>288</v>
      </c>
      <c r="AU184" s="26" t="s">
        <v>87</v>
      </c>
    </row>
    <row r="185" s="1" customFormat="1" ht="16.5" customHeight="1">
      <c r="B185" s="203"/>
      <c r="C185" s="255" t="s">
        <v>732</v>
      </c>
      <c r="D185" s="255" t="s">
        <v>512</v>
      </c>
      <c r="E185" s="256" t="s">
        <v>3963</v>
      </c>
      <c r="F185" s="257" t="s">
        <v>3964</v>
      </c>
      <c r="G185" s="258" t="s">
        <v>515</v>
      </c>
      <c r="H185" s="259">
        <v>1</v>
      </c>
      <c r="I185" s="260"/>
      <c r="J185" s="261">
        <f>ROUND(I185*H185,2)</f>
        <v>0</v>
      </c>
      <c r="K185" s="257" t="s">
        <v>5</v>
      </c>
      <c r="L185" s="262"/>
      <c r="M185" s="263" t="s">
        <v>5</v>
      </c>
      <c r="N185" s="264" t="s">
        <v>51</v>
      </c>
      <c r="O185" s="49"/>
      <c r="P185" s="213">
        <f>O185*H185</f>
        <v>0</v>
      </c>
      <c r="Q185" s="213">
        <v>0.001</v>
      </c>
      <c r="R185" s="213">
        <f>Q185*H185</f>
        <v>0.001</v>
      </c>
      <c r="S185" s="213">
        <v>0</v>
      </c>
      <c r="T185" s="214">
        <f>S185*H185</f>
        <v>0</v>
      </c>
      <c r="AR185" s="26" t="s">
        <v>738</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3965</v>
      </c>
    </row>
    <row r="186" s="1" customFormat="1">
      <c r="B186" s="48"/>
      <c r="D186" s="216" t="s">
        <v>288</v>
      </c>
      <c r="F186" s="217" t="s">
        <v>3966</v>
      </c>
      <c r="I186" s="218"/>
      <c r="L186" s="48"/>
      <c r="M186" s="219"/>
      <c r="N186" s="49"/>
      <c r="O186" s="49"/>
      <c r="P186" s="49"/>
      <c r="Q186" s="49"/>
      <c r="R186" s="49"/>
      <c r="S186" s="49"/>
      <c r="T186" s="87"/>
      <c r="AT186" s="26" t="s">
        <v>288</v>
      </c>
      <c r="AU186" s="26" t="s">
        <v>87</v>
      </c>
    </row>
    <row r="187" s="13" customFormat="1">
      <c r="B187" s="239"/>
      <c r="D187" s="216" t="s">
        <v>402</v>
      </c>
      <c r="E187" s="240" t="s">
        <v>5</v>
      </c>
      <c r="F187" s="241" t="s">
        <v>24</v>
      </c>
      <c r="H187" s="242">
        <v>1</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 customFormat="1" ht="25.5" customHeight="1">
      <c r="B188" s="203"/>
      <c r="C188" s="204" t="s">
        <v>738</v>
      </c>
      <c r="D188" s="204" t="s">
        <v>282</v>
      </c>
      <c r="E188" s="205" t="s">
        <v>3967</v>
      </c>
      <c r="F188" s="206" t="s">
        <v>3968</v>
      </c>
      <c r="G188" s="207" t="s">
        <v>362</v>
      </c>
      <c r="H188" s="208">
        <v>3</v>
      </c>
      <c r="I188" s="209"/>
      <c r="J188" s="210">
        <f>ROUND(I188*H188,2)</f>
        <v>0</v>
      </c>
      <c r="K188" s="206" t="s">
        <v>389</v>
      </c>
      <c r="L188" s="48"/>
      <c r="M188" s="211" t="s">
        <v>5</v>
      </c>
      <c r="N188" s="212" t="s">
        <v>51</v>
      </c>
      <c r="O188" s="49"/>
      <c r="P188" s="213">
        <f>O188*H188</f>
        <v>0</v>
      </c>
      <c r="Q188" s="213">
        <v>0.00329</v>
      </c>
      <c r="R188" s="213">
        <f>Q188*H188</f>
        <v>0.0098700000000000003</v>
      </c>
      <c r="S188" s="213">
        <v>0</v>
      </c>
      <c r="T188" s="214">
        <f>S188*H188</f>
        <v>0</v>
      </c>
      <c r="AR188" s="26" t="s">
        <v>354</v>
      </c>
      <c r="AT188" s="26" t="s">
        <v>282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354</v>
      </c>
      <c r="BM188" s="26" t="s">
        <v>3969</v>
      </c>
    </row>
    <row r="189" s="1" customFormat="1">
      <c r="B189" s="48"/>
      <c r="D189" s="216" t="s">
        <v>288</v>
      </c>
      <c r="F189" s="217" t="s">
        <v>3970</v>
      </c>
      <c r="I189" s="218"/>
      <c r="L189" s="48"/>
      <c r="M189" s="219"/>
      <c r="N189" s="49"/>
      <c r="O189" s="49"/>
      <c r="P189" s="49"/>
      <c r="Q189" s="49"/>
      <c r="R189" s="49"/>
      <c r="S189" s="49"/>
      <c r="T189" s="87"/>
      <c r="AT189" s="26" t="s">
        <v>288</v>
      </c>
      <c r="AU189" s="26" t="s">
        <v>87</v>
      </c>
    </row>
    <row r="190" s="1" customFormat="1" ht="25.5" customHeight="1">
      <c r="B190" s="203"/>
      <c r="C190" s="204" t="s">
        <v>744</v>
      </c>
      <c r="D190" s="204" t="s">
        <v>282</v>
      </c>
      <c r="E190" s="205" t="s">
        <v>3971</v>
      </c>
      <c r="F190" s="206" t="s">
        <v>3972</v>
      </c>
      <c r="G190" s="207" t="s">
        <v>362</v>
      </c>
      <c r="H190" s="208">
        <v>1</v>
      </c>
      <c r="I190" s="209"/>
      <c r="J190" s="210">
        <f>ROUND(I190*H190,2)</f>
        <v>0</v>
      </c>
      <c r="K190" s="206" t="s">
        <v>389</v>
      </c>
      <c r="L190" s="48"/>
      <c r="M190" s="211" t="s">
        <v>5</v>
      </c>
      <c r="N190" s="212" t="s">
        <v>51</v>
      </c>
      <c r="O190" s="49"/>
      <c r="P190" s="213">
        <f>O190*H190</f>
        <v>0</v>
      </c>
      <c r="Q190" s="213">
        <v>0.0060899999999999999</v>
      </c>
      <c r="R190" s="213">
        <f>Q190*H190</f>
        <v>0.0060899999999999999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3973</v>
      </c>
    </row>
    <row r="191" s="1" customFormat="1">
      <c r="B191" s="48"/>
      <c r="D191" s="216" t="s">
        <v>288</v>
      </c>
      <c r="F191" s="217" t="s">
        <v>3974</v>
      </c>
      <c r="I191" s="218"/>
      <c r="L191" s="48"/>
      <c r="M191" s="219"/>
      <c r="N191" s="49"/>
      <c r="O191" s="49"/>
      <c r="P191" s="49"/>
      <c r="Q191" s="49"/>
      <c r="R191" s="49"/>
      <c r="S191" s="49"/>
      <c r="T191" s="87"/>
      <c r="AT191" s="26" t="s">
        <v>288</v>
      </c>
      <c r="AU191" s="26" t="s">
        <v>87</v>
      </c>
    </row>
    <row r="192" s="1" customFormat="1" ht="25.5" customHeight="1">
      <c r="B192" s="203"/>
      <c r="C192" s="204" t="s">
        <v>749</v>
      </c>
      <c r="D192" s="204" t="s">
        <v>282</v>
      </c>
      <c r="E192" s="205" t="s">
        <v>3975</v>
      </c>
      <c r="F192" s="206" t="s">
        <v>3976</v>
      </c>
      <c r="G192" s="207" t="s">
        <v>362</v>
      </c>
      <c r="H192" s="208">
        <v>2</v>
      </c>
      <c r="I192" s="209"/>
      <c r="J192" s="210">
        <f>ROUND(I192*H192,2)</f>
        <v>0</v>
      </c>
      <c r="K192" s="206" t="s">
        <v>389</v>
      </c>
      <c r="L192" s="48"/>
      <c r="M192" s="211" t="s">
        <v>5</v>
      </c>
      <c r="N192" s="212" t="s">
        <v>51</v>
      </c>
      <c r="O192" s="49"/>
      <c r="P192" s="213">
        <f>O192*H192</f>
        <v>0</v>
      </c>
      <c r="Q192" s="213">
        <v>0.00329</v>
      </c>
      <c r="R192" s="213">
        <f>Q192*H192</f>
        <v>0.0065799999999999999</v>
      </c>
      <c r="S192" s="213">
        <v>0</v>
      </c>
      <c r="T192" s="214">
        <f>S192*H192</f>
        <v>0</v>
      </c>
      <c r="AR192" s="26" t="s">
        <v>354</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3977</v>
      </c>
    </row>
    <row r="193" s="1" customFormat="1">
      <c r="B193" s="48"/>
      <c r="D193" s="216" t="s">
        <v>288</v>
      </c>
      <c r="F193" s="217" t="s">
        <v>3978</v>
      </c>
      <c r="I193" s="218"/>
      <c r="L193" s="48"/>
      <c r="M193" s="219"/>
      <c r="N193" s="49"/>
      <c r="O193" s="49"/>
      <c r="P193" s="49"/>
      <c r="Q193" s="49"/>
      <c r="R193" s="49"/>
      <c r="S193" s="49"/>
      <c r="T193" s="87"/>
      <c r="AT193" s="26" t="s">
        <v>288</v>
      </c>
      <c r="AU193" s="26" t="s">
        <v>87</v>
      </c>
    </row>
    <row r="194" s="1" customFormat="1" ht="16.5" customHeight="1">
      <c r="B194" s="203"/>
      <c r="C194" s="204" t="s">
        <v>755</v>
      </c>
      <c r="D194" s="204" t="s">
        <v>282</v>
      </c>
      <c r="E194" s="205" t="s">
        <v>3979</v>
      </c>
      <c r="F194" s="206" t="s">
        <v>3980</v>
      </c>
      <c r="G194" s="207" t="s">
        <v>362</v>
      </c>
      <c r="H194" s="208">
        <v>1</v>
      </c>
      <c r="I194" s="209"/>
      <c r="J194" s="210">
        <f>ROUND(I194*H194,2)</f>
        <v>0</v>
      </c>
      <c r="K194" s="206" t="s">
        <v>5</v>
      </c>
      <c r="L194" s="48"/>
      <c r="M194" s="211" t="s">
        <v>5</v>
      </c>
      <c r="N194" s="212" t="s">
        <v>51</v>
      </c>
      <c r="O194" s="49"/>
      <c r="P194" s="213">
        <f>O194*H194</f>
        <v>0</v>
      </c>
      <c r="Q194" s="213">
        <v>0.00013999999999999999</v>
      </c>
      <c r="R194" s="213">
        <f>Q194*H194</f>
        <v>0.00013999999999999999</v>
      </c>
      <c r="S194" s="213">
        <v>0</v>
      </c>
      <c r="T194" s="214">
        <f>S194*H194</f>
        <v>0</v>
      </c>
      <c r="AR194" s="26" t="s">
        <v>354</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354</v>
      </c>
      <c r="BM194" s="26" t="s">
        <v>3981</v>
      </c>
    </row>
    <row r="195" s="1" customFormat="1">
      <c r="B195" s="48"/>
      <c r="D195" s="216" t="s">
        <v>288</v>
      </c>
      <c r="F195" s="217" t="s">
        <v>3980</v>
      </c>
      <c r="I195" s="218"/>
      <c r="L195" s="48"/>
      <c r="M195" s="219"/>
      <c r="N195" s="49"/>
      <c r="O195" s="49"/>
      <c r="P195" s="49"/>
      <c r="Q195" s="49"/>
      <c r="R195" s="49"/>
      <c r="S195" s="49"/>
      <c r="T195" s="87"/>
      <c r="AT195" s="26" t="s">
        <v>288</v>
      </c>
      <c r="AU195" s="26" t="s">
        <v>87</v>
      </c>
    </row>
    <row r="196" s="1" customFormat="1" ht="16.5" customHeight="1">
      <c r="B196" s="203"/>
      <c r="C196" s="255" t="s">
        <v>760</v>
      </c>
      <c r="D196" s="255" t="s">
        <v>512</v>
      </c>
      <c r="E196" s="256" t="s">
        <v>3982</v>
      </c>
      <c r="F196" s="257" t="s">
        <v>3983</v>
      </c>
      <c r="G196" s="258" t="s">
        <v>362</v>
      </c>
      <c r="H196" s="259">
        <v>1</v>
      </c>
      <c r="I196" s="260"/>
      <c r="J196" s="261">
        <f>ROUND(I196*H196,2)</f>
        <v>0</v>
      </c>
      <c r="K196" s="257" t="s">
        <v>5</v>
      </c>
      <c r="L196" s="262"/>
      <c r="M196" s="263" t="s">
        <v>5</v>
      </c>
      <c r="N196" s="264" t="s">
        <v>51</v>
      </c>
      <c r="O196" s="49"/>
      <c r="P196" s="213">
        <f>O196*H196</f>
        <v>0</v>
      </c>
      <c r="Q196" s="213">
        <v>3.0600000000000001</v>
      </c>
      <c r="R196" s="213">
        <f>Q196*H196</f>
        <v>3.0600000000000001</v>
      </c>
      <c r="S196" s="213">
        <v>0</v>
      </c>
      <c r="T196" s="214">
        <f>S196*H196</f>
        <v>0</v>
      </c>
      <c r="AR196" s="26" t="s">
        <v>738</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3984</v>
      </c>
    </row>
    <row r="197" s="1" customFormat="1">
      <c r="B197" s="48"/>
      <c r="D197" s="216" t="s">
        <v>288</v>
      </c>
      <c r="F197" s="217" t="s">
        <v>3985</v>
      </c>
      <c r="I197" s="218"/>
      <c r="L197" s="48"/>
      <c r="M197" s="219"/>
      <c r="N197" s="49"/>
      <c r="O197" s="49"/>
      <c r="P197" s="49"/>
      <c r="Q197" s="49"/>
      <c r="R197" s="49"/>
      <c r="S197" s="49"/>
      <c r="T197" s="87"/>
      <c r="AT197" s="26" t="s">
        <v>288</v>
      </c>
      <c r="AU197" s="26" t="s">
        <v>87</v>
      </c>
    </row>
    <row r="198" s="1" customFormat="1" ht="16.5" customHeight="1">
      <c r="B198" s="203"/>
      <c r="C198" s="204" t="s">
        <v>767</v>
      </c>
      <c r="D198" s="204" t="s">
        <v>282</v>
      </c>
      <c r="E198" s="205" t="s">
        <v>3986</v>
      </c>
      <c r="F198" s="206" t="s">
        <v>3987</v>
      </c>
      <c r="G198" s="207" t="s">
        <v>470</v>
      </c>
      <c r="H198" s="208">
        <v>3.2000000000000002</v>
      </c>
      <c r="I198" s="209"/>
      <c r="J198" s="210">
        <f>ROUND(I198*H198,2)</f>
        <v>0</v>
      </c>
      <c r="K198" s="206" t="s">
        <v>389</v>
      </c>
      <c r="L198" s="48"/>
      <c r="M198" s="211" t="s">
        <v>5</v>
      </c>
      <c r="N198" s="212" t="s">
        <v>51</v>
      </c>
      <c r="O198" s="49"/>
      <c r="P198" s="213">
        <f>O198*H198</f>
        <v>0</v>
      </c>
      <c r="Q198" s="213">
        <v>0</v>
      </c>
      <c r="R198" s="213">
        <f>Q198*H198</f>
        <v>0</v>
      </c>
      <c r="S198" s="213">
        <v>0</v>
      </c>
      <c r="T198" s="214">
        <f>S198*H198</f>
        <v>0</v>
      </c>
      <c r="AR198" s="26" t="s">
        <v>354</v>
      </c>
      <c r="AT198" s="26" t="s">
        <v>282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3988</v>
      </c>
    </row>
    <row r="199" s="1" customFormat="1">
      <c r="B199" s="48"/>
      <c r="D199" s="216" t="s">
        <v>288</v>
      </c>
      <c r="F199" s="217" t="s">
        <v>3989</v>
      </c>
      <c r="I199" s="218"/>
      <c r="L199" s="48"/>
      <c r="M199" s="219"/>
      <c r="N199" s="49"/>
      <c r="O199" s="49"/>
      <c r="P199" s="49"/>
      <c r="Q199" s="49"/>
      <c r="R199" s="49"/>
      <c r="S199" s="49"/>
      <c r="T199" s="87"/>
      <c r="AT199" s="26" t="s">
        <v>288</v>
      </c>
      <c r="AU199" s="26" t="s">
        <v>87</v>
      </c>
    </row>
    <row r="200" s="10" customFormat="1" ht="29.88" customHeight="1">
      <c r="B200" s="192"/>
      <c r="D200" s="193" t="s">
        <v>79</v>
      </c>
      <c r="E200" s="230" t="s">
        <v>3990</v>
      </c>
      <c r="F200" s="230" t="s">
        <v>3991</v>
      </c>
      <c r="I200" s="195"/>
      <c r="J200" s="231">
        <f>BK200</f>
        <v>0</v>
      </c>
      <c r="L200" s="192"/>
      <c r="M200" s="197"/>
      <c r="N200" s="198"/>
      <c r="O200" s="198"/>
      <c r="P200" s="199">
        <f>SUM(P201:P245)</f>
        <v>0</v>
      </c>
      <c r="Q200" s="198"/>
      <c r="R200" s="199">
        <f>SUM(R201:R245)</f>
        <v>1.14973664</v>
      </c>
      <c r="S200" s="198"/>
      <c r="T200" s="200">
        <f>SUM(T201:T245)</f>
        <v>0</v>
      </c>
      <c r="AR200" s="193" t="s">
        <v>87</v>
      </c>
      <c r="AT200" s="201" t="s">
        <v>79</v>
      </c>
      <c r="AU200" s="201" t="s">
        <v>24</v>
      </c>
      <c r="AY200" s="193" t="s">
        <v>281</v>
      </c>
      <c r="BK200" s="202">
        <f>SUM(BK201:BK245)</f>
        <v>0</v>
      </c>
    </row>
    <row r="201" s="1" customFormat="1" ht="16.5" customHeight="1">
      <c r="B201" s="203"/>
      <c r="C201" s="204" t="s">
        <v>754</v>
      </c>
      <c r="D201" s="204" t="s">
        <v>282</v>
      </c>
      <c r="E201" s="205" t="s">
        <v>3992</v>
      </c>
      <c r="F201" s="206" t="s">
        <v>3993</v>
      </c>
      <c r="G201" s="207" t="s">
        <v>394</v>
      </c>
      <c r="H201" s="208">
        <v>328.34100000000001</v>
      </c>
      <c r="I201" s="209"/>
      <c r="J201" s="210">
        <f>ROUND(I201*H201,2)</f>
        <v>0</v>
      </c>
      <c r="K201" s="206" t="s">
        <v>389</v>
      </c>
      <c r="L201" s="48"/>
      <c r="M201" s="211" t="s">
        <v>5</v>
      </c>
      <c r="N201" s="212" t="s">
        <v>51</v>
      </c>
      <c r="O201" s="49"/>
      <c r="P201" s="213">
        <f>O201*H201</f>
        <v>0</v>
      </c>
      <c r="Q201" s="213">
        <v>0.00054000000000000001</v>
      </c>
      <c r="R201" s="213">
        <f>Q201*H201</f>
        <v>0.17730414</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3994</v>
      </c>
    </row>
    <row r="202" s="1" customFormat="1">
      <c r="B202" s="48"/>
      <c r="D202" s="216" t="s">
        <v>288</v>
      </c>
      <c r="F202" s="217" t="s">
        <v>3995</v>
      </c>
      <c r="I202" s="218"/>
      <c r="L202" s="48"/>
      <c r="M202" s="219"/>
      <c r="N202" s="49"/>
      <c r="O202" s="49"/>
      <c r="P202" s="49"/>
      <c r="Q202" s="49"/>
      <c r="R202" s="49"/>
      <c r="S202" s="49"/>
      <c r="T202" s="87"/>
      <c r="AT202" s="26" t="s">
        <v>288</v>
      </c>
      <c r="AU202" s="26" t="s">
        <v>87</v>
      </c>
    </row>
    <row r="203" s="12" customFormat="1">
      <c r="B203" s="232"/>
      <c r="D203" s="216" t="s">
        <v>402</v>
      </c>
      <c r="E203" s="233" t="s">
        <v>5</v>
      </c>
      <c r="F203" s="234" t="s">
        <v>3838</v>
      </c>
      <c r="H203" s="233" t="s">
        <v>5</v>
      </c>
      <c r="I203" s="235"/>
      <c r="L203" s="232"/>
      <c r="M203" s="236"/>
      <c r="N203" s="237"/>
      <c r="O203" s="237"/>
      <c r="P203" s="237"/>
      <c r="Q203" s="237"/>
      <c r="R203" s="237"/>
      <c r="S203" s="237"/>
      <c r="T203" s="238"/>
      <c r="AT203" s="233" t="s">
        <v>402</v>
      </c>
      <c r="AU203" s="233" t="s">
        <v>87</v>
      </c>
      <c r="AV203" s="12" t="s">
        <v>24</v>
      </c>
      <c r="AW203" s="12" t="s">
        <v>43</v>
      </c>
      <c r="AX203" s="12" t="s">
        <v>80</v>
      </c>
      <c r="AY203" s="233" t="s">
        <v>281</v>
      </c>
    </row>
    <row r="204" s="13" customFormat="1">
      <c r="B204" s="239"/>
      <c r="D204" s="216" t="s">
        <v>402</v>
      </c>
      <c r="E204" s="240" t="s">
        <v>5</v>
      </c>
      <c r="F204" s="241" t="s">
        <v>3839</v>
      </c>
      <c r="H204" s="242">
        <v>117.676</v>
      </c>
      <c r="I204" s="243"/>
      <c r="L204" s="239"/>
      <c r="M204" s="244"/>
      <c r="N204" s="245"/>
      <c r="O204" s="245"/>
      <c r="P204" s="245"/>
      <c r="Q204" s="245"/>
      <c r="R204" s="245"/>
      <c r="S204" s="245"/>
      <c r="T204" s="246"/>
      <c r="AT204" s="240" t="s">
        <v>402</v>
      </c>
      <c r="AU204" s="240" t="s">
        <v>87</v>
      </c>
      <c r="AV204" s="13" t="s">
        <v>87</v>
      </c>
      <c r="AW204" s="13" t="s">
        <v>43</v>
      </c>
      <c r="AX204" s="13" t="s">
        <v>80</v>
      </c>
      <c r="AY204" s="240" t="s">
        <v>281</v>
      </c>
    </row>
    <row r="205" s="12" customFormat="1">
      <c r="B205" s="232"/>
      <c r="D205" s="216" t="s">
        <v>402</v>
      </c>
      <c r="E205" s="233" t="s">
        <v>5</v>
      </c>
      <c r="F205" s="234" t="s">
        <v>3840</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3841</v>
      </c>
      <c r="H206" s="242">
        <v>210.66499999999999</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04" t="s">
        <v>785</v>
      </c>
      <c r="D207" s="204" t="s">
        <v>282</v>
      </c>
      <c r="E207" s="205" t="s">
        <v>3996</v>
      </c>
      <c r="F207" s="206" t="s">
        <v>3997</v>
      </c>
      <c r="G207" s="207" t="s">
        <v>394</v>
      </c>
      <c r="H207" s="208">
        <v>96.849999999999994</v>
      </c>
      <c r="I207" s="209"/>
      <c r="J207" s="210">
        <f>ROUND(I207*H207,2)</f>
        <v>0</v>
      </c>
      <c r="K207" s="206" t="s">
        <v>389</v>
      </c>
      <c r="L207" s="48"/>
      <c r="M207" s="211" t="s">
        <v>5</v>
      </c>
      <c r="N207" s="212" t="s">
        <v>51</v>
      </c>
      <c r="O207" s="49"/>
      <c r="P207" s="213">
        <f>O207*H207</f>
        <v>0</v>
      </c>
      <c r="Q207" s="213">
        <v>0.00067000000000000002</v>
      </c>
      <c r="R207" s="213">
        <f>Q207*H207</f>
        <v>0.064889500000000003</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3998</v>
      </c>
    </row>
    <row r="208" s="1" customFormat="1">
      <c r="B208" s="48"/>
      <c r="D208" s="216" t="s">
        <v>288</v>
      </c>
      <c r="F208" s="217" t="s">
        <v>3999</v>
      </c>
      <c r="I208" s="218"/>
      <c r="L208" s="48"/>
      <c r="M208" s="219"/>
      <c r="N208" s="49"/>
      <c r="O208" s="49"/>
      <c r="P208" s="49"/>
      <c r="Q208" s="49"/>
      <c r="R208" s="49"/>
      <c r="S208" s="49"/>
      <c r="T208" s="87"/>
      <c r="AT208" s="26" t="s">
        <v>288</v>
      </c>
      <c r="AU208" s="26" t="s">
        <v>87</v>
      </c>
    </row>
    <row r="209" s="12" customFormat="1">
      <c r="B209" s="232"/>
      <c r="D209" s="216" t="s">
        <v>402</v>
      </c>
      <c r="E209" s="233" t="s">
        <v>5</v>
      </c>
      <c r="F209" s="234" t="s">
        <v>3838</v>
      </c>
      <c r="H209" s="233" t="s">
        <v>5</v>
      </c>
      <c r="I209" s="235"/>
      <c r="L209" s="232"/>
      <c r="M209" s="236"/>
      <c r="N209" s="237"/>
      <c r="O209" s="237"/>
      <c r="P209" s="237"/>
      <c r="Q209" s="237"/>
      <c r="R209" s="237"/>
      <c r="S209" s="237"/>
      <c r="T209" s="238"/>
      <c r="AT209" s="233" t="s">
        <v>402</v>
      </c>
      <c r="AU209" s="233" t="s">
        <v>87</v>
      </c>
      <c r="AV209" s="12" t="s">
        <v>24</v>
      </c>
      <c r="AW209" s="12" t="s">
        <v>43</v>
      </c>
      <c r="AX209" s="12" t="s">
        <v>80</v>
      </c>
      <c r="AY209" s="233" t="s">
        <v>281</v>
      </c>
    </row>
    <row r="210" s="13" customFormat="1">
      <c r="B210" s="239"/>
      <c r="D210" s="216" t="s">
        <v>402</v>
      </c>
      <c r="E210" s="240" t="s">
        <v>5</v>
      </c>
      <c r="F210" s="241" t="s">
        <v>3846</v>
      </c>
      <c r="H210" s="242">
        <v>27.039999999999999</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2" customFormat="1">
      <c r="B211" s="232"/>
      <c r="D211" s="216" t="s">
        <v>402</v>
      </c>
      <c r="E211" s="233" t="s">
        <v>5</v>
      </c>
      <c r="F211" s="234" t="s">
        <v>3840</v>
      </c>
      <c r="H211" s="233" t="s">
        <v>5</v>
      </c>
      <c r="I211" s="235"/>
      <c r="L211" s="232"/>
      <c r="M211" s="236"/>
      <c r="N211" s="237"/>
      <c r="O211" s="237"/>
      <c r="P211" s="237"/>
      <c r="Q211" s="237"/>
      <c r="R211" s="237"/>
      <c r="S211" s="237"/>
      <c r="T211" s="238"/>
      <c r="AT211" s="233" t="s">
        <v>402</v>
      </c>
      <c r="AU211" s="233" t="s">
        <v>87</v>
      </c>
      <c r="AV211" s="12" t="s">
        <v>24</v>
      </c>
      <c r="AW211" s="12" t="s">
        <v>43</v>
      </c>
      <c r="AX211" s="12" t="s">
        <v>80</v>
      </c>
      <c r="AY211" s="233" t="s">
        <v>281</v>
      </c>
    </row>
    <row r="212" s="13" customFormat="1">
      <c r="B212" s="239"/>
      <c r="D212" s="216" t="s">
        <v>402</v>
      </c>
      <c r="E212" s="240" t="s">
        <v>5</v>
      </c>
      <c r="F212" s="241" t="s">
        <v>3847</v>
      </c>
      <c r="H212" s="242">
        <v>69.810000000000002</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04" t="s">
        <v>801</v>
      </c>
      <c r="D213" s="204" t="s">
        <v>282</v>
      </c>
      <c r="E213" s="205" t="s">
        <v>4000</v>
      </c>
      <c r="F213" s="206" t="s">
        <v>4001</v>
      </c>
      <c r="G213" s="207" t="s">
        <v>394</v>
      </c>
      <c r="H213" s="208">
        <v>184.59999999999999</v>
      </c>
      <c r="I213" s="209"/>
      <c r="J213" s="210">
        <f>ROUND(I213*H213,2)</f>
        <v>0</v>
      </c>
      <c r="K213" s="206" t="s">
        <v>389</v>
      </c>
      <c r="L213" s="48"/>
      <c r="M213" s="211" t="s">
        <v>5</v>
      </c>
      <c r="N213" s="212" t="s">
        <v>51</v>
      </c>
      <c r="O213" s="49"/>
      <c r="P213" s="213">
        <f>O213*H213</f>
        <v>0</v>
      </c>
      <c r="Q213" s="213">
        <v>0.0011299999999999999</v>
      </c>
      <c r="R213" s="213">
        <f>Q213*H213</f>
        <v>0.20859799999999998</v>
      </c>
      <c r="S213" s="213">
        <v>0</v>
      </c>
      <c r="T213" s="214">
        <f>S213*H213</f>
        <v>0</v>
      </c>
      <c r="AR213" s="26" t="s">
        <v>354</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4002</v>
      </c>
    </row>
    <row r="214" s="1" customFormat="1">
      <c r="B214" s="48"/>
      <c r="D214" s="216" t="s">
        <v>288</v>
      </c>
      <c r="F214" s="217" t="s">
        <v>4003</v>
      </c>
      <c r="I214" s="218"/>
      <c r="L214" s="48"/>
      <c r="M214" s="219"/>
      <c r="N214" s="49"/>
      <c r="O214" s="49"/>
      <c r="P214" s="49"/>
      <c r="Q214" s="49"/>
      <c r="R214" s="49"/>
      <c r="S214" s="49"/>
      <c r="T214" s="87"/>
      <c r="AT214" s="26" t="s">
        <v>288</v>
      </c>
      <c r="AU214" s="26" t="s">
        <v>87</v>
      </c>
    </row>
    <row r="215" s="12" customFormat="1">
      <c r="B215" s="232"/>
      <c r="D215" s="216" t="s">
        <v>402</v>
      </c>
      <c r="E215" s="233" t="s">
        <v>5</v>
      </c>
      <c r="F215" s="234" t="s">
        <v>3838</v>
      </c>
      <c r="H215" s="233" t="s">
        <v>5</v>
      </c>
      <c r="I215" s="235"/>
      <c r="L215" s="232"/>
      <c r="M215" s="236"/>
      <c r="N215" s="237"/>
      <c r="O215" s="237"/>
      <c r="P215" s="237"/>
      <c r="Q215" s="237"/>
      <c r="R215" s="237"/>
      <c r="S215" s="237"/>
      <c r="T215" s="238"/>
      <c r="AT215" s="233" t="s">
        <v>402</v>
      </c>
      <c r="AU215" s="233" t="s">
        <v>87</v>
      </c>
      <c r="AV215" s="12" t="s">
        <v>24</v>
      </c>
      <c r="AW215" s="12" t="s">
        <v>43</v>
      </c>
      <c r="AX215" s="12" t="s">
        <v>80</v>
      </c>
      <c r="AY215" s="233" t="s">
        <v>281</v>
      </c>
    </row>
    <row r="216" s="13" customFormat="1">
      <c r="B216" s="239"/>
      <c r="D216" s="216" t="s">
        <v>402</v>
      </c>
      <c r="E216" s="240" t="s">
        <v>5</v>
      </c>
      <c r="F216" s="241" t="s">
        <v>3856</v>
      </c>
      <c r="H216" s="242">
        <v>101.53</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2" customFormat="1">
      <c r="B217" s="232"/>
      <c r="D217" s="216" t="s">
        <v>402</v>
      </c>
      <c r="E217" s="233" t="s">
        <v>5</v>
      </c>
      <c r="F217" s="234" t="s">
        <v>3840</v>
      </c>
      <c r="H217" s="233" t="s">
        <v>5</v>
      </c>
      <c r="I217" s="235"/>
      <c r="L217" s="232"/>
      <c r="M217" s="236"/>
      <c r="N217" s="237"/>
      <c r="O217" s="237"/>
      <c r="P217" s="237"/>
      <c r="Q217" s="237"/>
      <c r="R217" s="237"/>
      <c r="S217" s="237"/>
      <c r="T217" s="238"/>
      <c r="AT217" s="233" t="s">
        <v>402</v>
      </c>
      <c r="AU217" s="233" t="s">
        <v>87</v>
      </c>
      <c r="AV217" s="12" t="s">
        <v>24</v>
      </c>
      <c r="AW217" s="12" t="s">
        <v>43</v>
      </c>
      <c r="AX217" s="12" t="s">
        <v>80</v>
      </c>
      <c r="AY217" s="233" t="s">
        <v>281</v>
      </c>
    </row>
    <row r="218" s="13" customFormat="1">
      <c r="B218" s="239"/>
      <c r="D218" s="216" t="s">
        <v>402</v>
      </c>
      <c r="E218" s="240" t="s">
        <v>5</v>
      </c>
      <c r="F218" s="241" t="s">
        <v>3857</v>
      </c>
      <c r="H218" s="242">
        <v>83.069999999999993</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04" t="s">
        <v>807</v>
      </c>
      <c r="D219" s="204" t="s">
        <v>282</v>
      </c>
      <c r="E219" s="205" t="s">
        <v>4004</v>
      </c>
      <c r="F219" s="206" t="s">
        <v>4005</v>
      </c>
      <c r="G219" s="207" t="s">
        <v>394</v>
      </c>
      <c r="H219" s="208">
        <v>300.94999999999999</v>
      </c>
      <c r="I219" s="209"/>
      <c r="J219" s="210">
        <f>ROUND(I219*H219,2)</f>
        <v>0</v>
      </c>
      <c r="K219" s="206" t="s">
        <v>389</v>
      </c>
      <c r="L219" s="48"/>
      <c r="M219" s="211" t="s">
        <v>5</v>
      </c>
      <c r="N219" s="212" t="s">
        <v>51</v>
      </c>
      <c r="O219" s="49"/>
      <c r="P219" s="213">
        <f>O219*H219</f>
        <v>0</v>
      </c>
      <c r="Q219" s="213">
        <v>0.00124</v>
      </c>
      <c r="R219" s="213">
        <f>Q219*H219</f>
        <v>0.37317800000000001</v>
      </c>
      <c r="S219" s="213">
        <v>0</v>
      </c>
      <c r="T219" s="214">
        <f>S219*H219</f>
        <v>0</v>
      </c>
      <c r="AR219" s="26" t="s">
        <v>354</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4006</v>
      </c>
    </row>
    <row r="220" s="1" customFormat="1">
      <c r="B220" s="48"/>
      <c r="D220" s="216" t="s">
        <v>288</v>
      </c>
      <c r="F220" s="217" t="s">
        <v>4007</v>
      </c>
      <c r="I220" s="218"/>
      <c r="L220" s="48"/>
      <c r="M220" s="219"/>
      <c r="N220" s="49"/>
      <c r="O220" s="49"/>
      <c r="P220" s="49"/>
      <c r="Q220" s="49"/>
      <c r="R220" s="49"/>
      <c r="S220" s="49"/>
      <c r="T220" s="87"/>
      <c r="AT220" s="26" t="s">
        <v>288</v>
      </c>
      <c r="AU220" s="26" t="s">
        <v>87</v>
      </c>
    </row>
    <row r="221" s="12" customFormat="1">
      <c r="B221" s="232"/>
      <c r="D221" s="216" t="s">
        <v>402</v>
      </c>
      <c r="E221" s="233" t="s">
        <v>5</v>
      </c>
      <c r="F221" s="234" t="s">
        <v>3838</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3862</v>
      </c>
      <c r="H222" s="242">
        <v>138.71000000000001</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3840</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3863</v>
      </c>
      <c r="H224" s="242">
        <v>162.24000000000001</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814</v>
      </c>
      <c r="D225" s="204" t="s">
        <v>282</v>
      </c>
      <c r="E225" s="205" t="s">
        <v>4008</v>
      </c>
      <c r="F225" s="206" t="s">
        <v>4009</v>
      </c>
      <c r="G225" s="207" t="s">
        <v>394</v>
      </c>
      <c r="H225" s="208">
        <v>151.06</v>
      </c>
      <c r="I225" s="209"/>
      <c r="J225" s="210">
        <f>ROUND(I225*H225,2)</f>
        <v>0</v>
      </c>
      <c r="K225" s="206" t="s">
        <v>389</v>
      </c>
      <c r="L225" s="48"/>
      <c r="M225" s="211" t="s">
        <v>5</v>
      </c>
      <c r="N225" s="212" t="s">
        <v>51</v>
      </c>
      <c r="O225" s="49"/>
      <c r="P225" s="213">
        <f>O225*H225</f>
        <v>0</v>
      </c>
      <c r="Q225" s="213">
        <v>0.0016100000000000001</v>
      </c>
      <c r="R225" s="213">
        <f>Q225*H225</f>
        <v>0.24320660000000002</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4010</v>
      </c>
    </row>
    <row r="226" s="1" customFormat="1">
      <c r="B226" s="48"/>
      <c r="D226" s="216" t="s">
        <v>288</v>
      </c>
      <c r="F226" s="217" t="s">
        <v>4011</v>
      </c>
      <c r="I226" s="218"/>
      <c r="L226" s="48"/>
      <c r="M226" s="219"/>
      <c r="N226" s="49"/>
      <c r="O226" s="49"/>
      <c r="P226" s="49"/>
      <c r="Q226" s="49"/>
      <c r="R226" s="49"/>
      <c r="S226" s="49"/>
      <c r="T226" s="87"/>
      <c r="AT226" s="26" t="s">
        <v>288</v>
      </c>
      <c r="AU226" s="26" t="s">
        <v>87</v>
      </c>
    </row>
    <row r="227" s="12" customFormat="1">
      <c r="B227" s="232"/>
      <c r="D227" s="216" t="s">
        <v>402</v>
      </c>
      <c r="E227" s="233" t="s">
        <v>5</v>
      </c>
      <c r="F227" s="234" t="s">
        <v>3838</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3868</v>
      </c>
      <c r="H228" s="242">
        <v>80.599999999999994</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3840</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3869</v>
      </c>
      <c r="H230" s="242">
        <v>70.459999999999994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 customFormat="1" ht="16.5" customHeight="1">
      <c r="B231" s="203"/>
      <c r="C231" s="204" t="s">
        <v>800</v>
      </c>
      <c r="D231" s="204" t="s">
        <v>282</v>
      </c>
      <c r="E231" s="205" t="s">
        <v>4012</v>
      </c>
      <c r="F231" s="206" t="s">
        <v>4013</v>
      </c>
      <c r="G231" s="207" t="s">
        <v>394</v>
      </c>
      <c r="H231" s="208">
        <v>19.239999999999998</v>
      </c>
      <c r="I231" s="209"/>
      <c r="J231" s="210">
        <f>ROUND(I231*H231,2)</f>
        <v>0</v>
      </c>
      <c r="K231" s="206" t="s">
        <v>389</v>
      </c>
      <c r="L231" s="48"/>
      <c r="M231" s="211" t="s">
        <v>5</v>
      </c>
      <c r="N231" s="212" t="s">
        <v>51</v>
      </c>
      <c r="O231" s="49"/>
      <c r="P231" s="213">
        <f>O231*H231</f>
        <v>0</v>
      </c>
      <c r="Q231" s="213">
        <v>0.0019599999999999999</v>
      </c>
      <c r="R231" s="213">
        <f>Q231*H231</f>
        <v>0.037710399999999998</v>
      </c>
      <c r="S231" s="213">
        <v>0</v>
      </c>
      <c r="T231" s="214">
        <f>S231*H231</f>
        <v>0</v>
      </c>
      <c r="AR231" s="26" t="s">
        <v>354</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4014</v>
      </c>
    </row>
    <row r="232" s="1" customFormat="1">
      <c r="B232" s="48"/>
      <c r="D232" s="216" t="s">
        <v>288</v>
      </c>
      <c r="F232" s="217" t="s">
        <v>4015</v>
      </c>
      <c r="I232" s="218"/>
      <c r="L232" s="48"/>
      <c r="M232" s="219"/>
      <c r="N232" s="49"/>
      <c r="O232" s="49"/>
      <c r="P232" s="49"/>
      <c r="Q232" s="49"/>
      <c r="R232" s="49"/>
      <c r="S232" s="49"/>
      <c r="T232" s="87"/>
      <c r="AT232" s="26" t="s">
        <v>288</v>
      </c>
      <c r="AU232" s="26" t="s">
        <v>87</v>
      </c>
    </row>
    <row r="233" s="12" customFormat="1">
      <c r="B233" s="232"/>
      <c r="D233" s="216" t="s">
        <v>402</v>
      </c>
      <c r="E233" s="233" t="s">
        <v>5</v>
      </c>
      <c r="F233" s="234" t="s">
        <v>3838</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3878</v>
      </c>
      <c r="H234" s="242">
        <v>15.6</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2" customFormat="1">
      <c r="B235" s="232"/>
      <c r="D235" s="216" t="s">
        <v>402</v>
      </c>
      <c r="E235" s="233" t="s">
        <v>5</v>
      </c>
      <c r="F235" s="234" t="s">
        <v>3840</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3879</v>
      </c>
      <c r="H236" s="242">
        <v>3.6400000000000001</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 customFormat="1" ht="16.5" customHeight="1">
      <c r="B237" s="203"/>
      <c r="C237" s="204" t="s">
        <v>838</v>
      </c>
      <c r="D237" s="204" t="s">
        <v>282</v>
      </c>
      <c r="E237" s="205" t="s">
        <v>4016</v>
      </c>
      <c r="F237" s="206" t="s">
        <v>4017</v>
      </c>
      <c r="G237" s="207" t="s">
        <v>394</v>
      </c>
      <c r="H237" s="208">
        <v>13</v>
      </c>
      <c r="I237" s="209"/>
      <c r="J237" s="210">
        <f>ROUND(I237*H237,2)</f>
        <v>0</v>
      </c>
      <c r="K237" s="206" t="s">
        <v>389</v>
      </c>
      <c r="L237" s="48"/>
      <c r="M237" s="211" t="s">
        <v>5</v>
      </c>
      <c r="N237" s="212" t="s">
        <v>51</v>
      </c>
      <c r="O237" s="49"/>
      <c r="P237" s="213">
        <f>O237*H237</f>
        <v>0</v>
      </c>
      <c r="Q237" s="213">
        <v>0.0034499999999999999</v>
      </c>
      <c r="R237" s="213">
        <f>Q237*H237</f>
        <v>0.044850000000000001</v>
      </c>
      <c r="S237" s="213">
        <v>0</v>
      </c>
      <c r="T237" s="214">
        <f>S237*H237</f>
        <v>0</v>
      </c>
      <c r="AR237" s="26" t="s">
        <v>354</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4018</v>
      </c>
    </row>
    <row r="238" s="1" customFormat="1">
      <c r="B238" s="48"/>
      <c r="D238" s="216" t="s">
        <v>288</v>
      </c>
      <c r="F238" s="217" t="s">
        <v>4019</v>
      </c>
      <c r="I238" s="218"/>
      <c r="L238" s="48"/>
      <c r="M238" s="219"/>
      <c r="N238" s="49"/>
      <c r="O238" s="49"/>
      <c r="P238" s="49"/>
      <c r="Q238" s="49"/>
      <c r="R238" s="49"/>
      <c r="S238" s="49"/>
      <c r="T238" s="87"/>
      <c r="AT238" s="26" t="s">
        <v>288</v>
      </c>
      <c r="AU238" s="26" t="s">
        <v>87</v>
      </c>
    </row>
    <row r="239" s="13" customFormat="1">
      <c r="B239" s="239"/>
      <c r="D239" s="216" t="s">
        <v>402</v>
      </c>
      <c r="E239" s="240" t="s">
        <v>5</v>
      </c>
      <c r="F239" s="241" t="s">
        <v>3884</v>
      </c>
      <c r="H239" s="242">
        <v>13</v>
      </c>
      <c r="I239" s="243"/>
      <c r="L239" s="239"/>
      <c r="M239" s="244"/>
      <c r="N239" s="245"/>
      <c r="O239" s="245"/>
      <c r="P239" s="245"/>
      <c r="Q239" s="245"/>
      <c r="R239" s="245"/>
      <c r="S239" s="245"/>
      <c r="T239" s="246"/>
      <c r="AT239" s="240" t="s">
        <v>402</v>
      </c>
      <c r="AU239" s="240" t="s">
        <v>87</v>
      </c>
      <c r="AV239" s="13" t="s">
        <v>87</v>
      </c>
      <c r="AW239" s="13" t="s">
        <v>43</v>
      </c>
      <c r="AX239" s="13" t="s">
        <v>80</v>
      </c>
      <c r="AY239" s="240" t="s">
        <v>281</v>
      </c>
    </row>
    <row r="240" s="1" customFormat="1" ht="16.5" customHeight="1">
      <c r="B240" s="203"/>
      <c r="C240" s="204" t="s">
        <v>859</v>
      </c>
      <c r="D240" s="204" t="s">
        <v>282</v>
      </c>
      <c r="E240" s="205" t="s">
        <v>4020</v>
      </c>
      <c r="F240" s="206" t="s">
        <v>4021</v>
      </c>
      <c r="G240" s="207" t="s">
        <v>394</v>
      </c>
      <c r="H240" s="208">
        <v>1061.8009999999999</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354</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4022</v>
      </c>
    </row>
    <row r="241" s="1" customFormat="1">
      <c r="B241" s="48"/>
      <c r="D241" s="216" t="s">
        <v>288</v>
      </c>
      <c r="F241" s="217" t="s">
        <v>4023</v>
      </c>
      <c r="I241" s="218"/>
      <c r="L241" s="48"/>
      <c r="M241" s="219"/>
      <c r="N241" s="49"/>
      <c r="O241" s="49"/>
      <c r="P241" s="49"/>
      <c r="Q241" s="49"/>
      <c r="R241" s="49"/>
      <c r="S241" s="49"/>
      <c r="T241" s="87"/>
      <c r="AT241" s="26" t="s">
        <v>288</v>
      </c>
      <c r="AU241" s="26" t="s">
        <v>87</v>
      </c>
    </row>
    <row r="242" s="1" customFormat="1" ht="16.5" customHeight="1">
      <c r="B242" s="203"/>
      <c r="C242" s="204" t="s">
        <v>864</v>
      </c>
      <c r="D242" s="204" t="s">
        <v>282</v>
      </c>
      <c r="E242" s="205" t="s">
        <v>4024</v>
      </c>
      <c r="F242" s="206" t="s">
        <v>4025</v>
      </c>
      <c r="G242" s="207" t="s">
        <v>394</v>
      </c>
      <c r="H242" s="208">
        <v>32.240000000000002</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4026</v>
      </c>
    </row>
    <row r="243" s="1" customFormat="1">
      <c r="B243" s="48"/>
      <c r="D243" s="216" t="s">
        <v>288</v>
      </c>
      <c r="F243" s="217" t="s">
        <v>4027</v>
      </c>
      <c r="I243" s="218"/>
      <c r="L243" s="48"/>
      <c r="M243" s="219"/>
      <c r="N243" s="49"/>
      <c r="O243" s="49"/>
      <c r="P243" s="49"/>
      <c r="Q243" s="49"/>
      <c r="R243" s="49"/>
      <c r="S243" s="49"/>
      <c r="T243" s="87"/>
      <c r="AT243" s="26" t="s">
        <v>288</v>
      </c>
      <c r="AU243" s="26" t="s">
        <v>87</v>
      </c>
    </row>
    <row r="244" s="1" customFormat="1" ht="16.5" customHeight="1">
      <c r="B244" s="203"/>
      <c r="C244" s="204" t="s">
        <v>906</v>
      </c>
      <c r="D244" s="204" t="s">
        <v>282</v>
      </c>
      <c r="E244" s="205" t="s">
        <v>4028</v>
      </c>
      <c r="F244" s="206" t="s">
        <v>4029</v>
      </c>
      <c r="G244" s="207" t="s">
        <v>470</v>
      </c>
      <c r="H244" s="208">
        <v>1.1499999999999999</v>
      </c>
      <c r="I244" s="209"/>
      <c r="J244" s="210">
        <f>ROUND(I244*H244,2)</f>
        <v>0</v>
      </c>
      <c r="K244" s="206" t="s">
        <v>389</v>
      </c>
      <c r="L244" s="48"/>
      <c r="M244" s="211" t="s">
        <v>5</v>
      </c>
      <c r="N244" s="212" t="s">
        <v>51</v>
      </c>
      <c r="O244" s="49"/>
      <c r="P244" s="213">
        <f>O244*H244</f>
        <v>0</v>
      </c>
      <c r="Q244" s="213">
        <v>0</v>
      </c>
      <c r="R244" s="213">
        <f>Q244*H244</f>
        <v>0</v>
      </c>
      <c r="S244" s="213">
        <v>0</v>
      </c>
      <c r="T244" s="214">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4030</v>
      </c>
    </row>
    <row r="245" s="1" customFormat="1">
      <c r="B245" s="48"/>
      <c r="D245" s="216" t="s">
        <v>288</v>
      </c>
      <c r="F245" s="217" t="s">
        <v>4031</v>
      </c>
      <c r="I245" s="218"/>
      <c r="L245" s="48"/>
      <c r="M245" s="219"/>
      <c r="N245" s="49"/>
      <c r="O245" s="49"/>
      <c r="P245" s="49"/>
      <c r="Q245" s="49"/>
      <c r="R245" s="49"/>
      <c r="S245" s="49"/>
      <c r="T245" s="87"/>
      <c r="AT245" s="26" t="s">
        <v>288</v>
      </c>
      <c r="AU245" s="26" t="s">
        <v>87</v>
      </c>
    </row>
    <row r="246" s="10" customFormat="1" ht="29.88" customHeight="1">
      <c r="B246" s="192"/>
      <c r="D246" s="193" t="s">
        <v>79</v>
      </c>
      <c r="E246" s="230" t="s">
        <v>4032</v>
      </c>
      <c r="F246" s="230" t="s">
        <v>4033</v>
      </c>
      <c r="I246" s="195"/>
      <c r="J246" s="231">
        <f>BK246</f>
        <v>0</v>
      </c>
      <c r="L246" s="192"/>
      <c r="M246" s="197"/>
      <c r="N246" s="198"/>
      <c r="O246" s="198"/>
      <c r="P246" s="199">
        <f>SUM(P247:P305)</f>
        <v>0</v>
      </c>
      <c r="Q246" s="198"/>
      <c r="R246" s="199">
        <f>SUM(R247:R305)</f>
        <v>0.17408000000000001</v>
      </c>
      <c r="S246" s="198"/>
      <c r="T246" s="200">
        <f>SUM(T247:T305)</f>
        <v>0</v>
      </c>
      <c r="AR246" s="193" t="s">
        <v>87</v>
      </c>
      <c r="AT246" s="201" t="s">
        <v>79</v>
      </c>
      <c r="AU246" s="201" t="s">
        <v>24</v>
      </c>
      <c r="AY246" s="193" t="s">
        <v>281</v>
      </c>
      <c r="BK246" s="202">
        <f>SUM(BK247:BK305)</f>
        <v>0</v>
      </c>
    </row>
    <row r="247" s="1" customFormat="1" ht="16.5" customHeight="1">
      <c r="B247" s="203"/>
      <c r="C247" s="204" t="s">
        <v>922</v>
      </c>
      <c r="D247" s="204" t="s">
        <v>282</v>
      </c>
      <c r="E247" s="205" t="s">
        <v>4034</v>
      </c>
      <c r="F247" s="206" t="s">
        <v>4035</v>
      </c>
      <c r="G247" s="207" t="s">
        <v>4036</v>
      </c>
      <c r="H247" s="208">
        <v>4</v>
      </c>
      <c r="I247" s="209"/>
      <c r="J247" s="210">
        <f>ROUND(I247*H247,2)</f>
        <v>0</v>
      </c>
      <c r="K247" s="206" t="s">
        <v>5</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4037</v>
      </c>
    </row>
    <row r="248" s="1" customFormat="1">
      <c r="B248" s="48"/>
      <c r="D248" s="216" t="s">
        <v>288</v>
      </c>
      <c r="F248" s="217" t="s">
        <v>4035</v>
      </c>
      <c r="I248" s="218"/>
      <c r="L248" s="48"/>
      <c r="M248" s="219"/>
      <c r="N248" s="49"/>
      <c r="O248" s="49"/>
      <c r="P248" s="49"/>
      <c r="Q248" s="49"/>
      <c r="R248" s="49"/>
      <c r="S248" s="49"/>
      <c r="T248" s="87"/>
      <c r="AT248" s="26" t="s">
        <v>288</v>
      </c>
      <c r="AU248" s="26" t="s">
        <v>87</v>
      </c>
    </row>
    <row r="249" s="1" customFormat="1" ht="16.5" customHeight="1">
      <c r="B249" s="203"/>
      <c r="C249" s="255" t="s">
        <v>936</v>
      </c>
      <c r="D249" s="255" t="s">
        <v>512</v>
      </c>
      <c r="E249" s="256" t="s">
        <v>4038</v>
      </c>
      <c r="F249" s="257" t="s">
        <v>4039</v>
      </c>
      <c r="G249" s="258" t="s">
        <v>4036</v>
      </c>
      <c r="H249" s="259">
        <v>2</v>
      </c>
      <c r="I249" s="260"/>
      <c r="J249" s="261">
        <f>ROUND(I249*H249,2)</f>
        <v>0</v>
      </c>
      <c r="K249" s="257" t="s">
        <v>5</v>
      </c>
      <c r="L249" s="262"/>
      <c r="M249" s="263" t="s">
        <v>5</v>
      </c>
      <c r="N249" s="264" t="s">
        <v>51</v>
      </c>
      <c r="O249" s="49"/>
      <c r="P249" s="213">
        <f>O249*H249</f>
        <v>0</v>
      </c>
      <c r="Q249" s="213">
        <v>0.01</v>
      </c>
      <c r="R249" s="213">
        <f>Q249*H249</f>
        <v>0.02</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4040</v>
      </c>
    </row>
    <row r="250" s="1" customFormat="1">
      <c r="B250" s="48"/>
      <c r="D250" s="216" t="s">
        <v>288</v>
      </c>
      <c r="F250" s="217" t="s">
        <v>4039</v>
      </c>
      <c r="I250" s="218"/>
      <c r="L250" s="48"/>
      <c r="M250" s="219"/>
      <c r="N250" s="49"/>
      <c r="O250" s="49"/>
      <c r="P250" s="49"/>
      <c r="Q250" s="49"/>
      <c r="R250" s="49"/>
      <c r="S250" s="49"/>
      <c r="T250" s="87"/>
      <c r="AT250" s="26" t="s">
        <v>288</v>
      </c>
      <c r="AU250" s="26" t="s">
        <v>87</v>
      </c>
    </row>
    <row r="251" s="1" customFormat="1" ht="16.5" customHeight="1">
      <c r="B251" s="203"/>
      <c r="C251" s="255" t="s">
        <v>451</v>
      </c>
      <c r="D251" s="255" t="s">
        <v>512</v>
      </c>
      <c r="E251" s="256" t="s">
        <v>4041</v>
      </c>
      <c r="F251" s="257" t="s">
        <v>4042</v>
      </c>
      <c r="G251" s="258" t="s">
        <v>4036</v>
      </c>
      <c r="H251" s="259">
        <v>2</v>
      </c>
      <c r="I251" s="260"/>
      <c r="J251" s="261">
        <f>ROUND(I251*H251,2)</f>
        <v>0</v>
      </c>
      <c r="K251" s="257" t="s">
        <v>5</v>
      </c>
      <c r="L251" s="262"/>
      <c r="M251" s="263" t="s">
        <v>5</v>
      </c>
      <c r="N251" s="264" t="s">
        <v>51</v>
      </c>
      <c r="O251" s="49"/>
      <c r="P251" s="213">
        <f>O251*H251</f>
        <v>0</v>
      </c>
      <c r="Q251" s="213">
        <v>0.01</v>
      </c>
      <c r="R251" s="213">
        <f>Q251*H251</f>
        <v>0.02</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4043</v>
      </c>
    </row>
    <row r="252" s="1" customFormat="1">
      <c r="B252" s="48"/>
      <c r="D252" s="216" t="s">
        <v>288</v>
      </c>
      <c r="F252" s="217" t="s">
        <v>4042</v>
      </c>
      <c r="I252" s="218"/>
      <c r="L252" s="48"/>
      <c r="M252" s="219"/>
      <c r="N252" s="49"/>
      <c r="O252" s="49"/>
      <c r="P252" s="49"/>
      <c r="Q252" s="49"/>
      <c r="R252" s="49"/>
      <c r="S252" s="49"/>
      <c r="T252" s="87"/>
      <c r="AT252" s="26" t="s">
        <v>288</v>
      </c>
      <c r="AU252" s="26" t="s">
        <v>87</v>
      </c>
    </row>
    <row r="253" s="1" customFormat="1" ht="16.5" customHeight="1">
      <c r="B253" s="203"/>
      <c r="C253" s="204" t="s">
        <v>949</v>
      </c>
      <c r="D253" s="204" t="s">
        <v>282</v>
      </c>
      <c r="E253" s="205" t="s">
        <v>4044</v>
      </c>
      <c r="F253" s="206" t="s">
        <v>4045</v>
      </c>
      <c r="G253" s="207" t="s">
        <v>515</v>
      </c>
      <c r="H253" s="208">
        <v>20</v>
      </c>
      <c r="I253" s="209"/>
      <c r="J253" s="210">
        <f>ROUND(I253*H253,2)</f>
        <v>0</v>
      </c>
      <c r="K253" s="206" t="s">
        <v>389</v>
      </c>
      <c r="L253" s="48"/>
      <c r="M253" s="211" t="s">
        <v>5</v>
      </c>
      <c r="N253" s="212" t="s">
        <v>51</v>
      </c>
      <c r="O253" s="49"/>
      <c r="P253" s="213">
        <f>O253*H253</f>
        <v>0</v>
      </c>
      <c r="Q253" s="213">
        <v>0.00024000000000000001</v>
      </c>
      <c r="R253" s="213">
        <f>Q253*H253</f>
        <v>0.0048000000000000004</v>
      </c>
      <c r="S253" s="213">
        <v>0</v>
      </c>
      <c r="T253" s="214">
        <f>S253*H253</f>
        <v>0</v>
      </c>
      <c r="AR253" s="26" t="s">
        <v>354</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4046</v>
      </c>
    </row>
    <row r="254" s="1" customFormat="1">
      <c r="B254" s="48"/>
      <c r="D254" s="216" t="s">
        <v>288</v>
      </c>
      <c r="F254" s="217" t="s">
        <v>4045</v>
      </c>
      <c r="I254" s="218"/>
      <c r="L254" s="48"/>
      <c r="M254" s="219"/>
      <c r="N254" s="49"/>
      <c r="O254" s="49"/>
      <c r="P254" s="49"/>
      <c r="Q254" s="49"/>
      <c r="R254" s="49"/>
      <c r="S254" s="49"/>
      <c r="T254" s="87"/>
      <c r="AT254" s="26" t="s">
        <v>288</v>
      </c>
      <c r="AU254" s="26" t="s">
        <v>87</v>
      </c>
    </row>
    <row r="255" s="1" customFormat="1" ht="16.5" customHeight="1">
      <c r="B255" s="203"/>
      <c r="C255" s="204" t="s">
        <v>953</v>
      </c>
      <c r="D255" s="204" t="s">
        <v>282</v>
      </c>
      <c r="E255" s="205" t="s">
        <v>4047</v>
      </c>
      <c r="F255" s="206" t="s">
        <v>4048</v>
      </c>
      <c r="G255" s="207" t="s">
        <v>515</v>
      </c>
      <c r="H255" s="208">
        <v>4</v>
      </c>
      <c r="I255" s="209"/>
      <c r="J255" s="210">
        <f>ROUND(I255*H255,2)</f>
        <v>0</v>
      </c>
      <c r="K255" s="206" t="s">
        <v>389</v>
      </c>
      <c r="L255" s="48"/>
      <c r="M255" s="211" t="s">
        <v>5</v>
      </c>
      <c r="N255" s="212" t="s">
        <v>51</v>
      </c>
      <c r="O255" s="49"/>
      <c r="P255" s="213">
        <f>O255*H255</f>
        <v>0</v>
      </c>
      <c r="Q255" s="213">
        <v>0.00018000000000000001</v>
      </c>
      <c r="R255" s="213">
        <f>Q255*H255</f>
        <v>0.00072000000000000005</v>
      </c>
      <c r="S255" s="213">
        <v>0</v>
      </c>
      <c r="T255" s="214">
        <f>S255*H255</f>
        <v>0</v>
      </c>
      <c r="AR255" s="26" t="s">
        <v>354</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4049</v>
      </c>
    </row>
    <row r="256" s="1" customFormat="1">
      <c r="B256" s="48"/>
      <c r="D256" s="216" t="s">
        <v>288</v>
      </c>
      <c r="F256" s="217" t="s">
        <v>4050</v>
      </c>
      <c r="I256" s="218"/>
      <c r="L256" s="48"/>
      <c r="M256" s="219"/>
      <c r="N256" s="49"/>
      <c r="O256" s="49"/>
      <c r="P256" s="49"/>
      <c r="Q256" s="49"/>
      <c r="R256" s="49"/>
      <c r="S256" s="49"/>
      <c r="T256" s="87"/>
      <c r="AT256" s="26" t="s">
        <v>288</v>
      </c>
      <c r="AU256" s="26" t="s">
        <v>87</v>
      </c>
    </row>
    <row r="257" s="1" customFormat="1" ht="25.5" customHeight="1">
      <c r="B257" s="203"/>
      <c r="C257" s="204" t="s">
        <v>973</v>
      </c>
      <c r="D257" s="204" t="s">
        <v>282</v>
      </c>
      <c r="E257" s="205" t="s">
        <v>4051</v>
      </c>
      <c r="F257" s="206" t="s">
        <v>4052</v>
      </c>
      <c r="G257" s="207" t="s">
        <v>515</v>
      </c>
      <c r="H257" s="208">
        <v>1</v>
      </c>
      <c r="I257" s="209"/>
      <c r="J257" s="210">
        <f>ROUND(I257*H257,2)</f>
        <v>0</v>
      </c>
      <c r="K257" s="206" t="s">
        <v>389</v>
      </c>
      <c r="L257" s="48"/>
      <c r="M257" s="211" t="s">
        <v>5</v>
      </c>
      <c r="N257" s="212" t="s">
        <v>51</v>
      </c>
      <c r="O257" s="49"/>
      <c r="P257" s="213">
        <f>O257*H257</f>
        <v>0</v>
      </c>
      <c r="Q257" s="213">
        <v>0.00048999999999999998</v>
      </c>
      <c r="R257" s="213">
        <f>Q257*H257</f>
        <v>0.00048999999999999998</v>
      </c>
      <c r="S257" s="213">
        <v>0</v>
      </c>
      <c r="T257" s="214">
        <f>S257*H257</f>
        <v>0</v>
      </c>
      <c r="AR257" s="26" t="s">
        <v>354</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4053</v>
      </c>
    </row>
    <row r="258" s="1" customFormat="1">
      <c r="B258" s="48"/>
      <c r="D258" s="216" t="s">
        <v>288</v>
      </c>
      <c r="F258" s="217" t="s">
        <v>4054</v>
      </c>
      <c r="I258" s="218"/>
      <c r="L258" s="48"/>
      <c r="M258" s="219"/>
      <c r="N258" s="49"/>
      <c r="O258" s="49"/>
      <c r="P258" s="49"/>
      <c r="Q258" s="49"/>
      <c r="R258" s="49"/>
      <c r="S258" s="49"/>
      <c r="T258" s="87"/>
      <c r="AT258" s="26" t="s">
        <v>288</v>
      </c>
      <c r="AU258" s="26" t="s">
        <v>87</v>
      </c>
    </row>
    <row r="259" s="1" customFormat="1" ht="16.5" customHeight="1">
      <c r="B259" s="203"/>
      <c r="C259" s="204" t="s">
        <v>982</v>
      </c>
      <c r="D259" s="204" t="s">
        <v>282</v>
      </c>
      <c r="E259" s="205" t="s">
        <v>4055</v>
      </c>
      <c r="F259" s="206" t="s">
        <v>4056</v>
      </c>
      <c r="G259" s="207" t="s">
        <v>362</v>
      </c>
      <c r="H259" s="208">
        <v>10</v>
      </c>
      <c r="I259" s="209"/>
      <c r="J259" s="210">
        <f>ROUND(I259*H259,2)</f>
        <v>0</v>
      </c>
      <c r="K259" s="206" t="s">
        <v>389</v>
      </c>
      <c r="L259" s="48"/>
      <c r="M259" s="211" t="s">
        <v>5</v>
      </c>
      <c r="N259" s="212" t="s">
        <v>51</v>
      </c>
      <c r="O259" s="49"/>
      <c r="P259" s="213">
        <f>O259*H259</f>
        <v>0</v>
      </c>
      <c r="Q259" s="213">
        <v>0.00027</v>
      </c>
      <c r="R259" s="213">
        <f>Q259*H259</f>
        <v>0.0027000000000000001</v>
      </c>
      <c r="S259" s="213">
        <v>0</v>
      </c>
      <c r="T259" s="214">
        <f>S259*H259</f>
        <v>0</v>
      </c>
      <c r="AR259" s="26" t="s">
        <v>354</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354</v>
      </c>
      <c r="BM259" s="26" t="s">
        <v>4057</v>
      </c>
    </row>
    <row r="260" s="1" customFormat="1">
      <c r="B260" s="48"/>
      <c r="D260" s="216" t="s">
        <v>288</v>
      </c>
      <c r="F260" s="217" t="s">
        <v>4058</v>
      </c>
      <c r="I260" s="218"/>
      <c r="L260" s="48"/>
      <c r="M260" s="219"/>
      <c r="N260" s="49"/>
      <c r="O260" s="49"/>
      <c r="P260" s="49"/>
      <c r="Q260" s="49"/>
      <c r="R260" s="49"/>
      <c r="S260" s="49"/>
      <c r="T260" s="87"/>
      <c r="AT260" s="26" t="s">
        <v>288</v>
      </c>
      <c r="AU260" s="26" t="s">
        <v>87</v>
      </c>
    </row>
    <row r="261" s="1" customFormat="1" ht="16.5" customHeight="1">
      <c r="B261" s="203"/>
      <c r="C261" s="204" t="s">
        <v>986</v>
      </c>
      <c r="D261" s="204" t="s">
        <v>282</v>
      </c>
      <c r="E261" s="205" t="s">
        <v>4059</v>
      </c>
      <c r="F261" s="206" t="s">
        <v>4060</v>
      </c>
      <c r="G261" s="207" t="s">
        <v>515</v>
      </c>
      <c r="H261" s="208">
        <v>32</v>
      </c>
      <c r="I261" s="209"/>
      <c r="J261" s="210">
        <f>ROUND(I261*H261,2)</f>
        <v>0</v>
      </c>
      <c r="K261" s="206" t="s">
        <v>389</v>
      </c>
      <c r="L261" s="48"/>
      <c r="M261" s="211" t="s">
        <v>5</v>
      </c>
      <c r="N261" s="212" t="s">
        <v>51</v>
      </c>
      <c r="O261" s="49"/>
      <c r="P261" s="213">
        <f>O261*H261</f>
        <v>0</v>
      </c>
      <c r="Q261" s="213">
        <v>0.00014999999999999999</v>
      </c>
      <c r="R261" s="213">
        <f>Q261*H261</f>
        <v>0.0047999999999999996</v>
      </c>
      <c r="S261" s="213">
        <v>0</v>
      </c>
      <c r="T261" s="214">
        <f>S261*H261</f>
        <v>0</v>
      </c>
      <c r="AR261" s="26" t="s">
        <v>354</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4061</v>
      </c>
    </row>
    <row r="262" s="1" customFormat="1">
      <c r="B262" s="48"/>
      <c r="D262" s="216" t="s">
        <v>288</v>
      </c>
      <c r="F262" s="217" t="s">
        <v>4062</v>
      </c>
      <c r="I262" s="218"/>
      <c r="L262" s="48"/>
      <c r="M262" s="219"/>
      <c r="N262" s="49"/>
      <c r="O262" s="49"/>
      <c r="P262" s="49"/>
      <c r="Q262" s="49"/>
      <c r="R262" s="49"/>
      <c r="S262" s="49"/>
      <c r="T262" s="87"/>
      <c r="AT262" s="26" t="s">
        <v>288</v>
      </c>
      <c r="AU262" s="26" t="s">
        <v>87</v>
      </c>
    </row>
    <row r="263" s="1" customFormat="1" ht="16.5" customHeight="1">
      <c r="B263" s="203"/>
      <c r="C263" s="204" t="s">
        <v>994</v>
      </c>
      <c r="D263" s="204" t="s">
        <v>282</v>
      </c>
      <c r="E263" s="205" t="s">
        <v>4063</v>
      </c>
      <c r="F263" s="206" t="s">
        <v>4064</v>
      </c>
      <c r="G263" s="207" t="s">
        <v>515</v>
      </c>
      <c r="H263" s="208">
        <v>1</v>
      </c>
      <c r="I263" s="209"/>
      <c r="J263" s="210">
        <f>ROUND(I263*H263,2)</f>
        <v>0</v>
      </c>
      <c r="K263" s="206" t="s">
        <v>389</v>
      </c>
      <c r="L263" s="48"/>
      <c r="M263" s="211" t="s">
        <v>5</v>
      </c>
      <c r="N263" s="212" t="s">
        <v>51</v>
      </c>
      <c r="O263" s="49"/>
      <c r="P263" s="213">
        <f>O263*H263</f>
        <v>0</v>
      </c>
      <c r="Q263" s="213">
        <v>0.00010000000000000001</v>
      </c>
      <c r="R263" s="213">
        <f>Q263*H263</f>
        <v>0.00010000000000000001</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4065</v>
      </c>
    </row>
    <row r="264" s="1" customFormat="1">
      <c r="B264" s="48"/>
      <c r="D264" s="216" t="s">
        <v>288</v>
      </c>
      <c r="F264" s="217" t="s">
        <v>4066</v>
      </c>
      <c r="I264" s="218"/>
      <c r="L264" s="48"/>
      <c r="M264" s="219"/>
      <c r="N264" s="49"/>
      <c r="O264" s="49"/>
      <c r="P264" s="49"/>
      <c r="Q264" s="49"/>
      <c r="R264" s="49"/>
      <c r="S264" s="49"/>
      <c r="T264" s="87"/>
      <c r="AT264" s="26" t="s">
        <v>288</v>
      </c>
      <c r="AU264" s="26" t="s">
        <v>87</v>
      </c>
    </row>
    <row r="265" s="1" customFormat="1" ht="16.5" customHeight="1">
      <c r="B265" s="203"/>
      <c r="C265" s="204" t="s">
        <v>999</v>
      </c>
      <c r="D265" s="204" t="s">
        <v>282</v>
      </c>
      <c r="E265" s="205" t="s">
        <v>4067</v>
      </c>
      <c r="F265" s="206" t="s">
        <v>4068</v>
      </c>
      <c r="G265" s="207" t="s">
        <v>515</v>
      </c>
      <c r="H265" s="208">
        <v>2</v>
      </c>
      <c r="I265" s="209"/>
      <c r="J265" s="210">
        <f>ROUND(I265*H265,2)</f>
        <v>0</v>
      </c>
      <c r="K265" s="206" t="s">
        <v>389</v>
      </c>
      <c r="L265" s="48"/>
      <c r="M265" s="211" t="s">
        <v>5</v>
      </c>
      <c r="N265" s="212" t="s">
        <v>51</v>
      </c>
      <c r="O265" s="49"/>
      <c r="P265" s="213">
        <f>O265*H265</f>
        <v>0</v>
      </c>
      <c r="Q265" s="213">
        <v>0.00018000000000000001</v>
      </c>
      <c r="R265" s="213">
        <f>Q265*H265</f>
        <v>0.00036000000000000002</v>
      </c>
      <c r="S265" s="213">
        <v>0</v>
      </c>
      <c r="T265" s="214">
        <f>S265*H265</f>
        <v>0</v>
      </c>
      <c r="AR265" s="26" t="s">
        <v>354</v>
      </c>
      <c r="AT265" s="26" t="s">
        <v>282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354</v>
      </c>
      <c r="BM265" s="26" t="s">
        <v>4069</v>
      </c>
    </row>
    <row r="266" s="1" customFormat="1">
      <c r="B266" s="48"/>
      <c r="D266" s="216" t="s">
        <v>288</v>
      </c>
      <c r="F266" s="217" t="s">
        <v>4070</v>
      </c>
      <c r="I266" s="218"/>
      <c r="L266" s="48"/>
      <c r="M266" s="219"/>
      <c r="N266" s="49"/>
      <c r="O266" s="49"/>
      <c r="P266" s="49"/>
      <c r="Q266" s="49"/>
      <c r="R266" s="49"/>
      <c r="S266" s="49"/>
      <c r="T266" s="87"/>
      <c r="AT266" s="26" t="s">
        <v>288</v>
      </c>
      <c r="AU266" s="26" t="s">
        <v>87</v>
      </c>
    </row>
    <row r="267" s="1" customFormat="1" ht="16.5" customHeight="1">
      <c r="B267" s="203"/>
      <c r="C267" s="204" t="s">
        <v>1005</v>
      </c>
      <c r="D267" s="204" t="s">
        <v>282</v>
      </c>
      <c r="E267" s="205" t="s">
        <v>4071</v>
      </c>
      <c r="F267" s="206" t="s">
        <v>4072</v>
      </c>
      <c r="G267" s="207" t="s">
        <v>515</v>
      </c>
      <c r="H267" s="208">
        <v>3</v>
      </c>
      <c r="I267" s="209"/>
      <c r="J267" s="210">
        <f>ROUND(I267*H267,2)</f>
        <v>0</v>
      </c>
      <c r="K267" s="206" t="s">
        <v>389</v>
      </c>
      <c r="L267" s="48"/>
      <c r="M267" s="211" t="s">
        <v>5</v>
      </c>
      <c r="N267" s="212" t="s">
        <v>51</v>
      </c>
      <c r="O267" s="49"/>
      <c r="P267" s="213">
        <f>O267*H267</f>
        <v>0</v>
      </c>
      <c r="Q267" s="213">
        <v>0.00025000000000000001</v>
      </c>
      <c r="R267" s="213">
        <f>Q267*H267</f>
        <v>0.00075000000000000002</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4073</v>
      </c>
    </row>
    <row r="268" s="1" customFormat="1">
      <c r="B268" s="48"/>
      <c r="D268" s="216" t="s">
        <v>288</v>
      </c>
      <c r="F268" s="217" t="s">
        <v>4074</v>
      </c>
      <c r="I268" s="218"/>
      <c r="L268" s="48"/>
      <c r="M268" s="219"/>
      <c r="N268" s="49"/>
      <c r="O268" s="49"/>
      <c r="P268" s="49"/>
      <c r="Q268" s="49"/>
      <c r="R268" s="49"/>
      <c r="S268" s="49"/>
      <c r="T268" s="87"/>
      <c r="AT268" s="26" t="s">
        <v>288</v>
      </c>
      <c r="AU268" s="26" t="s">
        <v>87</v>
      </c>
    </row>
    <row r="269" s="1" customFormat="1" ht="16.5" customHeight="1">
      <c r="B269" s="203"/>
      <c r="C269" s="204" t="s">
        <v>1010</v>
      </c>
      <c r="D269" s="204" t="s">
        <v>282</v>
      </c>
      <c r="E269" s="205" t="s">
        <v>4075</v>
      </c>
      <c r="F269" s="206" t="s">
        <v>4076</v>
      </c>
      <c r="G269" s="207" t="s">
        <v>515</v>
      </c>
      <c r="H269" s="208">
        <v>5</v>
      </c>
      <c r="I269" s="209"/>
      <c r="J269" s="210">
        <f>ROUND(I269*H269,2)</f>
        <v>0</v>
      </c>
      <c r="K269" s="206" t="s">
        <v>389</v>
      </c>
      <c r="L269" s="48"/>
      <c r="M269" s="211" t="s">
        <v>5</v>
      </c>
      <c r="N269" s="212" t="s">
        <v>51</v>
      </c>
      <c r="O269" s="49"/>
      <c r="P269" s="213">
        <f>O269*H269</f>
        <v>0</v>
      </c>
      <c r="Q269" s="213">
        <v>0.00038000000000000002</v>
      </c>
      <c r="R269" s="213">
        <f>Q269*H269</f>
        <v>0.0019000000000000002</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4077</v>
      </c>
    </row>
    <row r="270" s="1" customFormat="1">
      <c r="B270" s="48"/>
      <c r="D270" s="216" t="s">
        <v>288</v>
      </c>
      <c r="F270" s="217" t="s">
        <v>4078</v>
      </c>
      <c r="I270" s="218"/>
      <c r="L270" s="48"/>
      <c r="M270" s="219"/>
      <c r="N270" s="49"/>
      <c r="O270" s="49"/>
      <c r="P270" s="49"/>
      <c r="Q270" s="49"/>
      <c r="R270" s="49"/>
      <c r="S270" s="49"/>
      <c r="T270" s="87"/>
      <c r="AT270" s="26" t="s">
        <v>288</v>
      </c>
      <c r="AU270" s="26" t="s">
        <v>87</v>
      </c>
    </row>
    <row r="271" s="1" customFormat="1" ht="16.5" customHeight="1">
      <c r="B271" s="203"/>
      <c r="C271" s="204" t="s">
        <v>457</v>
      </c>
      <c r="D271" s="204" t="s">
        <v>282</v>
      </c>
      <c r="E271" s="205" t="s">
        <v>4079</v>
      </c>
      <c r="F271" s="206" t="s">
        <v>4080</v>
      </c>
      <c r="G271" s="207" t="s">
        <v>515</v>
      </c>
      <c r="H271" s="208">
        <v>42</v>
      </c>
      <c r="I271" s="209"/>
      <c r="J271" s="210">
        <f>ROUND(I271*H271,2)</f>
        <v>0</v>
      </c>
      <c r="K271" s="206" t="s">
        <v>389</v>
      </c>
      <c r="L271" s="48"/>
      <c r="M271" s="211" t="s">
        <v>5</v>
      </c>
      <c r="N271" s="212" t="s">
        <v>51</v>
      </c>
      <c r="O271" s="49"/>
      <c r="P271" s="213">
        <f>O271*H271</f>
        <v>0</v>
      </c>
      <c r="Q271" s="213">
        <v>0.00087000000000000001</v>
      </c>
      <c r="R271" s="213">
        <f>Q271*H271</f>
        <v>0.036540000000000003</v>
      </c>
      <c r="S271" s="213">
        <v>0</v>
      </c>
      <c r="T271" s="214">
        <f>S271*H271</f>
        <v>0</v>
      </c>
      <c r="AR271" s="26" t="s">
        <v>354</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4081</v>
      </c>
    </row>
    <row r="272" s="1" customFormat="1">
      <c r="B272" s="48"/>
      <c r="D272" s="216" t="s">
        <v>288</v>
      </c>
      <c r="F272" s="217" t="s">
        <v>4082</v>
      </c>
      <c r="I272" s="218"/>
      <c r="L272" s="48"/>
      <c r="M272" s="219"/>
      <c r="N272" s="49"/>
      <c r="O272" s="49"/>
      <c r="P272" s="49"/>
      <c r="Q272" s="49"/>
      <c r="R272" s="49"/>
      <c r="S272" s="49"/>
      <c r="T272" s="87"/>
      <c r="AT272" s="26" t="s">
        <v>288</v>
      </c>
      <c r="AU272" s="26" t="s">
        <v>87</v>
      </c>
    </row>
    <row r="273" s="1" customFormat="1" ht="16.5" customHeight="1">
      <c r="B273" s="203"/>
      <c r="C273" s="204" t="s">
        <v>1019</v>
      </c>
      <c r="D273" s="204" t="s">
        <v>282</v>
      </c>
      <c r="E273" s="205" t="s">
        <v>4083</v>
      </c>
      <c r="F273" s="206" t="s">
        <v>4084</v>
      </c>
      <c r="G273" s="207" t="s">
        <v>515</v>
      </c>
      <c r="H273" s="208">
        <v>22</v>
      </c>
      <c r="I273" s="209"/>
      <c r="J273" s="210">
        <f>ROUND(I273*H273,2)</f>
        <v>0</v>
      </c>
      <c r="K273" s="206" t="s">
        <v>389</v>
      </c>
      <c r="L273" s="48"/>
      <c r="M273" s="211" t="s">
        <v>5</v>
      </c>
      <c r="N273" s="212" t="s">
        <v>51</v>
      </c>
      <c r="O273" s="49"/>
      <c r="P273" s="213">
        <f>O273*H273</f>
        <v>0</v>
      </c>
      <c r="Q273" s="213">
        <v>0.00022000000000000001</v>
      </c>
      <c r="R273" s="213">
        <f>Q273*H273</f>
        <v>0.0048400000000000006</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4085</v>
      </c>
    </row>
    <row r="274" s="1" customFormat="1">
      <c r="B274" s="48"/>
      <c r="D274" s="216" t="s">
        <v>288</v>
      </c>
      <c r="F274" s="217" t="s">
        <v>4086</v>
      </c>
      <c r="I274" s="218"/>
      <c r="L274" s="48"/>
      <c r="M274" s="219"/>
      <c r="N274" s="49"/>
      <c r="O274" s="49"/>
      <c r="P274" s="49"/>
      <c r="Q274" s="49"/>
      <c r="R274" s="49"/>
      <c r="S274" s="49"/>
      <c r="T274" s="87"/>
      <c r="AT274" s="26" t="s">
        <v>288</v>
      </c>
      <c r="AU274" s="26" t="s">
        <v>87</v>
      </c>
    </row>
    <row r="275" s="13" customFormat="1">
      <c r="B275" s="239"/>
      <c r="D275" s="216" t="s">
        <v>402</v>
      </c>
      <c r="E275" s="240" t="s">
        <v>5</v>
      </c>
      <c r="F275" s="241" t="s">
        <v>670</v>
      </c>
      <c r="H275" s="242">
        <v>22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 customFormat="1" ht="16.5" customHeight="1">
      <c r="B276" s="203"/>
      <c r="C276" s="204" t="s">
        <v>1024</v>
      </c>
      <c r="D276" s="204" t="s">
        <v>282</v>
      </c>
      <c r="E276" s="205" t="s">
        <v>4087</v>
      </c>
      <c r="F276" s="206" t="s">
        <v>4088</v>
      </c>
      <c r="G276" s="207" t="s">
        <v>515</v>
      </c>
      <c r="H276" s="208">
        <v>3</v>
      </c>
      <c r="I276" s="209"/>
      <c r="J276" s="210">
        <f>ROUND(I276*H276,2)</f>
        <v>0</v>
      </c>
      <c r="K276" s="206" t="s">
        <v>389</v>
      </c>
      <c r="L276" s="48"/>
      <c r="M276" s="211" t="s">
        <v>5</v>
      </c>
      <c r="N276" s="212" t="s">
        <v>51</v>
      </c>
      <c r="O276" s="49"/>
      <c r="P276" s="213">
        <f>O276*H276</f>
        <v>0</v>
      </c>
      <c r="Q276" s="213">
        <v>0.00033</v>
      </c>
      <c r="R276" s="213">
        <f>Q276*H276</f>
        <v>0.00098999999999999999</v>
      </c>
      <c r="S276" s="213">
        <v>0</v>
      </c>
      <c r="T276" s="214">
        <f>S276*H276</f>
        <v>0</v>
      </c>
      <c r="AR276" s="26" t="s">
        <v>354</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4089</v>
      </c>
    </row>
    <row r="277" s="1" customFormat="1">
      <c r="B277" s="48"/>
      <c r="D277" s="216" t="s">
        <v>288</v>
      </c>
      <c r="F277" s="217" t="s">
        <v>4090</v>
      </c>
      <c r="I277" s="218"/>
      <c r="L277" s="48"/>
      <c r="M277" s="219"/>
      <c r="N277" s="49"/>
      <c r="O277" s="49"/>
      <c r="P277" s="49"/>
      <c r="Q277" s="49"/>
      <c r="R277" s="49"/>
      <c r="S277" s="49"/>
      <c r="T277" s="87"/>
      <c r="AT277" s="26" t="s">
        <v>288</v>
      </c>
      <c r="AU277" s="26" t="s">
        <v>87</v>
      </c>
    </row>
    <row r="278" s="1" customFormat="1" ht="16.5" customHeight="1">
      <c r="B278" s="203"/>
      <c r="C278" s="204" t="s">
        <v>1029</v>
      </c>
      <c r="D278" s="204" t="s">
        <v>282</v>
      </c>
      <c r="E278" s="205" t="s">
        <v>4091</v>
      </c>
      <c r="F278" s="206" t="s">
        <v>4092</v>
      </c>
      <c r="G278" s="207" t="s">
        <v>515</v>
      </c>
      <c r="H278" s="208">
        <v>3</v>
      </c>
      <c r="I278" s="209"/>
      <c r="J278" s="210">
        <f>ROUND(I278*H278,2)</f>
        <v>0</v>
      </c>
      <c r="K278" s="206" t="s">
        <v>389</v>
      </c>
      <c r="L278" s="48"/>
      <c r="M278" s="211" t="s">
        <v>5</v>
      </c>
      <c r="N278" s="212" t="s">
        <v>51</v>
      </c>
      <c r="O278" s="49"/>
      <c r="P278" s="213">
        <f>O278*H278</f>
        <v>0</v>
      </c>
      <c r="Q278" s="213">
        <v>0.00056999999999999998</v>
      </c>
      <c r="R278" s="213">
        <f>Q278*H278</f>
        <v>0.0017099999999999999</v>
      </c>
      <c r="S278" s="213">
        <v>0</v>
      </c>
      <c r="T278" s="214">
        <f>S278*H278</f>
        <v>0</v>
      </c>
      <c r="AR278" s="26" t="s">
        <v>354</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354</v>
      </c>
      <c r="BM278" s="26" t="s">
        <v>4093</v>
      </c>
    </row>
    <row r="279" s="1" customFormat="1">
      <c r="B279" s="48"/>
      <c r="D279" s="216" t="s">
        <v>288</v>
      </c>
      <c r="F279" s="217" t="s">
        <v>4094</v>
      </c>
      <c r="I279" s="218"/>
      <c r="L279" s="48"/>
      <c r="M279" s="219"/>
      <c r="N279" s="49"/>
      <c r="O279" s="49"/>
      <c r="P279" s="49"/>
      <c r="Q279" s="49"/>
      <c r="R279" s="49"/>
      <c r="S279" s="49"/>
      <c r="T279" s="87"/>
      <c r="AT279" s="26" t="s">
        <v>288</v>
      </c>
      <c r="AU279" s="26" t="s">
        <v>87</v>
      </c>
    </row>
    <row r="280" s="1" customFormat="1" ht="16.5" customHeight="1">
      <c r="B280" s="203"/>
      <c r="C280" s="204" t="s">
        <v>1034</v>
      </c>
      <c r="D280" s="204" t="s">
        <v>282</v>
      </c>
      <c r="E280" s="205" t="s">
        <v>4095</v>
      </c>
      <c r="F280" s="206" t="s">
        <v>4096</v>
      </c>
      <c r="G280" s="207" t="s">
        <v>515</v>
      </c>
      <c r="H280" s="208">
        <v>5</v>
      </c>
      <c r="I280" s="209"/>
      <c r="J280" s="210">
        <f>ROUND(I280*H280,2)</f>
        <v>0</v>
      </c>
      <c r="K280" s="206" t="s">
        <v>389</v>
      </c>
      <c r="L280" s="48"/>
      <c r="M280" s="211" t="s">
        <v>5</v>
      </c>
      <c r="N280" s="212" t="s">
        <v>51</v>
      </c>
      <c r="O280" s="49"/>
      <c r="P280" s="213">
        <f>O280*H280</f>
        <v>0</v>
      </c>
      <c r="Q280" s="213">
        <v>0.00124</v>
      </c>
      <c r="R280" s="213">
        <f>Q280*H280</f>
        <v>0.0061999999999999998</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4097</v>
      </c>
    </row>
    <row r="281" s="1" customFormat="1">
      <c r="B281" s="48"/>
      <c r="D281" s="216" t="s">
        <v>288</v>
      </c>
      <c r="F281" s="217" t="s">
        <v>4098</v>
      </c>
      <c r="I281" s="218"/>
      <c r="L281" s="48"/>
      <c r="M281" s="219"/>
      <c r="N281" s="49"/>
      <c r="O281" s="49"/>
      <c r="P281" s="49"/>
      <c r="Q281" s="49"/>
      <c r="R281" s="49"/>
      <c r="S281" s="49"/>
      <c r="T281" s="87"/>
      <c r="AT281" s="26" t="s">
        <v>288</v>
      </c>
      <c r="AU281" s="26" t="s">
        <v>87</v>
      </c>
    </row>
    <row r="282" s="1" customFormat="1" ht="16.5" customHeight="1">
      <c r="B282" s="203"/>
      <c r="C282" s="204" t="s">
        <v>1039</v>
      </c>
      <c r="D282" s="204" t="s">
        <v>282</v>
      </c>
      <c r="E282" s="205" t="s">
        <v>4099</v>
      </c>
      <c r="F282" s="206" t="s">
        <v>4100</v>
      </c>
      <c r="G282" s="207" t="s">
        <v>515</v>
      </c>
      <c r="H282" s="208">
        <v>2</v>
      </c>
      <c r="I282" s="209"/>
      <c r="J282" s="210">
        <f>ROUND(I282*H282,2)</f>
        <v>0</v>
      </c>
      <c r="K282" s="206" t="s">
        <v>389</v>
      </c>
      <c r="L282" s="48"/>
      <c r="M282" s="211" t="s">
        <v>5</v>
      </c>
      <c r="N282" s="212" t="s">
        <v>51</v>
      </c>
      <c r="O282" s="49"/>
      <c r="P282" s="213">
        <f>O282*H282</f>
        <v>0</v>
      </c>
      <c r="Q282" s="213">
        <v>0.00016000000000000001</v>
      </c>
      <c r="R282" s="213">
        <f>Q282*H282</f>
        <v>0.00032000000000000003</v>
      </c>
      <c r="S282" s="213">
        <v>0</v>
      </c>
      <c r="T282" s="214">
        <f>S282*H282</f>
        <v>0</v>
      </c>
      <c r="AR282" s="26" t="s">
        <v>354</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4101</v>
      </c>
    </row>
    <row r="283" s="1" customFormat="1">
      <c r="B283" s="48"/>
      <c r="D283" s="216" t="s">
        <v>288</v>
      </c>
      <c r="F283" s="217" t="s">
        <v>4102</v>
      </c>
      <c r="I283" s="218"/>
      <c r="L283" s="48"/>
      <c r="M283" s="219"/>
      <c r="N283" s="49"/>
      <c r="O283" s="49"/>
      <c r="P283" s="49"/>
      <c r="Q283" s="49"/>
      <c r="R283" s="49"/>
      <c r="S283" s="49"/>
      <c r="T283" s="87"/>
      <c r="AT283" s="26" t="s">
        <v>288</v>
      </c>
      <c r="AU283" s="26" t="s">
        <v>87</v>
      </c>
    </row>
    <row r="284" s="1" customFormat="1" ht="16.5" customHeight="1">
      <c r="B284" s="203"/>
      <c r="C284" s="204" t="s">
        <v>1044</v>
      </c>
      <c r="D284" s="204" t="s">
        <v>282</v>
      </c>
      <c r="E284" s="205" t="s">
        <v>4103</v>
      </c>
      <c r="F284" s="206" t="s">
        <v>4104</v>
      </c>
      <c r="G284" s="207" t="s">
        <v>515</v>
      </c>
      <c r="H284" s="208">
        <v>2</v>
      </c>
      <c r="I284" s="209"/>
      <c r="J284" s="210">
        <f>ROUND(I284*H284,2)</f>
        <v>0</v>
      </c>
      <c r="K284" s="206" t="s">
        <v>389</v>
      </c>
      <c r="L284" s="48"/>
      <c r="M284" s="211" t="s">
        <v>5</v>
      </c>
      <c r="N284" s="212" t="s">
        <v>51</v>
      </c>
      <c r="O284" s="49"/>
      <c r="P284" s="213">
        <f>O284*H284</f>
        <v>0</v>
      </c>
      <c r="Q284" s="213">
        <v>0.00021000000000000001</v>
      </c>
      <c r="R284" s="213">
        <f>Q284*H284</f>
        <v>0.00042000000000000002</v>
      </c>
      <c r="S284" s="213">
        <v>0</v>
      </c>
      <c r="T284" s="214">
        <f>S284*H284</f>
        <v>0</v>
      </c>
      <c r="AR284" s="26" t="s">
        <v>354</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4105</v>
      </c>
    </row>
    <row r="285" s="1" customFormat="1">
      <c r="B285" s="48"/>
      <c r="D285" s="216" t="s">
        <v>288</v>
      </c>
      <c r="F285" s="217" t="s">
        <v>4106</v>
      </c>
      <c r="I285" s="218"/>
      <c r="L285" s="48"/>
      <c r="M285" s="219"/>
      <c r="N285" s="49"/>
      <c r="O285" s="49"/>
      <c r="P285" s="49"/>
      <c r="Q285" s="49"/>
      <c r="R285" s="49"/>
      <c r="S285" s="49"/>
      <c r="T285" s="87"/>
      <c r="AT285" s="26" t="s">
        <v>288</v>
      </c>
      <c r="AU285" s="26" t="s">
        <v>87</v>
      </c>
    </row>
    <row r="286" s="1" customFormat="1" ht="16.5" customHeight="1">
      <c r="B286" s="203"/>
      <c r="C286" s="204" t="s">
        <v>1051</v>
      </c>
      <c r="D286" s="204" t="s">
        <v>282</v>
      </c>
      <c r="E286" s="205" t="s">
        <v>4107</v>
      </c>
      <c r="F286" s="206" t="s">
        <v>4108</v>
      </c>
      <c r="G286" s="207" t="s">
        <v>515</v>
      </c>
      <c r="H286" s="208">
        <v>26</v>
      </c>
      <c r="I286" s="209"/>
      <c r="J286" s="210">
        <f>ROUND(I286*H286,2)</f>
        <v>0</v>
      </c>
      <c r="K286" s="206" t="s">
        <v>389</v>
      </c>
      <c r="L286" s="48"/>
      <c r="M286" s="211" t="s">
        <v>5</v>
      </c>
      <c r="N286" s="212" t="s">
        <v>51</v>
      </c>
      <c r="O286" s="49"/>
      <c r="P286" s="213">
        <f>O286*H286</f>
        <v>0</v>
      </c>
      <c r="Q286" s="213">
        <v>0.00034000000000000002</v>
      </c>
      <c r="R286" s="213">
        <f>Q286*H286</f>
        <v>0.0088400000000000006</v>
      </c>
      <c r="S286" s="213">
        <v>0</v>
      </c>
      <c r="T286" s="214">
        <f>S286*H286</f>
        <v>0</v>
      </c>
      <c r="AR286" s="26" t="s">
        <v>354</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354</v>
      </c>
      <c r="BM286" s="26" t="s">
        <v>4109</v>
      </c>
    </row>
    <row r="287" s="1" customFormat="1">
      <c r="B287" s="48"/>
      <c r="D287" s="216" t="s">
        <v>288</v>
      </c>
      <c r="F287" s="217" t="s">
        <v>4110</v>
      </c>
      <c r="I287" s="218"/>
      <c r="L287" s="48"/>
      <c r="M287" s="219"/>
      <c r="N287" s="49"/>
      <c r="O287" s="49"/>
      <c r="P287" s="49"/>
      <c r="Q287" s="49"/>
      <c r="R287" s="49"/>
      <c r="S287" s="49"/>
      <c r="T287" s="87"/>
      <c r="AT287" s="26" t="s">
        <v>288</v>
      </c>
      <c r="AU287" s="26" t="s">
        <v>87</v>
      </c>
    </row>
    <row r="288" s="1" customFormat="1" ht="16.5" customHeight="1">
      <c r="B288" s="203"/>
      <c r="C288" s="204" t="s">
        <v>1061</v>
      </c>
      <c r="D288" s="204" t="s">
        <v>282</v>
      </c>
      <c r="E288" s="205" t="s">
        <v>4111</v>
      </c>
      <c r="F288" s="206" t="s">
        <v>4112</v>
      </c>
      <c r="G288" s="207" t="s">
        <v>515</v>
      </c>
      <c r="H288" s="208">
        <v>16</v>
      </c>
      <c r="I288" s="209"/>
      <c r="J288" s="210">
        <f>ROUND(I288*H288,2)</f>
        <v>0</v>
      </c>
      <c r="K288" s="206" t="s">
        <v>389</v>
      </c>
      <c r="L288" s="48"/>
      <c r="M288" s="211" t="s">
        <v>5</v>
      </c>
      <c r="N288" s="212" t="s">
        <v>51</v>
      </c>
      <c r="O288" s="49"/>
      <c r="P288" s="213">
        <f>O288*H288</f>
        <v>0</v>
      </c>
      <c r="Q288" s="213">
        <v>0.00050000000000000001</v>
      </c>
      <c r="R288" s="213">
        <f>Q288*H288</f>
        <v>0.0080000000000000002</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4113</v>
      </c>
    </row>
    <row r="289" s="1" customFormat="1">
      <c r="B289" s="48"/>
      <c r="D289" s="216" t="s">
        <v>288</v>
      </c>
      <c r="F289" s="217" t="s">
        <v>4114</v>
      </c>
      <c r="I289" s="218"/>
      <c r="L289" s="48"/>
      <c r="M289" s="219"/>
      <c r="N289" s="49"/>
      <c r="O289" s="49"/>
      <c r="P289" s="49"/>
      <c r="Q289" s="49"/>
      <c r="R289" s="49"/>
      <c r="S289" s="49"/>
      <c r="T289" s="87"/>
      <c r="AT289" s="26" t="s">
        <v>288</v>
      </c>
      <c r="AU289" s="26" t="s">
        <v>87</v>
      </c>
    </row>
    <row r="290" s="1" customFormat="1" ht="16.5" customHeight="1">
      <c r="B290" s="203"/>
      <c r="C290" s="204" t="s">
        <v>1067</v>
      </c>
      <c r="D290" s="204" t="s">
        <v>282</v>
      </c>
      <c r="E290" s="205" t="s">
        <v>4115</v>
      </c>
      <c r="F290" s="206" t="s">
        <v>4116</v>
      </c>
      <c r="G290" s="207" t="s">
        <v>515</v>
      </c>
      <c r="H290" s="208">
        <v>20</v>
      </c>
      <c r="I290" s="209"/>
      <c r="J290" s="210">
        <f>ROUND(I290*H290,2)</f>
        <v>0</v>
      </c>
      <c r="K290" s="206" t="s">
        <v>389</v>
      </c>
      <c r="L290" s="48"/>
      <c r="M290" s="211" t="s">
        <v>5</v>
      </c>
      <c r="N290" s="212" t="s">
        <v>51</v>
      </c>
      <c r="O290" s="49"/>
      <c r="P290" s="213">
        <f>O290*H290</f>
        <v>0</v>
      </c>
      <c r="Q290" s="213">
        <v>0.00069999999999999999</v>
      </c>
      <c r="R290" s="213">
        <f>Q290*H290</f>
        <v>0.014</v>
      </c>
      <c r="S290" s="213">
        <v>0</v>
      </c>
      <c r="T290" s="214">
        <f>S290*H290</f>
        <v>0</v>
      </c>
      <c r="AR290" s="26" t="s">
        <v>354</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4117</v>
      </c>
    </row>
    <row r="291" s="1" customFormat="1">
      <c r="B291" s="48"/>
      <c r="D291" s="216" t="s">
        <v>288</v>
      </c>
      <c r="F291" s="217" t="s">
        <v>4118</v>
      </c>
      <c r="I291" s="218"/>
      <c r="L291" s="48"/>
      <c r="M291" s="219"/>
      <c r="N291" s="49"/>
      <c r="O291" s="49"/>
      <c r="P291" s="49"/>
      <c r="Q291" s="49"/>
      <c r="R291" s="49"/>
      <c r="S291" s="49"/>
      <c r="T291" s="87"/>
      <c r="AT291" s="26" t="s">
        <v>288</v>
      </c>
      <c r="AU291" s="26" t="s">
        <v>87</v>
      </c>
    </row>
    <row r="292" s="1" customFormat="1" ht="16.5" customHeight="1">
      <c r="B292" s="203"/>
      <c r="C292" s="204" t="s">
        <v>1072</v>
      </c>
      <c r="D292" s="204" t="s">
        <v>282</v>
      </c>
      <c r="E292" s="205" t="s">
        <v>4119</v>
      </c>
      <c r="F292" s="206" t="s">
        <v>4120</v>
      </c>
      <c r="G292" s="207" t="s">
        <v>515</v>
      </c>
      <c r="H292" s="208">
        <v>6</v>
      </c>
      <c r="I292" s="209"/>
      <c r="J292" s="210">
        <f>ROUND(I292*H292,2)</f>
        <v>0</v>
      </c>
      <c r="K292" s="206" t="s">
        <v>389</v>
      </c>
      <c r="L292" s="48"/>
      <c r="M292" s="211" t="s">
        <v>5</v>
      </c>
      <c r="N292" s="212" t="s">
        <v>51</v>
      </c>
      <c r="O292" s="49"/>
      <c r="P292" s="213">
        <f>O292*H292</f>
        <v>0</v>
      </c>
      <c r="Q292" s="213">
        <v>0.0016800000000000001</v>
      </c>
      <c r="R292" s="213">
        <f>Q292*H292</f>
        <v>0.01008</v>
      </c>
      <c r="S292" s="213">
        <v>0</v>
      </c>
      <c r="T292" s="214">
        <f>S292*H292</f>
        <v>0</v>
      </c>
      <c r="AR292" s="26" t="s">
        <v>354</v>
      </c>
      <c r="AT292" s="26" t="s">
        <v>282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4121</v>
      </c>
    </row>
    <row r="293" s="1" customFormat="1">
      <c r="B293" s="48"/>
      <c r="D293" s="216" t="s">
        <v>288</v>
      </c>
      <c r="F293" s="217" t="s">
        <v>4122</v>
      </c>
      <c r="I293" s="218"/>
      <c r="L293" s="48"/>
      <c r="M293" s="219"/>
      <c r="N293" s="49"/>
      <c r="O293" s="49"/>
      <c r="P293" s="49"/>
      <c r="Q293" s="49"/>
      <c r="R293" s="49"/>
      <c r="S293" s="49"/>
      <c r="T293" s="87"/>
      <c r="AT293" s="26" t="s">
        <v>288</v>
      </c>
      <c r="AU293" s="26" t="s">
        <v>87</v>
      </c>
    </row>
    <row r="294" s="1" customFormat="1" ht="16.5" customHeight="1">
      <c r="B294" s="203"/>
      <c r="C294" s="204" t="s">
        <v>1078</v>
      </c>
      <c r="D294" s="204" t="s">
        <v>282</v>
      </c>
      <c r="E294" s="205" t="s">
        <v>4123</v>
      </c>
      <c r="F294" s="206" t="s">
        <v>4124</v>
      </c>
      <c r="G294" s="207" t="s">
        <v>515</v>
      </c>
      <c r="H294" s="208">
        <v>3</v>
      </c>
      <c r="I294" s="209"/>
      <c r="J294" s="210">
        <f>ROUND(I294*H294,2)</f>
        <v>0</v>
      </c>
      <c r="K294" s="206" t="s">
        <v>389</v>
      </c>
      <c r="L294" s="48"/>
      <c r="M294" s="211" t="s">
        <v>5</v>
      </c>
      <c r="N294" s="212" t="s">
        <v>51</v>
      </c>
      <c r="O294" s="49"/>
      <c r="P294" s="213">
        <f>O294*H294</f>
        <v>0</v>
      </c>
      <c r="Q294" s="213">
        <v>0.00155</v>
      </c>
      <c r="R294" s="213">
        <f>Q294*H294</f>
        <v>0.0046499999999999996</v>
      </c>
      <c r="S294" s="213">
        <v>0</v>
      </c>
      <c r="T294" s="214">
        <f>S294*H294</f>
        <v>0</v>
      </c>
      <c r="AR294" s="26" t="s">
        <v>354</v>
      </c>
      <c r="AT294" s="26" t="s">
        <v>282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354</v>
      </c>
      <c r="BM294" s="26" t="s">
        <v>4125</v>
      </c>
    </row>
    <row r="295" s="1" customFormat="1">
      <c r="B295" s="48"/>
      <c r="D295" s="216" t="s">
        <v>288</v>
      </c>
      <c r="F295" s="217" t="s">
        <v>4126</v>
      </c>
      <c r="I295" s="218"/>
      <c r="L295" s="48"/>
      <c r="M295" s="219"/>
      <c r="N295" s="49"/>
      <c r="O295" s="49"/>
      <c r="P295" s="49"/>
      <c r="Q295" s="49"/>
      <c r="R295" s="49"/>
      <c r="S295" s="49"/>
      <c r="T295" s="87"/>
      <c r="AT295" s="26" t="s">
        <v>288</v>
      </c>
      <c r="AU295" s="26" t="s">
        <v>87</v>
      </c>
    </row>
    <row r="296" s="1" customFormat="1" ht="16.5" customHeight="1">
      <c r="B296" s="203"/>
      <c r="C296" s="204" t="s">
        <v>1084</v>
      </c>
      <c r="D296" s="204" t="s">
        <v>282</v>
      </c>
      <c r="E296" s="205" t="s">
        <v>4127</v>
      </c>
      <c r="F296" s="206" t="s">
        <v>4128</v>
      </c>
      <c r="G296" s="207" t="s">
        <v>515</v>
      </c>
      <c r="H296" s="208">
        <v>2</v>
      </c>
      <c r="I296" s="209"/>
      <c r="J296" s="210">
        <f>ROUND(I296*H296,2)</f>
        <v>0</v>
      </c>
      <c r="K296" s="206" t="s">
        <v>5</v>
      </c>
      <c r="L296" s="48"/>
      <c r="M296" s="211" t="s">
        <v>5</v>
      </c>
      <c r="N296" s="212" t="s">
        <v>51</v>
      </c>
      <c r="O296" s="49"/>
      <c r="P296" s="213">
        <f>O296*H296</f>
        <v>0</v>
      </c>
      <c r="Q296" s="213">
        <v>0.00155</v>
      </c>
      <c r="R296" s="213">
        <f>Q296*H296</f>
        <v>0.0030999999999999999</v>
      </c>
      <c r="S296" s="213">
        <v>0</v>
      </c>
      <c r="T296" s="214">
        <f>S296*H296</f>
        <v>0</v>
      </c>
      <c r="AR296" s="26" t="s">
        <v>354</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354</v>
      </c>
      <c r="BM296" s="26" t="s">
        <v>4129</v>
      </c>
    </row>
    <row r="297" s="1" customFormat="1">
      <c r="B297" s="48"/>
      <c r="D297" s="216" t="s">
        <v>288</v>
      </c>
      <c r="F297" s="217" t="s">
        <v>4130</v>
      </c>
      <c r="I297" s="218"/>
      <c r="L297" s="48"/>
      <c r="M297" s="219"/>
      <c r="N297" s="49"/>
      <c r="O297" s="49"/>
      <c r="P297" s="49"/>
      <c r="Q297" s="49"/>
      <c r="R297" s="49"/>
      <c r="S297" s="49"/>
      <c r="T297" s="87"/>
      <c r="AT297" s="26" t="s">
        <v>288</v>
      </c>
      <c r="AU297" s="26" t="s">
        <v>87</v>
      </c>
    </row>
    <row r="298" s="1" customFormat="1" ht="25.5" customHeight="1">
      <c r="B298" s="203"/>
      <c r="C298" s="204" t="s">
        <v>1096</v>
      </c>
      <c r="D298" s="204" t="s">
        <v>282</v>
      </c>
      <c r="E298" s="205" t="s">
        <v>4131</v>
      </c>
      <c r="F298" s="206" t="s">
        <v>4132</v>
      </c>
      <c r="G298" s="207" t="s">
        <v>515</v>
      </c>
      <c r="H298" s="208">
        <v>22</v>
      </c>
      <c r="I298" s="209"/>
      <c r="J298" s="210">
        <f>ROUND(I298*H298,2)</f>
        <v>0</v>
      </c>
      <c r="K298" s="206" t="s">
        <v>389</v>
      </c>
      <c r="L298" s="48"/>
      <c r="M298" s="211" t="s">
        <v>5</v>
      </c>
      <c r="N298" s="212" t="s">
        <v>51</v>
      </c>
      <c r="O298" s="49"/>
      <c r="P298" s="213">
        <f>O298*H298</f>
        <v>0</v>
      </c>
      <c r="Q298" s="213">
        <v>0.00051999999999999995</v>
      </c>
      <c r="R298" s="213">
        <f>Q298*H298</f>
        <v>0.011439999999999999</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4133</v>
      </c>
    </row>
    <row r="299" s="1" customFormat="1">
      <c r="B299" s="48"/>
      <c r="D299" s="216" t="s">
        <v>288</v>
      </c>
      <c r="F299" s="217" t="s">
        <v>4132</v>
      </c>
      <c r="I299" s="218"/>
      <c r="L299" s="48"/>
      <c r="M299" s="219"/>
      <c r="N299" s="49"/>
      <c r="O299" s="49"/>
      <c r="P299" s="49"/>
      <c r="Q299" s="49"/>
      <c r="R299" s="49"/>
      <c r="S299" s="49"/>
      <c r="T299" s="87"/>
      <c r="AT299" s="26" t="s">
        <v>288</v>
      </c>
      <c r="AU299" s="26" t="s">
        <v>87</v>
      </c>
    </row>
    <row r="300" s="1" customFormat="1" ht="25.5" customHeight="1">
      <c r="B300" s="203"/>
      <c r="C300" s="204" t="s">
        <v>1102</v>
      </c>
      <c r="D300" s="204" t="s">
        <v>282</v>
      </c>
      <c r="E300" s="205" t="s">
        <v>4134</v>
      </c>
      <c r="F300" s="206" t="s">
        <v>4135</v>
      </c>
      <c r="G300" s="207" t="s">
        <v>515</v>
      </c>
      <c r="H300" s="208">
        <v>3</v>
      </c>
      <c r="I300" s="209"/>
      <c r="J300" s="210">
        <f>ROUND(I300*H300,2)</f>
        <v>0</v>
      </c>
      <c r="K300" s="206" t="s">
        <v>389</v>
      </c>
      <c r="L300" s="48"/>
      <c r="M300" s="211" t="s">
        <v>5</v>
      </c>
      <c r="N300" s="212" t="s">
        <v>51</v>
      </c>
      <c r="O300" s="49"/>
      <c r="P300" s="213">
        <f>O300*H300</f>
        <v>0</v>
      </c>
      <c r="Q300" s="213">
        <v>0.00147</v>
      </c>
      <c r="R300" s="213">
        <f>Q300*H300</f>
        <v>0.0044099999999999999</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4136</v>
      </c>
    </row>
    <row r="301" s="1" customFormat="1">
      <c r="B301" s="48"/>
      <c r="D301" s="216" t="s">
        <v>288</v>
      </c>
      <c r="F301" s="217" t="s">
        <v>4135</v>
      </c>
      <c r="I301" s="218"/>
      <c r="L301" s="48"/>
      <c r="M301" s="219"/>
      <c r="N301" s="49"/>
      <c r="O301" s="49"/>
      <c r="P301" s="49"/>
      <c r="Q301" s="49"/>
      <c r="R301" s="49"/>
      <c r="S301" s="49"/>
      <c r="T301" s="87"/>
      <c r="AT301" s="26" t="s">
        <v>288</v>
      </c>
      <c r="AU301" s="26" t="s">
        <v>87</v>
      </c>
    </row>
    <row r="302" s="1" customFormat="1" ht="16.5" customHeight="1">
      <c r="B302" s="203"/>
      <c r="C302" s="204" t="s">
        <v>1112</v>
      </c>
      <c r="D302" s="204" t="s">
        <v>282</v>
      </c>
      <c r="E302" s="205" t="s">
        <v>4137</v>
      </c>
      <c r="F302" s="206" t="s">
        <v>4138</v>
      </c>
      <c r="G302" s="207" t="s">
        <v>515</v>
      </c>
      <c r="H302" s="208">
        <v>8</v>
      </c>
      <c r="I302" s="209"/>
      <c r="J302" s="210">
        <f>ROUND(I302*H302,2)</f>
        <v>0</v>
      </c>
      <c r="K302" s="206" t="s">
        <v>389</v>
      </c>
      <c r="L302" s="48"/>
      <c r="M302" s="211" t="s">
        <v>5</v>
      </c>
      <c r="N302" s="212" t="s">
        <v>51</v>
      </c>
      <c r="O302" s="49"/>
      <c r="P302" s="213">
        <f>O302*H302</f>
        <v>0</v>
      </c>
      <c r="Q302" s="213">
        <v>0.00024000000000000001</v>
      </c>
      <c r="R302" s="213">
        <f>Q302*H302</f>
        <v>0.0019200000000000001</v>
      </c>
      <c r="S302" s="213">
        <v>0</v>
      </c>
      <c r="T302" s="214">
        <f>S302*H302</f>
        <v>0</v>
      </c>
      <c r="AR302" s="26" t="s">
        <v>354</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354</v>
      </c>
      <c r="BM302" s="26" t="s">
        <v>4139</v>
      </c>
    </row>
    <row r="303" s="1" customFormat="1">
      <c r="B303" s="48"/>
      <c r="D303" s="216" t="s">
        <v>288</v>
      </c>
      <c r="F303" s="217" t="s">
        <v>4138</v>
      </c>
      <c r="I303" s="218"/>
      <c r="L303" s="48"/>
      <c r="M303" s="219"/>
      <c r="N303" s="49"/>
      <c r="O303" s="49"/>
      <c r="P303" s="49"/>
      <c r="Q303" s="49"/>
      <c r="R303" s="49"/>
      <c r="S303" s="49"/>
      <c r="T303" s="87"/>
      <c r="AT303" s="26" t="s">
        <v>288</v>
      </c>
      <c r="AU303" s="26" t="s">
        <v>87</v>
      </c>
    </row>
    <row r="304" s="1" customFormat="1" ht="16.5" customHeight="1">
      <c r="B304" s="203"/>
      <c r="C304" s="204" t="s">
        <v>1133</v>
      </c>
      <c r="D304" s="204" t="s">
        <v>282</v>
      </c>
      <c r="E304" s="205" t="s">
        <v>4140</v>
      </c>
      <c r="F304" s="206" t="s">
        <v>4141</v>
      </c>
      <c r="G304" s="207" t="s">
        <v>470</v>
      </c>
      <c r="H304" s="208">
        <v>0.17399999999999999</v>
      </c>
      <c r="I304" s="209"/>
      <c r="J304" s="210">
        <f>ROUND(I304*H304,2)</f>
        <v>0</v>
      </c>
      <c r="K304" s="206" t="s">
        <v>389</v>
      </c>
      <c r="L304" s="48"/>
      <c r="M304" s="211" t="s">
        <v>5</v>
      </c>
      <c r="N304" s="212" t="s">
        <v>51</v>
      </c>
      <c r="O304" s="49"/>
      <c r="P304" s="213">
        <f>O304*H304</f>
        <v>0</v>
      </c>
      <c r="Q304" s="213">
        <v>0</v>
      </c>
      <c r="R304" s="213">
        <f>Q304*H304</f>
        <v>0</v>
      </c>
      <c r="S304" s="213">
        <v>0</v>
      </c>
      <c r="T304" s="214">
        <f>S304*H304</f>
        <v>0</v>
      </c>
      <c r="AR304" s="26" t="s">
        <v>354</v>
      </c>
      <c r="AT304" s="26" t="s">
        <v>282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4142</v>
      </c>
    </row>
    <row r="305" s="1" customFormat="1">
      <c r="B305" s="48"/>
      <c r="D305" s="216" t="s">
        <v>288</v>
      </c>
      <c r="F305" s="217" t="s">
        <v>4143</v>
      </c>
      <c r="I305" s="218"/>
      <c r="L305" s="48"/>
      <c r="M305" s="219"/>
      <c r="N305" s="49"/>
      <c r="O305" s="49"/>
      <c r="P305" s="49"/>
      <c r="Q305" s="49"/>
      <c r="R305" s="49"/>
      <c r="S305" s="49"/>
      <c r="T305" s="87"/>
      <c r="AT305" s="26" t="s">
        <v>288</v>
      </c>
      <c r="AU305" s="26" t="s">
        <v>87</v>
      </c>
    </row>
    <row r="306" s="10" customFormat="1" ht="29.88" customHeight="1">
      <c r="B306" s="192"/>
      <c r="D306" s="193" t="s">
        <v>79</v>
      </c>
      <c r="E306" s="230" t="s">
        <v>4144</v>
      </c>
      <c r="F306" s="230" t="s">
        <v>4145</v>
      </c>
      <c r="I306" s="195"/>
      <c r="J306" s="231">
        <f>BK306</f>
        <v>0</v>
      </c>
      <c r="L306" s="192"/>
      <c r="M306" s="197"/>
      <c r="N306" s="198"/>
      <c r="O306" s="198"/>
      <c r="P306" s="199">
        <f>SUM(P307:P380)</f>
        <v>0</v>
      </c>
      <c r="Q306" s="198"/>
      <c r="R306" s="199">
        <f>SUM(R307:R380)</f>
        <v>5.8326000000000011</v>
      </c>
      <c r="S306" s="198"/>
      <c r="T306" s="200">
        <f>SUM(T307:T380)</f>
        <v>0</v>
      </c>
      <c r="AR306" s="193" t="s">
        <v>87</v>
      </c>
      <c r="AT306" s="201" t="s">
        <v>79</v>
      </c>
      <c r="AU306" s="201" t="s">
        <v>24</v>
      </c>
      <c r="AY306" s="193" t="s">
        <v>281</v>
      </c>
      <c r="BK306" s="202">
        <f>SUM(BK307:BK380)</f>
        <v>0</v>
      </c>
    </row>
    <row r="307" s="1" customFormat="1" ht="16.5" customHeight="1">
      <c r="B307" s="203"/>
      <c r="C307" s="204" t="s">
        <v>1148</v>
      </c>
      <c r="D307" s="204" t="s">
        <v>282</v>
      </c>
      <c r="E307" s="205" t="s">
        <v>4146</v>
      </c>
      <c r="F307" s="206" t="s">
        <v>4147</v>
      </c>
      <c r="G307" s="207" t="s">
        <v>515</v>
      </c>
      <c r="H307" s="208">
        <v>42</v>
      </c>
      <c r="I307" s="209"/>
      <c r="J307" s="210">
        <f>ROUND(I307*H307,2)</f>
        <v>0</v>
      </c>
      <c r="K307" s="206" t="s">
        <v>389</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4148</v>
      </c>
    </row>
    <row r="308" s="1" customFormat="1">
      <c r="B308" s="48"/>
      <c r="D308" s="216" t="s">
        <v>288</v>
      </c>
      <c r="F308" s="217" t="s">
        <v>4149</v>
      </c>
      <c r="I308" s="218"/>
      <c r="L308" s="48"/>
      <c r="M308" s="219"/>
      <c r="N308" s="49"/>
      <c r="O308" s="49"/>
      <c r="P308" s="49"/>
      <c r="Q308" s="49"/>
      <c r="R308" s="49"/>
      <c r="S308" s="49"/>
      <c r="T308" s="87"/>
      <c r="AT308" s="26" t="s">
        <v>288</v>
      </c>
      <c r="AU308" s="26" t="s">
        <v>87</v>
      </c>
    </row>
    <row r="309" s="1" customFormat="1" ht="16.5" customHeight="1">
      <c r="B309" s="203"/>
      <c r="C309" s="204" t="s">
        <v>1173</v>
      </c>
      <c r="D309" s="204" t="s">
        <v>282</v>
      </c>
      <c r="E309" s="205" t="s">
        <v>4150</v>
      </c>
      <c r="F309" s="206" t="s">
        <v>4151</v>
      </c>
      <c r="G309" s="207" t="s">
        <v>515</v>
      </c>
      <c r="H309" s="208">
        <v>5</v>
      </c>
      <c r="I309" s="209"/>
      <c r="J309" s="210">
        <f>ROUND(I309*H309,2)</f>
        <v>0</v>
      </c>
      <c r="K309" s="206" t="s">
        <v>389</v>
      </c>
      <c r="L309" s="48"/>
      <c r="M309" s="211" t="s">
        <v>5</v>
      </c>
      <c r="N309" s="212" t="s">
        <v>51</v>
      </c>
      <c r="O309" s="49"/>
      <c r="P309" s="213">
        <f>O309*H309</f>
        <v>0</v>
      </c>
      <c r="Q309" s="213">
        <v>0.0071999999999999998</v>
      </c>
      <c r="R309" s="213">
        <f>Q309*H309</f>
        <v>0.035999999999999997</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4152</v>
      </c>
    </row>
    <row r="310" s="1" customFormat="1">
      <c r="B310" s="48"/>
      <c r="D310" s="216" t="s">
        <v>288</v>
      </c>
      <c r="F310" s="217" t="s">
        <v>4153</v>
      </c>
      <c r="I310" s="218"/>
      <c r="L310" s="48"/>
      <c r="M310" s="219"/>
      <c r="N310" s="49"/>
      <c r="O310" s="49"/>
      <c r="P310" s="49"/>
      <c r="Q310" s="49"/>
      <c r="R310" s="49"/>
      <c r="S310" s="49"/>
      <c r="T310" s="87"/>
      <c r="AT310" s="26" t="s">
        <v>288</v>
      </c>
      <c r="AU310" s="26" t="s">
        <v>87</v>
      </c>
    </row>
    <row r="311" s="1" customFormat="1" ht="16.5" customHeight="1">
      <c r="B311" s="203"/>
      <c r="C311" s="204" t="s">
        <v>1183</v>
      </c>
      <c r="D311" s="204" t="s">
        <v>282</v>
      </c>
      <c r="E311" s="205" t="s">
        <v>4154</v>
      </c>
      <c r="F311" s="206" t="s">
        <v>4155</v>
      </c>
      <c r="G311" s="207" t="s">
        <v>515</v>
      </c>
      <c r="H311" s="208">
        <v>2</v>
      </c>
      <c r="I311" s="209"/>
      <c r="J311" s="210">
        <f>ROUND(I311*H311,2)</f>
        <v>0</v>
      </c>
      <c r="K311" s="206" t="s">
        <v>389</v>
      </c>
      <c r="L311" s="48"/>
      <c r="M311" s="211" t="s">
        <v>5</v>
      </c>
      <c r="N311" s="212" t="s">
        <v>51</v>
      </c>
      <c r="O311" s="49"/>
      <c r="P311" s="213">
        <f>O311*H311</f>
        <v>0</v>
      </c>
      <c r="Q311" s="213">
        <v>0.0083999999999999995</v>
      </c>
      <c r="R311" s="213">
        <f>Q311*H311</f>
        <v>0.016799999999999999</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4156</v>
      </c>
    </row>
    <row r="312" s="1" customFormat="1">
      <c r="B312" s="48"/>
      <c r="D312" s="216" t="s">
        <v>288</v>
      </c>
      <c r="F312" s="217" t="s">
        <v>4157</v>
      </c>
      <c r="I312" s="218"/>
      <c r="L312" s="48"/>
      <c r="M312" s="219"/>
      <c r="N312" s="49"/>
      <c r="O312" s="49"/>
      <c r="P312" s="49"/>
      <c r="Q312" s="49"/>
      <c r="R312" s="49"/>
      <c r="S312" s="49"/>
      <c r="T312" s="87"/>
      <c r="AT312" s="26" t="s">
        <v>288</v>
      </c>
      <c r="AU312" s="26" t="s">
        <v>87</v>
      </c>
    </row>
    <row r="313" s="1" customFormat="1" ht="16.5" customHeight="1">
      <c r="B313" s="203"/>
      <c r="C313" s="204" t="s">
        <v>1201</v>
      </c>
      <c r="D313" s="204" t="s">
        <v>282</v>
      </c>
      <c r="E313" s="205" t="s">
        <v>4158</v>
      </c>
      <c r="F313" s="206" t="s">
        <v>4159</v>
      </c>
      <c r="G313" s="207" t="s">
        <v>515</v>
      </c>
      <c r="H313" s="208">
        <v>1</v>
      </c>
      <c r="I313" s="209"/>
      <c r="J313" s="210">
        <f>ROUND(I313*H313,2)</f>
        <v>0</v>
      </c>
      <c r="K313" s="206" t="s">
        <v>389</v>
      </c>
      <c r="L313" s="48"/>
      <c r="M313" s="211" t="s">
        <v>5</v>
      </c>
      <c r="N313" s="212" t="s">
        <v>51</v>
      </c>
      <c r="O313" s="49"/>
      <c r="P313" s="213">
        <f>O313*H313</f>
        <v>0</v>
      </c>
      <c r="Q313" s="213">
        <v>0.0096399999999999993</v>
      </c>
      <c r="R313" s="213">
        <f>Q313*H313</f>
        <v>0.0096399999999999993</v>
      </c>
      <c r="S313" s="213">
        <v>0</v>
      </c>
      <c r="T313" s="214">
        <f>S313*H313</f>
        <v>0</v>
      </c>
      <c r="AR313" s="26" t="s">
        <v>354</v>
      </c>
      <c r="AT313" s="26" t="s">
        <v>282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4160</v>
      </c>
    </row>
    <row r="314" s="1" customFormat="1">
      <c r="B314" s="48"/>
      <c r="D314" s="216" t="s">
        <v>288</v>
      </c>
      <c r="F314" s="217" t="s">
        <v>4161</v>
      </c>
      <c r="I314" s="218"/>
      <c r="L314" s="48"/>
      <c r="M314" s="219"/>
      <c r="N314" s="49"/>
      <c r="O314" s="49"/>
      <c r="P314" s="49"/>
      <c r="Q314" s="49"/>
      <c r="R314" s="49"/>
      <c r="S314" s="49"/>
      <c r="T314" s="87"/>
      <c r="AT314" s="26" t="s">
        <v>288</v>
      </c>
      <c r="AU314" s="26" t="s">
        <v>87</v>
      </c>
    </row>
    <row r="315" s="1" customFormat="1" ht="16.5" customHeight="1">
      <c r="B315" s="203"/>
      <c r="C315" s="204" t="s">
        <v>1208</v>
      </c>
      <c r="D315" s="204" t="s">
        <v>282</v>
      </c>
      <c r="E315" s="205" t="s">
        <v>4162</v>
      </c>
      <c r="F315" s="206" t="s">
        <v>4163</v>
      </c>
      <c r="G315" s="207" t="s">
        <v>515</v>
      </c>
      <c r="H315" s="208">
        <v>1</v>
      </c>
      <c r="I315" s="209"/>
      <c r="J315" s="210">
        <f>ROUND(I315*H315,2)</f>
        <v>0</v>
      </c>
      <c r="K315" s="206" t="s">
        <v>389</v>
      </c>
      <c r="L315" s="48"/>
      <c r="M315" s="211" t="s">
        <v>5</v>
      </c>
      <c r="N315" s="212" t="s">
        <v>51</v>
      </c>
      <c r="O315" s="49"/>
      <c r="P315" s="213">
        <f>O315*H315</f>
        <v>0</v>
      </c>
      <c r="Q315" s="213">
        <v>0.01336</v>
      </c>
      <c r="R315" s="213">
        <f>Q315*H315</f>
        <v>0.01336</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4164</v>
      </c>
    </row>
    <row r="316" s="1" customFormat="1">
      <c r="B316" s="48"/>
      <c r="D316" s="216" t="s">
        <v>288</v>
      </c>
      <c r="F316" s="217" t="s">
        <v>4165</v>
      </c>
      <c r="I316" s="218"/>
      <c r="L316" s="48"/>
      <c r="M316" s="219"/>
      <c r="N316" s="49"/>
      <c r="O316" s="49"/>
      <c r="P316" s="49"/>
      <c r="Q316" s="49"/>
      <c r="R316" s="49"/>
      <c r="S316" s="49"/>
      <c r="T316" s="87"/>
      <c r="AT316" s="26" t="s">
        <v>288</v>
      </c>
      <c r="AU316" s="26" t="s">
        <v>87</v>
      </c>
    </row>
    <row r="317" s="1" customFormat="1" ht="16.5" customHeight="1">
      <c r="B317" s="203"/>
      <c r="C317" s="204" t="s">
        <v>737</v>
      </c>
      <c r="D317" s="204" t="s">
        <v>282</v>
      </c>
      <c r="E317" s="205" t="s">
        <v>4166</v>
      </c>
      <c r="F317" s="206" t="s">
        <v>4167</v>
      </c>
      <c r="G317" s="207" t="s">
        <v>515</v>
      </c>
      <c r="H317" s="208">
        <v>9</v>
      </c>
      <c r="I317" s="209"/>
      <c r="J317" s="210">
        <f>ROUND(I317*H317,2)</f>
        <v>0</v>
      </c>
      <c r="K317" s="206" t="s">
        <v>389</v>
      </c>
      <c r="L317" s="48"/>
      <c r="M317" s="211" t="s">
        <v>5</v>
      </c>
      <c r="N317" s="212" t="s">
        <v>51</v>
      </c>
      <c r="O317" s="49"/>
      <c r="P317" s="213">
        <f>O317*H317</f>
        <v>0</v>
      </c>
      <c r="Q317" s="213">
        <v>0.012449999999999999</v>
      </c>
      <c r="R317" s="213">
        <f>Q317*H317</f>
        <v>0.11205</v>
      </c>
      <c r="S317" s="213">
        <v>0</v>
      </c>
      <c r="T317" s="214">
        <f>S317*H317</f>
        <v>0</v>
      </c>
      <c r="AR317" s="26" t="s">
        <v>354</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4168</v>
      </c>
    </row>
    <row r="318" s="1" customFormat="1">
      <c r="B318" s="48"/>
      <c r="D318" s="216" t="s">
        <v>288</v>
      </c>
      <c r="F318" s="217" t="s">
        <v>4169</v>
      </c>
      <c r="I318" s="218"/>
      <c r="L318" s="48"/>
      <c r="M318" s="219"/>
      <c r="N318" s="49"/>
      <c r="O318" s="49"/>
      <c r="P318" s="49"/>
      <c r="Q318" s="49"/>
      <c r="R318" s="49"/>
      <c r="S318" s="49"/>
      <c r="T318" s="87"/>
      <c r="AT318" s="26" t="s">
        <v>288</v>
      </c>
      <c r="AU318" s="26" t="s">
        <v>87</v>
      </c>
    </row>
    <row r="319" s="1" customFormat="1" ht="16.5" customHeight="1">
      <c r="B319" s="203"/>
      <c r="C319" s="204" t="s">
        <v>1226</v>
      </c>
      <c r="D319" s="204" t="s">
        <v>282</v>
      </c>
      <c r="E319" s="205" t="s">
        <v>4170</v>
      </c>
      <c r="F319" s="206" t="s">
        <v>4171</v>
      </c>
      <c r="G319" s="207" t="s">
        <v>515</v>
      </c>
      <c r="H319" s="208">
        <v>9</v>
      </c>
      <c r="I319" s="209"/>
      <c r="J319" s="210">
        <f>ROUND(I319*H319,2)</f>
        <v>0</v>
      </c>
      <c r="K319" s="206" t="s">
        <v>389</v>
      </c>
      <c r="L319" s="48"/>
      <c r="M319" s="211" t="s">
        <v>5</v>
      </c>
      <c r="N319" s="212" t="s">
        <v>51</v>
      </c>
      <c r="O319" s="49"/>
      <c r="P319" s="213">
        <f>O319*H319</f>
        <v>0</v>
      </c>
      <c r="Q319" s="213">
        <v>0.016549999999999999</v>
      </c>
      <c r="R319" s="213">
        <f>Q319*H319</f>
        <v>0.14895</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4172</v>
      </c>
    </row>
    <row r="320" s="1" customFormat="1">
      <c r="B320" s="48"/>
      <c r="D320" s="216" t="s">
        <v>288</v>
      </c>
      <c r="F320" s="217" t="s">
        <v>4173</v>
      </c>
      <c r="I320" s="218"/>
      <c r="L320" s="48"/>
      <c r="M320" s="219"/>
      <c r="N320" s="49"/>
      <c r="O320" s="49"/>
      <c r="P320" s="49"/>
      <c r="Q320" s="49"/>
      <c r="R320" s="49"/>
      <c r="S320" s="49"/>
      <c r="T320" s="87"/>
      <c r="AT320" s="26" t="s">
        <v>288</v>
      </c>
      <c r="AU320" s="26" t="s">
        <v>87</v>
      </c>
    </row>
    <row r="321" s="1" customFormat="1" ht="16.5" customHeight="1">
      <c r="B321" s="203"/>
      <c r="C321" s="204" t="s">
        <v>1238</v>
      </c>
      <c r="D321" s="204" t="s">
        <v>282</v>
      </c>
      <c r="E321" s="205" t="s">
        <v>4174</v>
      </c>
      <c r="F321" s="206" t="s">
        <v>4175</v>
      </c>
      <c r="G321" s="207" t="s">
        <v>515</v>
      </c>
      <c r="H321" s="208">
        <v>2</v>
      </c>
      <c r="I321" s="209"/>
      <c r="J321" s="210">
        <f>ROUND(I321*H321,2)</f>
        <v>0</v>
      </c>
      <c r="K321" s="206" t="s">
        <v>389</v>
      </c>
      <c r="L321" s="48"/>
      <c r="M321" s="211" t="s">
        <v>5</v>
      </c>
      <c r="N321" s="212" t="s">
        <v>51</v>
      </c>
      <c r="O321" s="49"/>
      <c r="P321" s="213">
        <f>O321*H321</f>
        <v>0</v>
      </c>
      <c r="Q321" s="213">
        <v>0.018599999999999998</v>
      </c>
      <c r="R321" s="213">
        <f>Q321*H321</f>
        <v>0.037199999999999997</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4176</v>
      </c>
    </row>
    <row r="322" s="1" customFormat="1">
      <c r="B322" s="48"/>
      <c r="D322" s="216" t="s">
        <v>288</v>
      </c>
      <c r="F322" s="217" t="s">
        <v>4177</v>
      </c>
      <c r="I322" s="218"/>
      <c r="L322" s="48"/>
      <c r="M322" s="219"/>
      <c r="N322" s="49"/>
      <c r="O322" s="49"/>
      <c r="P322" s="49"/>
      <c r="Q322" s="49"/>
      <c r="R322" s="49"/>
      <c r="S322" s="49"/>
      <c r="T322" s="87"/>
      <c r="AT322" s="26" t="s">
        <v>288</v>
      </c>
      <c r="AU322" s="26" t="s">
        <v>87</v>
      </c>
    </row>
    <row r="323" s="1" customFormat="1" ht="16.5" customHeight="1">
      <c r="B323" s="203"/>
      <c r="C323" s="204" t="s">
        <v>1248</v>
      </c>
      <c r="D323" s="204" t="s">
        <v>282</v>
      </c>
      <c r="E323" s="205" t="s">
        <v>4178</v>
      </c>
      <c r="F323" s="206" t="s">
        <v>4179</v>
      </c>
      <c r="G323" s="207" t="s">
        <v>515</v>
      </c>
      <c r="H323" s="208">
        <v>4</v>
      </c>
      <c r="I323" s="209"/>
      <c r="J323" s="210">
        <f>ROUND(I323*H323,2)</f>
        <v>0</v>
      </c>
      <c r="K323" s="206" t="s">
        <v>389</v>
      </c>
      <c r="L323" s="48"/>
      <c r="M323" s="211" t="s">
        <v>5</v>
      </c>
      <c r="N323" s="212" t="s">
        <v>51</v>
      </c>
      <c r="O323" s="49"/>
      <c r="P323" s="213">
        <f>O323*H323</f>
        <v>0</v>
      </c>
      <c r="Q323" s="213">
        <v>0.020650000000000002</v>
      </c>
      <c r="R323" s="213">
        <f>Q323*H323</f>
        <v>0.082600000000000007</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4180</v>
      </c>
    </row>
    <row r="324" s="1" customFormat="1">
      <c r="B324" s="48"/>
      <c r="D324" s="216" t="s">
        <v>288</v>
      </c>
      <c r="F324" s="217" t="s">
        <v>4181</v>
      </c>
      <c r="I324" s="218"/>
      <c r="L324" s="48"/>
      <c r="M324" s="219"/>
      <c r="N324" s="49"/>
      <c r="O324" s="49"/>
      <c r="P324" s="49"/>
      <c r="Q324" s="49"/>
      <c r="R324" s="49"/>
      <c r="S324" s="49"/>
      <c r="T324" s="87"/>
      <c r="AT324" s="26" t="s">
        <v>288</v>
      </c>
      <c r="AU324" s="26" t="s">
        <v>87</v>
      </c>
    </row>
    <row r="325" s="1" customFormat="1" ht="16.5" customHeight="1">
      <c r="B325" s="203"/>
      <c r="C325" s="204" t="s">
        <v>1253</v>
      </c>
      <c r="D325" s="204" t="s">
        <v>282</v>
      </c>
      <c r="E325" s="205" t="s">
        <v>4182</v>
      </c>
      <c r="F325" s="206" t="s">
        <v>4183</v>
      </c>
      <c r="G325" s="207" t="s">
        <v>515</v>
      </c>
      <c r="H325" s="208">
        <v>2</v>
      </c>
      <c r="I325" s="209"/>
      <c r="J325" s="210">
        <f>ROUND(I325*H325,2)</f>
        <v>0</v>
      </c>
      <c r="K325" s="206" t="s">
        <v>389</v>
      </c>
      <c r="L325" s="48"/>
      <c r="M325" s="211" t="s">
        <v>5</v>
      </c>
      <c r="N325" s="212" t="s">
        <v>51</v>
      </c>
      <c r="O325" s="49"/>
      <c r="P325" s="213">
        <f>O325*H325</f>
        <v>0</v>
      </c>
      <c r="Q325" s="213">
        <v>0.022700000000000001</v>
      </c>
      <c r="R325" s="213">
        <f>Q325*H325</f>
        <v>0.045400000000000003</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4184</v>
      </c>
    </row>
    <row r="326" s="1" customFormat="1">
      <c r="B326" s="48"/>
      <c r="D326" s="216" t="s">
        <v>288</v>
      </c>
      <c r="F326" s="217" t="s">
        <v>4185</v>
      </c>
      <c r="I326" s="218"/>
      <c r="L326" s="48"/>
      <c r="M326" s="219"/>
      <c r="N326" s="49"/>
      <c r="O326" s="49"/>
      <c r="P326" s="49"/>
      <c r="Q326" s="49"/>
      <c r="R326" s="49"/>
      <c r="S326" s="49"/>
      <c r="T326" s="87"/>
      <c r="AT326" s="26" t="s">
        <v>288</v>
      </c>
      <c r="AU326" s="26" t="s">
        <v>87</v>
      </c>
    </row>
    <row r="327" s="1" customFormat="1" ht="16.5" customHeight="1">
      <c r="B327" s="203"/>
      <c r="C327" s="204" t="s">
        <v>1257</v>
      </c>
      <c r="D327" s="204" t="s">
        <v>282</v>
      </c>
      <c r="E327" s="205" t="s">
        <v>4186</v>
      </c>
      <c r="F327" s="206" t="s">
        <v>4187</v>
      </c>
      <c r="G327" s="207" t="s">
        <v>515</v>
      </c>
      <c r="H327" s="208">
        <v>4</v>
      </c>
      <c r="I327" s="209"/>
      <c r="J327" s="210">
        <f>ROUND(I327*H327,2)</f>
        <v>0</v>
      </c>
      <c r="K327" s="206" t="s">
        <v>389</v>
      </c>
      <c r="L327" s="48"/>
      <c r="M327" s="211" t="s">
        <v>5</v>
      </c>
      <c r="N327" s="212" t="s">
        <v>51</v>
      </c>
      <c r="O327" s="49"/>
      <c r="P327" s="213">
        <f>O327*H327</f>
        <v>0</v>
      </c>
      <c r="Q327" s="213">
        <v>0.0247</v>
      </c>
      <c r="R327" s="213">
        <f>Q327*H327</f>
        <v>0.098799999999999999</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4188</v>
      </c>
    </row>
    <row r="328" s="1" customFormat="1">
      <c r="B328" s="48"/>
      <c r="D328" s="216" t="s">
        <v>288</v>
      </c>
      <c r="F328" s="217" t="s">
        <v>4189</v>
      </c>
      <c r="I328" s="218"/>
      <c r="L328" s="48"/>
      <c r="M328" s="219"/>
      <c r="N328" s="49"/>
      <c r="O328" s="49"/>
      <c r="P328" s="49"/>
      <c r="Q328" s="49"/>
      <c r="R328" s="49"/>
      <c r="S328" s="49"/>
      <c r="T328" s="87"/>
      <c r="AT328" s="26" t="s">
        <v>288</v>
      </c>
      <c r="AU328" s="26" t="s">
        <v>87</v>
      </c>
    </row>
    <row r="329" s="1" customFormat="1" ht="16.5" customHeight="1">
      <c r="B329" s="203"/>
      <c r="C329" s="204" t="s">
        <v>1261</v>
      </c>
      <c r="D329" s="204" t="s">
        <v>282</v>
      </c>
      <c r="E329" s="205" t="s">
        <v>4190</v>
      </c>
      <c r="F329" s="206" t="s">
        <v>4191</v>
      </c>
      <c r="G329" s="207" t="s">
        <v>515</v>
      </c>
      <c r="H329" s="208">
        <v>1</v>
      </c>
      <c r="I329" s="209"/>
      <c r="J329" s="210">
        <f>ROUND(I329*H329,2)</f>
        <v>0</v>
      </c>
      <c r="K329" s="206" t="s">
        <v>389</v>
      </c>
      <c r="L329" s="48"/>
      <c r="M329" s="211" t="s">
        <v>5</v>
      </c>
      <c r="N329" s="212" t="s">
        <v>51</v>
      </c>
      <c r="O329" s="49"/>
      <c r="P329" s="213">
        <f>O329*H329</f>
        <v>0</v>
      </c>
      <c r="Q329" s="213">
        <v>0.026800000000000001</v>
      </c>
      <c r="R329" s="213">
        <f>Q329*H329</f>
        <v>0.026800000000000001</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4192</v>
      </c>
    </row>
    <row r="330" s="1" customFormat="1">
      <c r="B330" s="48"/>
      <c r="D330" s="216" t="s">
        <v>288</v>
      </c>
      <c r="F330" s="217" t="s">
        <v>4193</v>
      </c>
      <c r="I330" s="218"/>
      <c r="L330" s="48"/>
      <c r="M330" s="219"/>
      <c r="N330" s="49"/>
      <c r="O330" s="49"/>
      <c r="P330" s="49"/>
      <c r="Q330" s="49"/>
      <c r="R330" s="49"/>
      <c r="S330" s="49"/>
      <c r="T330" s="87"/>
      <c r="AT330" s="26" t="s">
        <v>288</v>
      </c>
      <c r="AU330" s="26" t="s">
        <v>87</v>
      </c>
    </row>
    <row r="331" s="1" customFormat="1" ht="16.5" customHeight="1">
      <c r="B331" s="203"/>
      <c r="C331" s="204" t="s">
        <v>1265</v>
      </c>
      <c r="D331" s="204" t="s">
        <v>282</v>
      </c>
      <c r="E331" s="205" t="s">
        <v>4194</v>
      </c>
      <c r="F331" s="206" t="s">
        <v>4195</v>
      </c>
      <c r="G331" s="207" t="s">
        <v>515</v>
      </c>
      <c r="H331" s="208">
        <v>2</v>
      </c>
      <c r="I331" s="209"/>
      <c r="J331" s="210">
        <f>ROUND(I331*H331,2)</f>
        <v>0</v>
      </c>
      <c r="K331" s="206" t="s">
        <v>389</v>
      </c>
      <c r="L331" s="48"/>
      <c r="M331" s="211" t="s">
        <v>5</v>
      </c>
      <c r="N331" s="212" t="s">
        <v>51</v>
      </c>
      <c r="O331" s="49"/>
      <c r="P331" s="213">
        <f>O331*H331</f>
        <v>0</v>
      </c>
      <c r="Q331" s="213">
        <v>0.0332</v>
      </c>
      <c r="R331" s="213">
        <f>Q331*H331</f>
        <v>0.066400000000000001</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4196</v>
      </c>
    </row>
    <row r="332" s="1" customFormat="1">
      <c r="B332" s="48"/>
      <c r="D332" s="216" t="s">
        <v>288</v>
      </c>
      <c r="F332" s="217" t="s">
        <v>4197</v>
      </c>
      <c r="I332" s="218"/>
      <c r="L332" s="48"/>
      <c r="M332" s="219"/>
      <c r="N332" s="49"/>
      <c r="O332" s="49"/>
      <c r="P332" s="49"/>
      <c r="Q332" s="49"/>
      <c r="R332" s="49"/>
      <c r="S332" s="49"/>
      <c r="T332" s="87"/>
      <c r="AT332" s="26" t="s">
        <v>288</v>
      </c>
      <c r="AU332" s="26" t="s">
        <v>87</v>
      </c>
    </row>
    <row r="333" s="1" customFormat="1" ht="16.5" customHeight="1">
      <c r="B333" s="203"/>
      <c r="C333" s="204" t="s">
        <v>1269</v>
      </c>
      <c r="D333" s="204" t="s">
        <v>282</v>
      </c>
      <c r="E333" s="205" t="s">
        <v>4198</v>
      </c>
      <c r="F333" s="206" t="s">
        <v>4199</v>
      </c>
      <c r="G333" s="207" t="s">
        <v>388</v>
      </c>
      <c r="H333" s="208">
        <v>60</v>
      </c>
      <c r="I333" s="209"/>
      <c r="J333" s="210">
        <f>ROUND(I333*H333,2)</f>
        <v>0</v>
      </c>
      <c r="K333" s="206" t="s">
        <v>389</v>
      </c>
      <c r="L333" s="48"/>
      <c r="M333" s="211" t="s">
        <v>5</v>
      </c>
      <c r="N333" s="212" t="s">
        <v>51</v>
      </c>
      <c r="O333" s="49"/>
      <c r="P333" s="213">
        <f>O333*H333</f>
        <v>0</v>
      </c>
      <c r="Q333" s="213">
        <v>0</v>
      </c>
      <c r="R333" s="213">
        <f>Q333*H333</f>
        <v>0</v>
      </c>
      <c r="S333" s="213">
        <v>0</v>
      </c>
      <c r="T333" s="214">
        <f>S333*H333</f>
        <v>0</v>
      </c>
      <c r="AR333" s="26" t="s">
        <v>354</v>
      </c>
      <c r="AT333" s="26" t="s">
        <v>282</v>
      </c>
      <c r="AU333" s="26" t="s">
        <v>87</v>
      </c>
      <c r="AY333" s="26" t="s">
        <v>281</v>
      </c>
      <c r="BE333" s="215">
        <f>IF(N333="základní",J333,0)</f>
        <v>0</v>
      </c>
      <c r="BF333" s="215">
        <f>IF(N333="snížená",J333,0)</f>
        <v>0</v>
      </c>
      <c r="BG333" s="215">
        <f>IF(N333="zákl. přenesená",J333,0)</f>
        <v>0</v>
      </c>
      <c r="BH333" s="215">
        <f>IF(N333="sníž. přenesená",J333,0)</f>
        <v>0</v>
      </c>
      <c r="BI333" s="215">
        <f>IF(N333="nulová",J333,0)</f>
        <v>0</v>
      </c>
      <c r="BJ333" s="26" t="s">
        <v>24</v>
      </c>
      <c r="BK333" s="215">
        <f>ROUND(I333*H333,2)</f>
        <v>0</v>
      </c>
      <c r="BL333" s="26" t="s">
        <v>354</v>
      </c>
      <c r="BM333" s="26" t="s">
        <v>4200</v>
      </c>
    </row>
    <row r="334" s="1" customFormat="1">
      <c r="B334" s="48"/>
      <c r="D334" s="216" t="s">
        <v>288</v>
      </c>
      <c r="F334" s="217" t="s">
        <v>4199</v>
      </c>
      <c r="I334" s="218"/>
      <c r="L334" s="48"/>
      <c r="M334" s="219"/>
      <c r="N334" s="49"/>
      <c r="O334" s="49"/>
      <c r="P334" s="49"/>
      <c r="Q334" s="49"/>
      <c r="R334" s="49"/>
      <c r="S334" s="49"/>
      <c r="T334" s="87"/>
      <c r="AT334" s="26" t="s">
        <v>288</v>
      </c>
      <c r="AU334" s="26" t="s">
        <v>87</v>
      </c>
    </row>
    <row r="335" s="1" customFormat="1" ht="16.5" customHeight="1">
      <c r="B335" s="203"/>
      <c r="C335" s="204" t="s">
        <v>1273</v>
      </c>
      <c r="D335" s="204" t="s">
        <v>282</v>
      </c>
      <c r="E335" s="205" t="s">
        <v>4201</v>
      </c>
      <c r="F335" s="206" t="s">
        <v>4202</v>
      </c>
      <c r="G335" s="207" t="s">
        <v>388</v>
      </c>
      <c r="H335" s="208">
        <v>550</v>
      </c>
      <c r="I335" s="209"/>
      <c r="J335" s="210">
        <f>ROUND(I335*H335,2)</f>
        <v>0</v>
      </c>
      <c r="K335" s="206" t="s">
        <v>5</v>
      </c>
      <c r="L335" s="48"/>
      <c r="M335" s="211" t="s">
        <v>5</v>
      </c>
      <c r="N335" s="212" t="s">
        <v>51</v>
      </c>
      <c r="O335" s="49"/>
      <c r="P335" s="213">
        <f>O335*H335</f>
        <v>0</v>
      </c>
      <c r="Q335" s="213">
        <v>0</v>
      </c>
      <c r="R335" s="213">
        <f>Q335*H335</f>
        <v>0</v>
      </c>
      <c r="S335" s="213">
        <v>0</v>
      </c>
      <c r="T335" s="214">
        <f>S335*H335</f>
        <v>0</v>
      </c>
      <c r="AR335" s="26" t="s">
        <v>354</v>
      </c>
      <c r="AT335" s="26" t="s">
        <v>282</v>
      </c>
      <c r="AU335" s="26" t="s">
        <v>87</v>
      </c>
      <c r="AY335" s="26" t="s">
        <v>281</v>
      </c>
      <c r="BE335" s="215">
        <f>IF(N335="základní",J335,0)</f>
        <v>0</v>
      </c>
      <c r="BF335" s="215">
        <f>IF(N335="snížená",J335,0)</f>
        <v>0</v>
      </c>
      <c r="BG335" s="215">
        <f>IF(N335="zákl. přenesená",J335,0)</f>
        <v>0</v>
      </c>
      <c r="BH335" s="215">
        <f>IF(N335="sníž. přenesená",J335,0)</f>
        <v>0</v>
      </c>
      <c r="BI335" s="215">
        <f>IF(N335="nulová",J335,0)</f>
        <v>0</v>
      </c>
      <c r="BJ335" s="26" t="s">
        <v>24</v>
      </c>
      <c r="BK335" s="215">
        <f>ROUND(I335*H335,2)</f>
        <v>0</v>
      </c>
      <c r="BL335" s="26" t="s">
        <v>354</v>
      </c>
      <c r="BM335" s="26" t="s">
        <v>4203</v>
      </c>
    </row>
    <row r="336" s="1" customFormat="1">
      <c r="B336" s="48"/>
      <c r="D336" s="216" t="s">
        <v>288</v>
      </c>
      <c r="F336" s="217" t="s">
        <v>4202</v>
      </c>
      <c r="I336" s="218"/>
      <c r="L336" s="48"/>
      <c r="M336" s="219"/>
      <c r="N336" s="49"/>
      <c r="O336" s="49"/>
      <c r="P336" s="49"/>
      <c r="Q336" s="49"/>
      <c r="R336" s="49"/>
      <c r="S336" s="49"/>
      <c r="T336" s="87"/>
      <c r="AT336" s="26" t="s">
        <v>288</v>
      </c>
      <c r="AU336" s="26" t="s">
        <v>87</v>
      </c>
    </row>
    <row r="337" s="1" customFormat="1" ht="16.5" customHeight="1">
      <c r="B337" s="203"/>
      <c r="C337" s="255" t="s">
        <v>1277</v>
      </c>
      <c r="D337" s="255" t="s">
        <v>512</v>
      </c>
      <c r="E337" s="256" t="s">
        <v>4204</v>
      </c>
      <c r="F337" s="257" t="s">
        <v>4205</v>
      </c>
      <c r="G337" s="258" t="s">
        <v>394</v>
      </c>
      <c r="H337" s="259">
        <v>2470</v>
      </c>
      <c r="I337" s="260"/>
      <c r="J337" s="261">
        <f>ROUND(I337*H337,2)</f>
        <v>0</v>
      </c>
      <c r="K337" s="257" t="s">
        <v>5</v>
      </c>
      <c r="L337" s="262"/>
      <c r="M337" s="263" t="s">
        <v>5</v>
      </c>
      <c r="N337" s="264" t="s">
        <v>51</v>
      </c>
      <c r="O337" s="49"/>
      <c r="P337" s="213">
        <f>O337*H337</f>
        <v>0</v>
      </c>
      <c r="Q337" s="213">
        <v>0.0011000000000000001</v>
      </c>
      <c r="R337" s="213">
        <f>Q337*H337</f>
        <v>2.7170000000000001</v>
      </c>
      <c r="S337" s="213">
        <v>0</v>
      </c>
      <c r="T337" s="214">
        <f>S337*H337</f>
        <v>0</v>
      </c>
      <c r="AR337" s="26" t="s">
        <v>738</v>
      </c>
      <c r="AT337" s="26" t="s">
        <v>512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4206</v>
      </c>
    </row>
    <row r="338" s="1" customFormat="1">
      <c r="B338" s="48"/>
      <c r="D338" s="216" t="s">
        <v>288</v>
      </c>
      <c r="F338" s="217" t="s">
        <v>4207</v>
      </c>
      <c r="I338" s="218"/>
      <c r="L338" s="48"/>
      <c r="M338" s="219"/>
      <c r="N338" s="49"/>
      <c r="O338" s="49"/>
      <c r="P338" s="49"/>
      <c r="Q338" s="49"/>
      <c r="R338" s="49"/>
      <c r="S338" s="49"/>
      <c r="T338" s="87"/>
      <c r="AT338" s="26" t="s">
        <v>288</v>
      </c>
      <c r="AU338" s="26" t="s">
        <v>87</v>
      </c>
    </row>
    <row r="339" s="13" customFormat="1">
      <c r="B339" s="239"/>
      <c r="D339" s="216" t="s">
        <v>402</v>
      </c>
      <c r="E339" s="240" t="s">
        <v>5</v>
      </c>
      <c r="F339" s="241" t="s">
        <v>4208</v>
      </c>
      <c r="H339" s="242">
        <v>2470</v>
      </c>
      <c r="I339" s="243"/>
      <c r="L339" s="239"/>
      <c r="M339" s="244"/>
      <c r="N339" s="245"/>
      <c r="O339" s="245"/>
      <c r="P339" s="245"/>
      <c r="Q339" s="245"/>
      <c r="R339" s="245"/>
      <c r="S339" s="245"/>
      <c r="T339" s="246"/>
      <c r="AT339" s="240" t="s">
        <v>402</v>
      </c>
      <c r="AU339" s="240" t="s">
        <v>87</v>
      </c>
      <c r="AV339" s="13" t="s">
        <v>87</v>
      </c>
      <c r="AW339" s="13" t="s">
        <v>43</v>
      </c>
      <c r="AX339" s="13" t="s">
        <v>80</v>
      </c>
      <c r="AY339" s="240" t="s">
        <v>281</v>
      </c>
    </row>
    <row r="340" s="1" customFormat="1" ht="16.5" customHeight="1">
      <c r="B340" s="203"/>
      <c r="C340" s="255" t="s">
        <v>1281</v>
      </c>
      <c r="D340" s="255" t="s">
        <v>512</v>
      </c>
      <c r="E340" s="256" t="s">
        <v>4209</v>
      </c>
      <c r="F340" s="257" t="s">
        <v>4210</v>
      </c>
      <c r="G340" s="258" t="s">
        <v>394</v>
      </c>
      <c r="H340" s="259">
        <v>150</v>
      </c>
      <c r="I340" s="260"/>
      <c r="J340" s="261">
        <f>ROUND(I340*H340,2)</f>
        <v>0</v>
      </c>
      <c r="K340" s="257" t="s">
        <v>5</v>
      </c>
      <c r="L340" s="262"/>
      <c r="M340" s="263" t="s">
        <v>5</v>
      </c>
      <c r="N340" s="264" t="s">
        <v>51</v>
      </c>
      <c r="O340" s="49"/>
      <c r="P340" s="213">
        <f>O340*H340</f>
        <v>0</v>
      </c>
      <c r="Q340" s="213">
        <v>0.0030999999999999999</v>
      </c>
      <c r="R340" s="213">
        <f>Q340*H340</f>
        <v>0.46499999999999997</v>
      </c>
      <c r="S340" s="213">
        <v>0</v>
      </c>
      <c r="T340" s="214">
        <f>S340*H340</f>
        <v>0</v>
      </c>
      <c r="AR340" s="26" t="s">
        <v>738</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354</v>
      </c>
      <c r="BM340" s="26" t="s">
        <v>4211</v>
      </c>
    </row>
    <row r="341" s="1" customFormat="1">
      <c r="B341" s="48"/>
      <c r="D341" s="216" t="s">
        <v>288</v>
      </c>
      <c r="F341" s="217" t="s">
        <v>4212</v>
      </c>
      <c r="I341" s="218"/>
      <c r="L341" s="48"/>
      <c r="M341" s="219"/>
      <c r="N341" s="49"/>
      <c r="O341" s="49"/>
      <c r="P341" s="49"/>
      <c r="Q341" s="49"/>
      <c r="R341" s="49"/>
      <c r="S341" s="49"/>
      <c r="T341" s="87"/>
      <c r="AT341" s="26" t="s">
        <v>288</v>
      </c>
      <c r="AU341" s="26" t="s">
        <v>87</v>
      </c>
    </row>
    <row r="342" s="13" customFormat="1">
      <c r="B342" s="239"/>
      <c r="D342" s="216" t="s">
        <v>402</v>
      </c>
      <c r="E342" s="240" t="s">
        <v>5</v>
      </c>
      <c r="F342" s="241" t="s">
        <v>1869</v>
      </c>
      <c r="H342" s="242">
        <v>150</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 customFormat="1" ht="16.5" customHeight="1">
      <c r="B343" s="203"/>
      <c r="C343" s="255" t="s">
        <v>1287</v>
      </c>
      <c r="D343" s="255" t="s">
        <v>512</v>
      </c>
      <c r="E343" s="256" t="s">
        <v>4213</v>
      </c>
      <c r="F343" s="257" t="s">
        <v>4214</v>
      </c>
      <c r="G343" s="258" t="s">
        <v>515</v>
      </c>
      <c r="H343" s="259">
        <v>536</v>
      </c>
      <c r="I343" s="260"/>
      <c r="J343" s="261">
        <f>ROUND(I343*H343,2)</f>
        <v>0</v>
      </c>
      <c r="K343" s="257" t="s">
        <v>5</v>
      </c>
      <c r="L343" s="262"/>
      <c r="M343" s="263" t="s">
        <v>5</v>
      </c>
      <c r="N343" s="264" t="s">
        <v>51</v>
      </c>
      <c r="O343" s="49"/>
      <c r="P343" s="213">
        <f>O343*H343</f>
        <v>0</v>
      </c>
      <c r="Q343" s="213">
        <v>0.0020999999999999999</v>
      </c>
      <c r="R343" s="213">
        <f>Q343*H343</f>
        <v>1.1255999999999999</v>
      </c>
      <c r="S343" s="213">
        <v>0</v>
      </c>
      <c r="T343" s="214">
        <f>S343*H343</f>
        <v>0</v>
      </c>
      <c r="AR343" s="26" t="s">
        <v>738</v>
      </c>
      <c r="AT343" s="26" t="s">
        <v>512</v>
      </c>
      <c r="AU343" s="26" t="s">
        <v>87</v>
      </c>
      <c r="AY343" s="26" t="s">
        <v>281</v>
      </c>
      <c r="BE343" s="215">
        <f>IF(N343="základní",J343,0)</f>
        <v>0</v>
      </c>
      <c r="BF343" s="215">
        <f>IF(N343="snížená",J343,0)</f>
        <v>0</v>
      </c>
      <c r="BG343" s="215">
        <f>IF(N343="zákl. přenesená",J343,0)</f>
        <v>0</v>
      </c>
      <c r="BH343" s="215">
        <f>IF(N343="sníž. přenesená",J343,0)</f>
        <v>0</v>
      </c>
      <c r="BI343" s="215">
        <f>IF(N343="nulová",J343,0)</f>
        <v>0</v>
      </c>
      <c r="BJ343" s="26" t="s">
        <v>24</v>
      </c>
      <c r="BK343" s="215">
        <f>ROUND(I343*H343,2)</f>
        <v>0</v>
      </c>
      <c r="BL343" s="26" t="s">
        <v>354</v>
      </c>
      <c r="BM343" s="26" t="s">
        <v>4215</v>
      </c>
    </row>
    <row r="344" s="1" customFormat="1">
      <c r="B344" s="48"/>
      <c r="D344" s="216" t="s">
        <v>288</v>
      </c>
      <c r="F344" s="217" t="s">
        <v>4216</v>
      </c>
      <c r="I344" s="218"/>
      <c r="L344" s="48"/>
      <c r="M344" s="219"/>
      <c r="N344" s="49"/>
      <c r="O344" s="49"/>
      <c r="P344" s="49"/>
      <c r="Q344" s="49"/>
      <c r="R344" s="49"/>
      <c r="S344" s="49"/>
      <c r="T344" s="87"/>
      <c r="AT344" s="26" t="s">
        <v>288</v>
      </c>
      <c r="AU344" s="26" t="s">
        <v>87</v>
      </c>
    </row>
    <row r="345" s="13" customFormat="1">
      <c r="B345" s="239"/>
      <c r="D345" s="216" t="s">
        <v>402</v>
      </c>
      <c r="E345" s="240" t="s">
        <v>5</v>
      </c>
      <c r="F345" s="241" t="s">
        <v>4217</v>
      </c>
      <c r="H345" s="242">
        <v>536</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 customFormat="1" ht="16.5" customHeight="1">
      <c r="B346" s="203"/>
      <c r="C346" s="255" t="s">
        <v>1294</v>
      </c>
      <c r="D346" s="255" t="s">
        <v>512</v>
      </c>
      <c r="E346" s="256" t="s">
        <v>4218</v>
      </c>
      <c r="F346" s="257" t="s">
        <v>4219</v>
      </c>
      <c r="G346" s="258" t="s">
        <v>2318</v>
      </c>
      <c r="H346" s="259">
        <v>100</v>
      </c>
      <c r="I346" s="260"/>
      <c r="J346" s="261">
        <f>ROUND(I346*H346,2)</f>
        <v>0</v>
      </c>
      <c r="K346" s="257" t="s">
        <v>5</v>
      </c>
      <c r="L346" s="262"/>
      <c r="M346" s="263" t="s">
        <v>5</v>
      </c>
      <c r="N346" s="264" t="s">
        <v>51</v>
      </c>
      <c r="O346" s="49"/>
      <c r="P346" s="213">
        <f>O346*H346</f>
        <v>0</v>
      </c>
      <c r="Q346" s="213">
        <v>0.0030999999999999999</v>
      </c>
      <c r="R346" s="213">
        <f>Q346*H346</f>
        <v>0.31</v>
      </c>
      <c r="S346" s="213">
        <v>0</v>
      </c>
      <c r="T346" s="214">
        <f>S346*H346</f>
        <v>0</v>
      </c>
      <c r="AR346" s="26" t="s">
        <v>738</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4220</v>
      </c>
    </row>
    <row r="347" s="1" customFormat="1">
      <c r="B347" s="48"/>
      <c r="D347" s="216" t="s">
        <v>288</v>
      </c>
      <c r="F347" s="217" t="s">
        <v>4221</v>
      </c>
      <c r="I347" s="218"/>
      <c r="L347" s="48"/>
      <c r="M347" s="219"/>
      <c r="N347" s="49"/>
      <c r="O347" s="49"/>
      <c r="P347" s="49"/>
      <c r="Q347" s="49"/>
      <c r="R347" s="49"/>
      <c r="S347" s="49"/>
      <c r="T347" s="87"/>
      <c r="AT347" s="26" t="s">
        <v>288</v>
      </c>
      <c r="AU347" s="26" t="s">
        <v>87</v>
      </c>
    </row>
    <row r="348" s="13" customFormat="1">
      <c r="B348" s="239"/>
      <c r="D348" s="216" t="s">
        <v>402</v>
      </c>
      <c r="E348" s="240" t="s">
        <v>5</v>
      </c>
      <c r="F348" s="241" t="s">
        <v>30</v>
      </c>
      <c r="H348" s="242">
        <v>100</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 customFormat="1" ht="16.5" customHeight="1">
      <c r="B349" s="203"/>
      <c r="C349" s="255" t="s">
        <v>1299</v>
      </c>
      <c r="D349" s="255" t="s">
        <v>512</v>
      </c>
      <c r="E349" s="256" t="s">
        <v>4222</v>
      </c>
      <c r="F349" s="257" t="s">
        <v>4223</v>
      </c>
      <c r="G349" s="258" t="s">
        <v>394</v>
      </c>
      <c r="H349" s="259">
        <v>434</v>
      </c>
      <c r="I349" s="260"/>
      <c r="J349" s="261">
        <f>ROUND(I349*H349,2)</f>
        <v>0</v>
      </c>
      <c r="K349" s="257" t="s">
        <v>5</v>
      </c>
      <c r="L349" s="262"/>
      <c r="M349" s="263" t="s">
        <v>5</v>
      </c>
      <c r="N349" s="264" t="s">
        <v>51</v>
      </c>
      <c r="O349" s="49"/>
      <c r="P349" s="213">
        <f>O349*H349</f>
        <v>0</v>
      </c>
      <c r="Q349" s="213">
        <v>0.001</v>
      </c>
      <c r="R349" s="213">
        <f>Q349*H349</f>
        <v>0.434</v>
      </c>
      <c r="S349" s="213">
        <v>0</v>
      </c>
      <c r="T349" s="214">
        <f>S349*H349</f>
        <v>0</v>
      </c>
      <c r="AR349" s="26" t="s">
        <v>738</v>
      </c>
      <c r="AT349" s="26" t="s">
        <v>512</v>
      </c>
      <c r="AU349" s="26" t="s">
        <v>87</v>
      </c>
      <c r="AY349" s="26" t="s">
        <v>281</v>
      </c>
      <c r="BE349" s="215">
        <f>IF(N349="základní",J349,0)</f>
        <v>0</v>
      </c>
      <c r="BF349" s="215">
        <f>IF(N349="snížená",J349,0)</f>
        <v>0</v>
      </c>
      <c r="BG349" s="215">
        <f>IF(N349="zákl. přenesená",J349,0)</f>
        <v>0</v>
      </c>
      <c r="BH349" s="215">
        <f>IF(N349="sníž. přenesená",J349,0)</f>
        <v>0</v>
      </c>
      <c r="BI349" s="215">
        <f>IF(N349="nulová",J349,0)</f>
        <v>0</v>
      </c>
      <c r="BJ349" s="26" t="s">
        <v>24</v>
      </c>
      <c r="BK349" s="215">
        <f>ROUND(I349*H349,2)</f>
        <v>0</v>
      </c>
      <c r="BL349" s="26" t="s">
        <v>354</v>
      </c>
      <c r="BM349" s="26" t="s">
        <v>4224</v>
      </c>
    </row>
    <row r="350" s="1" customFormat="1">
      <c r="B350" s="48"/>
      <c r="D350" s="216" t="s">
        <v>288</v>
      </c>
      <c r="F350" s="217" t="s">
        <v>4225</v>
      </c>
      <c r="I350" s="218"/>
      <c r="L350" s="48"/>
      <c r="M350" s="219"/>
      <c r="N350" s="49"/>
      <c r="O350" s="49"/>
      <c r="P350" s="49"/>
      <c r="Q350" s="49"/>
      <c r="R350" s="49"/>
      <c r="S350" s="49"/>
      <c r="T350" s="87"/>
      <c r="AT350" s="26" t="s">
        <v>288</v>
      </c>
      <c r="AU350" s="26" t="s">
        <v>87</v>
      </c>
    </row>
    <row r="351" s="13" customFormat="1">
      <c r="B351" s="239"/>
      <c r="D351" s="216" t="s">
        <v>402</v>
      </c>
      <c r="E351" s="240" t="s">
        <v>5</v>
      </c>
      <c r="F351" s="241" t="s">
        <v>3526</v>
      </c>
      <c r="H351" s="242">
        <v>434</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 customFormat="1" ht="16.5" customHeight="1">
      <c r="B352" s="203"/>
      <c r="C352" s="255" t="s">
        <v>1304</v>
      </c>
      <c r="D352" s="255" t="s">
        <v>512</v>
      </c>
      <c r="E352" s="256" t="s">
        <v>4226</v>
      </c>
      <c r="F352" s="257" t="s">
        <v>4227</v>
      </c>
      <c r="G352" s="258" t="s">
        <v>515</v>
      </c>
      <c r="H352" s="259">
        <v>83</v>
      </c>
      <c r="I352" s="260"/>
      <c r="J352" s="261">
        <f>ROUND(I352*H352,2)</f>
        <v>0</v>
      </c>
      <c r="K352" s="257" t="s">
        <v>5</v>
      </c>
      <c r="L352" s="262"/>
      <c r="M352" s="263" t="s">
        <v>5</v>
      </c>
      <c r="N352" s="264" t="s">
        <v>51</v>
      </c>
      <c r="O352" s="49"/>
      <c r="P352" s="213">
        <f>O352*H352</f>
        <v>0</v>
      </c>
      <c r="Q352" s="213">
        <v>0.001</v>
      </c>
      <c r="R352" s="213">
        <f>Q352*H352</f>
        <v>0.083000000000000004</v>
      </c>
      <c r="S352" s="213">
        <v>0</v>
      </c>
      <c r="T352" s="214">
        <f>S352*H352</f>
        <v>0</v>
      </c>
      <c r="AR352" s="26" t="s">
        <v>738</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4228</v>
      </c>
    </row>
    <row r="353" s="1" customFormat="1">
      <c r="B353" s="48"/>
      <c r="D353" s="216" t="s">
        <v>288</v>
      </c>
      <c r="F353" s="217" t="s">
        <v>4229</v>
      </c>
      <c r="I353" s="218"/>
      <c r="L353" s="48"/>
      <c r="M353" s="219"/>
      <c r="N353" s="49"/>
      <c r="O353" s="49"/>
      <c r="P353" s="49"/>
      <c r="Q353" s="49"/>
      <c r="R353" s="49"/>
      <c r="S353" s="49"/>
      <c r="T353" s="87"/>
      <c r="AT353" s="26" t="s">
        <v>288</v>
      </c>
      <c r="AU353" s="26" t="s">
        <v>87</v>
      </c>
    </row>
    <row r="354" s="13" customFormat="1">
      <c r="B354" s="239"/>
      <c r="D354" s="216" t="s">
        <v>402</v>
      </c>
      <c r="E354" s="240" t="s">
        <v>5</v>
      </c>
      <c r="F354" s="241" t="s">
        <v>1226</v>
      </c>
      <c r="H354" s="242">
        <v>83</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 customFormat="1" ht="16.5" customHeight="1">
      <c r="B355" s="203"/>
      <c r="C355" s="255" t="s">
        <v>1314</v>
      </c>
      <c r="D355" s="255" t="s">
        <v>512</v>
      </c>
      <c r="E355" s="256" t="s">
        <v>4230</v>
      </c>
      <c r="F355" s="257" t="s">
        <v>4231</v>
      </c>
      <c r="G355" s="258" t="s">
        <v>515</v>
      </c>
      <c r="H355" s="259">
        <v>1</v>
      </c>
      <c r="I355" s="260"/>
      <c r="J355" s="261">
        <f>ROUND(I355*H355,2)</f>
        <v>0</v>
      </c>
      <c r="K355" s="257" t="s">
        <v>5</v>
      </c>
      <c r="L355" s="262"/>
      <c r="M355" s="263" t="s">
        <v>5</v>
      </c>
      <c r="N355" s="264" t="s">
        <v>51</v>
      </c>
      <c r="O355" s="49"/>
      <c r="P355" s="213">
        <f>O355*H355</f>
        <v>0</v>
      </c>
      <c r="Q355" s="213">
        <v>0.001</v>
      </c>
      <c r="R355" s="213">
        <f>Q355*H355</f>
        <v>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4232</v>
      </c>
    </row>
    <row r="356" s="1" customFormat="1">
      <c r="B356" s="48"/>
      <c r="D356" s="216" t="s">
        <v>288</v>
      </c>
      <c r="F356" s="217" t="s">
        <v>4233</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1320</v>
      </c>
      <c r="D358" s="255" t="s">
        <v>512</v>
      </c>
      <c r="E358" s="256" t="s">
        <v>4234</v>
      </c>
      <c r="F358" s="257" t="s">
        <v>4235</v>
      </c>
      <c r="G358" s="258" t="s">
        <v>515</v>
      </c>
      <c r="H358" s="259">
        <v>1</v>
      </c>
      <c r="I358" s="260"/>
      <c r="J358" s="261">
        <f>ROUND(I358*H358,2)</f>
        <v>0</v>
      </c>
      <c r="K358" s="257" t="s">
        <v>5</v>
      </c>
      <c r="L358" s="262"/>
      <c r="M358" s="263" t="s">
        <v>5</v>
      </c>
      <c r="N358" s="264" t="s">
        <v>51</v>
      </c>
      <c r="O358" s="49"/>
      <c r="P358" s="213">
        <f>O358*H358</f>
        <v>0</v>
      </c>
      <c r="Q358" s="213">
        <v>0.001</v>
      </c>
      <c r="R358" s="213">
        <f>Q358*H358</f>
        <v>0.001</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4236</v>
      </c>
    </row>
    <row r="359" s="1" customFormat="1">
      <c r="B359" s="48"/>
      <c r="D359" s="216" t="s">
        <v>288</v>
      </c>
      <c r="F359" s="217" t="s">
        <v>4237</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24</v>
      </c>
      <c r="H360" s="242">
        <v>1</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55" t="s">
        <v>30</v>
      </c>
      <c r="D361" s="255" t="s">
        <v>512</v>
      </c>
      <c r="E361" s="256" t="s">
        <v>4238</v>
      </c>
      <c r="F361" s="257" t="s">
        <v>4239</v>
      </c>
      <c r="G361" s="258" t="s">
        <v>515</v>
      </c>
      <c r="H361" s="259">
        <v>1</v>
      </c>
      <c r="I361" s="260"/>
      <c r="J361" s="261">
        <f>ROUND(I361*H361,2)</f>
        <v>0</v>
      </c>
      <c r="K361" s="257" t="s">
        <v>5</v>
      </c>
      <c r="L361" s="262"/>
      <c r="M361" s="263" t="s">
        <v>5</v>
      </c>
      <c r="N361" s="264" t="s">
        <v>51</v>
      </c>
      <c r="O361" s="49"/>
      <c r="P361" s="213">
        <f>O361*H361</f>
        <v>0</v>
      </c>
      <c r="Q361" s="213">
        <v>0.001</v>
      </c>
      <c r="R361" s="213">
        <f>Q361*H361</f>
        <v>0.001</v>
      </c>
      <c r="S361" s="213">
        <v>0</v>
      </c>
      <c r="T361" s="214">
        <f>S361*H361</f>
        <v>0</v>
      </c>
      <c r="AR361" s="26" t="s">
        <v>738</v>
      </c>
      <c r="AT361" s="26" t="s">
        <v>512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4240</v>
      </c>
    </row>
    <row r="362" s="1" customFormat="1">
      <c r="B362" s="48"/>
      <c r="D362" s="216" t="s">
        <v>288</v>
      </c>
      <c r="F362" s="217" t="s">
        <v>4241</v>
      </c>
      <c r="I362" s="218"/>
      <c r="L362" s="48"/>
      <c r="M362" s="219"/>
      <c r="N362" s="49"/>
      <c r="O362" s="49"/>
      <c r="P362" s="49"/>
      <c r="Q362" s="49"/>
      <c r="R362" s="49"/>
      <c r="S362" s="49"/>
      <c r="T362" s="87"/>
      <c r="AT362" s="26" t="s">
        <v>288</v>
      </c>
      <c r="AU362" s="26" t="s">
        <v>87</v>
      </c>
    </row>
    <row r="363" s="13" customFormat="1">
      <c r="B363" s="239"/>
      <c r="D363" s="216" t="s">
        <v>402</v>
      </c>
      <c r="E363" s="240" t="s">
        <v>5</v>
      </c>
      <c r="F363" s="241" t="s">
        <v>24</v>
      </c>
      <c r="H363" s="242">
        <v>1</v>
      </c>
      <c r="I363" s="243"/>
      <c r="L363" s="239"/>
      <c r="M363" s="244"/>
      <c r="N363" s="245"/>
      <c r="O363" s="245"/>
      <c r="P363" s="245"/>
      <c r="Q363" s="245"/>
      <c r="R363" s="245"/>
      <c r="S363" s="245"/>
      <c r="T363" s="246"/>
      <c r="AT363" s="240" t="s">
        <v>402</v>
      </c>
      <c r="AU363" s="240" t="s">
        <v>87</v>
      </c>
      <c r="AV363" s="13" t="s">
        <v>87</v>
      </c>
      <c r="AW363" s="13" t="s">
        <v>43</v>
      </c>
      <c r="AX363" s="13" t="s">
        <v>80</v>
      </c>
      <c r="AY363" s="240" t="s">
        <v>281</v>
      </c>
    </row>
    <row r="364" s="1" customFormat="1" ht="16.5" customHeight="1">
      <c r="B364" s="203"/>
      <c r="C364" s="255" t="s">
        <v>1331</v>
      </c>
      <c r="D364" s="255" t="s">
        <v>512</v>
      </c>
      <c r="E364" s="256" t="s">
        <v>4242</v>
      </c>
      <c r="F364" s="257" t="s">
        <v>4243</v>
      </c>
      <c r="G364" s="258" t="s">
        <v>515</v>
      </c>
      <c r="H364" s="259">
        <v>1</v>
      </c>
      <c r="I364" s="260"/>
      <c r="J364" s="261">
        <f>ROUND(I364*H364,2)</f>
        <v>0</v>
      </c>
      <c r="K364" s="257" t="s">
        <v>5</v>
      </c>
      <c r="L364" s="262"/>
      <c r="M364" s="263" t="s">
        <v>5</v>
      </c>
      <c r="N364" s="264" t="s">
        <v>51</v>
      </c>
      <c r="O364" s="49"/>
      <c r="P364" s="213">
        <f>O364*H364</f>
        <v>0</v>
      </c>
      <c r="Q364" s="213">
        <v>0.001</v>
      </c>
      <c r="R364" s="213">
        <f>Q364*H364</f>
        <v>0.001</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4244</v>
      </c>
    </row>
    <row r="365" s="1" customFormat="1">
      <c r="B365" s="48"/>
      <c r="D365" s="216" t="s">
        <v>288</v>
      </c>
      <c r="F365" s="217" t="s">
        <v>4245</v>
      </c>
      <c r="I365" s="218"/>
      <c r="L365" s="48"/>
      <c r="M365" s="219"/>
      <c r="N365" s="49"/>
      <c r="O365" s="49"/>
      <c r="P365" s="49"/>
      <c r="Q365" s="49"/>
      <c r="R365" s="49"/>
      <c r="S365" s="49"/>
      <c r="T365" s="87"/>
      <c r="AT365" s="26" t="s">
        <v>288</v>
      </c>
      <c r="AU365" s="26" t="s">
        <v>87</v>
      </c>
    </row>
    <row r="366" s="13" customFormat="1">
      <c r="B366" s="239"/>
      <c r="D366" s="216" t="s">
        <v>402</v>
      </c>
      <c r="E366" s="240" t="s">
        <v>5</v>
      </c>
      <c r="F366" s="241" t="s">
        <v>24</v>
      </c>
      <c r="H366" s="242">
        <v>1</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 customFormat="1" ht="16.5" customHeight="1">
      <c r="B367" s="203"/>
      <c r="C367" s="204" t="s">
        <v>1348</v>
      </c>
      <c r="D367" s="204" t="s">
        <v>282</v>
      </c>
      <c r="E367" s="205" t="s">
        <v>4246</v>
      </c>
      <c r="F367" s="206" t="s">
        <v>4247</v>
      </c>
      <c r="G367" s="207" t="s">
        <v>515</v>
      </c>
      <c r="H367" s="208">
        <v>2</v>
      </c>
      <c r="I367" s="209"/>
      <c r="J367" s="210">
        <f>ROUND(I367*H367,2)</f>
        <v>0</v>
      </c>
      <c r="K367" s="206" t="s">
        <v>5</v>
      </c>
      <c r="L367" s="48"/>
      <c r="M367" s="211" t="s">
        <v>5</v>
      </c>
      <c r="N367" s="212" t="s">
        <v>51</v>
      </c>
      <c r="O367" s="49"/>
      <c r="P367" s="213">
        <f>O367*H367</f>
        <v>0</v>
      </c>
      <c r="Q367" s="213">
        <v>0</v>
      </c>
      <c r="R367" s="213">
        <f>Q367*H367</f>
        <v>0</v>
      </c>
      <c r="S367" s="213">
        <v>0</v>
      </c>
      <c r="T367" s="214">
        <f>S367*H367</f>
        <v>0</v>
      </c>
      <c r="AR367" s="26" t="s">
        <v>354</v>
      </c>
      <c r="AT367" s="26" t="s">
        <v>282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4248</v>
      </c>
    </row>
    <row r="368" s="1" customFormat="1">
      <c r="B368" s="48"/>
      <c r="D368" s="216" t="s">
        <v>288</v>
      </c>
      <c r="F368" s="217" t="s">
        <v>4249</v>
      </c>
      <c r="I368" s="218"/>
      <c r="L368" s="48"/>
      <c r="M368" s="219"/>
      <c r="N368" s="49"/>
      <c r="O368" s="49"/>
      <c r="P368" s="49"/>
      <c r="Q368" s="49"/>
      <c r="R368" s="49"/>
      <c r="S368" s="49"/>
      <c r="T368" s="87"/>
      <c r="AT368" s="26" t="s">
        <v>288</v>
      </c>
      <c r="AU368" s="26" t="s">
        <v>87</v>
      </c>
    </row>
    <row r="369" s="1" customFormat="1" ht="16.5" customHeight="1">
      <c r="B369" s="203"/>
      <c r="C369" s="255" t="s">
        <v>1363</v>
      </c>
      <c r="D369" s="255" t="s">
        <v>512</v>
      </c>
      <c r="E369" s="256" t="s">
        <v>4250</v>
      </c>
      <c r="F369" s="257" t="s">
        <v>4251</v>
      </c>
      <c r="G369" s="258" t="s">
        <v>515</v>
      </c>
      <c r="H369" s="259">
        <v>2</v>
      </c>
      <c r="I369" s="260"/>
      <c r="J369" s="261">
        <f>ROUND(I369*H369,2)</f>
        <v>0</v>
      </c>
      <c r="K369" s="257" t="s">
        <v>5</v>
      </c>
      <c r="L369" s="262"/>
      <c r="M369" s="263" t="s">
        <v>5</v>
      </c>
      <c r="N369" s="264" t="s">
        <v>51</v>
      </c>
      <c r="O369" s="49"/>
      <c r="P369" s="213">
        <f>O369*H369</f>
        <v>0</v>
      </c>
      <c r="Q369" s="213">
        <v>0</v>
      </c>
      <c r="R369" s="213">
        <f>Q369*H369</f>
        <v>0</v>
      </c>
      <c r="S369" s="213">
        <v>0</v>
      </c>
      <c r="T369" s="214">
        <f>S369*H369</f>
        <v>0</v>
      </c>
      <c r="AR369" s="26" t="s">
        <v>738</v>
      </c>
      <c r="AT369" s="26" t="s">
        <v>512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4252</v>
      </c>
    </row>
    <row r="370" s="1" customFormat="1">
      <c r="B370" s="48"/>
      <c r="D370" s="216" t="s">
        <v>288</v>
      </c>
      <c r="F370" s="217" t="s">
        <v>4253</v>
      </c>
      <c r="I370" s="218"/>
      <c r="L370" s="48"/>
      <c r="M370" s="219"/>
      <c r="N370" s="49"/>
      <c r="O370" s="49"/>
      <c r="P370" s="49"/>
      <c r="Q370" s="49"/>
      <c r="R370" s="49"/>
      <c r="S370" s="49"/>
      <c r="T370" s="87"/>
      <c r="AT370" s="26" t="s">
        <v>288</v>
      </c>
      <c r="AU370" s="26" t="s">
        <v>87</v>
      </c>
    </row>
    <row r="371" s="1" customFormat="1" ht="16.5" customHeight="1">
      <c r="B371" s="203"/>
      <c r="C371" s="255" t="s">
        <v>1373</v>
      </c>
      <c r="D371" s="255" t="s">
        <v>512</v>
      </c>
      <c r="E371" s="256" t="s">
        <v>4254</v>
      </c>
      <c r="F371" s="257" t="s">
        <v>4255</v>
      </c>
      <c r="G371" s="258" t="s">
        <v>515</v>
      </c>
      <c r="H371" s="259">
        <v>2</v>
      </c>
      <c r="I371" s="260"/>
      <c r="J371" s="261">
        <f>ROUND(I371*H371,2)</f>
        <v>0</v>
      </c>
      <c r="K371" s="257" t="s">
        <v>5</v>
      </c>
      <c r="L371" s="262"/>
      <c r="M371" s="263" t="s">
        <v>5</v>
      </c>
      <c r="N371" s="264" t="s">
        <v>51</v>
      </c>
      <c r="O371" s="49"/>
      <c r="P371" s="213">
        <f>O371*H371</f>
        <v>0</v>
      </c>
      <c r="Q371" s="213">
        <v>0</v>
      </c>
      <c r="R371" s="213">
        <f>Q371*H371</f>
        <v>0</v>
      </c>
      <c r="S371" s="213">
        <v>0</v>
      </c>
      <c r="T371" s="214">
        <f>S371*H371</f>
        <v>0</v>
      </c>
      <c r="AR371" s="26" t="s">
        <v>738</v>
      </c>
      <c r="AT371" s="26" t="s">
        <v>512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4256</v>
      </c>
    </row>
    <row r="372" s="1" customFormat="1">
      <c r="B372" s="48"/>
      <c r="D372" s="216" t="s">
        <v>288</v>
      </c>
      <c r="F372" s="217" t="s">
        <v>4257</v>
      </c>
      <c r="I372" s="218"/>
      <c r="L372" s="48"/>
      <c r="M372" s="219"/>
      <c r="N372" s="49"/>
      <c r="O372" s="49"/>
      <c r="P372" s="49"/>
      <c r="Q372" s="49"/>
      <c r="R372" s="49"/>
      <c r="S372" s="49"/>
      <c r="T372" s="87"/>
      <c r="AT372" s="26" t="s">
        <v>288</v>
      </c>
      <c r="AU372" s="26" t="s">
        <v>87</v>
      </c>
    </row>
    <row r="373" s="1" customFormat="1" ht="16.5" customHeight="1">
      <c r="B373" s="203"/>
      <c r="C373" s="255" t="s">
        <v>1383</v>
      </c>
      <c r="D373" s="255" t="s">
        <v>512</v>
      </c>
      <c r="E373" s="256" t="s">
        <v>4258</v>
      </c>
      <c r="F373" s="257" t="s">
        <v>4259</v>
      </c>
      <c r="G373" s="258" t="s">
        <v>515</v>
      </c>
      <c r="H373" s="259">
        <v>8</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4260</v>
      </c>
    </row>
    <row r="374" s="1" customFormat="1">
      <c r="B374" s="48"/>
      <c r="D374" s="216" t="s">
        <v>288</v>
      </c>
      <c r="F374" s="217" t="s">
        <v>4261</v>
      </c>
      <c r="I374" s="218"/>
      <c r="L374" s="48"/>
      <c r="M374" s="219"/>
      <c r="N374" s="49"/>
      <c r="O374" s="49"/>
      <c r="P374" s="49"/>
      <c r="Q374" s="49"/>
      <c r="R374" s="49"/>
      <c r="S374" s="49"/>
      <c r="T374" s="87"/>
      <c r="AT374" s="26" t="s">
        <v>288</v>
      </c>
      <c r="AU374" s="26" t="s">
        <v>87</v>
      </c>
    </row>
    <row r="375" s="1" customFormat="1" ht="16.5" customHeight="1">
      <c r="B375" s="203"/>
      <c r="C375" s="255" t="s">
        <v>1388</v>
      </c>
      <c r="D375" s="255" t="s">
        <v>512</v>
      </c>
      <c r="E375" s="256" t="s">
        <v>4262</v>
      </c>
      <c r="F375" s="257" t="s">
        <v>4263</v>
      </c>
      <c r="G375" s="258" t="s">
        <v>515</v>
      </c>
      <c r="H375" s="259">
        <v>8</v>
      </c>
      <c r="I375" s="260"/>
      <c r="J375" s="261">
        <f>ROUND(I375*H375,2)</f>
        <v>0</v>
      </c>
      <c r="K375" s="257" t="s">
        <v>5</v>
      </c>
      <c r="L375" s="262"/>
      <c r="M375" s="263" t="s">
        <v>5</v>
      </c>
      <c r="N375" s="264" t="s">
        <v>51</v>
      </c>
      <c r="O375" s="49"/>
      <c r="P375" s="213">
        <f>O375*H375</f>
        <v>0</v>
      </c>
      <c r="Q375" s="213">
        <v>0</v>
      </c>
      <c r="R375" s="213">
        <f>Q375*H375</f>
        <v>0</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4264</v>
      </c>
    </row>
    <row r="376" s="1" customFormat="1">
      <c r="B376" s="48"/>
      <c r="D376" s="216" t="s">
        <v>288</v>
      </c>
      <c r="F376" s="217" t="s">
        <v>4263</v>
      </c>
      <c r="I376" s="218"/>
      <c r="L376" s="48"/>
      <c r="M376" s="219"/>
      <c r="N376" s="49"/>
      <c r="O376" s="49"/>
      <c r="P376" s="49"/>
      <c r="Q376" s="49"/>
      <c r="R376" s="49"/>
      <c r="S376" s="49"/>
      <c r="T376" s="87"/>
      <c r="AT376" s="26" t="s">
        <v>288</v>
      </c>
      <c r="AU376" s="26" t="s">
        <v>87</v>
      </c>
    </row>
    <row r="377" s="1" customFormat="1" ht="16.5" customHeight="1">
      <c r="B377" s="203"/>
      <c r="C377" s="255" t="s">
        <v>1408</v>
      </c>
      <c r="D377" s="255" t="s">
        <v>512</v>
      </c>
      <c r="E377" s="256" t="s">
        <v>4265</v>
      </c>
      <c r="F377" s="257" t="s">
        <v>4266</v>
      </c>
      <c r="G377" s="258" t="s">
        <v>515</v>
      </c>
      <c r="H377" s="259">
        <v>2</v>
      </c>
      <c r="I377" s="260"/>
      <c r="J377" s="261">
        <f>ROUND(I377*H377,2)</f>
        <v>0</v>
      </c>
      <c r="K377" s="257" t="s">
        <v>5</v>
      </c>
      <c r="L377" s="262"/>
      <c r="M377" s="263" t="s">
        <v>5</v>
      </c>
      <c r="N377" s="264" t="s">
        <v>51</v>
      </c>
      <c r="O377" s="49"/>
      <c r="P377" s="213">
        <f>O377*H377</f>
        <v>0</v>
      </c>
      <c r="Q377" s="213">
        <v>0</v>
      </c>
      <c r="R377" s="213">
        <f>Q377*H377</f>
        <v>0</v>
      </c>
      <c r="S377" s="213">
        <v>0</v>
      </c>
      <c r="T377" s="214">
        <f>S377*H377</f>
        <v>0</v>
      </c>
      <c r="AR377" s="26" t="s">
        <v>738</v>
      </c>
      <c r="AT377" s="26" t="s">
        <v>512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4267</v>
      </c>
    </row>
    <row r="378" s="1" customFormat="1">
      <c r="B378" s="48"/>
      <c r="D378" s="216" t="s">
        <v>288</v>
      </c>
      <c r="F378" s="217" t="s">
        <v>4268</v>
      </c>
      <c r="I378" s="218"/>
      <c r="L378" s="48"/>
      <c r="M378" s="219"/>
      <c r="N378" s="49"/>
      <c r="O378" s="49"/>
      <c r="P378" s="49"/>
      <c r="Q378" s="49"/>
      <c r="R378" s="49"/>
      <c r="S378" s="49"/>
      <c r="T378" s="87"/>
      <c r="AT378" s="26" t="s">
        <v>288</v>
      </c>
      <c r="AU378" s="26" t="s">
        <v>87</v>
      </c>
    </row>
    <row r="379" s="1" customFormat="1" ht="16.5" customHeight="1">
      <c r="B379" s="203"/>
      <c r="C379" s="204" t="s">
        <v>1452</v>
      </c>
      <c r="D379" s="204" t="s">
        <v>282</v>
      </c>
      <c r="E379" s="205" t="s">
        <v>4269</v>
      </c>
      <c r="F379" s="206" t="s">
        <v>4270</v>
      </c>
      <c r="G379" s="207" t="s">
        <v>470</v>
      </c>
      <c r="H379" s="208">
        <v>5.8330000000000002</v>
      </c>
      <c r="I379" s="209"/>
      <c r="J379" s="210">
        <f>ROUND(I379*H379,2)</f>
        <v>0</v>
      </c>
      <c r="K379" s="206" t="s">
        <v>389</v>
      </c>
      <c r="L379" s="48"/>
      <c r="M379" s="211" t="s">
        <v>5</v>
      </c>
      <c r="N379" s="212" t="s">
        <v>51</v>
      </c>
      <c r="O379" s="49"/>
      <c r="P379" s="213">
        <f>O379*H379</f>
        <v>0</v>
      </c>
      <c r="Q379" s="213">
        <v>0</v>
      </c>
      <c r="R379" s="213">
        <f>Q379*H379</f>
        <v>0</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4271</v>
      </c>
    </row>
    <row r="380" s="1" customFormat="1">
      <c r="B380" s="48"/>
      <c r="D380" s="216" t="s">
        <v>288</v>
      </c>
      <c r="F380" s="217" t="s">
        <v>4272</v>
      </c>
      <c r="I380" s="218"/>
      <c r="L380" s="48"/>
      <c r="M380" s="219"/>
      <c r="N380" s="49"/>
      <c r="O380" s="49"/>
      <c r="P380" s="49"/>
      <c r="Q380" s="49"/>
      <c r="R380" s="49"/>
      <c r="S380" s="49"/>
      <c r="T380" s="87"/>
      <c r="AT380" s="26" t="s">
        <v>288</v>
      </c>
      <c r="AU380" s="26" t="s">
        <v>87</v>
      </c>
    </row>
    <row r="381" s="10" customFormat="1" ht="37.44" customHeight="1">
      <c r="B381" s="192"/>
      <c r="D381" s="193" t="s">
        <v>79</v>
      </c>
      <c r="E381" s="194" t="s">
        <v>236</v>
      </c>
      <c r="F381" s="194" t="s">
        <v>3661</v>
      </c>
      <c r="I381" s="195"/>
      <c r="J381" s="196">
        <f>BK381</f>
        <v>0</v>
      </c>
      <c r="L381" s="192"/>
      <c r="M381" s="197"/>
      <c r="N381" s="198"/>
      <c r="O381" s="198"/>
      <c r="P381" s="199">
        <f>SUM(P382:P393)</f>
        <v>0</v>
      </c>
      <c r="Q381" s="198"/>
      <c r="R381" s="199">
        <f>SUM(R382:R393)</f>
        <v>0</v>
      </c>
      <c r="S381" s="198"/>
      <c r="T381" s="200">
        <f>SUM(T382:T393)</f>
        <v>0</v>
      </c>
      <c r="AR381" s="193" t="s">
        <v>286</v>
      </c>
      <c r="AT381" s="201" t="s">
        <v>79</v>
      </c>
      <c r="AU381" s="201" t="s">
        <v>80</v>
      </c>
      <c r="AY381" s="193" t="s">
        <v>281</v>
      </c>
      <c r="BK381" s="202">
        <f>SUM(BK382:BK393)</f>
        <v>0</v>
      </c>
    </row>
    <row r="382" s="1" customFormat="1" ht="16.5" customHeight="1">
      <c r="B382" s="203"/>
      <c r="C382" s="204" t="s">
        <v>1464</v>
      </c>
      <c r="D382" s="204" t="s">
        <v>282</v>
      </c>
      <c r="E382" s="205" t="s">
        <v>4273</v>
      </c>
      <c r="F382" s="206" t="s">
        <v>4274</v>
      </c>
      <c r="G382" s="207" t="s">
        <v>4275</v>
      </c>
      <c r="H382" s="208">
        <v>6</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354</v>
      </c>
      <c r="AT382" s="26" t="s">
        <v>282</v>
      </c>
      <c r="AU382" s="26" t="s">
        <v>24</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4276</v>
      </c>
    </row>
    <row r="383" s="1" customFormat="1">
      <c r="B383" s="48"/>
      <c r="D383" s="216" t="s">
        <v>288</v>
      </c>
      <c r="F383" s="217" t="s">
        <v>4274</v>
      </c>
      <c r="I383" s="218"/>
      <c r="L383" s="48"/>
      <c r="M383" s="219"/>
      <c r="N383" s="49"/>
      <c r="O383" s="49"/>
      <c r="P383" s="49"/>
      <c r="Q383" s="49"/>
      <c r="R383" s="49"/>
      <c r="S383" s="49"/>
      <c r="T383" s="87"/>
      <c r="AT383" s="26" t="s">
        <v>288</v>
      </c>
      <c r="AU383" s="26" t="s">
        <v>24</v>
      </c>
    </row>
    <row r="384" s="1" customFormat="1" ht="16.5" customHeight="1">
      <c r="B384" s="203"/>
      <c r="C384" s="204" t="s">
        <v>1469</v>
      </c>
      <c r="D384" s="204" t="s">
        <v>282</v>
      </c>
      <c r="E384" s="205" t="s">
        <v>4277</v>
      </c>
      <c r="F384" s="206" t="s">
        <v>4278</v>
      </c>
      <c r="G384" s="207" t="s">
        <v>285</v>
      </c>
      <c r="H384" s="208">
        <v>1</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4279</v>
      </c>
      <c r="AT384" s="26" t="s">
        <v>282</v>
      </c>
      <c r="AU384" s="26" t="s">
        <v>24</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4279</v>
      </c>
      <c r="BM384" s="26" t="s">
        <v>4280</v>
      </c>
    </row>
    <row r="385" s="1" customFormat="1" ht="16.5" customHeight="1">
      <c r="B385" s="203"/>
      <c r="C385" s="204" t="s">
        <v>1474</v>
      </c>
      <c r="D385" s="204" t="s">
        <v>282</v>
      </c>
      <c r="E385" s="205" t="s">
        <v>4281</v>
      </c>
      <c r="F385" s="206" t="s">
        <v>4282</v>
      </c>
      <c r="G385" s="207" t="s">
        <v>399</v>
      </c>
      <c r="H385" s="208">
        <v>45</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4279</v>
      </c>
      <c r="AT385" s="26" t="s">
        <v>282</v>
      </c>
      <c r="AU385" s="26" t="s">
        <v>24</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4279</v>
      </c>
      <c r="BM385" s="26" t="s">
        <v>4283</v>
      </c>
    </row>
    <row r="386" s="1" customFormat="1">
      <c r="B386" s="48"/>
      <c r="D386" s="216" t="s">
        <v>288</v>
      </c>
      <c r="F386" s="217" t="s">
        <v>4284</v>
      </c>
      <c r="I386" s="218"/>
      <c r="L386" s="48"/>
      <c r="M386" s="219"/>
      <c r="N386" s="49"/>
      <c r="O386" s="49"/>
      <c r="P386" s="49"/>
      <c r="Q386" s="49"/>
      <c r="R386" s="49"/>
      <c r="S386" s="49"/>
      <c r="T386" s="87"/>
      <c r="AT386" s="26" t="s">
        <v>288</v>
      </c>
      <c r="AU386" s="26" t="s">
        <v>24</v>
      </c>
    </row>
    <row r="387" s="1" customFormat="1" ht="16.5" customHeight="1">
      <c r="B387" s="203"/>
      <c r="C387" s="204" t="s">
        <v>1479</v>
      </c>
      <c r="D387" s="204" t="s">
        <v>282</v>
      </c>
      <c r="E387" s="205" t="s">
        <v>4285</v>
      </c>
      <c r="F387" s="206" t="s">
        <v>4286</v>
      </c>
      <c r="G387" s="207" t="s">
        <v>285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4279</v>
      </c>
      <c r="AT387" s="26" t="s">
        <v>282</v>
      </c>
      <c r="AU387" s="26" t="s">
        <v>24</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4279</v>
      </c>
      <c r="BM387" s="26" t="s">
        <v>4287</v>
      </c>
    </row>
    <row r="388" s="1" customFormat="1" ht="16.5" customHeight="1">
      <c r="B388" s="203"/>
      <c r="C388" s="204" t="s">
        <v>1486</v>
      </c>
      <c r="D388" s="204" t="s">
        <v>282</v>
      </c>
      <c r="E388" s="205" t="s">
        <v>4288</v>
      </c>
      <c r="F388" s="206" t="s">
        <v>4289</v>
      </c>
      <c r="G388" s="207" t="s">
        <v>362</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354</v>
      </c>
      <c r="AT388" s="26" t="s">
        <v>282</v>
      </c>
      <c r="AU388" s="26" t="s">
        <v>24</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4290</v>
      </c>
    </row>
    <row r="389" s="1" customFormat="1">
      <c r="B389" s="48"/>
      <c r="D389" s="216" t="s">
        <v>288</v>
      </c>
      <c r="F389" s="217" t="s">
        <v>4289</v>
      </c>
      <c r="I389" s="218"/>
      <c r="L389" s="48"/>
      <c r="M389" s="219"/>
      <c r="N389" s="49"/>
      <c r="O389" s="49"/>
      <c r="P389" s="49"/>
      <c r="Q389" s="49"/>
      <c r="R389" s="49"/>
      <c r="S389" s="49"/>
      <c r="T389" s="87"/>
      <c r="AT389" s="26" t="s">
        <v>288</v>
      </c>
      <c r="AU389" s="26" t="s">
        <v>24</v>
      </c>
    </row>
    <row r="390" s="1" customFormat="1" ht="16.5" customHeight="1">
      <c r="B390" s="203"/>
      <c r="C390" s="204" t="s">
        <v>1491</v>
      </c>
      <c r="D390" s="204" t="s">
        <v>282</v>
      </c>
      <c r="E390" s="205" t="s">
        <v>4291</v>
      </c>
      <c r="F390" s="206" t="s">
        <v>4292</v>
      </c>
      <c r="G390" s="207" t="s">
        <v>285</v>
      </c>
      <c r="H390" s="208">
        <v>1</v>
      </c>
      <c r="I390" s="209"/>
      <c r="J390" s="210">
        <f>ROUND(I390*H390,2)</f>
        <v>0</v>
      </c>
      <c r="K390" s="206" t="s">
        <v>5</v>
      </c>
      <c r="L390" s="48"/>
      <c r="M390" s="211" t="s">
        <v>5</v>
      </c>
      <c r="N390" s="212" t="s">
        <v>51</v>
      </c>
      <c r="O390" s="49"/>
      <c r="P390" s="213">
        <f>O390*H390</f>
        <v>0</v>
      </c>
      <c r="Q390" s="213">
        <v>0</v>
      </c>
      <c r="R390" s="213">
        <f>Q390*H390</f>
        <v>0</v>
      </c>
      <c r="S390" s="213">
        <v>0</v>
      </c>
      <c r="T390" s="214">
        <f>S390*H390</f>
        <v>0</v>
      </c>
      <c r="AR390" s="26" t="s">
        <v>4279</v>
      </c>
      <c r="AT390" s="26" t="s">
        <v>282</v>
      </c>
      <c r="AU390" s="26" t="s">
        <v>24</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4279</v>
      </c>
      <c r="BM390" s="26" t="s">
        <v>4293</v>
      </c>
    </row>
    <row r="391" s="1" customFormat="1">
      <c r="B391" s="48"/>
      <c r="D391" s="216" t="s">
        <v>288</v>
      </c>
      <c r="F391" s="217" t="s">
        <v>4294</v>
      </c>
      <c r="I391" s="218"/>
      <c r="L391" s="48"/>
      <c r="M391" s="219"/>
      <c r="N391" s="49"/>
      <c r="O391" s="49"/>
      <c r="P391" s="49"/>
      <c r="Q391" s="49"/>
      <c r="R391" s="49"/>
      <c r="S391" s="49"/>
      <c r="T391" s="87"/>
      <c r="AT391" s="26" t="s">
        <v>288</v>
      </c>
      <c r="AU391" s="26" t="s">
        <v>24</v>
      </c>
    </row>
    <row r="392" s="1" customFormat="1" ht="16.5" customHeight="1">
      <c r="B392" s="203"/>
      <c r="C392" s="204" t="s">
        <v>1496</v>
      </c>
      <c r="D392" s="204" t="s">
        <v>282</v>
      </c>
      <c r="E392" s="205" t="s">
        <v>4295</v>
      </c>
      <c r="F392" s="206" t="s">
        <v>4296</v>
      </c>
      <c r="G392" s="207" t="s">
        <v>399</v>
      </c>
      <c r="H392" s="208">
        <v>20</v>
      </c>
      <c r="I392" s="209"/>
      <c r="J392" s="210">
        <f>ROUND(I392*H392,2)</f>
        <v>0</v>
      </c>
      <c r="K392" s="206" t="s">
        <v>5</v>
      </c>
      <c r="L392" s="48"/>
      <c r="M392" s="211" t="s">
        <v>5</v>
      </c>
      <c r="N392" s="212" t="s">
        <v>51</v>
      </c>
      <c r="O392" s="49"/>
      <c r="P392" s="213">
        <f>O392*H392</f>
        <v>0</v>
      </c>
      <c r="Q392" s="213">
        <v>0</v>
      </c>
      <c r="R392" s="213">
        <f>Q392*H392</f>
        <v>0</v>
      </c>
      <c r="S392" s="213">
        <v>0</v>
      </c>
      <c r="T392" s="214">
        <f>S392*H392</f>
        <v>0</v>
      </c>
      <c r="AR392" s="26" t="s">
        <v>4279</v>
      </c>
      <c r="AT392" s="26" t="s">
        <v>282</v>
      </c>
      <c r="AU392" s="26" t="s">
        <v>24</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4279</v>
      </c>
      <c r="BM392" s="26" t="s">
        <v>4297</v>
      </c>
    </row>
    <row r="393" s="1" customFormat="1">
      <c r="B393" s="48"/>
      <c r="D393" s="216" t="s">
        <v>288</v>
      </c>
      <c r="F393" s="217" t="s">
        <v>4296</v>
      </c>
      <c r="I393" s="218"/>
      <c r="L393" s="48"/>
      <c r="M393" s="220"/>
      <c r="N393" s="221"/>
      <c r="O393" s="221"/>
      <c r="P393" s="221"/>
      <c r="Q393" s="221"/>
      <c r="R393" s="221"/>
      <c r="S393" s="221"/>
      <c r="T393" s="222"/>
      <c r="AT393" s="26" t="s">
        <v>288</v>
      </c>
      <c r="AU393" s="26" t="s">
        <v>24</v>
      </c>
    </row>
    <row r="394" s="1" customFormat="1" ht="6.96" customHeight="1">
      <c r="B394" s="69"/>
      <c r="C394" s="70"/>
      <c r="D394" s="70"/>
      <c r="E394" s="70"/>
      <c r="F394" s="70"/>
      <c r="G394" s="70"/>
      <c r="H394" s="70"/>
      <c r="I394" s="164"/>
      <c r="J394" s="70"/>
      <c r="K394" s="70"/>
      <c r="L394" s="48"/>
    </row>
  </sheetData>
  <autoFilter ref="C89:K393"/>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4298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4299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ROUND(SUM(BE92:BE493), 2)</f>
        <v>0</v>
      </c>
      <c r="G32" s="49"/>
      <c r="H32" s="49"/>
      <c r="I32" s="156">
        <v>0.20999999999999999</v>
      </c>
      <c r="J32" s="155">
        <f>ROUND(ROUND((SUM(BE92:BE493)), 2)*I32, 2)</f>
        <v>0</v>
      </c>
      <c r="K32" s="53"/>
    </row>
    <row r="33" s="1" customFormat="1" ht="14.4" customHeight="1">
      <c r="B33" s="48"/>
      <c r="C33" s="49"/>
      <c r="D33" s="49"/>
      <c r="E33" s="57" t="s">
        <v>52</v>
      </c>
      <c r="F33" s="155">
        <f>ROUND(SUM(BF92:BF493), 2)</f>
        <v>0</v>
      </c>
      <c r="G33" s="49"/>
      <c r="H33" s="49"/>
      <c r="I33" s="156">
        <v>0.14999999999999999</v>
      </c>
      <c r="J33" s="155">
        <f>ROUND(ROUND((SUM(BF92:BF493)), 2)*I33, 2)</f>
        <v>0</v>
      </c>
      <c r="K33" s="53"/>
    </row>
    <row r="34" hidden="1" s="1" customFormat="1" ht="14.4" customHeight="1">
      <c r="B34" s="48"/>
      <c r="C34" s="49"/>
      <c r="D34" s="49"/>
      <c r="E34" s="57" t="s">
        <v>53</v>
      </c>
      <c r="F34" s="155">
        <f>ROUND(SUM(BG92:BG493), 2)</f>
        <v>0</v>
      </c>
      <c r="G34" s="49"/>
      <c r="H34" s="49"/>
      <c r="I34" s="156">
        <v>0.20999999999999999</v>
      </c>
      <c r="J34" s="155">
        <v>0</v>
      </c>
      <c r="K34" s="53"/>
    </row>
    <row r="35" hidden="1" s="1" customFormat="1" ht="14.4" customHeight="1">
      <c r="B35" s="48"/>
      <c r="C35" s="49"/>
      <c r="D35" s="49"/>
      <c r="E35" s="57" t="s">
        <v>54</v>
      </c>
      <c r="F35" s="155">
        <f>ROUND(SUM(BH92:BH493), 2)</f>
        <v>0</v>
      </c>
      <c r="G35" s="49"/>
      <c r="H35" s="49"/>
      <c r="I35" s="156">
        <v>0.14999999999999999</v>
      </c>
      <c r="J35" s="155">
        <v>0</v>
      </c>
      <c r="K35" s="53"/>
    </row>
    <row r="36" hidden="1" s="1" customFormat="1" ht="14.4" customHeight="1">
      <c r="B36" s="48"/>
      <c r="C36" s="49"/>
      <c r="D36" s="49"/>
      <c r="E36" s="57" t="s">
        <v>55</v>
      </c>
      <c r="F36" s="155">
        <f>ROUND(SUM(BI92:BI493),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S01_b1 -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4300</v>
      </c>
      <c r="E62" s="226"/>
      <c r="F62" s="226"/>
      <c r="G62" s="226"/>
      <c r="H62" s="226"/>
      <c r="I62" s="227"/>
      <c r="J62" s="228">
        <f>J94</f>
        <v>0</v>
      </c>
      <c r="K62" s="229"/>
    </row>
    <row r="63" s="11" customFormat="1" ht="19.92" customHeight="1">
      <c r="B63" s="223"/>
      <c r="C63" s="224"/>
      <c r="D63" s="225" t="s">
        <v>4301</v>
      </c>
      <c r="E63" s="226"/>
      <c r="F63" s="226"/>
      <c r="G63" s="226"/>
      <c r="H63" s="226"/>
      <c r="I63" s="227"/>
      <c r="J63" s="228">
        <f>J228</f>
        <v>0</v>
      </c>
      <c r="K63" s="229"/>
    </row>
    <row r="64" s="11" customFormat="1" ht="19.92" customHeight="1">
      <c r="B64" s="223"/>
      <c r="C64" s="224"/>
      <c r="D64" s="225" t="s">
        <v>4302</v>
      </c>
      <c r="E64" s="226"/>
      <c r="F64" s="226"/>
      <c r="G64" s="226"/>
      <c r="H64" s="226"/>
      <c r="I64" s="227"/>
      <c r="J64" s="228">
        <f>J352</f>
        <v>0</v>
      </c>
      <c r="K64" s="229"/>
    </row>
    <row r="65" s="11" customFormat="1" ht="19.92" customHeight="1">
      <c r="B65" s="223"/>
      <c r="C65" s="224"/>
      <c r="D65" s="225" t="s">
        <v>4303</v>
      </c>
      <c r="E65" s="226"/>
      <c r="F65" s="226"/>
      <c r="G65" s="226"/>
      <c r="H65" s="226"/>
      <c r="I65" s="227"/>
      <c r="J65" s="228">
        <f>J376</f>
        <v>0</v>
      </c>
      <c r="K65" s="229"/>
    </row>
    <row r="66" s="11" customFormat="1" ht="19.92" customHeight="1">
      <c r="B66" s="223"/>
      <c r="C66" s="224"/>
      <c r="D66" s="225" t="s">
        <v>4304</v>
      </c>
      <c r="E66" s="226"/>
      <c r="F66" s="226"/>
      <c r="G66" s="226"/>
      <c r="H66" s="226"/>
      <c r="I66" s="227"/>
      <c r="J66" s="228">
        <f>J398</f>
        <v>0</v>
      </c>
      <c r="K66" s="229"/>
    </row>
    <row r="67" s="11" customFormat="1" ht="19.92" customHeight="1">
      <c r="B67" s="223"/>
      <c r="C67" s="224"/>
      <c r="D67" s="225" t="s">
        <v>4305</v>
      </c>
      <c r="E67" s="226"/>
      <c r="F67" s="226"/>
      <c r="G67" s="226"/>
      <c r="H67" s="226"/>
      <c r="I67" s="227"/>
      <c r="J67" s="228">
        <f>J420</f>
        <v>0</v>
      </c>
      <c r="K67" s="229"/>
    </row>
    <row r="68" s="11" customFormat="1" ht="19.92" customHeight="1">
      <c r="B68" s="223"/>
      <c r="C68" s="224"/>
      <c r="D68" s="225" t="s">
        <v>4306</v>
      </c>
      <c r="E68" s="226"/>
      <c r="F68" s="226"/>
      <c r="G68" s="226"/>
      <c r="H68" s="226"/>
      <c r="I68" s="227"/>
      <c r="J68" s="228">
        <f>J442</f>
        <v>0</v>
      </c>
      <c r="K68" s="229"/>
    </row>
    <row r="69" s="11" customFormat="1" ht="19.92" customHeight="1">
      <c r="B69" s="223"/>
      <c r="C69" s="224"/>
      <c r="D69" s="225" t="s">
        <v>4307</v>
      </c>
      <c r="E69" s="226"/>
      <c r="F69" s="226"/>
      <c r="G69" s="226"/>
      <c r="H69" s="226"/>
      <c r="I69" s="227"/>
      <c r="J69" s="228">
        <f>J455</f>
        <v>0</v>
      </c>
      <c r="K69" s="229"/>
    </row>
    <row r="70" s="11" customFormat="1" ht="19.92" customHeight="1">
      <c r="B70" s="223"/>
      <c r="C70" s="224"/>
      <c r="D70" s="225" t="s">
        <v>4308</v>
      </c>
      <c r="E70" s="226"/>
      <c r="F70" s="226"/>
      <c r="G70" s="226"/>
      <c r="H70" s="226"/>
      <c r="I70" s="227"/>
      <c r="J70" s="228">
        <f>J481</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S01_b1 - Zařízení vzduchotechniky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15. 1. 2018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f>
        <v>0</v>
      </c>
      <c r="Q92" s="84"/>
      <c r="R92" s="189">
        <f>R93</f>
        <v>5.5367497400000003</v>
      </c>
      <c r="S92" s="84"/>
      <c r="T92" s="190">
        <f>T93</f>
        <v>0</v>
      </c>
      <c r="AT92" s="26" t="s">
        <v>79</v>
      </c>
      <c r="AU92" s="26" t="s">
        <v>262</v>
      </c>
      <c r="BK92" s="191">
        <f>BK93</f>
        <v>0</v>
      </c>
    </row>
    <row r="93" s="10" customFormat="1" ht="37.44" customHeight="1">
      <c r="B93" s="192"/>
      <c r="D93" s="193" t="s">
        <v>79</v>
      </c>
      <c r="E93" s="194" t="s">
        <v>2270</v>
      </c>
      <c r="F93" s="194" t="s">
        <v>2271</v>
      </c>
      <c r="I93" s="195"/>
      <c r="J93" s="196">
        <f>BK93</f>
        <v>0</v>
      </c>
      <c r="L93" s="192"/>
      <c r="M93" s="197"/>
      <c r="N93" s="198"/>
      <c r="O93" s="198"/>
      <c r="P93" s="199">
        <f>P94+P228+P352+P376+P398+P420+P442+P455+P481</f>
        <v>0</v>
      </c>
      <c r="Q93" s="198"/>
      <c r="R93" s="199">
        <f>R94+R228+R352+R376+R398+R420+R442+R455+R481</f>
        <v>5.5367497400000003</v>
      </c>
      <c r="S93" s="198"/>
      <c r="T93" s="200">
        <f>T94+T228+T352+T376+T398+T420+T442+T455+T481</f>
        <v>0</v>
      </c>
      <c r="AR93" s="193" t="s">
        <v>87</v>
      </c>
      <c r="AT93" s="201" t="s">
        <v>79</v>
      </c>
      <c r="AU93" s="201" t="s">
        <v>80</v>
      </c>
      <c r="AY93" s="193" t="s">
        <v>281</v>
      </c>
      <c r="BK93" s="202">
        <f>BK94+BK228+BK352+BK376+BK398+BK420+BK442+BK455+BK481</f>
        <v>0</v>
      </c>
    </row>
    <row r="94" s="10" customFormat="1" ht="19.92" customHeight="1">
      <c r="B94" s="192"/>
      <c r="D94" s="193" t="s">
        <v>79</v>
      </c>
      <c r="E94" s="230" t="s">
        <v>4309</v>
      </c>
      <c r="F94" s="230" t="s">
        <v>4310</v>
      </c>
      <c r="I94" s="195"/>
      <c r="J94" s="231">
        <f>BK94</f>
        <v>0</v>
      </c>
      <c r="L94" s="192"/>
      <c r="M94" s="197"/>
      <c r="N94" s="198"/>
      <c r="O94" s="198"/>
      <c r="P94" s="199">
        <f>SUM(P95:P227)</f>
        <v>0</v>
      </c>
      <c r="Q94" s="198"/>
      <c r="R94" s="199">
        <f>SUM(R95:R227)</f>
        <v>3.0813481400000002</v>
      </c>
      <c r="S94" s="198"/>
      <c r="T94" s="200">
        <f>SUM(T95:T227)</f>
        <v>0</v>
      </c>
      <c r="AR94" s="193" t="s">
        <v>87</v>
      </c>
      <c r="AT94" s="201" t="s">
        <v>79</v>
      </c>
      <c r="AU94" s="201" t="s">
        <v>24</v>
      </c>
      <c r="AY94" s="193" t="s">
        <v>281</v>
      </c>
      <c r="BK94" s="202">
        <f>SUM(BK95:BK227)</f>
        <v>0</v>
      </c>
    </row>
    <row r="95" s="1" customFormat="1" ht="16.5" customHeight="1">
      <c r="B95" s="203"/>
      <c r="C95" s="204" t="s">
        <v>24</v>
      </c>
      <c r="D95" s="204" t="s">
        <v>282</v>
      </c>
      <c r="E95" s="205" t="s">
        <v>4311</v>
      </c>
      <c r="F95" s="206" t="s">
        <v>4312</v>
      </c>
      <c r="G95" s="207" t="s">
        <v>515</v>
      </c>
      <c r="H95" s="208">
        <v>1</v>
      </c>
      <c r="I95" s="209"/>
      <c r="J95" s="210">
        <f>ROUND(I95*H95,2)</f>
        <v>0</v>
      </c>
      <c r="K95" s="206" t="s">
        <v>5</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4313</v>
      </c>
    </row>
    <row r="96" s="1" customFormat="1">
      <c r="B96" s="48"/>
      <c r="D96" s="216" t="s">
        <v>288</v>
      </c>
      <c r="F96" s="217" t="s">
        <v>4314</v>
      </c>
      <c r="I96" s="218"/>
      <c r="L96" s="48"/>
      <c r="M96" s="219"/>
      <c r="N96" s="49"/>
      <c r="O96" s="49"/>
      <c r="P96" s="49"/>
      <c r="Q96" s="49"/>
      <c r="R96" s="49"/>
      <c r="S96" s="49"/>
      <c r="T96" s="87"/>
      <c r="AT96" s="26" t="s">
        <v>288</v>
      </c>
      <c r="AU96" s="26" t="s">
        <v>87</v>
      </c>
    </row>
    <row r="97" s="13" customFormat="1">
      <c r="B97" s="239"/>
      <c r="D97" s="216" t="s">
        <v>402</v>
      </c>
      <c r="E97" s="240" t="s">
        <v>5</v>
      </c>
      <c r="F97" s="241" t="s">
        <v>24</v>
      </c>
      <c r="H97" s="242">
        <v>1</v>
      </c>
      <c r="I97" s="243"/>
      <c r="L97" s="239"/>
      <c r="M97" s="244"/>
      <c r="N97" s="245"/>
      <c r="O97" s="245"/>
      <c r="P97" s="245"/>
      <c r="Q97" s="245"/>
      <c r="R97" s="245"/>
      <c r="S97" s="245"/>
      <c r="T97" s="246"/>
      <c r="AT97" s="240" t="s">
        <v>402</v>
      </c>
      <c r="AU97" s="240" t="s">
        <v>87</v>
      </c>
      <c r="AV97" s="13" t="s">
        <v>87</v>
      </c>
      <c r="AW97" s="13" t="s">
        <v>43</v>
      </c>
      <c r="AX97" s="13" t="s">
        <v>80</v>
      </c>
      <c r="AY97" s="240" t="s">
        <v>281</v>
      </c>
    </row>
    <row r="98" s="1" customFormat="1" ht="16.5" customHeight="1">
      <c r="B98" s="203"/>
      <c r="C98" s="255" t="s">
        <v>87</v>
      </c>
      <c r="D98" s="255" t="s">
        <v>512</v>
      </c>
      <c r="E98" s="256" t="s">
        <v>4315</v>
      </c>
      <c r="F98" s="257" t="s">
        <v>4316</v>
      </c>
      <c r="G98" s="258" t="s">
        <v>515</v>
      </c>
      <c r="H98" s="259">
        <v>1</v>
      </c>
      <c r="I98" s="260"/>
      <c r="J98" s="261">
        <f>ROUND(I98*H98,2)</f>
        <v>0</v>
      </c>
      <c r="K98" s="257" t="s">
        <v>5</v>
      </c>
      <c r="L98" s="262"/>
      <c r="M98" s="263" t="s">
        <v>5</v>
      </c>
      <c r="N98" s="264" t="s">
        <v>51</v>
      </c>
      <c r="O98" s="49"/>
      <c r="P98" s="213">
        <f>O98*H98</f>
        <v>0</v>
      </c>
      <c r="Q98" s="213">
        <v>0.80000000000000004</v>
      </c>
      <c r="R98" s="213">
        <f>Q98*H98</f>
        <v>0.80000000000000004</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4317</v>
      </c>
    </row>
    <row r="99" s="1" customFormat="1">
      <c r="B99" s="48"/>
      <c r="D99" s="216" t="s">
        <v>288</v>
      </c>
      <c r="F99" s="217" t="s">
        <v>4318</v>
      </c>
      <c r="I99" s="218"/>
      <c r="L99" s="48"/>
      <c r="M99" s="219"/>
      <c r="N99" s="49"/>
      <c r="O99" s="49"/>
      <c r="P99" s="49"/>
      <c r="Q99" s="49"/>
      <c r="R99" s="49"/>
      <c r="S99" s="49"/>
      <c r="T99" s="87"/>
      <c r="AT99" s="26" t="s">
        <v>288</v>
      </c>
      <c r="AU99" s="26" t="s">
        <v>87</v>
      </c>
    </row>
    <row r="100" s="13" customFormat="1">
      <c r="B100" s="239"/>
      <c r="D100" s="216" t="s">
        <v>402</v>
      </c>
      <c r="E100" s="240" t="s">
        <v>5</v>
      </c>
      <c r="F100" s="241" t="s">
        <v>24</v>
      </c>
      <c r="H100" s="242">
        <v>1</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55" t="s">
        <v>294</v>
      </c>
      <c r="D101" s="255" t="s">
        <v>512</v>
      </c>
      <c r="E101" s="256" t="s">
        <v>4319</v>
      </c>
      <c r="F101" s="257" t="s">
        <v>4320</v>
      </c>
      <c r="G101" s="258" t="s">
        <v>515</v>
      </c>
      <c r="H101" s="259">
        <v>1</v>
      </c>
      <c r="I101" s="260"/>
      <c r="J101" s="261">
        <f>ROUND(I101*H101,2)</f>
        <v>0</v>
      </c>
      <c r="K101" s="257" t="s">
        <v>5</v>
      </c>
      <c r="L101" s="262"/>
      <c r="M101" s="263" t="s">
        <v>5</v>
      </c>
      <c r="N101" s="264" t="s">
        <v>51</v>
      </c>
      <c r="O101" s="49"/>
      <c r="P101" s="213">
        <f>O101*H101</f>
        <v>0</v>
      </c>
      <c r="Q101" s="213">
        <v>0</v>
      </c>
      <c r="R101" s="213">
        <f>Q101*H101</f>
        <v>0</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4321</v>
      </c>
    </row>
    <row r="102" s="1" customFormat="1">
      <c r="B102" s="48"/>
      <c r="D102" s="216" t="s">
        <v>288</v>
      </c>
      <c r="F102" s="217" t="s">
        <v>4322</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24</v>
      </c>
      <c r="H103" s="242">
        <v>1</v>
      </c>
      <c r="I103" s="243"/>
      <c r="L103" s="239"/>
      <c r="M103" s="244"/>
      <c r="N103" s="245"/>
      <c r="O103" s="245"/>
      <c r="P103" s="245"/>
      <c r="Q103" s="245"/>
      <c r="R103" s="245"/>
      <c r="S103" s="245"/>
      <c r="T103" s="246"/>
      <c r="AT103" s="240" t="s">
        <v>402</v>
      </c>
      <c r="AU103" s="240" t="s">
        <v>87</v>
      </c>
      <c r="AV103" s="13" t="s">
        <v>87</v>
      </c>
      <c r="AW103" s="13" t="s">
        <v>43</v>
      </c>
      <c r="AX103" s="13" t="s">
        <v>24</v>
      </c>
      <c r="AY103" s="240" t="s">
        <v>281</v>
      </c>
    </row>
    <row r="104" s="1" customFormat="1" ht="16.5" customHeight="1">
      <c r="B104" s="203"/>
      <c r="C104" s="255" t="s">
        <v>286</v>
      </c>
      <c r="D104" s="255" t="s">
        <v>512</v>
      </c>
      <c r="E104" s="256" t="s">
        <v>4323</v>
      </c>
      <c r="F104" s="257" t="s">
        <v>4324</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4325</v>
      </c>
    </row>
    <row r="105" s="1" customFormat="1">
      <c r="B105" s="48"/>
      <c r="D105" s="216" t="s">
        <v>288</v>
      </c>
      <c r="F105" s="217" t="s">
        <v>4326</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24</v>
      </c>
      <c r="H106" s="242">
        <v>1</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55" t="s">
        <v>280</v>
      </c>
      <c r="D107" s="255" t="s">
        <v>512</v>
      </c>
      <c r="E107" s="256" t="s">
        <v>4327</v>
      </c>
      <c r="F107" s="257" t="s">
        <v>4328</v>
      </c>
      <c r="G107" s="258" t="s">
        <v>515</v>
      </c>
      <c r="H107" s="259">
        <v>1</v>
      </c>
      <c r="I107" s="260"/>
      <c r="J107" s="261">
        <f>ROUND(I107*H107,2)</f>
        <v>0</v>
      </c>
      <c r="K107" s="257" t="s">
        <v>5</v>
      </c>
      <c r="L107" s="262"/>
      <c r="M107" s="263" t="s">
        <v>5</v>
      </c>
      <c r="N107" s="264" t="s">
        <v>51</v>
      </c>
      <c r="O107" s="49"/>
      <c r="P107" s="213">
        <f>O107*H107</f>
        <v>0</v>
      </c>
      <c r="Q107" s="213">
        <v>0</v>
      </c>
      <c r="R107" s="213">
        <f>Q107*H107</f>
        <v>0</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4329</v>
      </c>
    </row>
    <row r="108" s="1" customFormat="1">
      <c r="B108" s="48"/>
      <c r="D108" s="216" t="s">
        <v>288</v>
      </c>
      <c r="F108" s="217" t="s">
        <v>4330</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24</v>
      </c>
      <c r="H109" s="242">
        <v>1</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 customFormat="1" ht="16.5" customHeight="1">
      <c r="B110" s="203"/>
      <c r="C110" s="255" t="s">
        <v>307</v>
      </c>
      <c r="D110" s="255" t="s">
        <v>512</v>
      </c>
      <c r="E110" s="256" t="s">
        <v>4331</v>
      </c>
      <c r="F110" s="257" t="s">
        <v>4332</v>
      </c>
      <c r="G110" s="258" t="s">
        <v>515</v>
      </c>
      <c r="H110" s="259">
        <v>1</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4333</v>
      </c>
    </row>
    <row r="111" s="1" customFormat="1">
      <c r="B111" s="48"/>
      <c r="D111" s="216" t="s">
        <v>288</v>
      </c>
      <c r="F111" s="217" t="s">
        <v>4334</v>
      </c>
      <c r="I111" s="218"/>
      <c r="L111" s="48"/>
      <c r="M111" s="219"/>
      <c r="N111" s="49"/>
      <c r="O111" s="49"/>
      <c r="P111" s="49"/>
      <c r="Q111" s="49"/>
      <c r="R111" s="49"/>
      <c r="S111" s="49"/>
      <c r="T111" s="87"/>
      <c r="AT111" s="26" t="s">
        <v>288</v>
      </c>
      <c r="AU111" s="26" t="s">
        <v>87</v>
      </c>
    </row>
    <row r="112" s="13" customFormat="1">
      <c r="B112" s="239"/>
      <c r="D112" s="216" t="s">
        <v>402</v>
      </c>
      <c r="E112" s="240" t="s">
        <v>5</v>
      </c>
      <c r="F112" s="241" t="s">
        <v>24</v>
      </c>
      <c r="H112" s="242">
        <v>1</v>
      </c>
      <c r="I112" s="243"/>
      <c r="L112" s="239"/>
      <c r="M112" s="244"/>
      <c r="N112" s="245"/>
      <c r="O112" s="245"/>
      <c r="P112" s="245"/>
      <c r="Q112" s="245"/>
      <c r="R112" s="245"/>
      <c r="S112" s="245"/>
      <c r="T112" s="246"/>
      <c r="AT112" s="240" t="s">
        <v>402</v>
      </c>
      <c r="AU112" s="240" t="s">
        <v>87</v>
      </c>
      <c r="AV112" s="13" t="s">
        <v>87</v>
      </c>
      <c r="AW112" s="13" t="s">
        <v>43</v>
      </c>
      <c r="AX112" s="13" t="s">
        <v>24</v>
      </c>
      <c r="AY112" s="240" t="s">
        <v>281</v>
      </c>
    </row>
    <row r="113" s="1" customFormat="1" ht="16.5" customHeight="1">
      <c r="B113" s="203"/>
      <c r="C113" s="204" t="s">
        <v>311</v>
      </c>
      <c r="D113" s="204" t="s">
        <v>282</v>
      </c>
      <c r="E113" s="205" t="s">
        <v>4335</v>
      </c>
      <c r="F113" s="206" t="s">
        <v>4336</v>
      </c>
      <c r="G113" s="207" t="s">
        <v>515</v>
      </c>
      <c r="H113" s="208">
        <v>8</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354</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354</v>
      </c>
      <c r="BM113" s="26" t="s">
        <v>4337</v>
      </c>
    </row>
    <row r="114" s="1" customFormat="1">
      <c r="B114" s="48"/>
      <c r="D114" s="216" t="s">
        <v>288</v>
      </c>
      <c r="F114" s="217" t="s">
        <v>4338</v>
      </c>
      <c r="I114" s="218"/>
      <c r="L114" s="48"/>
      <c r="M114" s="219"/>
      <c r="N114" s="49"/>
      <c r="O114" s="49"/>
      <c r="P114" s="49"/>
      <c r="Q114" s="49"/>
      <c r="R114" s="49"/>
      <c r="S114" s="49"/>
      <c r="T114" s="87"/>
      <c r="AT114" s="26" t="s">
        <v>288</v>
      </c>
      <c r="AU114" s="26" t="s">
        <v>87</v>
      </c>
    </row>
    <row r="115" s="13" customFormat="1">
      <c r="B115" s="239"/>
      <c r="D115" s="216" t="s">
        <v>402</v>
      </c>
      <c r="E115" s="240" t="s">
        <v>5</v>
      </c>
      <c r="F115" s="241" t="s">
        <v>316</v>
      </c>
      <c r="H115" s="242">
        <v>8</v>
      </c>
      <c r="I115" s="243"/>
      <c r="L115" s="239"/>
      <c r="M115" s="244"/>
      <c r="N115" s="245"/>
      <c r="O115" s="245"/>
      <c r="P115" s="245"/>
      <c r="Q115" s="245"/>
      <c r="R115" s="245"/>
      <c r="S115" s="245"/>
      <c r="T115" s="246"/>
      <c r="AT115" s="240" t="s">
        <v>402</v>
      </c>
      <c r="AU115" s="240" t="s">
        <v>87</v>
      </c>
      <c r="AV115" s="13" t="s">
        <v>87</v>
      </c>
      <c r="AW115" s="13" t="s">
        <v>43</v>
      </c>
      <c r="AX115" s="13" t="s">
        <v>24</v>
      </c>
      <c r="AY115" s="240" t="s">
        <v>281</v>
      </c>
    </row>
    <row r="116" s="1" customFormat="1" ht="16.5" customHeight="1">
      <c r="B116" s="203"/>
      <c r="C116" s="255" t="s">
        <v>316</v>
      </c>
      <c r="D116" s="255" t="s">
        <v>512</v>
      </c>
      <c r="E116" s="256" t="s">
        <v>4339</v>
      </c>
      <c r="F116" s="257" t="s">
        <v>4340</v>
      </c>
      <c r="G116" s="258" t="s">
        <v>515</v>
      </c>
      <c r="H116" s="259">
        <v>4</v>
      </c>
      <c r="I116" s="260"/>
      <c r="J116" s="261">
        <f>ROUND(I116*H116,2)</f>
        <v>0</v>
      </c>
      <c r="K116" s="257" t="s">
        <v>5</v>
      </c>
      <c r="L116" s="262"/>
      <c r="M116" s="263" t="s">
        <v>5</v>
      </c>
      <c r="N116" s="264" t="s">
        <v>51</v>
      </c>
      <c r="O116" s="49"/>
      <c r="P116" s="213">
        <f>O116*H116</f>
        <v>0</v>
      </c>
      <c r="Q116" s="213">
        <v>0.080000000000000002</v>
      </c>
      <c r="R116" s="213">
        <f>Q116*H116</f>
        <v>0.32000000000000001</v>
      </c>
      <c r="S116" s="213">
        <v>0</v>
      </c>
      <c r="T116" s="214">
        <f>S116*H116</f>
        <v>0</v>
      </c>
      <c r="AR116" s="26" t="s">
        <v>738</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4341</v>
      </c>
    </row>
    <row r="117" s="1" customFormat="1">
      <c r="B117" s="48"/>
      <c r="D117" s="216" t="s">
        <v>288</v>
      </c>
      <c r="F117" s="217" t="s">
        <v>4342</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286</v>
      </c>
      <c r="H118" s="242">
        <v>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321</v>
      </c>
      <c r="D119" s="255" t="s">
        <v>512</v>
      </c>
      <c r="E119" s="256" t="s">
        <v>4343</v>
      </c>
      <c r="F119" s="257" t="s">
        <v>4344</v>
      </c>
      <c r="G119" s="258" t="s">
        <v>515</v>
      </c>
      <c r="H119" s="259">
        <v>4</v>
      </c>
      <c r="I119" s="260"/>
      <c r="J119" s="261">
        <f>ROUND(I119*H119,2)</f>
        <v>0</v>
      </c>
      <c r="K119" s="257" t="s">
        <v>5</v>
      </c>
      <c r="L119" s="262"/>
      <c r="M119" s="263" t="s">
        <v>5</v>
      </c>
      <c r="N119" s="264" t="s">
        <v>51</v>
      </c>
      <c r="O119" s="49"/>
      <c r="P119" s="213">
        <f>O119*H119</f>
        <v>0</v>
      </c>
      <c r="Q119" s="213">
        <v>0.070000000000000007</v>
      </c>
      <c r="R119" s="213">
        <f>Q119*H119</f>
        <v>0.28000000000000003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4345</v>
      </c>
    </row>
    <row r="120" s="1" customFormat="1">
      <c r="B120" s="48"/>
      <c r="D120" s="216" t="s">
        <v>288</v>
      </c>
      <c r="F120" s="217" t="s">
        <v>4346</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286</v>
      </c>
      <c r="H121" s="242">
        <v>4</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29</v>
      </c>
      <c r="D122" s="204" t="s">
        <v>282</v>
      </c>
      <c r="E122" s="205" t="s">
        <v>4347</v>
      </c>
      <c r="F122" s="206" t="s">
        <v>4348</v>
      </c>
      <c r="G122" s="207" t="s">
        <v>515</v>
      </c>
      <c r="H122" s="208">
        <v>2</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4349</v>
      </c>
    </row>
    <row r="123" s="1" customFormat="1">
      <c r="B123" s="48"/>
      <c r="D123" s="216" t="s">
        <v>288</v>
      </c>
      <c r="F123" s="217" t="s">
        <v>4350</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4351</v>
      </c>
      <c r="F124" s="257" t="s">
        <v>4352</v>
      </c>
      <c r="G124" s="258" t="s">
        <v>515</v>
      </c>
      <c r="H124" s="259">
        <v>2</v>
      </c>
      <c r="I124" s="260"/>
      <c r="J124" s="261">
        <f>ROUND(I124*H124,2)</f>
        <v>0</v>
      </c>
      <c r="K124" s="257" t="s">
        <v>5</v>
      </c>
      <c r="L124" s="262"/>
      <c r="M124" s="263" t="s">
        <v>5</v>
      </c>
      <c r="N124" s="264" t="s">
        <v>51</v>
      </c>
      <c r="O124" s="49"/>
      <c r="P124" s="213">
        <f>O124*H124</f>
        <v>0</v>
      </c>
      <c r="Q124" s="213">
        <v>0.0050000000000000001</v>
      </c>
      <c r="R124" s="213">
        <f>Q124*H124</f>
        <v>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4353</v>
      </c>
    </row>
    <row r="125" s="13" customFormat="1">
      <c r="B125" s="239"/>
      <c r="D125" s="216" t="s">
        <v>402</v>
      </c>
      <c r="E125" s="240" t="s">
        <v>5</v>
      </c>
      <c r="F125" s="241" t="s">
        <v>87</v>
      </c>
      <c r="H125" s="242">
        <v>2</v>
      </c>
      <c r="I125" s="243"/>
      <c r="L125" s="239"/>
      <c r="M125" s="244"/>
      <c r="N125" s="245"/>
      <c r="O125" s="245"/>
      <c r="P125" s="245"/>
      <c r="Q125" s="245"/>
      <c r="R125" s="245"/>
      <c r="S125" s="245"/>
      <c r="T125" s="246"/>
      <c r="AT125" s="240" t="s">
        <v>402</v>
      </c>
      <c r="AU125" s="240" t="s">
        <v>87</v>
      </c>
      <c r="AV125" s="13" t="s">
        <v>87</v>
      </c>
      <c r="AW125" s="13" t="s">
        <v>43</v>
      </c>
      <c r="AX125" s="13" t="s">
        <v>24</v>
      </c>
      <c r="AY125" s="240" t="s">
        <v>281</v>
      </c>
    </row>
    <row r="126" s="1" customFormat="1" ht="25.5" customHeight="1">
      <c r="B126" s="203"/>
      <c r="C126" s="204" t="s">
        <v>335</v>
      </c>
      <c r="D126" s="204" t="s">
        <v>282</v>
      </c>
      <c r="E126" s="205" t="s">
        <v>4354</v>
      </c>
      <c r="F126" s="206" t="s">
        <v>4355</v>
      </c>
      <c r="G126" s="207" t="s">
        <v>515</v>
      </c>
      <c r="H126" s="208">
        <v>8</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4356</v>
      </c>
    </row>
    <row r="127" s="1" customFormat="1">
      <c r="B127" s="48"/>
      <c r="D127" s="216" t="s">
        <v>288</v>
      </c>
      <c r="F127" s="217" t="s">
        <v>4357</v>
      </c>
      <c r="I127" s="218"/>
      <c r="L127" s="48"/>
      <c r="M127" s="219"/>
      <c r="N127" s="49"/>
      <c r="O127" s="49"/>
      <c r="P127" s="49"/>
      <c r="Q127" s="49"/>
      <c r="R127" s="49"/>
      <c r="S127" s="49"/>
      <c r="T127" s="87"/>
      <c r="AT127" s="26" t="s">
        <v>288</v>
      </c>
      <c r="AU127" s="26" t="s">
        <v>87</v>
      </c>
    </row>
    <row r="128" s="1" customFormat="1" ht="16.5" customHeight="1">
      <c r="B128" s="203"/>
      <c r="C128" s="255" t="s">
        <v>340</v>
      </c>
      <c r="D128" s="255" t="s">
        <v>512</v>
      </c>
      <c r="E128" s="256" t="s">
        <v>4358</v>
      </c>
      <c r="F128" s="257" t="s">
        <v>4359</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4360</v>
      </c>
    </row>
    <row r="129" s="13" customFormat="1">
      <c r="B129" s="239"/>
      <c r="D129" s="216" t="s">
        <v>402</v>
      </c>
      <c r="E129" s="240" t="s">
        <v>5</v>
      </c>
      <c r="F129" s="241" t="s">
        <v>87</v>
      </c>
      <c r="H129" s="242">
        <v>2</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 customFormat="1" ht="16.5" customHeight="1">
      <c r="B130" s="203"/>
      <c r="C130" s="255" t="s">
        <v>345</v>
      </c>
      <c r="D130" s="255" t="s">
        <v>512</v>
      </c>
      <c r="E130" s="256" t="s">
        <v>4361</v>
      </c>
      <c r="F130" s="257" t="s">
        <v>4362</v>
      </c>
      <c r="G130" s="258" t="s">
        <v>515</v>
      </c>
      <c r="H130" s="259">
        <v>2</v>
      </c>
      <c r="I130" s="260"/>
      <c r="J130" s="261">
        <f>ROUND(I130*H130,2)</f>
        <v>0</v>
      </c>
      <c r="K130" s="257" t="s">
        <v>5</v>
      </c>
      <c r="L130" s="262"/>
      <c r="M130" s="263" t="s">
        <v>5</v>
      </c>
      <c r="N130" s="264" t="s">
        <v>51</v>
      </c>
      <c r="O130" s="49"/>
      <c r="P130" s="213">
        <f>O130*H130</f>
        <v>0</v>
      </c>
      <c r="Q130" s="213">
        <v>0.050000000000000003</v>
      </c>
      <c r="R130" s="213">
        <f>Q130*H130</f>
        <v>0.10000000000000001</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4363</v>
      </c>
    </row>
    <row r="131" s="1" customFormat="1">
      <c r="B131" s="48"/>
      <c r="D131" s="216" t="s">
        <v>288</v>
      </c>
      <c r="F131" s="217" t="s">
        <v>4364</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87</v>
      </c>
      <c r="H132" s="242">
        <v>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55" t="s">
        <v>11</v>
      </c>
      <c r="D133" s="255" t="s">
        <v>512</v>
      </c>
      <c r="E133" s="256" t="s">
        <v>4365</v>
      </c>
      <c r="F133" s="257" t="s">
        <v>4366</v>
      </c>
      <c r="G133" s="258" t="s">
        <v>515</v>
      </c>
      <c r="H133" s="259">
        <v>4</v>
      </c>
      <c r="I133" s="260"/>
      <c r="J133" s="261">
        <f>ROUND(I133*H133,2)</f>
        <v>0</v>
      </c>
      <c r="K133" s="257" t="s">
        <v>5</v>
      </c>
      <c r="L133" s="262"/>
      <c r="M133" s="263" t="s">
        <v>5</v>
      </c>
      <c r="N133" s="264" t="s">
        <v>51</v>
      </c>
      <c r="O133" s="49"/>
      <c r="P133" s="213">
        <f>O133*H133</f>
        <v>0</v>
      </c>
      <c r="Q133" s="213">
        <v>0.050000000000000003</v>
      </c>
      <c r="R133" s="213">
        <f>Q133*H133</f>
        <v>0.20000000000000001</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4367</v>
      </c>
    </row>
    <row r="134" s="1" customFormat="1">
      <c r="B134" s="48"/>
      <c r="D134" s="216" t="s">
        <v>288</v>
      </c>
      <c r="F134" s="217" t="s">
        <v>4368</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286</v>
      </c>
      <c r="H135" s="242">
        <v>4</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25.5" customHeight="1">
      <c r="B136" s="203"/>
      <c r="C136" s="204" t="s">
        <v>354</v>
      </c>
      <c r="D136" s="204" t="s">
        <v>282</v>
      </c>
      <c r="E136" s="205" t="s">
        <v>4369</v>
      </c>
      <c r="F136" s="206" t="s">
        <v>4370</v>
      </c>
      <c r="G136" s="207" t="s">
        <v>515</v>
      </c>
      <c r="H136" s="208">
        <v>26</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4371</v>
      </c>
    </row>
    <row r="137" s="1" customFormat="1">
      <c r="B137" s="48"/>
      <c r="D137" s="216" t="s">
        <v>288</v>
      </c>
      <c r="F137" s="217" t="s">
        <v>4372</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4373</v>
      </c>
      <c r="F138" s="257" t="s">
        <v>4374</v>
      </c>
      <c r="G138" s="258" t="s">
        <v>515</v>
      </c>
      <c r="H138" s="259">
        <v>26</v>
      </c>
      <c r="I138" s="260"/>
      <c r="J138" s="261">
        <f>ROUND(I138*H138,2)</f>
        <v>0</v>
      </c>
      <c r="K138" s="257" t="s">
        <v>5</v>
      </c>
      <c r="L138" s="262"/>
      <c r="M138" s="263" t="s">
        <v>5</v>
      </c>
      <c r="N138" s="264" t="s">
        <v>51</v>
      </c>
      <c r="O138" s="49"/>
      <c r="P138" s="213">
        <f>O138*H138</f>
        <v>0</v>
      </c>
      <c r="Q138" s="213">
        <v>0.0050000000000000001</v>
      </c>
      <c r="R138" s="213">
        <f>Q138*H138</f>
        <v>0.13</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4375</v>
      </c>
    </row>
    <row r="139" s="1" customFormat="1">
      <c r="B139" s="48"/>
      <c r="D139" s="216" t="s">
        <v>288</v>
      </c>
      <c r="F139" s="217" t="s">
        <v>4376</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699</v>
      </c>
      <c r="H140" s="242">
        <v>26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25.5" customHeight="1">
      <c r="B141" s="203"/>
      <c r="C141" s="204" t="s">
        <v>365</v>
      </c>
      <c r="D141" s="204" t="s">
        <v>282</v>
      </c>
      <c r="E141" s="205" t="s">
        <v>4377</v>
      </c>
      <c r="F141" s="206" t="s">
        <v>4378</v>
      </c>
      <c r="G141" s="207" t="s">
        <v>515</v>
      </c>
      <c r="H141" s="208">
        <v>2</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4379</v>
      </c>
    </row>
    <row r="142" s="1" customFormat="1">
      <c r="B142" s="48"/>
      <c r="D142" s="216" t="s">
        <v>288</v>
      </c>
      <c r="F142" s="217" t="s">
        <v>4380</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4381</v>
      </c>
      <c r="F143" s="257" t="s">
        <v>4382</v>
      </c>
      <c r="G143" s="258" t="s">
        <v>515</v>
      </c>
      <c r="H143" s="259">
        <v>2</v>
      </c>
      <c r="I143" s="260"/>
      <c r="J143" s="261">
        <f>ROUND(I143*H143,2)</f>
        <v>0</v>
      </c>
      <c r="K143" s="257" t="s">
        <v>5</v>
      </c>
      <c r="L143" s="262"/>
      <c r="M143" s="263" t="s">
        <v>5</v>
      </c>
      <c r="N143" s="264" t="s">
        <v>51</v>
      </c>
      <c r="O143" s="49"/>
      <c r="P143" s="213">
        <f>O143*H143</f>
        <v>0</v>
      </c>
      <c r="Q143" s="213">
        <v>0.0050000000000000001</v>
      </c>
      <c r="R143" s="213">
        <f>Q143*H143</f>
        <v>0.01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4383</v>
      </c>
    </row>
    <row r="144" s="1" customFormat="1">
      <c r="B144" s="48"/>
      <c r="D144" s="216" t="s">
        <v>288</v>
      </c>
      <c r="F144" s="217" t="s">
        <v>4376</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87</v>
      </c>
      <c r="H145" s="242">
        <v>2</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 customFormat="1" ht="16.5" customHeight="1">
      <c r="B146" s="203"/>
      <c r="C146" s="204" t="s">
        <v>655</v>
      </c>
      <c r="D146" s="204" t="s">
        <v>282</v>
      </c>
      <c r="E146" s="205" t="s">
        <v>4384</v>
      </c>
      <c r="F146" s="206" t="s">
        <v>4385</v>
      </c>
      <c r="G146" s="207" t="s">
        <v>515</v>
      </c>
      <c r="H146" s="208">
        <v>54</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4386</v>
      </c>
    </row>
    <row r="147" s="1" customFormat="1">
      <c r="B147" s="48"/>
      <c r="D147" s="216" t="s">
        <v>288</v>
      </c>
      <c r="F147" s="217" t="s">
        <v>4387</v>
      </c>
      <c r="I147" s="218"/>
      <c r="L147" s="48"/>
      <c r="M147" s="219"/>
      <c r="N147" s="49"/>
      <c r="O147" s="49"/>
      <c r="P147" s="49"/>
      <c r="Q147" s="49"/>
      <c r="R147" s="49"/>
      <c r="S147" s="49"/>
      <c r="T147" s="87"/>
      <c r="AT147" s="26" t="s">
        <v>288</v>
      </c>
      <c r="AU147" s="26" t="s">
        <v>87</v>
      </c>
    </row>
    <row r="148" s="1" customFormat="1" ht="25.5" customHeight="1">
      <c r="B148" s="203"/>
      <c r="C148" s="255" t="s">
        <v>10</v>
      </c>
      <c r="D148" s="255" t="s">
        <v>512</v>
      </c>
      <c r="E148" s="256" t="s">
        <v>4388</v>
      </c>
      <c r="F148" s="257" t="s">
        <v>4389</v>
      </c>
      <c r="G148" s="258" t="s">
        <v>515</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4390</v>
      </c>
    </row>
    <row r="149" s="1" customFormat="1">
      <c r="B149" s="48"/>
      <c r="D149" s="216" t="s">
        <v>288</v>
      </c>
      <c r="F149" s="217" t="s">
        <v>4391</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24</v>
      </c>
      <c r="AY150" s="240" t="s">
        <v>281</v>
      </c>
    </row>
    <row r="151" s="1" customFormat="1" ht="25.5" customHeight="1">
      <c r="B151" s="203"/>
      <c r="C151" s="255" t="s">
        <v>670</v>
      </c>
      <c r="D151" s="255" t="s">
        <v>512</v>
      </c>
      <c r="E151" s="256" t="s">
        <v>4392</v>
      </c>
      <c r="F151" s="257" t="s">
        <v>4393</v>
      </c>
      <c r="G151" s="258" t="s">
        <v>515</v>
      </c>
      <c r="H151" s="259">
        <v>1</v>
      </c>
      <c r="I151" s="260"/>
      <c r="J151" s="261">
        <f>ROUND(I151*H151,2)</f>
        <v>0</v>
      </c>
      <c r="K151" s="257" t="s">
        <v>5</v>
      </c>
      <c r="L151" s="262"/>
      <c r="M151" s="263" t="s">
        <v>5</v>
      </c>
      <c r="N151" s="264" t="s">
        <v>51</v>
      </c>
      <c r="O151" s="49"/>
      <c r="P151" s="213">
        <f>O151*H151</f>
        <v>0</v>
      </c>
      <c r="Q151" s="213">
        <v>0</v>
      </c>
      <c r="R151" s="213">
        <f>Q151*H151</f>
        <v>0</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4394</v>
      </c>
    </row>
    <row r="152" s="1" customFormat="1">
      <c r="B152" s="48"/>
      <c r="D152" s="216" t="s">
        <v>288</v>
      </c>
      <c r="F152" s="217" t="s">
        <v>4395</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24</v>
      </c>
      <c r="H153" s="242">
        <v>1</v>
      </c>
      <c r="I153" s="243"/>
      <c r="L153" s="239"/>
      <c r="M153" s="244"/>
      <c r="N153" s="245"/>
      <c r="O153" s="245"/>
      <c r="P153" s="245"/>
      <c r="Q153" s="245"/>
      <c r="R153" s="245"/>
      <c r="S153" s="245"/>
      <c r="T153" s="246"/>
      <c r="AT153" s="240" t="s">
        <v>402</v>
      </c>
      <c r="AU153" s="240" t="s">
        <v>87</v>
      </c>
      <c r="AV153" s="13" t="s">
        <v>87</v>
      </c>
      <c r="AW153" s="13" t="s">
        <v>43</v>
      </c>
      <c r="AX153" s="13" t="s">
        <v>24</v>
      </c>
      <c r="AY153" s="240" t="s">
        <v>281</v>
      </c>
    </row>
    <row r="154" s="1" customFormat="1" ht="25.5" customHeight="1">
      <c r="B154" s="203"/>
      <c r="C154" s="255" t="s">
        <v>677</v>
      </c>
      <c r="D154" s="255" t="s">
        <v>512</v>
      </c>
      <c r="E154" s="256" t="s">
        <v>4396</v>
      </c>
      <c r="F154" s="257" t="s">
        <v>4397</v>
      </c>
      <c r="G154" s="258" t="s">
        <v>515</v>
      </c>
      <c r="H154" s="259">
        <v>1</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4398</v>
      </c>
    </row>
    <row r="155" s="1" customFormat="1">
      <c r="B155" s="48"/>
      <c r="D155" s="216" t="s">
        <v>288</v>
      </c>
      <c r="F155" s="217" t="s">
        <v>4399</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24</v>
      </c>
      <c r="H156" s="242">
        <v>1</v>
      </c>
      <c r="I156" s="243"/>
      <c r="L156" s="239"/>
      <c r="M156" s="244"/>
      <c r="N156" s="245"/>
      <c r="O156" s="245"/>
      <c r="P156" s="245"/>
      <c r="Q156" s="245"/>
      <c r="R156" s="245"/>
      <c r="S156" s="245"/>
      <c r="T156" s="246"/>
      <c r="AT156" s="240" t="s">
        <v>402</v>
      </c>
      <c r="AU156" s="240" t="s">
        <v>87</v>
      </c>
      <c r="AV156" s="13" t="s">
        <v>87</v>
      </c>
      <c r="AW156" s="13" t="s">
        <v>43</v>
      </c>
      <c r="AX156" s="13" t="s">
        <v>24</v>
      </c>
      <c r="AY156" s="240" t="s">
        <v>281</v>
      </c>
    </row>
    <row r="157" s="1" customFormat="1" ht="25.5" customHeight="1">
      <c r="B157" s="203"/>
      <c r="C157" s="255" t="s">
        <v>685</v>
      </c>
      <c r="D157" s="255" t="s">
        <v>512</v>
      </c>
      <c r="E157" s="256" t="s">
        <v>4400</v>
      </c>
      <c r="F157" s="257" t="s">
        <v>4401</v>
      </c>
      <c r="G157" s="258" t="s">
        <v>515</v>
      </c>
      <c r="H157" s="259">
        <v>1</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4402</v>
      </c>
    </row>
    <row r="158" s="1" customFormat="1">
      <c r="B158" s="48"/>
      <c r="D158" s="216" t="s">
        <v>288</v>
      </c>
      <c r="F158" s="217" t="s">
        <v>4403</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24</v>
      </c>
      <c r="H159" s="242">
        <v>1</v>
      </c>
      <c r="I159" s="243"/>
      <c r="L159" s="239"/>
      <c r="M159" s="244"/>
      <c r="N159" s="245"/>
      <c r="O159" s="245"/>
      <c r="P159" s="245"/>
      <c r="Q159" s="245"/>
      <c r="R159" s="245"/>
      <c r="S159" s="245"/>
      <c r="T159" s="246"/>
      <c r="AT159" s="240" t="s">
        <v>402</v>
      </c>
      <c r="AU159" s="240" t="s">
        <v>87</v>
      </c>
      <c r="AV159" s="13" t="s">
        <v>87</v>
      </c>
      <c r="AW159" s="13" t="s">
        <v>43</v>
      </c>
      <c r="AX159" s="13" t="s">
        <v>24</v>
      </c>
      <c r="AY159" s="240" t="s">
        <v>281</v>
      </c>
    </row>
    <row r="160" s="1" customFormat="1" ht="25.5" customHeight="1">
      <c r="B160" s="203"/>
      <c r="C160" s="255" t="s">
        <v>692</v>
      </c>
      <c r="D160" s="255" t="s">
        <v>512</v>
      </c>
      <c r="E160" s="256" t="s">
        <v>4404</v>
      </c>
      <c r="F160" s="257" t="s">
        <v>4405</v>
      </c>
      <c r="G160" s="258" t="s">
        <v>515</v>
      </c>
      <c r="H160" s="259">
        <v>24</v>
      </c>
      <c r="I160" s="260"/>
      <c r="J160" s="261">
        <f>ROUND(I160*H160,2)</f>
        <v>0</v>
      </c>
      <c r="K160" s="257" t="s">
        <v>5</v>
      </c>
      <c r="L160" s="262"/>
      <c r="M160" s="263" t="s">
        <v>5</v>
      </c>
      <c r="N160" s="264" t="s">
        <v>51</v>
      </c>
      <c r="O160" s="49"/>
      <c r="P160" s="213">
        <f>O160*H160</f>
        <v>0</v>
      </c>
      <c r="Q160" s="213">
        <v>0</v>
      </c>
      <c r="R160" s="213">
        <f>Q160*H160</f>
        <v>0</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4406</v>
      </c>
    </row>
    <row r="161" s="1" customFormat="1">
      <c r="B161" s="48"/>
      <c r="D161" s="216" t="s">
        <v>288</v>
      </c>
      <c r="F161" s="217" t="s">
        <v>4407</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685</v>
      </c>
      <c r="H162" s="242">
        <v>24</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25.5" customHeight="1">
      <c r="B163" s="203"/>
      <c r="C163" s="255" t="s">
        <v>699</v>
      </c>
      <c r="D163" s="255" t="s">
        <v>512</v>
      </c>
      <c r="E163" s="256" t="s">
        <v>4408</v>
      </c>
      <c r="F163" s="257" t="s">
        <v>4409</v>
      </c>
      <c r="G163" s="258" t="s">
        <v>515</v>
      </c>
      <c r="H163" s="259">
        <v>24</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4410</v>
      </c>
    </row>
    <row r="164" s="1" customFormat="1">
      <c r="B164" s="48"/>
      <c r="D164" s="216" t="s">
        <v>288</v>
      </c>
      <c r="F164" s="217" t="s">
        <v>4411</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685</v>
      </c>
      <c r="H165" s="242">
        <v>24</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55" t="s">
        <v>704</v>
      </c>
      <c r="D166" s="255" t="s">
        <v>512</v>
      </c>
      <c r="E166" s="256" t="s">
        <v>4412</v>
      </c>
      <c r="F166" s="257" t="s">
        <v>4413</v>
      </c>
      <c r="G166" s="258" t="s">
        <v>515</v>
      </c>
      <c r="H166" s="259">
        <v>2</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4414</v>
      </c>
    </row>
    <row r="167" s="1" customFormat="1">
      <c r="B167" s="48"/>
      <c r="D167" s="216" t="s">
        <v>288</v>
      </c>
      <c r="F167" s="217" t="s">
        <v>4415</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87</v>
      </c>
      <c r="H168" s="242">
        <v>2</v>
      </c>
      <c r="I168" s="243"/>
      <c r="L168" s="239"/>
      <c r="M168" s="244"/>
      <c r="N168" s="245"/>
      <c r="O168" s="245"/>
      <c r="P168" s="245"/>
      <c r="Q168" s="245"/>
      <c r="R168" s="245"/>
      <c r="S168" s="245"/>
      <c r="T168" s="246"/>
      <c r="AT168" s="240" t="s">
        <v>402</v>
      </c>
      <c r="AU168" s="240" t="s">
        <v>87</v>
      </c>
      <c r="AV168" s="13" t="s">
        <v>87</v>
      </c>
      <c r="AW168" s="13" t="s">
        <v>43</v>
      </c>
      <c r="AX168" s="13" t="s">
        <v>24</v>
      </c>
      <c r="AY168" s="240" t="s">
        <v>281</v>
      </c>
    </row>
    <row r="169" s="1" customFormat="1" ht="16.5" customHeight="1">
      <c r="B169" s="203"/>
      <c r="C169" s="204" t="s">
        <v>717</v>
      </c>
      <c r="D169" s="204" t="s">
        <v>282</v>
      </c>
      <c r="E169" s="205" t="s">
        <v>4416</v>
      </c>
      <c r="F169" s="206" t="s">
        <v>4417</v>
      </c>
      <c r="G169" s="207" t="s">
        <v>515</v>
      </c>
      <c r="H169" s="208">
        <v>2</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4418</v>
      </c>
    </row>
    <row r="170" s="1" customFormat="1">
      <c r="B170" s="48"/>
      <c r="D170" s="216" t="s">
        <v>288</v>
      </c>
      <c r="F170" s="217" t="s">
        <v>4419</v>
      </c>
      <c r="I170" s="218"/>
      <c r="L170" s="48"/>
      <c r="M170" s="219"/>
      <c r="N170" s="49"/>
      <c r="O170" s="49"/>
      <c r="P170" s="49"/>
      <c r="Q170" s="49"/>
      <c r="R170" s="49"/>
      <c r="S170" s="49"/>
      <c r="T170" s="87"/>
      <c r="AT170" s="26" t="s">
        <v>288</v>
      </c>
      <c r="AU170" s="26" t="s">
        <v>87</v>
      </c>
    </row>
    <row r="171" s="1" customFormat="1" ht="16.5" customHeight="1">
      <c r="B171" s="203"/>
      <c r="C171" s="255" t="s">
        <v>721</v>
      </c>
      <c r="D171" s="255" t="s">
        <v>512</v>
      </c>
      <c r="E171" s="256" t="s">
        <v>4420</v>
      </c>
      <c r="F171" s="257" t="s">
        <v>4421</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738</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4422</v>
      </c>
    </row>
    <row r="172" s="1" customFormat="1">
      <c r="B172" s="48"/>
      <c r="D172" s="216" t="s">
        <v>288</v>
      </c>
      <c r="F172" s="217" t="s">
        <v>4423</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24</v>
      </c>
      <c r="H173" s="242">
        <v>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 customFormat="1" ht="16.5" customHeight="1">
      <c r="B174" s="203"/>
      <c r="C174" s="255" t="s">
        <v>727</v>
      </c>
      <c r="D174" s="255" t="s">
        <v>512</v>
      </c>
      <c r="E174" s="256" t="s">
        <v>4424</v>
      </c>
      <c r="F174" s="257" t="s">
        <v>4425</v>
      </c>
      <c r="G174" s="258" t="s">
        <v>515</v>
      </c>
      <c r="H174" s="259">
        <v>1</v>
      </c>
      <c r="I174" s="260"/>
      <c r="J174" s="261">
        <f>ROUND(I174*H174,2)</f>
        <v>0</v>
      </c>
      <c r="K174" s="257" t="s">
        <v>5</v>
      </c>
      <c r="L174" s="262"/>
      <c r="M174" s="263" t="s">
        <v>5</v>
      </c>
      <c r="N174" s="264" t="s">
        <v>51</v>
      </c>
      <c r="O174" s="49"/>
      <c r="P174" s="213">
        <f>O174*H174</f>
        <v>0</v>
      </c>
      <c r="Q174" s="213">
        <v>0</v>
      </c>
      <c r="R174" s="213">
        <f>Q174*H174</f>
        <v>0</v>
      </c>
      <c r="S174" s="213">
        <v>0</v>
      </c>
      <c r="T174" s="214">
        <f>S174*H174</f>
        <v>0</v>
      </c>
      <c r="AR174" s="26" t="s">
        <v>738</v>
      </c>
      <c r="AT174" s="26" t="s">
        <v>512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354</v>
      </c>
      <c r="BM174" s="26" t="s">
        <v>4426</v>
      </c>
    </row>
    <row r="175" s="1" customFormat="1">
      <c r="B175" s="48"/>
      <c r="D175" s="216" t="s">
        <v>288</v>
      </c>
      <c r="F175" s="217" t="s">
        <v>4427</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24</v>
      </c>
      <c r="H176" s="242">
        <v>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 customFormat="1" ht="16.5" customHeight="1">
      <c r="B177" s="203"/>
      <c r="C177" s="204" t="s">
        <v>732</v>
      </c>
      <c r="D177" s="204" t="s">
        <v>282</v>
      </c>
      <c r="E177" s="205" t="s">
        <v>4428</v>
      </c>
      <c r="F177" s="206" t="s">
        <v>4429</v>
      </c>
      <c r="G177" s="207" t="s">
        <v>515</v>
      </c>
      <c r="H177" s="208">
        <v>2</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4430</v>
      </c>
    </row>
    <row r="178" s="1" customFormat="1">
      <c r="B178" s="48"/>
      <c r="D178" s="216" t="s">
        <v>288</v>
      </c>
      <c r="F178" s="217" t="s">
        <v>4431</v>
      </c>
      <c r="I178" s="218"/>
      <c r="L178" s="48"/>
      <c r="M178" s="219"/>
      <c r="N178" s="49"/>
      <c r="O178" s="49"/>
      <c r="P178" s="49"/>
      <c r="Q178" s="49"/>
      <c r="R178" s="49"/>
      <c r="S178" s="49"/>
      <c r="T178" s="87"/>
      <c r="AT178" s="26" t="s">
        <v>288</v>
      </c>
      <c r="AU178" s="26" t="s">
        <v>87</v>
      </c>
    </row>
    <row r="179" s="1" customFormat="1" ht="16.5" customHeight="1">
      <c r="B179" s="203"/>
      <c r="C179" s="255" t="s">
        <v>738</v>
      </c>
      <c r="D179" s="255" t="s">
        <v>512</v>
      </c>
      <c r="E179" s="256" t="s">
        <v>4432</v>
      </c>
      <c r="F179" s="257" t="s">
        <v>4433</v>
      </c>
      <c r="G179" s="258" t="s">
        <v>515</v>
      </c>
      <c r="H179" s="259">
        <v>1</v>
      </c>
      <c r="I179" s="260"/>
      <c r="J179" s="261">
        <f>ROUND(I179*H179,2)</f>
        <v>0</v>
      </c>
      <c r="K179" s="257" t="s">
        <v>5</v>
      </c>
      <c r="L179" s="262"/>
      <c r="M179" s="263" t="s">
        <v>5</v>
      </c>
      <c r="N179" s="264" t="s">
        <v>51</v>
      </c>
      <c r="O179" s="49"/>
      <c r="P179" s="213">
        <f>O179*H179</f>
        <v>0</v>
      </c>
      <c r="Q179" s="213">
        <v>0.01</v>
      </c>
      <c r="R179" s="213">
        <f>Q179*H179</f>
        <v>0.01</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4434</v>
      </c>
    </row>
    <row r="180" s="1" customFormat="1" ht="16.5" customHeight="1">
      <c r="B180" s="203"/>
      <c r="C180" s="255" t="s">
        <v>744</v>
      </c>
      <c r="D180" s="255" t="s">
        <v>512</v>
      </c>
      <c r="E180" s="256" t="s">
        <v>4435</v>
      </c>
      <c r="F180" s="257" t="s">
        <v>4433</v>
      </c>
      <c r="G180" s="258" t="s">
        <v>515</v>
      </c>
      <c r="H180" s="259">
        <v>1</v>
      </c>
      <c r="I180" s="260"/>
      <c r="J180" s="261">
        <f>ROUND(I180*H180,2)</f>
        <v>0</v>
      </c>
      <c r="K180" s="257" t="s">
        <v>5</v>
      </c>
      <c r="L180" s="262"/>
      <c r="M180" s="263" t="s">
        <v>5</v>
      </c>
      <c r="N180" s="264" t="s">
        <v>51</v>
      </c>
      <c r="O180" s="49"/>
      <c r="P180" s="213">
        <f>O180*H180</f>
        <v>0</v>
      </c>
      <c r="Q180" s="213">
        <v>0.01</v>
      </c>
      <c r="R180" s="213">
        <f>Q180*H180</f>
        <v>0.01</v>
      </c>
      <c r="S180" s="213">
        <v>0</v>
      </c>
      <c r="T180" s="214">
        <f>S180*H180</f>
        <v>0</v>
      </c>
      <c r="AR180" s="26" t="s">
        <v>738</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354</v>
      </c>
      <c r="BM180" s="26" t="s">
        <v>4436</v>
      </c>
    </row>
    <row r="181" s="1" customFormat="1" ht="16.5" customHeight="1">
      <c r="B181" s="203"/>
      <c r="C181" s="204" t="s">
        <v>749</v>
      </c>
      <c r="D181" s="204" t="s">
        <v>282</v>
      </c>
      <c r="E181" s="205" t="s">
        <v>4437</v>
      </c>
      <c r="F181" s="206" t="s">
        <v>4438</v>
      </c>
      <c r="G181" s="207" t="s">
        <v>388</v>
      </c>
      <c r="H181" s="208">
        <v>65</v>
      </c>
      <c r="I181" s="209"/>
      <c r="J181" s="210">
        <f>ROUND(I181*H181,2)</f>
        <v>0</v>
      </c>
      <c r="K181" s="206" t="s">
        <v>5</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4439</v>
      </c>
    </row>
    <row r="182" s="1" customFormat="1">
      <c r="B182" s="48"/>
      <c r="D182" s="216" t="s">
        <v>288</v>
      </c>
      <c r="F182" s="217" t="s">
        <v>4440</v>
      </c>
      <c r="I182" s="218"/>
      <c r="L182" s="48"/>
      <c r="M182" s="219"/>
      <c r="N182" s="49"/>
      <c r="O182" s="49"/>
      <c r="P182" s="49"/>
      <c r="Q182" s="49"/>
      <c r="R182" s="49"/>
      <c r="S182" s="49"/>
      <c r="T182" s="87"/>
      <c r="AT182" s="26" t="s">
        <v>288</v>
      </c>
      <c r="AU182" s="26" t="s">
        <v>87</v>
      </c>
    </row>
    <row r="183" s="1" customFormat="1" ht="16.5" customHeight="1">
      <c r="B183" s="203"/>
      <c r="C183" s="204" t="s">
        <v>755</v>
      </c>
      <c r="D183" s="204" t="s">
        <v>282</v>
      </c>
      <c r="E183" s="205" t="s">
        <v>4441</v>
      </c>
      <c r="F183" s="206" t="s">
        <v>4442</v>
      </c>
      <c r="G183" s="207" t="s">
        <v>388</v>
      </c>
      <c r="H183" s="208">
        <v>41</v>
      </c>
      <c r="I183" s="209"/>
      <c r="J183" s="210">
        <f>ROUND(I183*H183,2)</f>
        <v>0</v>
      </c>
      <c r="K183" s="206" t="s">
        <v>5</v>
      </c>
      <c r="L183" s="48"/>
      <c r="M183" s="211" t="s">
        <v>5</v>
      </c>
      <c r="N183" s="212" t="s">
        <v>51</v>
      </c>
      <c r="O183" s="49"/>
      <c r="P183" s="213">
        <f>O183*H183</f>
        <v>0</v>
      </c>
      <c r="Q183" s="213">
        <v>0.0050000000000000001</v>
      </c>
      <c r="R183" s="213">
        <f>Q183*H183</f>
        <v>0.20500000000000002</v>
      </c>
      <c r="S183" s="213">
        <v>0</v>
      </c>
      <c r="T183" s="214">
        <f>S183*H183</f>
        <v>0</v>
      </c>
      <c r="AR183" s="26" t="s">
        <v>354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354</v>
      </c>
      <c r="BM183" s="26" t="s">
        <v>4443</v>
      </c>
    </row>
    <row r="184" s="1" customFormat="1">
      <c r="B184" s="48"/>
      <c r="D184" s="216" t="s">
        <v>288</v>
      </c>
      <c r="F184" s="217" t="s">
        <v>4440</v>
      </c>
      <c r="I184" s="218"/>
      <c r="L184" s="48"/>
      <c r="M184" s="219"/>
      <c r="N184" s="49"/>
      <c r="O184" s="49"/>
      <c r="P184" s="49"/>
      <c r="Q184" s="49"/>
      <c r="R184" s="49"/>
      <c r="S184" s="49"/>
      <c r="T184" s="87"/>
      <c r="AT184" s="26" t="s">
        <v>288</v>
      </c>
      <c r="AU184" s="26" t="s">
        <v>87</v>
      </c>
    </row>
    <row r="185" s="1" customFormat="1" ht="25.5" customHeight="1">
      <c r="B185" s="203"/>
      <c r="C185" s="204" t="s">
        <v>760</v>
      </c>
      <c r="D185" s="204" t="s">
        <v>282</v>
      </c>
      <c r="E185" s="205" t="s">
        <v>4444</v>
      </c>
      <c r="F185" s="206" t="s">
        <v>4445</v>
      </c>
      <c r="G185" s="207" t="s">
        <v>388</v>
      </c>
      <c r="H185" s="208">
        <v>15.300000000000001</v>
      </c>
      <c r="I185" s="209"/>
      <c r="J185" s="210">
        <f>ROUND(I185*H185,2)</f>
        <v>0</v>
      </c>
      <c r="K185" s="206" t="s">
        <v>5</v>
      </c>
      <c r="L185" s="48"/>
      <c r="M185" s="211" t="s">
        <v>5</v>
      </c>
      <c r="N185" s="212" t="s">
        <v>51</v>
      </c>
      <c r="O185" s="49"/>
      <c r="P185" s="213">
        <f>O185*H185</f>
        <v>0</v>
      </c>
      <c r="Q185" s="213">
        <v>0</v>
      </c>
      <c r="R185" s="213">
        <f>Q185*H185</f>
        <v>0</v>
      </c>
      <c r="S185" s="213">
        <v>0</v>
      </c>
      <c r="T185" s="214">
        <f>S185*H185</f>
        <v>0</v>
      </c>
      <c r="AR185" s="26" t="s">
        <v>354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4446</v>
      </c>
    </row>
    <row r="186" s="1" customFormat="1">
      <c r="B186" s="48"/>
      <c r="D186" s="216" t="s">
        <v>288</v>
      </c>
      <c r="F186" s="217" t="s">
        <v>4447</v>
      </c>
      <c r="I186" s="218"/>
      <c r="L186" s="48"/>
      <c r="M186" s="219"/>
      <c r="N186" s="49"/>
      <c r="O186" s="49"/>
      <c r="P186" s="49"/>
      <c r="Q186" s="49"/>
      <c r="R186" s="49"/>
      <c r="S186" s="49"/>
      <c r="T186" s="87"/>
      <c r="AT186" s="26" t="s">
        <v>288</v>
      </c>
      <c r="AU186" s="26" t="s">
        <v>87</v>
      </c>
    </row>
    <row r="187" s="1" customFormat="1" ht="16.5" customHeight="1">
      <c r="B187" s="203"/>
      <c r="C187" s="204" t="s">
        <v>767</v>
      </c>
      <c r="D187" s="204" t="s">
        <v>282</v>
      </c>
      <c r="E187" s="205" t="s">
        <v>4448</v>
      </c>
      <c r="F187" s="206" t="s">
        <v>4449</v>
      </c>
      <c r="G187" s="207" t="s">
        <v>394</v>
      </c>
      <c r="H187" s="208">
        <v>7</v>
      </c>
      <c r="I187" s="209"/>
      <c r="J187" s="210">
        <f>ROUND(I187*H187,2)</f>
        <v>0</v>
      </c>
      <c r="K187" s="206" t="s">
        <v>389</v>
      </c>
      <c r="L187" s="48"/>
      <c r="M187" s="211" t="s">
        <v>5</v>
      </c>
      <c r="N187" s="212" t="s">
        <v>51</v>
      </c>
      <c r="O187" s="49"/>
      <c r="P187" s="213">
        <f>O187*H187</f>
        <v>0</v>
      </c>
      <c r="Q187" s="213">
        <v>0.00175</v>
      </c>
      <c r="R187" s="213">
        <f>Q187*H187</f>
        <v>0.012250000000000001</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4450</v>
      </c>
    </row>
    <row r="188" s="1" customFormat="1">
      <c r="B188" s="48"/>
      <c r="D188" s="216" t="s">
        <v>288</v>
      </c>
      <c r="F188" s="217" t="s">
        <v>4451</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311</v>
      </c>
      <c r="H189" s="242">
        <v>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 customFormat="1" ht="16.5" customHeight="1">
      <c r="B190" s="203"/>
      <c r="C190" s="204" t="s">
        <v>754</v>
      </c>
      <c r="D190" s="204" t="s">
        <v>282</v>
      </c>
      <c r="E190" s="205" t="s">
        <v>4452</v>
      </c>
      <c r="F190" s="206" t="s">
        <v>4453</v>
      </c>
      <c r="G190" s="207" t="s">
        <v>394</v>
      </c>
      <c r="H190" s="208">
        <v>44</v>
      </c>
      <c r="I190" s="209"/>
      <c r="J190" s="210">
        <f>ROUND(I190*H190,2)</f>
        <v>0</v>
      </c>
      <c r="K190" s="206" t="s">
        <v>389</v>
      </c>
      <c r="L190" s="48"/>
      <c r="M190" s="211" t="s">
        <v>5</v>
      </c>
      <c r="N190" s="212" t="s">
        <v>51</v>
      </c>
      <c r="O190" s="49"/>
      <c r="P190" s="213">
        <f>O190*H190</f>
        <v>0</v>
      </c>
      <c r="Q190" s="213">
        <v>0.0031199999999999999</v>
      </c>
      <c r="R190" s="213">
        <f>Q190*H190</f>
        <v>0.13727999999999999</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4454</v>
      </c>
    </row>
    <row r="191" s="1" customFormat="1">
      <c r="B191" s="48"/>
      <c r="D191" s="216" t="s">
        <v>288</v>
      </c>
      <c r="F191" s="217" t="s">
        <v>4455</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4456</v>
      </c>
      <c r="H192" s="242">
        <v>44</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 customFormat="1" ht="16.5" customHeight="1">
      <c r="B193" s="203"/>
      <c r="C193" s="204" t="s">
        <v>785</v>
      </c>
      <c r="D193" s="204" t="s">
        <v>282</v>
      </c>
      <c r="E193" s="205" t="s">
        <v>4457</v>
      </c>
      <c r="F193" s="206" t="s">
        <v>4458</v>
      </c>
      <c r="G193" s="207" t="s">
        <v>394</v>
      </c>
      <c r="H193" s="208">
        <v>66.099999999999994</v>
      </c>
      <c r="I193" s="209"/>
      <c r="J193" s="210">
        <f>ROUND(I193*H193,2)</f>
        <v>0</v>
      </c>
      <c r="K193" s="206" t="s">
        <v>389</v>
      </c>
      <c r="L193" s="48"/>
      <c r="M193" s="211" t="s">
        <v>5</v>
      </c>
      <c r="N193" s="212" t="s">
        <v>51</v>
      </c>
      <c r="O193" s="49"/>
      <c r="P193" s="213">
        <f>O193*H193</f>
        <v>0</v>
      </c>
      <c r="Q193" s="213">
        <v>0.0065300000000000002</v>
      </c>
      <c r="R193" s="213">
        <f>Q193*H193</f>
        <v>0.43163299999999999</v>
      </c>
      <c r="S193" s="213">
        <v>0</v>
      </c>
      <c r="T193" s="214">
        <f>S193*H193</f>
        <v>0</v>
      </c>
      <c r="AR193" s="26" t="s">
        <v>354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4459</v>
      </c>
    </row>
    <row r="194" s="1" customFormat="1">
      <c r="B194" s="48"/>
      <c r="D194" s="216" t="s">
        <v>288</v>
      </c>
      <c r="F194" s="217" t="s">
        <v>4460</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4461</v>
      </c>
      <c r="H195" s="242">
        <v>66.099999999999994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801</v>
      </c>
      <c r="D196" s="204" t="s">
        <v>282</v>
      </c>
      <c r="E196" s="205" t="s">
        <v>4462</v>
      </c>
      <c r="F196" s="206" t="s">
        <v>4463</v>
      </c>
      <c r="G196" s="207" t="s">
        <v>394</v>
      </c>
      <c r="H196" s="208">
        <v>29.600000000000001</v>
      </c>
      <c r="I196" s="209"/>
      <c r="J196" s="210">
        <f>ROUND(I196*H196,2)</f>
        <v>0</v>
      </c>
      <c r="K196" s="206" t="s">
        <v>389</v>
      </c>
      <c r="L196" s="48"/>
      <c r="M196" s="211" t="s">
        <v>5</v>
      </c>
      <c r="N196" s="212" t="s">
        <v>51</v>
      </c>
      <c r="O196" s="49"/>
      <c r="P196" s="213">
        <f>O196*H196</f>
        <v>0</v>
      </c>
      <c r="Q196" s="213">
        <v>0.01081</v>
      </c>
      <c r="R196" s="213">
        <f>Q196*H196</f>
        <v>0.31997600000000004</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4464</v>
      </c>
    </row>
    <row r="197" s="1" customFormat="1">
      <c r="B197" s="48"/>
      <c r="D197" s="216" t="s">
        <v>288</v>
      </c>
      <c r="F197" s="217" t="s">
        <v>4465</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4466</v>
      </c>
      <c r="H198" s="242">
        <v>29.600000000000001</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807</v>
      </c>
      <c r="D199" s="204" t="s">
        <v>282</v>
      </c>
      <c r="E199" s="205" t="s">
        <v>4467</v>
      </c>
      <c r="F199" s="206" t="s">
        <v>4468</v>
      </c>
      <c r="G199" s="207" t="s">
        <v>394</v>
      </c>
      <c r="H199" s="208">
        <v>5</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354</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354</v>
      </c>
      <c r="BM199" s="26" t="s">
        <v>4469</v>
      </c>
    </row>
    <row r="200" s="1" customFormat="1">
      <c r="B200" s="48"/>
      <c r="D200" s="216" t="s">
        <v>288</v>
      </c>
      <c r="F200" s="217" t="s">
        <v>4470</v>
      </c>
      <c r="I200" s="218"/>
      <c r="L200" s="48"/>
      <c r="M200" s="219"/>
      <c r="N200" s="49"/>
      <c r="O200" s="49"/>
      <c r="P200" s="49"/>
      <c r="Q200" s="49"/>
      <c r="R200" s="49"/>
      <c r="S200" s="49"/>
      <c r="T200" s="87"/>
      <c r="AT200" s="26" t="s">
        <v>288</v>
      </c>
      <c r="AU200" s="26" t="s">
        <v>87</v>
      </c>
    </row>
    <row r="201" s="1" customFormat="1" ht="16.5" customHeight="1">
      <c r="B201" s="203"/>
      <c r="C201" s="255" t="s">
        <v>814</v>
      </c>
      <c r="D201" s="255" t="s">
        <v>512</v>
      </c>
      <c r="E201" s="256" t="s">
        <v>4471</v>
      </c>
      <c r="F201" s="257" t="s">
        <v>4472</v>
      </c>
      <c r="G201" s="258" t="s">
        <v>515</v>
      </c>
      <c r="H201" s="259">
        <v>2</v>
      </c>
      <c r="I201" s="260"/>
      <c r="J201" s="261">
        <f>ROUND(I201*H201,2)</f>
        <v>0</v>
      </c>
      <c r="K201" s="257" t="s">
        <v>5</v>
      </c>
      <c r="L201" s="262"/>
      <c r="M201" s="263" t="s">
        <v>5</v>
      </c>
      <c r="N201" s="264" t="s">
        <v>51</v>
      </c>
      <c r="O201" s="49"/>
      <c r="P201" s="213">
        <f>O201*H201</f>
        <v>0</v>
      </c>
      <c r="Q201" s="213">
        <v>0</v>
      </c>
      <c r="R201" s="213">
        <f>Q201*H201</f>
        <v>0</v>
      </c>
      <c r="S201" s="213">
        <v>0</v>
      </c>
      <c r="T201" s="214">
        <f>S201*H201</f>
        <v>0</v>
      </c>
      <c r="AR201" s="26" t="s">
        <v>738</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4473</v>
      </c>
    </row>
    <row r="202" s="1" customFormat="1">
      <c r="B202" s="48"/>
      <c r="D202" s="216" t="s">
        <v>288</v>
      </c>
      <c r="F202" s="217" t="s">
        <v>4474</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87</v>
      </c>
      <c r="H203" s="242">
        <v>2</v>
      </c>
      <c r="I203" s="243"/>
      <c r="L203" s="239"/>
      <c r="M203" s="244"/>
      <c r="N203" s="245"/>
      <c r="O203" s="245"/>
      <c r="P203" s="245"/>
      <c r="Q203" s="245"/>
      <c r="R203" s="245"/>
      <c r="S203" s="245"/>
      <c r="T203" s="246"/>
      <c r="AT203" s="240" t="s">
        <v>402</v>
      </c>
      <c r="AU203" s="240" t="s">
        <v>87</v>
      </c>
      <c r="AV203" s="13" t="s">
        <v>87</v>
      </c>
      <c r="AW203" s="13" t="s">
        <v>43</v>
      </c>
      <c r="AX203" s="13" t="s">
        <v>24</v>
      </c>
      <c r="AY203" s="240" t="s">
        <v>281</v>
      </c>
    </row>
    <row r="204" s="1" customFormat="1" ht="16.5" customHeight="1">
      <c r="B204" s="203"/>
      <c r="C204" s="255" t="s">
        <v>800</v>
      </c>
      <c r="D204" s="255" t="s">
        <v>512</v>
      </c>
      <c r="E204" s="256" t="s">
        <v>4475</v>
      </c>
      <c r="F204" s="257" t="s">
        <v>4476</v>
      </c>
      <c r="G204" s="258" t="s">
        <v>515</v>
      </c>
      <c r="H204" s="259">
        <v>3</v>
      </c>
      <c r="I204" s="260"/>
      <c r="J204" s="261">
        <f>ROUND(I204*H204,2)</f>
        <v>0</v>
      </c>
      <c r="K204" s="257" t="s">
        <v>5</v>
      </c>
      <c r="L204" s="262"/>
      <c r="M204" s="263" t="s">
        <v>5</v>
      </c>
      <c r="N204" s="264" t="s">
        <v>51</v>
      </c>
      <c r="O204" s="49"/>
      <c r="P204" s="213">
        <f>O204*H204</f>
        <v>0</v>
      </c>
      <c r="Q204" s="213">
        <v>0</v>
      </c>
      <c r="R204" s="213">
        <f>Q204*H204</f>
        <v>0</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4477</v>
      </c>
    </row>
    <row r="205" s="1" customFormat="1">
      <c r="B205" s="48"/>
      <c r="D205" s="216" t="s">
        <v>288</v>
      </c>
      <c r="F205" s="217" t="s">
        <v>4474</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4478</v>
      </c>
      <c r="H206" s="242">
        <v>3</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838</v>
      </c>
      <c r="D207" s="204" t="s">
        <v>282</v>
      </c>
      <c r="E207" s="205" t="s">
        <v>4479</v>
      </c>
      <c r="F207" s="206" t="s">
        <v>4480</v>
      </c>
      <c r="G207" s="207" t="s">
        <v>394</v>
      </c>
      <c r="H207" s="208">
        <v>24</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354</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4481</v>
      </c>
    </row>
    <row r="208" s="1" customFormat="1">
      <c r="B208" s="48"/>
      <c r="D208" s="216" t="s">
        <v>288</v>
      </c>
      <c r="F208" s="217" t="s">
        <v>4482</v>
      </c>
      <c r="I208" s="218"/>
      <c r="L208" s="48"/>
      <c r="M208" s="219"/>
      <c r="N208" s="49"/>
      <c r="O208" s="49"/>
      <c r="P208" s="49"/>
      <c r="Q208" s="49"/>
      <c r="R208" s="49"/>
      <c r="S208" s="49"/>
      <c r="T208" s="87"/>
      <c r="AT208" s="26" t="s">
        <v>288</v>
      </c>
      <c r="AU208" s="26" t="s">
        <v>87</v>
      </c>
    </row>
    <row r="209" s="1" customFormat="1" ht="16.5" customHeight="1">
      <c r="B209" s="203"/>
      <c r="C209" s="255" t="s">
        <v>859</v>
      </c>
      <c r="D209" s="255" t="s">
        <v>512</v>
      </c>
      <c r="E209" s="256" t="s">
        <v>4483</v>
      </c>
      <c r="F209" s="257" t="s">
        <v>4484</v>
      </c>
      <c r="G209" s="258" t="s">
        <v>515</v>
      </c>
      <c r="H209" s="259">
        <v>24</v>
      </c>
      <c r="I209" s="260"/>
      <c r="J209" s="261">
        <f>ROUND(I209*H209,2)</f>
        <v>0</v>
      </c>
      <c r="K209" s="257" t="s">
        <v>5</v>
      </c>
      <c r="L209" s="262"/>
      <c r="M209" s="263" t="s">
        <v>5</v>
      </c>
      <c r="N209" s="264" t="s">
        <v>51</v>
      </c>
      <c r="O209" s="49"/>
      <c r="P209" s="213">
        <f>O209*H209</f>
        <v>0</v>
      </c>
      <c r="Q209" s="213">
        <v>0</v>
      </c>
      <c r="R209" s="213">
        <f>Q209*H209</f>
        <v>0</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4485</v>
      </c>
    </row>
    <row r="210" s="1" customFormat="1">
      <c r="B210" s="48"/>
      <c r="D210" s="216" t="s">
        <v>288</v>
      </c>
      <c r="F210" s="217" t="s">
        <v>4474</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4486</v>
      </c>
      <c r="H211" s="242">
        <v>24</v>
      </c>
      <c r="I211" s="243"/>
      <c r="L211" s="239"/>
      <c r="M211" s="244"/>
      <c r="N211" s="245"/>
      <c r="O211" s="245"/>
      <c r="P211" s="245"/>
      <c r="Q211" s="245"/>
      <c r="R211" s="245"/>
      <c r="S211" s="245"/>
      <c r="T211" s="246"/>
      <c r="AT211" s="240" t="s">
        <v>402</v>
      </c>
      <c r="AU211" s="240" t="s">
        <v>87</v>
      </c>
      <c r="AV211" s="13" t="s">
        <v>87</v>
      </c>
      <c r="AW211" s="13" t="s">
        <v>43</v>
      </c>
      <c r="AX211" s="13" t="s">
        <v>24</v>
      </c>
      <c r="AY211" s="240" t="s">
        <v>281</v>
      </c>
    </row>
    <row r="212" s="1" customFormat="1" ht="16.5" customHeight="1">
      <c r="B212" s="203"/>
      <c r="C212" s="204" t="s">
        <v>864</v>
      </c>
      <c r="D212" s="204" t="s">
        <v>282</v>
      </c>
      <c r="E212" s="205" t="s">
        <v>4487</v>
      </c>
      <c r="F212" s="206" t="s">
        <v>4488</v>
      </c>
      <c r="G212" s="207" t="s">
        <v>388</v>
      </c>
      <c r="H212" s="208">
        <v>249.60300000000001</v>
      </c>
      <c r="I212" s="209"/>
      <c r="J212" s="210">
        <f>ROUND(I212*H212,2)</f>
        <v>0</v>
      </c>
      <c r="K212" s="206" t="s">
        <v>5</v>
      </c>
      <c r="L212" s="48"/>
      <c r="M212" s="211" t="s">
        <v>5</v>
      </c>
      <c r="N212" s="212" t="s">
        <v>51</v>
      </c>
      <c r="O212" s="49"/>
      <c r="P212" s="213">
        <f>O212*H212</f>
        <v>0</v>
      </c>
      <c r="Q212" s="213">
        <v>0.00038000000000000002</v>
      </c>
      <c r="R212" s="213">
        <f>Q212*H212</f>
        <v>0.094849140000000012</v>
      </c>
      <c r="S212" s="213">
        <v>0</v>
      </c>
      <c r="T212" s="214">
        <f>S212*H212</f>
        <v>0</v>
      </c>
      <c r="AR212" s="26" t="s">
        <v>354</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354</v>
      </c>
      <c r="BM212" s="26" t="s">
        <v>4489</v>
      </c>
    </row>
    <row r="213" s="1" customFormat="1">
      <c r="B213" s="48"/>
      <c r="D213" s="216" t="s">
        <v>288</v>
      </c>
      <c r="F213" s="217" t="s">
        <v>4490</v>
      </c>
      <c r="I213" s="218"/>
      <c r="L213" s="48"/>
      <c r="M213" s="219"/>
      <c r="N213" s="49"/>
      <c r="O213" s="49"/>
      <c r="P213" s="49"/>
      <c r="Q213" s="49"/>
      <c r="R213" s="49"/>
      <c r="S213" s="49"/>
      <c r="T213" s="87"/>
      <c r="AT213" s="26" t="s">
        <v>288</v>
      </c>
      <c r="AU213" s="26" t="s">
        <v>87</v>
      </c>
    </row>
    <row r="214" s="1" customFormat="1" ht="16.5" customHeight="1">
      <c r="B214" s="203"/>
      <c r="C214" s="255" t="s">
        <v>906</v>
      </c>
      <c r="D214" s="255" t="s">
        <v>512</v>
      </c>
      <c r="E214" s="256" t="s">
        <v>4491</v>
      </c>
      <c r="F214" s="257" t="s">
        <v>4492</v>
      </c>
      <c r="G214" s="258" t="s">
        <v>388</v>
      </c>
      <c r="H214" s="259">
        <v>143.60300000000001</v>
      </c>
      <c r="I214" s="260"/>
      <c r="J214" s="261">
        <f>ROUND(I214*H214,2)</f>
        <v>0</v>
      </c>
      <c r="K214" s="257" t="s">
        <v>5</v>
      </c>
      <c r="L214" s="262"/>
      <c r="M214" s="263" t="s">
        <v>5</v>
      </c>
      <c r="N214" s="264" t="s">
        <v>51</v>
      </c>
      <c r="O214" s="49"/>
      <c r="P214" s="213">
        <f>O214*H214</f>
        <v>0</v>
      </c>
      <c r="Q214" s="213">
        <v>0</v>
      </c>
      <c r="R214" s="213">
        <f>Q214*H214</f>
        <v>0</v>
      </c>
      <c r="S214" s="213">
        <v>0</v>
      </c>
      <c r="T214" s="214">
        <f>S214*H214</f>
        <v>0</v>
      </c>
      <c r="AR214" s="26" t="s">
        <v>738</v>
      </c>
      <c r="AT214" s="26" t="s">
        <v>512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4493</v>
      </c>
    </row>
    <row r="215" s="1" customFormat="1">
      <c r="B215" s="48"/>
      <c r="D215" s="216" t="s">
        <v>288</v>
      </c>
      <c r="F215" s="217" t="s">
        <v>4494</v>
      </c>
      <c r="I215" s="218"/>
      <c r="L215" s="48"/>
      <c r="M215" s="219"/>
      <c r="N215" s="49"/>
      <c r="O215" s="49"/>
      <c r="P215" s="49"/>
      <c r="Q215" s="49"/>
      <c r="R215" s="49"/>
      <c r="S215" s="49"/>
      <c r="T215" s="87"/>
      <c r="AT215" s="26" t="s">
        <v>288</v>
      </c>
      <c r="AU215" s="26" t="s">
        <v>87</v>
      </c>
    </row>
    <row r="216" s="13" customFormat="1">
      <c r="B216" s="239"/>
      <c r="D216" s="216" t="s">
        <v>402</v>
      </c>
      <c r="E216" s="240" t="s">
        <v>5</v>
      </c>
      <c r="F216" s="241" t="s">
        <v>4495</v>
      </c>
      <c r="H216" s="242">
        <v>2.859</v>
      </c>
      <c r="I216" s="243"/>
      <c r="L216" s="239"/>
      <c r="M216" s="244"/>
      <c r="N216" s="245"/>
      <c r="O216" s="245"/>
      <c r="P216" s="245"/>
      <c r="Q216" s="245"/>
      <c r="R216" s="245"/>
      <c r="S216" s="245"/>
      <c r="T216" s="246"/>
      <c r="AT216" s="240" t="s">
        <v>402</v>
      </c>
      <c r="AU216" s="240" t="s">
        <v>87</v>
      </c>
      <c r="AV216" s="13" t="s">
        <v>87</v>
      </c>
      <c r="AW216" s="13" t="s">
        <v>43</v>
      </c>
      <c r="AX216" s="13" t="s">
        <v>80</v>
      </c>
      <c r="AY216" s="240" t="s">
        <v>281</v>
      </c>
    </row>
    <row r="217" s="13" customFormat="1">
      <c r="B217" s="239"/>
      <c r="D217" s="216" t="s">
        <v>402</v>
      </c>
      <c r="E217" s="240" t="s">
        <v>5</v>
      </c>
      <c r="F217" s="241" t="s">
        <v>4496</v>
      </c>
      <c r="H217" s="242">
        <v>31.792999999999999</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4497</v>
      </c>
      <c r="H218" s="242">
        <v>68.424000000000007</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3" customFormat="1">
      <c r="B219" s="239"/>
      <c r="D219" s="216" t="s">
        <v>402</v>
      </c>
      <c r="E219" s="240" t="s">
        <v>5</v>
      </c>
      <c r="F219" s="241" t="s">
        <v>4498</v>
      </c>
      <c r="H219" s="242">
        <v>40.527000000000001</v>
      </c>
      <c r="I219" s="243"/>
      <c r="L219" s="239"/>
      <c r="M219" s="244"/>
      <c r="N219" s="245"/>
      <c r="O219" s="245"/>
      <c r="P219" s="245"/>
      <c r="Q219" s="245"/>
      <c r="R219" s="245"/>
      <c r="S219" s="245"/>
      <c r="T219" s="246"/>
      <c r="AT219" s="240" t="s">
        <v>402</v>
      </c>
      <c r="AU219" s="240" t="s">
        <v>87</v>
      </c>
      <c r="AV219" s="13" t="s">
        <v>87</v>
      </c>
      <c r="AW219" s="13" t="s">
        <v>43</v>
      </c>
      <c r="AX219" s="13" t="s">
        <v>80</v>
      </c>
      <c r="AY219" s="240" t="s">
        <v>281</v>
      </c>
    </row>
    <row r="220" s="1" customFormat="1" ht="16.5" customHeight="1">
      <c r="B220" s="203"/>
      <c r="C220" s="255" t="s">
        <v>922</v>
      </c>
      <c r="D220" s="255" t="s">
        <v>512</v>
      </c>
      <c r="E220" s="256" t="s">
        <v>4499</v>
      </c>
      <c r="F220" s="257" t="s">
        <v>4500</v>
      </c>
      <c r="G220" s="258" t="s">
        <v>388</v>
      </c>
      <c r="H220" s="259">
        <v>106</v>
      </c>
      <c r="I220" s="260"/>
      <c r="J220" s="261">
        <f>ROUND(I220*H220,2)</f>
        <v>0</v>
      </c>
      <c r="K220" s="257" t="s">
        <v>5</v>
      </c>
      <c r="L220" s="262"/>
      <c r="M220" s="263" t="s">
        <v>5</v>
      </c>
      <c r="N220" s="264" t="s">
        <v>51</v>
      </c>
      <c r="O220" s="49"/>
      <c r="P220" s="213">
        <f>O220*H220</f>
        <v>0</v>
      </c>
      <c r="Q220" s="213">
        <v>0</v>
      </c>
      <c r="R220" s="213">
        <f>Q220*H220</f>
        <v>0</v>
      </c>
      <c r="S220" s="213">
        <v>0</v>
      </c>
      <c r="T220" s="214">
        <f>S220*H220</f>
        <v>0</v>
      </c>
      <c r="AR220" s="26" t="s">
        <v>738</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354</v>
      </c>
      <c r="BM220" s="26" t="s">
        <v>4501</v>
      </c>
    </row>
    <row r="221" s="1" customFormat="1">
      <c r="B221" s="48"/>
      <c r="D221" s="216" t="s">
        <v>288</v>
      </c>
      <c r="F221" s="217" t="s">
        <v>4502</v>
      </c>
      <c r="I221" s="218"/>
      <c r="L221" s="48"/>
      <c r="M221" s="219"/>
      <c r="N221" s="49"/>
      <c r="O221" s="49"/>
      <c r="P221" s="49"/>
      <c r="Q221" s="49"/>
      <c r="R221" s="49"/>
      <c r="S221" s="49"/>
      <c r="T221" s="87"/>
      <c r="AT221" s="26" t="s">
        <v>288</v>
      </c>
      <c r="AU221" s="26" t="s">
        <v>87</v>
      </c>
    </row>
    <row r="222" s="1" customFormat="1" ht="25.5" customHeight="1">
      <c r="B222" s="203"/>
      <c r="C222" s="204" t="s">
        <v>936</v>
      </c>
      <c r="D222" s="204" t="s">
        <v>282</v>
      </c>
      <c r="E222" s="205" t="s">
        <v>4503</v>
      </c>
      <c r="F222" s="206" t="s">
        <v>4504</v>
      </c>
      <c r="G222" s="207" t="s">
        <v>515</v>
      </c>
      <c r="H222" s="208">
        <v>4</v>
      </c>
      <c r="I222" s="209"/>
      <c r="J222" s="210">
        <f>ROUND(I222*H222,2)</f>
        <v>0</v>
      </c>
      <c r="K222" s="206" t="s">
        <v>389</v>
      </c>
      <c r="L222" s="48"/>
      <c r="M222" s="211" t="s">
        <v>5</v>
      </c>
      <c r="N222" s="212" t="s">
        <v>51</v>
      </c>
      <c r="O222" s="49"/>
      <c r="P222" s="213">
        <f>O222*H222</f>
        <v>0</v>
      </c>
      <c r="Q222" s="213">
        <v>0.00117</v>
      </c>
      <c r="R222" s="213">
        <f>Q222*H222</f>
        <v>0.0046800000000000001</v>
      </c>
      <c r="S222" s="213">
        <v>0</v>
      </c>
      <c r="T222" s="214">
        <f>S222*H222</f>
        <v>0</v>
      </c>
      <c r="AR222" s="26" t="s">
        <v>354</v>
      </c>
      <c r="AT222" s="26" t="s">
        <v>282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4505</v>
      </c>
    </row>
    <row r="223" s="1" customFormat="1">
      <c r="B223" s="48"/>
      <c r="D223" s="216" t="s">
        <v>288</v>
      </c>
      <c r="F223" s="217" t="s">
        <v>4506</v>
      </c>
      <c r="I223" s="218"/>
      <c r="L223" s="48"/>
      <c r="M223" s="219"/>
      <c r="N223" s="49"/>
      <c r="O223" s="49"/>
      <c r="P223" s="49"/>
      <c r="Q223" s="49"/>
      <c r="R223" s="49"/>
      <c r="S223" s="49"/>
      <c r="T223" s="87"/>
      <c r="AT223" s="26" t="s">
        <v>288</v>
      </c>
      <c r="AU223" s="26" t="s">
        <v>87</v>
      </c>
    </row>
    <row r="224" s="1" customFormat="1" ht="25.5" customHeight="1">
      <c r="B224" s="203"/>
      <c r="C224" s="204" t="s">
        <v>451</v>
      </c>
      <c r="D224" s="204" t="s">
        <v>282</v>
      </c>
      <c r="E224" s="205" t="s">
        <v>4507</v>
      </c>
      <c r="F224" s="206" t="s">
        <v>4508</v>
      </c>
      <c r="G224" s="207" t="s">
        <v>515</v>
      </c>
      <c r="H224" s="208">
        <v>4</v>
      </c>
      <c r="I224" s="209"/>
      <c r="J224" s="210">
        <f>ROUND(I224*H224,2)</f>
        <v>0</v>
      </c>
      <c r="K224" s="206" t="s">
        <v>389</v>
      </c>
      <c r="L224" s="48"/>
      <c r="M224" s="211" t="s">
        <v>5</v>
      </c>
      <c r="N224" s="212" t="s">
        <v>51</v>
      </c>
      <c r="O224" s="49"/>
      <c r="P224" s="213">
        <f>O224*H224</f>
        <v>0</v>
      </c>
      <c r="Q224" s="213">
        <v>0.00142</v>
      </c>
      <c r="R224" s="213">
        <f>Q224*H224</f>
        <v>0.0056800000000000002</v>
      </c>
      <c r="S224" s="213">
        <v>0</v>
      </c>
      <c r="T224" s="214">
        <f>S224*H224</f>
        <v>0</v>
      </c>
      <c r="AR224" s="26" t="s">
        <v>354</v>
      </c>
      <c r="AT224" s="26" t="s">
        <v>282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354</v>
      </c>
      <c r="BM224" s="26" t="s">
        <v>4509</v>
      </c>
    </row>
    <row r="225" s="1" customFormat="1">
      <c r="B225" s="48"/>
      <c r="D225" s="216" t="s">
        <v>288</v>
      </c>
      <c r="F225" s="217" t="s">
        <v>4510</v>
      </c>
      <c r="I225" s="218"/>
      <c r="L225" s="48"/>
      <c r="M225" s="219"/>
      <c r="N225" s="49"/>
      <c r="O225" s="49"/>
      <c r="P225" s="49"/>
      <c r="Q225" s="49"/>
      <c r="R225" s="49"/>
      <c r="S225" s="49"/>
      <c r="T225" s="87"/>
      <c r="AT225" s="26" t="s">
        <v>288</v>
      </c>
      <c r="AU225" s="26" t="s">
        <v>87</v>
      </c>
    </row>
    <row r="226" s="1" customFormat="1" ht="16.5" customHeight="1">
      <c r="B226" s="203"/>
      <c r="C226" s="255" t="s">
        <v>949</v>
      </c>
      <c r="D226" s="255" t="s">
        <v>512</v>
      </c>
      <c r="E226" s="256" t="s">
        <v>4511</v>
      </c>
      <c r="F226" s="257" t="s">
        <v>4512</v>
      </c>
      <c r="G226" s="258" t="s">
        <v>388</v>
      </c>
      <c r="H226" s="259">
        <v>10</v>
      </c>
      <c r="I226" s="260"/>
      <c r="J226" s="261">
        <f>ROUND(I226*H226,2)</f>
        <v>0</v>
      </c>
      <c r="K226" s="257" t="s">
        <v>5</v>
      </c>
      <c r="L226" s="262"/>
      <c r="M226" s="263" t="s">
        <v>5</v>
      </c>
      <c r="N226" s="264" t="s">
        <v>51</v>
      </c>
      <c r="O226" s="49"/>
      <c r="P226" s="213">
        <f>O226*H226</f>
        <v>0</v>
      </c>
      <c r="Q226" s="213">
        <v>0</v>
      </c>
      <c r="R226" s="213">
        <f>Q226*H226</f>
        <v>0</v>
      </c>
      <c r="S226" s="213">
        <v>0</v>
      </c>
      <c r="T226" s="214">
        <f>S226*H226</f>
        <v>0</v>
      </c>
      <c r="AR226" s="26" t="s">
        <v>738</v>
      </c>
      <c r="AT226" s="26" t="s">
        <v>512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354</v>
      </c>
      <c r="BM226" s="26" t="s">
        <v>4513</v>
      </c>
    </row>
    <row r="227" s="1" customFormat="1">
      <c r="B227" s="48"/>
      <c r="D227" s="216" t="s">
        <v>288</v>
      </c>
      <c r="F227" s="217" t="s">
        <v>4512</v>
      </c>
      <c r="I227" s="218"/>
      <c r="L227" s="48"/>
      <c r="M227" s="219"/>
      <c r="N227" s="49"/>
      <c r="O227" s="49"/>
      <c r="P227" s="49"/>
      <c r="Q227" s="49"/>
      <c r="R227" s="49"/>
      <c r="S227" s="49"/>
      <c r="T227" s="87"/>
      <c r="AT227" s="26" t="s">
        <v>288</v>
      </c>
      <c r="AU227" s="26" t="s">
        <v>87</v>
      </c>
    </row>
    <row r="228" s="10" customFormat="1" ht="29.88" customHeight="1">
      <c r="B228" s="192"/>
      <c r="D228" s="193" t="s">
        <v>79</v>
      </c>
      <c r="E228" s="230" t="s">
        <v>4514</v>
      </c>
      <c r="F228" s="230" t="s">
        <v>4515</v>
      </c>
      <c r="I228" s="195"/>
      <c r="J228" s="231">
        <f>BK228</f>
        <v>0</v>
      </c>
      <c r="L228" s="192"/>
      <c r="M228" s="197"/>
      <c r="N228" s="198"/>
      <c r="O228" s="198"/>
      <c r="P228" s="199">
        <f>SUM(P229:P351)</f>
        <v>0</v>
      </c>
      <c r="Q228" s="198"/>
      <c r="R228" s="199">
        <f>SUM(R229:R351)</f>
        <v>2.0077420199999998</v>
      </c>
      <c r="S228" s="198"/>
      <c r="T228" s="200">
        <f>SUM(T229:T351)</f>
        <v>0</v>
      </c>
      <c r="AR228" s="193" t="s">
        <v>87</v>
      </c>
      <c r="AT228" s="201" t="s">
        <v>79</v>
      </c>
      <c r="AU228" s="201" t="s">
        <v>24</v>
      </c>
      <c r="AY228" s="193" t="s">
        <v>281</v>
      </c>
      <c r="BK228" s="202">
        <f>SUM(BK229:BK351)</f>
        <v>0</v>
      </c>
    </row>
    <row r="229" s="1" customFormat="1" ht="16.5" customHeight="1">
      <c r="B229" s="203"/>
      <c r="C229" s="204" t="s">
        <v>953</v>
      </c>
      <c r="D229" s="204" t="s">
        <v>282</v>
      </c>
      <c r="E229" s="205" t="s">
        <v>4516</v>
      </c>
      <c r="F229" s="206" t="s">
        <v>4312</v>
      </c>
      <c r="G229" s="207" t="s">
        <v>515</v>
      </c>
      <c r="H229" s="208">
        <v>1</v>
      </c>
      <c r="I229" s="209"/>
      <c r="J229" s="210">
        <f>ROUND(I229*H229,2)</f>
        <v>0</v>
      </c>
      <c r="K229" s="206" t="s">
        <v>5</v>
      </c>
      <c r="L229" s="48"/>
      <c r="M229" s="211" t="s">
        <v>5</v>
      </c>
      <c r="N229" s="212" t="s">
        <v>51</v>
      </c>
      <c r="O229" s="49"/>
      <c r="P229" s="213">
        <f>O229*H229</f>
        <v>0</v>
      </c>
      <c r="Q229" s="213">
        <v>0</v>
      </c>
      <c r="R229" s="213">
        <f>Q229*H229</f>
        <v>0</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4517</v>
      </c>
    </row>
    <row r="230" s="1" customFormat="1">
      <c r="B230" s="48"/>
      <c r="D230" s="216" t="s">
        <v>288</v>
      </c>
      <c r="F230" s="217" t="s">
        <v>4314</v>
      </c>
      <c r="I230" s="218"/>
      <c r="L230" s="48"/>
      <c r="M230" s="219"/>
      <c r="N230" s="49"/>
      <c r="O230" s="49"/>
      <c r="P230" s="49"/>
      <c r="Q230" s="49"/>
      <c r="R230" s="49"/>
      <c r="S230" s="49"/>
      <c r="T230" s="87"/>
      <c r="AT230" s="26" t="s">
        <v>288</v>
      </c>
      <c r="AU230" s="26" t="s">
        <v>87</v>
      </c>
    </row>
    <row r="231" s="13" customFormat="1">
      <c r="B231" s="239"/>
      <c r="D231" s="216" t="s">
        <v>402</v>
      </c>
      <c r="E231" s="240" t="s">
        <v>5</v>
      </c>
      <c r="F231" s="241" t="s">
        <v>24</v>
      </c>
      <c r="H231" s="242">
        <v>1</v>
      </c>
      <c r="I231" s="243"/>
      <c r="L231" s="239"/>
      <c r="M231" s="244"/>
      <c r="N231" s="245"/>
      <c r="O231" s="245"/>
      <c r="P231" s="245"/>
      <c r="Q231" s="245"/>
      <c r="R231" s="245"/>
      <c r="S231" s="245"/>
      <c r="T231" s="246"/>
      <c r="AT231" s="240" t="s">
        <v>402</v>
      </c>
      <c r="AU231" s="240" t="s">
        <v>87</v>
      </c>
      <c r="AV231" s="13" t="s">
        <v>87</v>
      </c>
      <c r="AW231" s="13" t="s">
        <v>43</v>
      </c>
      <c r="AX231" s="13" t="s">
        <v>80</v>
      </c>
      <c r="AY231" s="240" t="s">
        <v>281</v>
      </c>
    </row>
    <row r="232" s="1" customFormat="1" ht="25.5" customHeight="1">
      <c r="B232" s="203"/>
      <c r="C232" s="255" t="s">
        <v>973</v>
      </c>
      <c r="D232" s="255" t="s">
        <v>512</v>
      </c>
      <c r="E232" s="256" t="s">
        <v>4518</v>
      </c>
      <c r="F232" s="257" t="s">
        <v>4519</v>
      </c>
      <c r="G232" s="258" t="s">
        <v>515</v>
      </c>
      <c r="H232" s="259">
        <v>1</v>
      </c>
      <c r="I232" s="260"/>
      <c r="J232" s="261">
        <f>ROUND(I232*H232,2)</f>
        <v>0</v>
      </c>
      <c r="K232" s="257" t="s">
        <v>5</v>
      </c>
      <c r="L232" s="262"/>
      <c r="M232" s="263" t="s">
        <v>5</v>
      </c>
      <c r="N232" s="264" t="s">
        <v>51</v>
      </c>
      <c r="O232" s="49"/>
      <c r="P232" s="213">
        <f>O232*H232</f>
        <v>0</v>
      </c>
      <c r="Q232" s="213">
        <v>0.80000000000000004</v>
      </c>
      <c r="R232" s="213">
        <f>Q232*H232</f>
        <v>0.80000000000000004</v>
      </c>
      <c r="S232" s="213">
        <v>0</v>
      </c>
      <c r="T232" s="214">
        <f>S232*H232</f>
        <v>0</v>
      </c>
      <c r="AR232" s="26" t="s">
        <v>738</v>
      </c>
      <c r="AT232" s="26" t="s">
        <v>512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354</v>
      </c>
      <c r="BM232" s="26" t="s">
        <v>4520</v>
      </c>
    </row>
    <row r="233" s="1" customFormat="1">
      <c r="B233" s="48"/>
      <c r="D233" s="216" t="s">
        <v>288</v>
      </c>
      <c r="F233" s="217" t="s">
        <v>4521</v>
      </c>
      <c r="I233" s="218"/>
      <c r="L233" s="48"/>
      <c r="M233" s="219"/>
      <c r="N233" s="49"/>
      <c r="O233" s="49"/>
      <c r="P233" s="49"/>
      <c r="Q233" s="49"/>
      <c r="R233" s="49"/>
      <c r="S233" s="49"/>
      <c r="T233" s="87"/>
      <c r="AT233" s="26" t="s">
        <v>288</v>
      </c>
      <c r="AU233" s="26" t="s">
        <v>87</v>
      </c>
    </row>
    <row r="234" s="13" customFormat="1">
      <c r="B234" s="239"/>
      <c r="D234" s="216" t="s">
        <v>402</v>
      </c>
      <c r="E234" s="240" t="s">
        <v>5</v>
      </c>
      <c r="F234" s="241" t="s">
        <v>24</v>
      </c>
      <c r="H234" s="242">
        <v>1</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 customFormat="1" ht="16.5" customHeight="1">
      <c r="B235" s="203"/>
      <c r="C235" s="255" t="s">
        <v>982</v>
      </c>
      <c r="D235" s="255" t="s">
        <v>512</v>
      </c>
      <c r="E235" s="256" t="s">
        <v>4522</v>
      </c>
      <c r="F235" s="257" t="s">
        <v>4320</v>
      </c>
      <c r="G235" s="258" t="s">
        <v>515</v>
      </c>
      <c r="H235" s="259">
        <v>1</v>
      </c>
      <c r="I235" s="260"/>
      <c r="J235" s="261">
        <f>ROUND(I235*H235,2)</f>
        <v>0</v>
      </c>
      <c r="K235" s="257" t="s">
        <v>5</v>
      </c>
      <c r="L235" s="262"/>
      <c r="M235" s="263" t="s">
        <v>5</v>
      </c>
      <c r="N235" s="264" t="s">
        <v>51</v>
      </c>
      <c r="O235" s="49"/>
      <c r="P235" s="213">
        <f>O235*H235</f>
        <v>0</v>
      </c>
      <c r="Q235" s="213">
        <v>0</v>
      </c>
      <c r="R235" s="213">
        <f>Q235*H235</f>
        <v>0</v>
      </c>
      <c r="S235" s="213">
        <v>0</v>
      </c>
      <c r="T235" s="214">
        <f>S235*H235</f>
        <v>0</v>
      </c>
      <c r="AR235" s="26" t="s">
        <v>738</v>
      </c>
      <c r="AT235" s="26" t="s">
        <v>512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354</v>
      </c>
      <c r="BM235" s="26" t="s">
        <v>4523</v>
      </c>
    </row>
    <row r="236" s="1" customFormat="1">
      <c r="B236" s="48"/>
      <c r="D236" s="216" t="s">
        <v>288</v>
      </c>
      <c r="F236" s="217" t="s">
        <v>4524</v>
      </c>
      <c r="I236" s="218"/>
      <c r="L236" s="48"/>
      <c r="M236" s="219"/>
      <c r="N236" s="49"/>
      <c r="O236" s="49"/>
      <c r="P236" s="49"/>
      <c r="Q236" s="49"/>
      <c r="R236" s="49"/>
      <c r="S236" s="49"/>
      <c r="T236" s="87"/>
      <c r="AT236" s="26" t="s">
        <v>288</v>
      </c>
      <c r="AU236" s="26" t="s">
        <v>87</v>
      </c>
    </row>
    <row r="237" s="13" customFormat="1">
      <c r="B237" s="239"/>
      <c r="D237" s="216" t="s">
        <v>402</v>
      </c>
      <c r="E237" s="240" t="s">
        <v>5</v>
      </c>
      <c r="F237" s="241" t="s">
        <v>24</v>
      </c>
      <c r="H237" s="242">
        <v>1</v>
      </c>
      <c r="I237" s="243"/>
      <c r="L237" s="239"/>
      <c r="M237" s="244"/>
      <c r="N237" s="245"/>
      <c r="O237" s="245"/>
      <c r="P237" s="245"/>
      <c r="Q237" s="245"/>
      <c r="R237" s="245"/>
      <c r="S237" s="245"/>
      <c r="T237" s="246"/>
      <c r="AT237" s="240" t="s">
        <v>402</v>
      </c>
      <c r="AU237" s="240" t="s">
        <v>87</v>
      </c>
      <c r="AV237" s="13" t="s">
        <v>87</v>
      </c>
      <c r="AW237" s="13" t="s">
        <v>43</v>
      </c>
      <c r="AX237" s="13" t="s">
        <v>24</v>
      </c>
      <c r="AY237" s="240" t="s">
        <v>281</v>
      </c>
    </row>
    <row r="238" s="1" customFormat="1" ht="16.5" customHeight="1">
      <c r="B238" s="203"/>
      <c r="C238" s="255" t="s">
        <v>986</v>
      </c>
      <c r="D238" s="255" t="s">
        <v>512</v>
      </c>
      <c r="E238" s="256" t="s">
        <v>4525</v>
      </c>
      <c r="F238" s="257" t="s">
        <v>4324</v>
      </c>
      <c r="G238" s="258" t="s">
        <v>515</v>
      </c>
      <c r="H238" s="259">
        <v>1</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4526</v>
      </c>
    </row>
    <row r="239" s="1" customFormat="1">
      <c r="B239" s="48"/>
      <c r="D239" s="216" t="s">
        <v>288</v>
      </c>
      <c r="F239" s="217" t="s">
        <v>4527</v>
      </c>
      <c r="I239" s="218"/>
      <c r="L239" s="48"/>
      <c r="M239" s="219"/>
      <c r="N239" s="49"/>
      <c r="O239" s="49"/>
      <c r="P239" s="49"/>
      <c r="Q239" s="49"/>
      <c r="R239" s="49"/>
      <c r="S239" s="49"/>
      <c r="T239" s="87"/>
      <c r="AT239" s="26" t="s">
        <v>288</v>
      </c>
      <c r="AU239" s="26" t="s">
        <v>87</v>
      </c>
    </row>
    <row r="240" s="13" customFormat="1">
      <c r="B240" s="239"/>
      <c r="D240" s="216" t="s">
        <v>402</v>
      </c>
      <c r="E240" s="240" t="s">
        <v>5</v>
      </c>
      <c r="F240" s="241" t="s">
        <v>24</v>
      </c>
      <c r="H240" s="242">
        <v>1</v>
      </c>
      <c r="I240" s="243"/>
      <c r="L240" s="239"/>
      <c r="M240" s="244"/>
      <c r="N240" s="245"/>
      <c r="O240" s="245"/>
      <c r="P240" s="245"/>
      <c r="Q240" s="245"/>
      <c r="R240" s="245"/>
      <c r="S240" s="245"/>
      <c r="T240" s="246"/>
      <c r="AT240" s="240" t="s">
        <v>402</v>
      </c>
      <c r="AU240" s="240" t="s">
        <v>87</v>
      </c>
      <c r="AV240" s="13" t="s">
        <v>87</v>
      </c>
      <c r="AW240" s="13" t="s">
        <v>43</v>
      </c>
      <c r="AX240" s="13" t="s">
        <v>24</v>
      </c>
      <c r="AY240" s="240" t="s">
        <v>281</v>
      </c>
    </row>
    <row r="241" s="1" customFormat="1" ht="16.5" customHeight="1">
      <c r="B241" s="203"/>
      <c r="C241" s="255" t="s">
        <v>994</v>
      </c>
      <c r="D241" s="255" t="s">
        <v>512</v>
      </c>
      <c r="E241" s="256" t="s">
        <v>4528</v>
      </c>
      <c r="F241" s="257" t="s">
        <v>4328</v>
      </c>
      <c r="G241" s="258" t="s">
        <v>515</v>
      </c>
      <c r="H241" s="259">
        <v>1</v>
      </c>
      <c r="I241" s="260"/>
      <c r="J241" s="261">
        <f>ROUND(I241*H241,2)</f>
        <v>0</v>
      </c>
      <c r="K241" s="257" t="s">
        <v>5</v>
      </c>
      <c r="L241" s="262"/>
      <c r="M241" s="263" t="s">
        <v>5</v>
      </c>
      <c r="N241" s="264" t="s">
        <v>51</v>
      </c>
      <c r="O241" s="49"/>
      <c r="P241" s="213">
        <f>O241*H241</f>
        <v>0</v>
      </c>
      <c r="Q241" s="213">
        <v>0</v>
      </c>
      <c r="R241" s="213">
        <f>Q241*H241</f>
        <v>0</v>
      </c>
      <c r="S241" s="213">
        <v>0</v>
      </c>
      <c r="T241" s="214">
        <f>S241*H241</f>
        <v>0</v>
      </c>
      <c r="AR241" s="26" t="s">
        <v>738</v>
      </c>
      <c r="AT241" s="26" t="s">
        <v>512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4529</v>
      </c>
    </row>
    <row r="242" s="1" customFormat="1">
      <c r="B242" s="48"/>
      <c r="D242" s="216" t="s">
        <v>288</v>
      </c>
      <c r="F242" s="217" t="s">
        <v>4530</v>
      </c>
      <c r="I242" s="218"/>
      <c r="L242" s="48"/>
      <c r="M242" s="219"/>
      <c r="N242" s="49"/>
      <c r="O242" s="49"/>
      <c r="P242" s="49"/>
      <c r="Q242" s="49"/>
      <c r="R242" s="49"/>
      <c r="S242" s="49"/>
      <c r="T242" s="87"/>
      <c r="AT242" s="26" t="s">
        <v>288</v>
      </c>
      <c r="AU242" s="26" t="s">
        <v>87</v>
      </c>
    </row>
    <row r="243" s="13" customFormat="1">
      <c r="B243" s="239"/>
      <c r="D243" s="216" t="s">
        <v>402</v>
      </c>
      <c r="E243" s="240" t="s">
        <v>5</v>
      </c>
      <c r="F243" s="241" t="s">
        <v>24</v>
      </c>
      <c r="H243" s="242">
        <v>1</v>
      </c>
      <c r="I243" s="243"/>
      <c r="L243" s="239"/>
      <c r="M243" s="244"/>
      <c r="N243" s="245"/>
      <c r="O243" s="245"/>
      <c r="P243" s="245"/>
      <c r="Q243" s="245"/>
      <c r="R243" s="245"/>
      <c r="S243" s="245"/>
      <c r="T243" s="246"/>
      <c r="AT243" s="240" t="s">
        <v>402</v>
      </c>
      <c r="AU243" s="240" t="s">
        <v>87</v>
      </c>
      <c r="AV243" s="13" t="s">
        <v>87</v>
      </c>
      <c r="AW243" s="13" t="s">
        <v>43</v>
      </c>
      <c r="AX243" s="13" t="s">
        <v>24</v>
      </c>
      <c r="AY243" s="240" t="s">
        <v>281</v>
      </c>
    </row>
    <row r="244" s="1" customFormat="1" ht="16.5" customHeight="1">
      <c r="B244" s="203"/>
      <c r="C244" s="255" t="s">
        <v>999</v>
      </c>
      <c r="D244" s="255" t="s">
        <v>512</v>
      </c>
      <c r="E244" s="256" t="s">
        <v>4331</v>
      </c>
      <c r="F244" s="257" t="s">
        <v>4332</v>
      </c>
      <c r="G244" s="258" t="s">
        <v>515</v>
      </c>
      <c r="H244" s="259">
        <v>1</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4531</v>
      </c>
    </row>
    <row r="245" s="1" customFormat="1">
      <c r="B245" s="48"/>
      <c r="D245" s="216" t="s">
        <v>288</v>
      </c>
      <c r="F245" s="217" t="s">
        <v>4334</v>
      </c>
      <c r="I245" s="218"/>
      <c r="L245" s="48"/>
      <c r="M245" s="219"/>
      <c r="N245" s="49"/>
      <c r="O245" s="49"/>
      <c r="P245" s="49"/>
      <c r="Q245" s="49"/>
      <c r="R245" s="49"/>
      <c r="S245" s="49"/>
      <c r="T245" s="87"/>
      <c r="AT245" s="26" t="s">
        <v>288</v>
      </c>
      <c r="AU245" s="26" t="s">
        <v>87</v>
      </c>
    </row>
    <row r="246" s="13" customFormat="1">
      <c r="B246" s="239"/>
      <c r="D246" s="216" t="s">
        <v>402</v>
      </c>
      <c r="E246" s="240" t="s">
        <v>5</v>
      </c>
      <c r="F246" s="241" t="s">
        <v>24</v>
      </c>
      <c r="H246" s="242">
        <v>1</v>
      </c>
      <c r="I246" s="243"/>
      <c r="L246" s="239"/>
      <c r="M246" s="244"/>
      <c r="N246" s="245"/>
      <c r="O246" s="245"/>
      <c r="P246" s="245"/>
      <c r="Q246" s="245"/>
      <c r="R246" s="245"/>
      <c r="S246" s="245"/>
      <c r="T246" s="246"/>
      <c r="AT246" s="240" t="s">
        <v>402</v>
      </c>
      <c r="AU246" s="240" t="s">
        <v>87</v>
      </c>
      <c r="AV246" s="13" t="s">
        <v>87</v>
      </c>
      <c r="AW246" s="13" t="s">
        <v>43</v>
      </c>
      <c r="AX246" s="13" t="s">
        <v>24</v>
      </c>
      <c r="AY246" s="240" t="s">
        <v>281</v>
      </c>
    </row>
    <row r="247" s="1" customFormat="1" ht="16.5" customHeight="1">
      <c r="B247" s="203"/>
      <c r="C247" s="204" t="s">
        <v>1005</v>
      </c>
      <c r="D247" s="204" t="s">
        <v>282</v>
      </c>
      <c r="E247" s="205" t="s">
        <v>4335</v>
      </c>
      <c r="F247" s="206" t="s">
        <v>4336</v>
      </c>
      <c r="G247" s="207" t="s">
        <v>515</v>
      </c>
      <c r="H247" s="208">
        <v>2</v>
      </c>
      <c r="I247" s="209"/>
      <c r="J247" s="210">
        <f>ROUND(I247*H247,2)</f>
        <v>0</v>
      </c>
      <c r="K247" s="206" t="s">
        <v>389</v>
      </c>
      <c r="L247" s="48"/>
      <c r="M247" s="211" t="s">
        <v>5</v>
      </c>
      <c r="N247" s="212" t="s">
        <v>51</v>
      </c>
      <c r="O247" s="49"/>
      <c r="P247" s="213">
        <f>O247*H247</f>
        <v>0</v>
      </c>
      <c r="Q247" s="213">
        <v>0</v>
      </c>
      <c r="R247" s="213">
        <f>Q247*H247</f>
        <v>0</v>
      </c>
      <c r="S247" s="213">
        <v>0</v>
      </c>
      <c r="T247" s="214">
        <f>S247*H247</f>
        <v>0</v>
      </c>
      <c r="AR247" s="26" t="s">
        <v>354</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354</v>
      </c>
      <c r="BM247" s="26" t="s">
        <v>4532</v>
      </c>
    </row>
    <row r="248" s="1" customFormat="1">
      <c r="B248" s="48"/>
      <c r="D248" s="216" t="s">
        <v>288</v>
      </c>
      <c r="F248" s="217" t="s">
        <v>4338</v>
      </c>
      <c r="I248" s="218"/>
      <c r="L248" s="48"/>
      <c r="M248" s="219"/>
      <c r="N248" s="49"/>
      <c r="O248" s="49"/>
      <c r="P248" s="49"/>
      <c r="Q248" s="49"/>
      <c r="R248" s="49"/>
      <c r="S248" s="49"/>
      <c r="T248" s="87"/>
      <c r="AT248" s="26" t="s">
        <v>288</v>
      </c>
      <c r="AU248" s="26" t="s">
        <v>87</v>
      </c>
    </row>
    <row r="249" s="1" customFormat="1" ht="16.5" customHeight="1">
      <c r="B249" s="203"/>
      <c r="C249" s="255" t="s">
        <v>1010</v>
      </c>
      <c r="D249" s="255" t="s">
        <v>512</v>
      </c>
      <c r="E249" s="256" t="s">
        <v>4533</v>
      </c>
      <c r="F249" s="257" t="s">
        <v>4534</v>
      </c>
      <c r="G249" s="258" t="s">
        <v>515</v>
      </c>
      <c r="H249" s="259">
        <v>2</v>
      </c>
      <c r="I249" s="260"/>
      <c r="J249" s="261">
        <f>ROUND(I249*H249,2)</f>
        <v>0</v>
      </c>
      <c r="K249" s="257" t="s">
        <v>5</v>
      </c>
      <c r="L249" s="262"/>
      <c r="M249" s="263" t="s">
        <v>5</v>
      </c>
      <c r="N249" s="264" t="s">
        <v>51</v>
      </c>
      <c r="O249" s="49"/>
      <c r="P249" s="213">
        <f>O249*H249</f>
        <v>0</v>
      </c>
      <c r="Q249" s="213">
        <v>0.080000000000000002</v>
      </c>
      <c r="R249" s="213">
        <f>Q249*H249</f>
        <v>0.16</v>
      </c>
      <c r="S249" s="213">
        <v>0</v>
      </c>
      <c r="T249" s="214">
        <f>S249*H249</f>
        <v>0</v>
      </c>
      <c r="AR249" s="26" t="s">
        <v>738</v>
      </c>
      <c r="AT249" s="26" t="s">
        <v>512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354</v>
      </c>
      <c r="BM249" s="26" t="s">
        <v>4535</v>
      </c>
    </row>
    <row r="250" s="1" customFormat="1">
      <c r="B250" s="48"/>
      <c r="D250" s="216" t="s">
        <v>288</v>
      </c>
      <c r="F250" s="217" t="s">
        <v>4536</v>
      </c>
      <c r="I250" s="218"/>
      <c r="L250" s="48"/>
      <c r="M250" s="219"/>
      <c r="N250" s="49"/>
      <c r="O250" s="49"/>
      <c r="P250" s="49"/>
      <c r="Q250" s="49"/>
      <c r="R250" s="49"/>
      <c r="S250" s="49"/>
      <c r="T250" s="87"/>
      <c r="AT250" s="26" t="s">
        <v>288</v>
      </c>
      <c r="AU250" s="26" t="s">
        <v>87</v>
      </c>
    </row>
    <row r="251" s="13" customFormat="1">
      <c r="B251" s="239"/>
      <c r="D251" s="216" t="s">
        <v>402</v>
      </c>
      <c r="E251" s="240" t="s">
        <v>5</v>
      </c>
      <c r="F251" s="241" t="s">
        <v>87</v>
      </c>
      <c r="H251" s="242">
        <v>2</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 customFormat="1" ht="16.5" customHeight="1">
      <c r="B252" s="203"/>
      <c r="C252" s="204" t="s">
        <v>457</v>
      </c>
      <c r="D252" s="204" t="s">
        <v>282</v>
      </c>
      <c r="E252" s="205" t="s">
        <v>4347</v>
      </c>
      <c r="F252" s="206" t="s">
        <v>4348</v>
      </c>
      <c r="G252" s="207" t="s">
        <v>515</v>
      </c>
      <c r="H252" s="208">
        <v>2</v>
      </c>
      <c r="I252" s="209"/>
      <c r="J252" s="210">
        <f>ROUND(I252*H252,2)</f>
        <v>0</v>
      </c>
      <c r="K252" s="206" t="s">
        <v>389</v>
      </c>
      <c r="L252" s="48"/>
      <c r="M252" s="211" t="s">
        <v>5</v>
      </c>
      <c r="N252" s="212" t="s">
        <v>51</v>
      </c>
      <c r="O252" s="49"/>
      <c r="P252" s="213">
        <f>O252*H252</f>
        <v>0</v>
      </c>
      <c r="Q252" s="213">
        <v>0</v>
      </c>
      <c r="R252" s="213">
        <f>Q252*H252</f>
        <v>0</v>
      </c>
      <c r="S252" s="213">
        <v>0</v>
      </c>
      <c r="T252" s="214">
        <f>S252*H252</f>
        <v>0</v>
      </c>
      <c r="AR252" s="26" t="s">
        <v>354</v>
      </c>
      <c r="AT252" s="26" t="s">
        <v>282</v>
      </c>
      <c r="AU252" s="26" t="s">
        <v>87</v>
      </c>
      <c r="AY252" s="26" t="s">
        <v>281</v>
      </c>
      <c r="BE252" s="215">
        <f>IF(N252="základní",J252,0)</f>
        <v>0</v>
      </c>
      <c r="BF252" s="215">
        <f>IF(N252="snížená",J252,0)</f>
        <v>0</v>
      </c>
      <c r="BG252" s="215">
        <f>IF(N252="zákl. přenesená",J252,0)</f>
        <v>0</v>
      </c>
      <c r="BH252" s="215">
        <f>IF(N252="sníž. přenesená",J252,0)</f>
        <v>0</v>
      </c>
      <c r="BI252" s="215">
        <f>IF(N252="nulová",J252,0)</f>
        <v>0</v>
      </c>
      <c r="BJ252" s="26" t="s">
        <v>24</v>
      </c>
      <c r="BK252" s="215">
        <f>ROUND(I252*H252,2)</f>
        <v>0</v>
      </c>
      <c r="BL252" s="26" t="s">
        <v>354</v>
      </c>
      <c r="BM252" s="26" t="s">
        <v>4537</v>
      </c>
    </row>
    <row r="253" s="1" customFormat="1">
      <c r="B253" s="48"/>
      <c r="D253" s="216" t="s">
        <v>288</v>
      </c>
      <c r="F253" s="217" t="s">
        <v>4350</v>
      </c>
      <c r="I253" s="218"/>
      <c r="L253" s="48"/>
      <c r="M253" s="219"/>
      <c r="N253" s="49"/>
      <c r="O253" s="49"/>
      <c r="P253" s="49"/>
      <c r="Q253" s="49"/>
      <c r="R253" s="49"/>
      <c r="S253" s="49"/>
      <c r="T253" s="87"/>
      <c r="AT253" s="26" t="s">
        <v>288</v>
      </c>
      <c r="AU253" s="26" t="s">
        <v>87</v>
      </c>
    </row>
    <row r="254" s="1" customFormat="1" ht="16.5" customHeight="1">
      <c r="B254" s="203"/>
      <c r="C254" s="255" t="s">
        <v>1019</v>
      </c>
      <c r="D254" s="255" t="s">
        <v>512</v>
      </c>
      <c r="E254" s="256" t="s">
        <v>4538</v>
      </c>
      <c r="F254" s="257" t="s">
        <v>4539</v>
      </c>
      <c r="G254" s="258" t="s">
        <v>515</v>
      </c>
      <c r="H254" s="259">
        <v>2</v>
      </c>
      <c r="I254" s="260"/>
      <c r="J254" s="261">
        <f>ROUND(I254*H254,2)</f>
        <v>0</v>
      </c>
      <c r="K254" s="257" t="s">
        <v>5</v>
      </c>
      <c r="L254" s="262"/>
      <c r="M254" s="263" t="s">
        <v>5</v>
      </c>
      <c r="N254" s="264" t="s">
        <v>51</v>
      </c>
      <c r="O254" s="49"/>
      <c r="P254" s="213">
        <f>O254*H254</f>
        <v>0</v>
      </c>
      <c r="Q254" s="213">
        <v>0.0050000000000000001</v>
      </c>
      <c r="R254" s="213">
        <f>Q254*H254</f>
        <v>0.01</v>
      </c>
      <c r="S254" s="213">
        <v>0</v>
      </c>
      <c r="T254" s="214">
        <f>S254*H254</f>
        <v>0</v>
      </c>
      <c r="AR254" s="26" t="s">
        <v>738</v>
      </c>
      <c r="AT254" s="26" t="s">
        <v>512</v>
      </c>
      <c r="AU254" s="26" t="s">
        <v>87</v>
      </c>
      <c r="AY254" s="26" t="s">
        <v>281</v>
      </c>
      <c r="BE254" s="215">
        <f>IF(N254="základní",J254,0)</f>
        <v>0</v>
      </c>
      <c r="BF254" s="215">
        <f>IF(N254="snížená",J254,0)</f>
        <v>0</v>
      </c>
      <c r="BG254" s="215">
        <f>IF(N254="zákl. přenesená",J254,0)</f>
        <v>0</v>
      </c>
      <c r="BH254" s="215">
        <f>IF(N254="sníž. přenesená",J254,0)</f>
        <v>0</v>
      </c>
      <c r="BI254" s="215">
        <f>IF(N254="nulová",J254,0)</f>
        <v>0</v>
      </c>
      <c r="BJ254" s="26" t="s">
        <v>24</v>
      </c>
      <c r="BK254" s="215">
        <f>ROUND(I254*H254,2)</f>
        <v>0</v>
      </c>
      <c r="BL254" s="26" t="s">
        <v>354</v>
      </c>
      <c r="BM254" s="26" t="s">
        <v>4540</v>
      </c>
    </row>
    <row r="255" s="13" customFormat="1">
      <c r="B255" s="239"/>
      <c r="D255" s="216" t="s">
        <v>402</v>
      </c>
      <c r="E255" s="240" t="s">
        <v>5</v>
      </c>
      <c r="F255" s="241" t="s">
        <v>87</v>
      </c>
      <c r="H255" s="242">
        <v>2</v>
      </c>
      <c r="I255" s="243"/>
      <c r="L255" s="239"/>
      <c r="M255" s="244"/>
      <c r="N255" s="245"/>
      <c r="O255" s="245"/>
      <c r="P255" s="245"/>
      <c r="Q255" s="245"/>
      <c r="R255" s="245"/>
      <c r="S255" s="245"/>
      <c r="T255" s="246"/>
      <c r="AT255" s="240" t="s">
        <v>402</v>
      </c>
      <c r="AU255" s="240" t="s">
        <v>87</v>
      </c>
      <c r="AV255" s="13" t="s">
        <v>87</v>
      </c>
      <c r="AW255" s="13" t="s">
        <v>43</v>
      </c>
      <c r="AX255" s="13" t="s">
        <v>24</v>
      </c>
      <c r="AY255" s="240" t="s">
        <v>281</v>
      </c>
    </row>
    <row r="256" s="1" customFormat="1" ht="25.5" customHeight="1">
      <c r="B256" s="203"/>
      <c r="C256" s="204" t="s">
        <v>1024</v>
      </c>
      <c r="D256" s="204" t="s">
        <v>282</v>
      </c>
      <c r="E256" s="205" t="s">
        <v>4354</v>
      </c>
      <c r="F256" s="206" t="s">
        <v>4355</v>
      </c>
      <c r="G256" s="207" t="s">
        <v>515</v>
      </c>
      <c r="H256" s="208">
        <v>4</v>
      </c>
      <c r="I256" s="209"/>
      <c r="J256" s="210">
        <f>ROUND(I256*H256,2)</f>
        <v>0</v>
      </c>
      <c r="K256" s="206" t="s">
        <v>389</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4541</v>
      </c>
    </row>
    <row r="257" s="1" customFormat="1">
      <c r="B257" s="48"/>
      <c r="D257" s="216" t="s">
        <v>288</v>
      </c>
      <c r="F257" s="217" t="s">
        <v>4357</v>
      </c>
      <c r="I257" s="218"/>
      <c r="L257" s="48"/>
      <c r="M257" s="219"/>
      <c r="N257" s="49"/>
      <c r="O257" s="49"/>
      <c r="P257" s="49"/>
      <c r="Q257" s="49"/>
      <c r="R257" s="49"/>
      <c r="S257" s="49"/>
      <c r="T257" s="87"/>
      <c r="AT257" s="26" t="s">
        <v>288</v>
      </c>
      <c r="AU257" s="26" t="s">
        <v>87</v>
      </c>
    </row>
    <row r="258" s="1" customFormat="1" ht="16.5" customHeight="1">
      <c r="B258" s="203"/>
      <c r="C258" s="255" t="s">
        <v>1029</v>
      </c>
      <c r="D258" s="255" t="s">
        <v>512</v>
      </c>
      <c r="E258" s="256" t="s">
        <v>4542</v>
      </c>
      <c r="F258" s="257" t="s">
        <v>4359</v>
      </c>
      <c r="G258" s="258" t="s">
        <v>515</v>
      </c>
      <c r="H258" s="259">
        <v>1</v>
      </c>
      <c r="I258" s="260"/>
      <c r="J258" s="261">
        <f>ROUND(I258*H258,2)</f>
        <v>0</v>
      </c>
      <c r="K258" s="257" t="s">
        <v>5</v>
      </c>
      <c r="L258" s="262"/>
      <c r="M258" s="263" t="s">
        <v>5</v>
      </c>
      <c r="N258" s="264" t="s">
        <v>51</v>
      </c>
      <c r="O258" s="49"/>
      <c r="P258" s="213">
        <f>O258*H258</f>
        <v>0</v>
      </c>
      <c r="Q258" s="213">
        <v>0</v>
      </c>
      <c r="R258" s="213">
        <f>Q258*H258</f>
        <v>0</v>
      </c>
      <c r="S258" s="213">
        <v>0</v>
      </c>
      <c r="T258" s="214">
        <f>S258*H258</f>
        <v>0</v>
      </c>
      <c r="AR258" s="26" t="s">
        <v>738</v>
      </c>
      <c r="AT258" s="26" t="s">
        <v>512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4543</v>
      </c>
    </row>
    <row r="259" s="13" customFormat="1">
      <c r="B259" s="239"/>
      <c r="D259" s="216" t="s">
        <v>402</v>
      </c>
      <c r="E259" s="240" t="s">
        <v>5</v>
      </c>
      <c r="F259" s="241" t="s">
        <v>24</v>
      </c>
      <c r="H259" s="242">
        <v>1</v>
      </c>
      <c r="I259" s="243"/>
      <c r="L259" s="239"/>
      <c r="M259" s="244"/>
      <c r="N259" s="245"/>
      <c r="O259" s="245"/>
      <c r="P259" s="245"/>
      <c r="Q259" s="245"/>
      <c r="R259" s="245"/>
      <c r="S259" s="245"/>
      <c r="T259" s="246"/>
      <c r="AT259" s="240" t="s">
        <v>402</v>
      </c>
      <c r="AU259" s="240" t="s">
        <v>87</v>
      </c>
      <c r="AV259" s="13" t="s">
        <v>87</v>
      </c>
      <c r="AW259" s="13" t="s">
        <v>43</v>
      </c>
      <c r="AX259" s="13" t="s">
        <v>24</v>
      </c>
      <c r="AY259" s="240" t="s">
        <v>281</v>
      </c>
    </row>
    <row r="260" s="1" customFormat="1" ht="16.5" customHeight="1">
      <c r="B260" s="203"/>
      <c r="C260" s="255" t="s">
        <v>1034</v>
      </c>
      <c r="D260" s="255" t="s">
        <v>512</v>
      </c>
      <c r="E260" s="256" t="s">
        <v>4544</v>
      </c>
      <c r="F260" s="257" t="s">
        <v>4362</v>
      </c>
      <c r="G260" s="258" t="s">
        <v>515</v>
      </c>
      <c r="H260" s="259">
        <v>1</v>
      </c>
      <c r="I260" s="260"/>
      <c r="J260" s="261">
        <f>ROUND(I260*H260,2)</f>
        <v>0</v>
      </c>
      <c r="K260" s="257" t="s">
        <v>5</v>
      </c>
      <c r="L260" s="262"/>
      <c r="M260" s="263" t="s">
        <v>5</v>
      </c>
      <c r="N260" s="264" t="s">
        <v>51</v>
      </c>
      <c r="O260" s="49"/>
      <c r="P260" s="213">
        <f>O260*H260</f>
        <v>0</v>
      </c>
      <c r="Q260" s="213">
        <v>0.050000000000000003</v>
      </c>
      <c r="R260" s="213">
        <f>Q260*H260</f>
        <v>0.050000000000000003</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4545</v>
      </c>
    </row>
    <row r="261" s="1" customFormat="1">
      <c r="B261" s="48"/>
      <c r="D261" s="216" t="s">
        <v>288</v>
      </c>
      <c r="F261" s="217" t="s">
        <v>4364</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24</v>
      </c>
      <c r="H262" s="242">
        <v>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16.5" customHeight="1">
      <c r="B263" s="203"/>
      <c r="C263" s="255" t="s">
        <v>1039</v>
      </c>
      <c r="D263" s="255" t="s">
        <v>512</v>
      </c>
      <c r="E263" s="256" t="s">
        <v>4546</v>
      </c>
      <c r="F263" s="257" t="s">
        <v>4547</v>
      </c>
      <c r="G263" s="258" t="s">
        <v>515</v>
      </c>
      <c r="H263" s="259">
        <v>2</v>
      </c>
      <c r="I263" s="260"/>
      <c r="J263" s="261">
        <f>ROUND(I263*H263,2)</f>
        <v>0</v>
      </c>
      <c r="K263" s="257" t="s">
        <v>5</v>
      </c>
      <c r="L263" s="262"/>
      <c r="M263" s="263" t="s">
        <v>5</v>
      </c>
      <c r="N263" s="264" t="s">
        <v>51</v>
      </c>
      <c r="O263" s="49"/>
      <c r="P263" s="213">
        <f>O263*H263</f>
        <v>0</v>
      </c>
      <c r="Q263" s="213">
        <v>0.050000000000000003</v>
      </c>
      <c r="R263" s="213">
        <f>Q263*H263</f>
        <v>0.10000000000000001</v>
      </c>
      <c r="S263" s="213">
        <v>0</v>
      </c>
      <c r="T263" s="214">
        <f>S263*H263</f>
        <v>0</v>
      </c>
      <c r="AR263" s="26" t="s">
        <v>738</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4548</v>
      </c>
    </row>
    <row r="264" s="1" customFormat="1">
      <c r="B264" s="48"/>
      <c r="D264" s="216" t="s">
        <v>288</v>
      </c>
      <c r="F264" s="217" t="s">
        <v>4364</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87</v>
      </c>
      <c r="H265" s="242">
        <v>2</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1044</v>
      </c>
      <c r="D266" s="204" t="s">
        <v>282</v>
      </c>
      <c r="E266" s="205" t="s">
        <v>4369</v>
      </c>
      <c r="F266" s="206" t="s">
        <v>4370</v>
      </c>
      <c r="G266" s="207" t="s">
        <v>515</v>
      </c>
      <c r="H266" s="208">
        <v>26</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4549</v>
      </c>
    </row>
    <row r="267" s="1" customFormat="1">
      <c r="B267" s="48"/>
      <c r="D267" s="216" t="s">
        <v>288</v>
      </c>
      <c r="F267" s="217" t="s">
        <v>4372</v>
      </c>
      <c r="I267" s="218"/>
      <c r="L267" s="48"/>
      <c r="M267" s="219"/>
      <c r="N267" s="49"/>
      <c r="O267" s="49"/>
      <c r="P267" s="49"/>
      <c r="Q267" s="49"/>
      <c r="R267" s="49"/>
      <c r="S267" s="49"/>
      <c r="T267" s="87"/>
      <c r="AT267" s="26" t="s">
        <v>288</v>
      </c>
      <c r="AU267" s="26" t="s">
        <v>87</v>
      </c>
    </row>
    <row r="268" s="1" customFormat="1" ht="16.5" customHeight="1">
      <c r="B268" s="203"/>
      <c r="C268" s="255" t="s">
        <v>1051</v>
      </c>
      <c r="D268" s="255" t="s">
        <v>512</v>
      </c>
      <c r="E268" s="256" t="s">
        <v>4550</v>
      </c>
      <c r="F268" s="257" t="s">
        <v>4551</v>
      </c>
      <c r="G268" s="258" t="s">
        <v>515</v>
      </c>
      <c r="H268" s="259">
        <v>1</v>
      </c>
      <c r="I268" s="260"/>
      <c r="J268" s="261">
        <f>ROUND(I268*H268,2)</f>
        <v>0</v>
      </c>
      <c r="K268" s="257" t="s">
        <v>5</v>
      </c>
      <c r="L268" s="262"/>
      <c r="M268" s="263" t="s">
        <v>5</v>
      </c>
      <c r="N268" s="264" t="s">
        <v>51</v>
      </c>
      <c r="O268" s="49"/>
      <c r="P268" s="213">
        <f>O268*H268</f>
        <v>0</v>
      </c>
      <c r="Q268" s="213">
        <v>0.0050000000000000001</v>
      </c>
      <c r="R268" s="213">
        <f>Q268*H268</f>
        <v>0.0050000000000000001</v>
      </c>
      <c r="S268" s="213">
        <v>0</v>
      </c>
      <c r="T268" s="214">
        <f>S268*H268</f>
        <v>0</v>
      </c>
      <c r="AR268" s="26" t="s">
        <v>738</v>
      </c>
      <c r="AT268" s="26" t="s">
        <v>512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354</v>
      </c>
      <c r="BM268" s="26" t="s">
        <v>4552</v>
      </c>
    </row>
    <row r="269" s="1" customFormat="1">
      <c r="B269" s="48"/>
      <c r="D269" s="216" t="s">
        <v>288</v>
      </c>
      <c r="F269" s="217" t="s">
        <v>4376</v>
      </c>
      <c r="I269" s="218"/>
      <c r="L269" s="48"/>
      <c r="M269" s="219"/>
      <c r="N269" s="49"/>
      <c r="O269" s="49"/>
      <c r="P269" s="49"/>
      <c r="Q269" s="49"/>
      <c r="R269" s="49"/>
      <c r="S269" s="49"/>
      <c r="T269" s="87"/>
      <c r="AT269" s="26" t="s">
        <v>288</v>
      </c>
      <c r="AU269" s="26" t="s">
        <v>87</v>
      </c>
    </row>
    <row r="270" s="13" customFormat="1">
      <c r="B270" s="239"/>
      <c r="D270" s="216" t="s">
        <v>402</v>
      </c>
      <c r="E270" s="240" t="s">
        <v>5</v>
      </c>
      <c r="F270" s="241" t="s">
        <v>24</v>
      </c>
      <c r="H270" s="242">
        <v>1</v>
      </c>
      <c r="I270" s="243"/>
      <c r="L270" s="239"/>
      <c r="M270" s="244"/>
      <c r="N270" s="245"/>
      <c r="O270" s="245"/>
      <c r="P270" s="245"/>
      <c r="Q270" s="245"/>
      <c r="R270" s="245"/>
      <c r="S270" s="245"/>
      <c r="T270" s="246"/>
      <c r="AT270" s="240" t="s">
        <v>402</v>
      </c>
      <c r="AU270" s="240" t="s">
        <v>87</v>
      </c>
      <c r="AV270" s="13" t="s">
        <v>87</v>
      </c>
      <c r="AW270" s="13" t="s">
        <v>43</v>
      </c>
      <c r="AX270" s="13" t="s">
        <v>80</v>
      </c>
      <c r="AY270" s="240" t="s">
        <v>281</v>
      </c>
    </row>
    <row r="271" s="1" customFormat="1" ht="16.5" customHeight="1">
      <c r="B271" s="203"/>
      <c r="C271" s="255" t="s">
        <v>1061</v>
      </c>
      <c r="D271" s="255" t="s">
        <v>512</v>
      </c>
      <c r="E271" s="256" t="s">
        <v>4553</v>
      </c>
      <c r="F271" s="257" t="s">
        <v>4374</v>
      </c>
      <c r="G271" s="258" t="s">
        <v>515</v>
      </c>
      <c r="H271" s="259">
        <v>7</v>
      </c>
      <c r="I271" s="260"/>
      <c r="J271" s="261">
        <f>ROUND(I271*H271,2)</f>
        <v>0</v>
      </c>
      <c r="K271" s="257" t="s">
        <v>5</v>
      </c>
      <c r="L271" s="262"/>
      <c r="M271" s="263" t="s">
        <v>5</v>
      </c>
      <c r="N271" s="264" t="s">
        <v>51</v>
      </c>
      <c r="O271" s="49"/>
      <c r="P271" s="213">
        <f>O271*H271</f>
        <v>0</v>
      </c>
      <c r="Q271" s="213">
        <v>0.0050000000000000001</v>
      </c>
      <c r="R271" s="213">
        <f>Q271*H271</f>
        <v>0.035000000000000003</v>
      </c>
      <c r="S271" s="213">
        <v>0</v>
      </c>
      <c r="T271" s="214">
        <f>S271*H271</f>
        <v>0</v>
      </c>
      <c r="AR271" s="26" t="s">
        <v>738</v>
      </c>
      <c r="AT271" s="26" t="s">
        <v>512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354</v>
      </c>
      <c r="BM271" s="26" t="s">
        <v>4554</v>
      </c>
    </row>
    <row r="272" s="1" customFormat="1">
      <c r="B272" s="48"/>
      <c r="D272" s="216" t="s">
        <v>288</v>
      </c>
      <c r="F272" s="217" t="s">
        <v>4376</v>
      </c>
      <c r="I272" s="218"/>
      <c r="L272" s="48"/>
      <c r="M272" s="219"/>
      <c r="N272" s="49"/>
      <c r="O272" s="49"/>
      <c r="P272" s="49"/>
      <c r="Q272" s="49"/>
      <c r="R272" s="49"/>
      <c r="S272" s="49"/>
      <c r="T272" s="87"/>
      <c r="AT272" s="26" t="s">
        <v>288</v>
      </c>
      <c r="AU272" s="26" t="s">
        <v>87</v>
      </c>
    </row>
    <row r="273" s="13" customFormat="1">
      <c r="B273" s="239"/>
      <c r="D273" s="216" t="s">
        <v>402</v>
      </c>
      <c r="E273" s="240" t="s">
        <v>5</v>
      </c>
      <c r="F273" s="241" t="s">
        <v>311</v>
      </c>
      <c r="H273" s="242">
        <v>7</v>
      </c>
      <c r="I273" s="243"/>
      <c r="L273" s="239"/>
      <c r="M273" s="244"/>
      <c r="N273" s="245"/>
      <c r="O273" s="245"/>
      <c r="P273" s="245"/>
      <c r="Q273" s="245"/>
      <c r="R273" s="245"/>
      <c r="S273" s="245"/>
      <c r="T273" s="246"/>
      <c r="AT273" s="240" t="s">
        <v>402</v>
      </c>
      <c r="AU273" s="240" t="s">
        <v>87</v>
      </c>
      <c r="AV273" s="13" t="s">
        <v>87</v>
      </c>
      <c r="AW273" s="13" t="s">
        <v>43</v>
      </c>
      <c r="AX273" s="13" t="s">
        <v>80</v>
      </c>
      <c r="AY273" s="240" t="s">
        <v>281</v>
      </c>
    </row>
    <row r="274" s="1" customFormat="1" ht="25.5" customHeight="1">
      <c r="B274" s="203"/>
      <c r="C274" s="204" t="s">
        <v>1067</v>
      </c>
      <c r="D274" s="204" t="s">
        <v>282</v>
      </c>
      <c r="E274" s="205" t="s">
        <v>4377</v>
      </c>
      <c r="F274" s="206" t="s">
        <v>4378</v>
      </c>
      <c r="G274" s="207" t="s">
        <v>515</v>
      </c>
      <c r="H274" s="208">
        <v>2</v>
      </c>
      <c r="I274" s="209"/>
      <c r="J274" s="210">
        <f>ROUND(I274*H274,2)</f>
        <v>0</v>
      </c>
      <c r="K274" s="206" t="s">
        <v>389</v>
      </c>
      <c r="L274" s="48"/>
      <c r="M274" s="211" t="s">
        <v>5</v>
      </c>
      <c r="N274" s="212" t="s">
        <v>51</v>
      </c>
      <c r="O274" s="49"/>
      <c r="P274" s="213">
        <f>O274*H274</f>
        <v>0</v>
      </c>
      <c r="Q274" s="213">
        <v>0</v>
      </c>
      <c r="R274" s="213">
        <f>Q274*H274</f>
        <v>0</v>
      </c>
      <c r="S274" s="213">
        <v>0</v>
      </c>
      <c r="T274" s="214">
        <f>S274*H274</f>
        <v>0</v>
      </c>
      <c r="AR274" s="26" t="s">
        <v>354</v>
      </c>
      <c r="AT274" s="26" t="s">
        <v>282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354</v>
      </c>
      <c r="BM274" s="26" t="s">
        <v>4555</v>
      </c>
    </row>
    <row r="275" s="1" customFormat="1">
      <c r="B275" s="48"/>
      <c r="D275" s="216" t="s">
        <v>288</v>
      </c>
      <c r="F275" s="217" t="s">
        <v>4380</v>
      </c>
      <c r="I275" s="218"/>
      <c r="L275" s="48"/>
      <c r="M275" s="219"/>
      <c r="N275" s="49"/>
      <c r="O275" s="49"/>
      <c r="P275" s="49"/>
      <c r="Q275" s="49"/>
      <c r="R275" s="49"/>
      <c r="S275" s="49"/>
      <c r="T275" s="87"/>
      <c r="AT275" s="26" t="s">
        <v>288</v>
      </c>
      <c r="AU275" s="26" t="s">
        <v>87</v>
      </c>
    </row>
    <row r="276" s="1" customFormat="1" ht="16.5" customHeight="1">
      <c r="B276" s="203"/>
      <c r="C276" s="255" t="s">
        <v>1072</v>
      </c>
      <c r="D276" s="255" t="s">
        <v>512</v>
      </c>
      <c r="E276" s="256" t="s">
        <v>4556</v>
      </c>
      <c r="F276" s="257" t="s">
        <v>4382</v>
      </c>
      <c r="G276" s="258" t="s">
        <v>515</v>
      </c>
      <c r="H276" s="259">
        <v>2</v>
      </c>
      <c r="I276" s="260"/>
      <c r="J276" s="261">
        <f>ROUND(I276*H276,2)</f>
        <v>0</v>
      </c>
      <c r="K276" s="257" t="s">
        <v>5</v>
      </c>
      <c r="L276" s="262"/>
      <c r="M276" s="263" t="s">
        <v>5</v>
      </c>
      <c r="N276" s="264" t="s">
        <v>51</v>
      </c>
      <c r="O276" s="49"/>
      <c r="P276" s="213">
        <f>O276*H276</f>
        <v>0</v>
      </c>
      <c r="Q276" s="213">
        <v>0.0050000000000000001</v>
      </c>
      <c r="R276" s="213">
        <f>Q276*H276</f>
        <v>0.01</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4557</v>
      </c>
    </row>
    <row r="277" s="1" customFormat="1">
      <c r="B277" s="48"/>
      <c r="D277" s="216" t="s">
        <v>288</v>
      </c>
      <c r="F277" s="217" t="s">
        <v>4376</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87</v>
      </c>
      <c r="H278" s="242">
        <v>2</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04" t="s">
        <v>1078</v>
      </c>
      <c r="D279" s="204" t="s">
        <v>282</v>
      </c>
      <c r="E279" s="205" t="s">
        <v>4384</v>
      </c>
      <c r="F279" s="206" t="s">
        <v>4385</v>
      </c>
      <c r="G279" s="207" t="s">
        <v>515</v>
      </c>
      <c r="H279" s="208">
        <v>54</v>
      </c>
      <c r="I279" s="209"/>
      <c r="J279" s="210">
        <f>ROUND(I279*H279,2)</f>
        <v>0</v>
      </c>
      <c r="K279" s="206" t="s">
        <v>389</v>
      </c>
      <c r="L279" s="48"/>
      <c r="M279" s="211" t="s">
        <v>5</v>
      </c>
      <c r="N279" s="212" t="s">
        <v>51</v>
      </c>
      <c r="O279" s="49"/>
      <c r="P279" s="213">
        <f>O279*H279</f>
        <v>0</v>
      </c>
      <c r="Q279" s="213">
        <v>0</v>
      </c>
      <c r="R279" s="213">
        <f>Q279*H279</f>
        <v>0</v>
      </c>
      <c r="S279" s="213">
        <v>0</v>
      </c>
      <c r="T279" s="214">
        <f>S279*H279</f>
        <v>0</v>
      </c>
      <c r="AR279" s="26" t="s">
        <v>354</v>
      </c>
      <c r="AT279" s="26" t="s">
        <v>282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4558</v>
      </c>
    </row>
    <row r="280" s="1" customFormat="1">
      <c r="B280" s="48"/>
      <c r="D280" s="216" t="s">
        <v>288</v>
      </c>
      <c r="F280" s="217" t="s">
        <v>4387</v>
      </c>
      <c r="I280" s="218"/>
      <c r="L280" s="48"/>
      <c r="M280" s="219"/>
      <c r="N280" s="49"/>
      <c r="O280" s="49"/>
      <c r="P280" s="49"/>
      <c r="Q280" s="49"/>
      <c r="R280" s="49"/>
      <c r="S280" s="49"/>
      <c r="T280" s="87"/>
      <c r="AT280" s="26" t="s">
        <v>288</v>
      </c>
      <c r="AU280" s="26" t="s">
        <v>87</v>
      </c>
    </row>
    <row r="281" s="1" customFormat="1" ht="25.5" customHeight="1">
      <c r="B281" s="203"/>
      <c r="C281" s="255" t="s">
        <v>1084</v>
      </c>
      <c r="D281" s="255" t="s">
        <v>512</v>
      </c>
      <c r="E281" s="256" t="s">
        <v>4559</v>
      </c>
      <c r="F281" s="257" t="s">
        <v>4405</v>
      </c>
      <c r="G281" s="258" t="s">
        <v>515</v>
      </c>
      <c r="H281" s="259">
        <v>3</v>
      </c>
      <c r="I281" s="260"/>
      <c r="J281" s="261">
        <f>ROUND(I281*H281,2)</f>
        <v>0</v>
      </c>
      <c r="K281" s="257" t="s">
        <v>5</v>
      </c>
      <c r="L281" s="262"/>
      <c r="M281" s="263" t="s">
        <v>5</v>
      </c>
      <c r="N281" s="264" t="s">
        <v>51</v>
      </c>
      <c r="O281" s="49"/>
      <c r="P281" s="213">
        <f>O281*H281</f>
        <v>0</v>
      </c>
      <c r="Q281" s="213">
        <v>0</v>
      </c>
      <c r="R281" s="213">
        <f>Q281*H281</f>
        <v>0</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4560</v>
      </c>
    </row>
    <row r="282" s="1" customFormat="1">
      <c r="B282" s="48"/>
      <c r="D282" s="216" t="s">
        <v>288</v>
      </c>
      <c r="F282" s="217" t="s">
        <v>4407</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294</v>
      </c>
      <c r="H283" s="242">
        <v>3</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 customFormat="1" ht="25.5" customHeight="1">
      <c r="B284" s="203"/>
      <c r="C284" s="255" t="s">
        <v>1096</v>
      </c>
      <c r="D284" s="255" t="s">
        <v>512</v>
      </c>
      <c r="E284" s="256" t="s">
        <v>4561</v>
      </c>
      <c r="F284" s="257" t="s">
        <v>4409</v>
      </c>
      <c r="G284" s="258" t="s">
        <v>515</v>
      </c>
      <c r="H284" s="259">
        <v>2</v>
      </c>
      <c r="I284" s="260"/>
      <c r="J284" s="261">
        <f>ROUND(I284*H284,2)</f>
        <v>0</v>
      </c>
      <c r="K284" s="257" t="s">
        <v>5</v>
      </c>
      <c r="L284" s="262"/>
      <c r="M284" s="263" t="s">
        <v>5</v>
      </c>
      <c r="N284" s="264" t="s">
        <v>51</v>
      </c>
      <c r="O284" s="49"/>
      <c r="P284" s="213">
        <f>O284*H284</f>
        <v>0</v>
      </c>
      <c r="Q284" s="213">
        <v>0</v>
      </c>
      <c r="R284" s="213">
        <f>Q284*H284</f>
        <v>0</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4562</v>
      </c>
    </row>
    <row r="285" s="1" customFormat="1">
      <c r="B285" s="48"/>
      <c r="D285" s="216" t="s">
        <v>288</v>
      </c>
      <c r="F285" s="217" t="s">
        <v>4411</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87</v>
      </c>
      <c r="H286" s="242">
        <v>2</v>
      </c>
      <c r="I286" s="243"/>
      <c r="L286" s="239"/>
      <c r="M286" s="244"/>
      <c r="N286" s="245"/>
      <c r="O286" s="245"/>
      <c r="P286" s="245"/>
      <c r="Q286" s="245"/>
      <c r="R286" s="245"/>
      <c r="S286" s="245"/>
      <c r="T286" s="246"/>
      <c r="AT286" s="240" t="s">
        <v>402</v>
      </c>
      <c r="AU286" s="240" t="s">
        <v>87</v>
      </c>
      <c r="AV286" s="13" t="s">
        <v>87</v>
      </c>
      <c r="AW286" s="13" t="s">
        <v>43</v>
      </c>
      <c r="AX286" s="13" t="s">
        <v>24</v>
      </c>
      <c r="AY286" s="240" t="s">
        <v>281</v>
      </c>
    </row>
    <row r="287" s="1" customFormat="1" ht="16.5" customHeight="1">
      <c r="B287" s="203"/>
      <c r="C287" s="204" t="s">
        <v>1102</v>
      </c>
      <c r="D287" s="204" t="s">
        <v>282</v>
      </c>
      <c r="E287" s="205" t="s">
        <v>4416</v>
      </c>
      <c r="F287" s="206" t="s">
        <v>4417</v>
      </c>
      <c r="G287" s="207" t="s">
        <v>515</v>
      </c>
      <c r="H287" s="208">
        <v>2</v>
      </c>
      <c r="I287" s="209"/>
      <c r="J287" s="210">
        <f>ROUND(I287*H287,2)</f>
        <v>0</v>
      </c>
      <c r="K287" s="206" t="s">
        <v>389</v>
      </c>
      <c r="L287" s="48"/>
      <c r="M287" s="211" t="s">
        <v>5</v>
      </c>
      <c r="N287" s="212" t="s">
        <v>51</v>
      </c>
      <c r="O287" s="49"/>
      <c r="P287" s="213">
        <f>O287*H287</f>
        <v>0</v>
      </c>
      <c r="Q287" s="213">
        <v>0</v>
      </c>
      <c r="R287" s="213">
        <f>Q287*H287</f>
        <v>0</v>
      </c>
      <c r="S287" s="213">
        <v>0</v>
      </c>
      <c r="T287" s="214">
        <f>S287*H287</f>
        <v>0</v>
      </c>
      <c r="AR287" s="26" t="s">
        <v>354</v>
      </c>
      <c r="AT287" s="26" t="s">
        <v>282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4563</v>
      </c>
    </row>
    <row r="288" s="1" customFormat="1">
      <c r="B288" s="48"/>
      <c r="D288" s="216" t="s">
        <v>288</v>
      </c>
      <c r="F288" s="217" t="s">
        <v>4419</v>
      </c>
      <c r="I288" s="218"/>
      <c r="L288" s="48"/>
      <c r="M288" s="219"/>
      <c r="N288" s="49"/>
      <c r="O288" s="49"/>
      <c r="P288" s="49"/>
      <c r="Q288" s="49"/>
      <c r="R288" s="49"/>
      <c r="S288" s="49"/>
      <c r="T288" s="87"/>
      <c r="AT288" s="26" t="s">
        <v>288</v>
      </c>
      <c r="AU288" s="26" t="s">
        <v>87</v>
      </c>
    </row>
    <row r="289" s="1" customFormat="1" ht="16.5" customHeight="1">
      <c r="B289" s="203"/>
      <c r="C289" s="255" t="s">
        <v>1112</v>
      </c>
      <c r="D289" s="255" t="s">
        <v>512</v>
      </c>
      <c r="E289" s="256" t="s">
        <v>4564</v>
      </c>
      <c r="F289" s="257" t="s">
        <v>4565</v>
      </c>
      <c r="G289" s="258" t="s">
        <v>515</v>
      </c>
      <c r="H289" s="259">
        <v>9</v>
      </c>
      <c r="I289" s="260"/>
      <c r="J289" s="261">
        <f>ROUND(I289*H289,2)</f>
        <v>0</v>
      </c>
      <c r="K289" s="257" t="s">
        <v>5</v>
      </c>
      <c r="L289" s="262"/>
      <c r="M289" s="263" t="s">
        <v>5</v>
      </c>
      <c r="N289" s="264" t="s">
        <v>51</v>
      </c>
      <c r="O289" s="49"/>
      <c r="P289" s="213">
        <f>O289*H289</f>
        <v>0</v>
      </c>
      <c r="Q289" s="213">
        <v>0</v>
      </c>
      <c r="R289" s="213">
        <f>Q289*H289</f>
        <v>0</v>
      </c>
      <c r="S289" s="213">
        <v>0</v>
      </c>
      <c r="T289" s="214">
        <f>S289*H289</f>
        <v>0</v>
      </c>
      <c r="AR289" s="26" t="s">
        <v>738</v>
      </c>
      <c r="AT289" s="26" t="s">
        <v>512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354</v>
      </c>
      <c r="BM289" s="26" t="s">
        <v>4566</v>
      </c>
    </row>
    <row r="290" s="1" customFormat="1">
      <c r="B290" s="48"/>
      <c r="D290" s="216" t="s">
        <v>288</v>
      </c>
      <c r="F290" s="217" t="s">
        <v>4567</v>
      </c>
      <c r="I290" s="218"/>
      <c r="L290" s="48"/>
      <c r="M290" s="219"/>
      <c r="N290" s="49"/>
      <c r="O290" s="49"/>
      <c r="P290" s="49"/>
      <c r="Q290" s="49"/>
      <c r="R290" s="49"/>
      <c r="S290" s="49"/>
      <c r="T290" s="87"/>
      <c r="AT290" s="26" t="s">
        <v>288</v>
      </c>
      <c r="AU290" s="26" t="s">
        <v>87</v>
      </c>
    </row>
    <row r="291" s="13" customFormat="1">
      <c r="B291" s="239"/>
      <c r="D291" s="216" t="s">
        <v>402</v>
      </c>
      <c r="E291" s="240" t="s">
        <v>5</v>
      </c>
      <c r="F291" s="241" t="s">
        <v>321</v>
      </c>
      <c r="H291" s="242">
        <v>9</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 customFormat="1" ht="16.5" customHeight="1">
      <c r="B292" s="203"/>
      <c r="C292" s="255" t="s">
        <v>1133</v>
      </c>
      <c r="D292" s="255" t="s">
        <v>512</v>
      </c>
      <c r="E292" s="256" t="s">
        <v>4568</v>
      </c>
      <c r="F292" s="257" t="s">
        <v>4569</v>
      </c>
      <c r="G292" s="258" t="s">
        <v>515</v>
      </c>
      <c r="H292" s="259">
        <v>2</v>
      </c>
      <c r="I292" s="260"/>
      <c r="J292" s="261">
        <f>ROUND(I292*H292,2)</f>
        <v>0</v>
      </c>
      <c r="K292" s="257" t="s">
        <v>5</v>
      </c>
      <c r="L292" s="262"/>
      <c r="M292" s="263" t="s">
        <v>5</v>
      </c>
      <c r="N292" s="264" t="s">
        <v>51</v>
      </c>
      <c r="O292" s="49"/>
      <c r="P292" s="213">
        <f>O292*H292</f>
        <v>0</v>
      </c>
      <c r="Q292" s="213">
        <v>0</v>
      </c>
      <c r="R292" s="213">
        <f>Q292*H292</f>
        <v>0</v>
      </c>
      <c r="S292" s="213">
        <v>0</v>
      </c>
      <c r="T292" s="214">
        <f>S292*H292</f>
        <v>0</v>
      </c>
      <c r="AR292" s="26" t="s">
        <v>738</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354</v>
      </c>
      <c r="BM292" s="26" t="s">
        <v>4570</v>
      </c>
    </row>
    <row r="293" s="1" customFormat="1">
      <c r="B293" s="48"/>
      <c r="D293" s="216" t="s">
        <v>288</v>
      </c>
      <c r="F293" s="217" t="s">
        <v>4571</v>
      </c>
      <c r="I293" s="218"/>
      <c r="L293" s="48"/>
      <c r="M293" s="219"/>
      <c r="N293" s="49"/>
      <c r="O293" s="49"/>
      <c r="P293" s="49"/>
      <c r="Q293" s="49"/>
      <c r="R293" s="49"/>
      <c r="S293" s="49"/>
      <c r="T293" s="87"/>
      <c r="AT293" s="26" t="s">
        <v>288</v>
      </c>
      <c r="AU293" s="26" t="s">
        <v>87</v>
      </c>
    </row>
    <row r="294" s="13" customFormat="1">
      <c r="B294" s="239"/>
      <c r="D294" s="216" t="s">
        <v>402</v>
      </c>
      <c r="E294" s="240" t="s">
        <v>5</v>
      </c>
      <c r="F294" s="241" t="s">
        <v>87</v>
      </c>
      <c r="H294" s="242">
        <v>2</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 customFormat="1" ht="16.5" customHeight="1">
      <c r="B295" s="203"/>
      <c r="C295" s="204" t="s">
        <v>1148</v>
      </c>
      <c r="D295" s="204" t="s">
        <v>282</v>
      </c>
      <c r="E295" s="205" t="s">
        <v>4572</v>
      </c>
      <c r="F295" s="206" t="s">
        <v>4573</v>
      </c>
      <c r="G295" s="207" t="s">
        <v>515</v>
      </c>
      <c r="H295" s="208">
        <v>6</v>
      </c>
      <c r="I295" s="209"/>
      <c r="J295" s="210">
        <f>ROUND(I295*H295,2)</f>
        <v>0</v>
      </c>
      <c r="K295" s="206" t="s">
        <v>389</v>
      </c>
      <c r="L295" s="48"/>
      <c r="M295" s="211" t="s">
        <v>5</v>
      </c>
      <c r="N295" s="212" t="s">
        <v>51</v>
      </c>
      <c r="O295" s="49"/>
      <c r="P295" s="213">
        <f>O295*H295</f>
        <v>0</v>
      </c>
      <c r="Q295" s="213">
        <v>0</v>
      </c>
      <c r="R295" s="213">
        <f>Q295*H295</f>
        <v>0</v>
      </c>
      <c r="S295" s="213">
        <v>0</v>
      </c>
      <c r="T295" s="214">
        <f>S295*H295</f>
        <v>0</v>
      </c>
      <c r="AR295" s="26" t="s">
        <v>354</v>
      </c>
      <c r="AT295" s="26" t="s">
        <v>282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4574</v>
      </c>
    </row>
    <row r="296" s="1" customFormat="1">
      <c r="B296" s="48"/>
      <c r="D296" s="216" t="s">
        <v>288</v>
      </c>
      <c r="F296" s="217" t="s">
        <v>4575</v>
      </c>
      <c r="I296" s="218"/>
      <c r="L296" s="48"/>
      <c r="M296" s="219"/>
      <c r="N296" s="49"/>
      <c r="O296" s="49"/>
      <c r="P296" s="49"/>
      <c r="Q296" s="49"/>
      <c r="R296" s="49"/>
      <c r="S296" s="49"/>
      <c r="T296" s="87"/>
      <c r="AT296" s="26" t="s">
        <v>288</v>
      </c>
      <c r="AU296" s="26" t="s">
        <v>87</v>
      </c>
    </row>
    <row r="297" s="1" customFormat="1" ht="16.5" customHeight="1">
      <c r="B297" s="203"/>
      <c r="C297" s="255" t="s">
        <v>1173</v>
      </c>
      <c r="D297" s="255" t="s">
        <v>512</v>
      </c>
      <c r="E297" s="256" t="s">
        <v>4576</v>
      </c>
      <c r="F297" s="257" t="s">
        <v>4577</v>
      </c>
      <c r="G297" s="258" t="s">
        <v>515</v>
      </c>
      <c r="H297" s="259">
        <v>3</v>
      </c>
      <c r="I297" s="260"/>
      <c r="J297" s="261">
        <f>ROUND(I297*H297,2)</f>
        <v>0</v>
      </c>
      <c r="K297" s="257" t="s">
        <v>5</v>
      </c>
      <c r="L297" s="262"/>
      <c r="M297" s="263" t="s">
        <v>5</v>
      </c>
      <c r="N297" s="264" t="s">
        <v>51</v>
      </c>
      <c r="O297" s="49"/>
      <c r="P297" s="213">
        <f>O297*H297</f>
        <v>0</v>
      </c>
      <c r="Q297" s="213">
        <v>0</v>
      </c>
      <c r="R297" s="213">
        <f>Q297*H297</f>
        <v>0</v>
      </c>
      <c r="S297" s="213">
        <v>0</v>
      </c>
      <c r="T297" s="214">
        <f>S297*H297</f>
        <v>0</v>
      </c>
      <c r="AR297" s="26" t="s">
        <v>738</v>
      </c>
      <c r="AT297" s="26" t="s">
        <v>512</v>
      </c>
      <c r="AU297" s="26" t="s">
        <v>87</v>
      </c>
      <c r="AY297" s="26" t="s">
        <v>281</v>
      </c>
      <c r="BE297" s="215">
        <f>IF(N297="základní",J297,0)</f>
        <v>0</v>
      </c>
      <c r="BF297" s="215">
        <f>IF(N297="snížená",J297,0)</f>
        <v>0</v>
      </c>
      <c r="BG297" s="215">
        <f>IF(N297="zákl. přenesená",J297,0)</f>
        <v>0</v>
      </c>
      <c r="BH297" s="215">
        <f>IF(N297="sníž. přenesená",J297,0)</f>
        <v>0</v>
      </c>
      <c r="BI297" s="215">
        <f>IF(N297="nulová",J297,0)</f>
        <v>0</v>
      </c>
      <c r="BJ297" s="26" t="s">
        <v>24</v>
      </c>
      <c r="BK297" s="215">
        <f>ROUND(I297*H297,2)</f>
        <v>0</v>
      </c>
      <c r="BL297" s="26" t="s">
        <v>354</v>
      </c>
      <c r="BM297" s="26" t="s">
        <v>4578</v>
      </c>
    </row>
    <row r="298" s="1" customFormat="1">
      <c r="B298" s="48"/>
      <c r="D298" s="216" t="s">
        <v>288</v>
      </c>
      <c r="F298" s="217" t="s">
        <v>4579</v>
      </c>
      <c r="I298" s="218"/>
      <c r="L298" s="48"/>
      <c r="M298" s="219"/>
      <c r="N298" s="49"/>
      <c r="O298" s="49"/>
      <c r="P298" s="49"/>
      <c r="Q298" s="49"/>
      <c r="R298" s="49"/>
      <c r="S298" s="49"/>
      <c r="T298" s="87"/>
      <c r="AT298" s="26" t="s">
        <v>288</v>
      </c>
      <c r="AU298" s="26" t="s">
        <v>87</v>
      </c>
    </row>
    <row r="299" s="13" customFormat="1">
      <c r="B299" s="239"/>
      <c r="D299" s="216" t="s">
        <v>402</v>
      </c>
      <c r="E299" s="240" t="s">
        <v>5</v>
      </c>
      <c r="F299" s="241" t="s">
        <v>294</v>
      </c>
      <c r="H299" s="242">
        <v>3</v>
      </c>
      <c r="I299" s="243"/>
      <c r="L299" s="239"/>
      <c r="M299" s="244"/>
      <c r="N299" s="245"/>
      <c r="O299" s="245"/>
      <c r="P299" s="245"/>
      <c r="Q299" s="245"/>
      <c r="R299" s="245"/>
      <c r="S299" s="245"/>
      <c r="T299" s="246"/>
      <c r="AT299" s="240" t="s">
        <v>402</v>
      </c>
      <c r="AU299" s="240" t="s">
        <v>87</v>
      </c>
      <c r="AV299" s="13" t="s">
        <v>87</v>
      </c>
      <c r="AW299" s="13" t="s">
        <v>43</v>
      </c>
      <c r="AX299" s="13" t="s">
        <v>24</v>
      </c>
      <c r="AY299" s="240" t="s">
        <v>281</v>
      </c>
    </row>
    <row r="300" s="1" customFormat="1" ht="16.5" customHeight="1">
      <c r="B300" s="203"/>
      <c r="C300" s="255" t="s">
        <v>1183</v>
      </c>
      <c r="D300" s="255" t="s">
        <v>512</v>
      </c>
      <c r="E300" s="256" t="s">
        <v>4580</v>
      </c>
      <c r="F300" s="257" t="s">
        <v>4581</v>
      </c>
      <c r="G300" s="258" t="s">
        <v>515</v>
      </c>
      <c r="H300" s="259">
        <v>3</v>
      </c>
      <c r="I300" s="260"/>
      <c r="J300" s="261">
        <f>ROUND(I300*H300,2)</f>
        <v>0</v>
      </c>
      <c r="K300" s="257" t="s">
        <v>5</v>
      </c>
      <c r="L300" s="262"/>
      <c r="M300" s="263" t="s">
        <v>5</v>
      </c>
      <c r="N300" s="264" t="s">
        <v>51</v>
      </c>
      <c r="O300" s="49"/>
      <c r="P300" s="213">
        <f>O300*H300</f>
        <v>0</v>
      </c>
      <c r="Q300" s="213">
        <v>0</v>
      </c>
      <c r="R300" s="213">
        <f>Q300*H300</f>
        <v>0</v>
      </c>
      <c r="S300" s="213">
        <v>0</v>
      </c>
      <c r="T300" s="214">
        <f>S300*H300</f>
        <v>0</v>
      </c>
      <c r="AR300" s="26" t="s">
        <v>738</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4582</v>
      </c>
    </row>
    <row r="301" s="1" customFormat="1">
      <c r="B301" s="48"/>
      <c r="D301" s="216" t="s">
        <v>288</v>
      </c>
      <c r="F301" s="217" t="s">
        <v>4583</v>
      </c>
      <c r="I301" s="218"/>
      <c r="L301" s="48"/>
      <c r="M301" s="219"/>
      <c r="N301" s="49"/>
      <c r="O301" s="49"/>
      <c r="P301" s="49"/>
      <c r="Q301" s="49"/>
      <c r="R301" s="49"/>
      <c r="S301" s="49"/>
      <c r="T301" s="87"/>
      <c r="AT301" s="26" t="s">
        <v>288</v>
      </c>
      <c r="AU301" s="26" t="s">
        <v>87</v>
      </c>
    </row>
    <row r="302" s="13" customFormat="1">
      <c r="B302" s="239"/>
      <c r="D302" s="216" t="s">
        <v>402</v>
      </c>
      <c r="E302" s="240" t="s">
        <v>5</v>
      </c>
      <c r="F302" s="241" t="s">
        <v>294</v>
      </c>
      <c r="H302" s="242">
        <v>3</v>
      </c>
      <c r="I302" s="243"/>
      <c r="L302" s="239"/>
      <c r="M302" s="244"/>
      <c r="N302" s="245"/>
      <c r="O302" s="245"/>
      <c r="P302" s="245"/>
      <c r="Q302" s="245"/>
      <c r="R302" s="245"/>
      <c r="S302" s="245"/>
      <c r="T302" s="246"/>
      <c r="AT302" s="240" t="s">
        <v>402</v>
      </c>
      <c r="AU302" s="240" t="s">
        <v>87</v>
      </c>
      <c r="AV302" s="13" t="s">
        <v>87</v>
      </c>
      <c r="AW302" s="13" t="s">
        <v>43</v>
      </c>
      <c r="AX302" s="13" t="s">
        <v>24</v>
      </c>
      <c r="AY302" s="240" t="s">
        <v>281</v>
      </c>
    </row>
    <row r="303" s="1" customFormat="1" ht="16.5" customHeight="1">
      <c r="B303" s="203"/>
      <c r="C303" s="204" t="s">
        <v>1201</v>
      </c>
      <c r="D303" s="204" t="s">
        <v>282</v>
      </c>
      <c r="E303" s="205" t="s">
        <v>4584</v>
      </c>
      <c r="F303" s="206" t="s">
        <v>4585</v>
      </c>
      <c r="G303" s="207" t="s">
        <v>515</v>
      </c>
      <c r="H303" s="208">
        <v>20</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4586</v>
      </c>
    </row>
    <row r="304" s="1" customFormat="1">
      <c r="B304" s="48"/>
      <c r="D304" s="216" t="s">
        <v>288</v>
      </c>
      <c r="F304" s="217" t="s">
        <v>4587</v>
      </c>
      <c r="I304" s="218"/>
      <c r="L304" s="48"/>
      <c r="M304" s="219"/>
      <c r="N304" s="49"/>
      <c r="O304" s="49"/>
      <c r="P304" s="49"/>
      <c r="Q304" s="49"/>
      <c r="R304" s="49"/>
      <c r="S304" s="49"/>
      <c r="T304" s="87"/>
      <c r="AT304" s="26" t="s">
        <v>288</v>
      </c>
      <c r="AU304" s="26" t="s">
        <v>87</v>
      </c>
    </row>
    <row r="305" s="1" customFormat="1" ht="16.5" customHeight="1">
      <c r="B305" s="203"/>
      <c r="C305" s="255" t="s">
        <v>1208</v>
      </c>
      <c r="D305" s="255" t="s">
        <v>512</v>
      </c>
      <c r="E305" s="256" t="s">
        <v>4588</v>
      </c>
      <c r="F305" s="257" t="s">
        <v>4589</v>
      </c>
      <c r="G305" s="258" t="s">
        <v>515</v>
      </c>
      <c r="H305" s="259">
        <v>20</v>
      </c>
      <c r="I305" s="260"/>
      <c r="J305" s="261">
        <f>ROUND(I305*H305,2)</f>
        <v>0</v>
      </c>
      <c r="K305" s="257" t="s">
        <v>5</v>
      </c>
      <c r="L305" s="262"/>
      <c r="M305" s="263" t="s">
        <v>5</v>
      </c>
      <c r="N305" s="264" t="s">
        <v>51</v>
      </c>
      <c r="O305" s="49"/>
      <c r="P305" s="213">
        <f>O305*H305</f>
        <v>0</v>
      </c>
      <c r="Q305" s="213">
        <v>0</v>
      </c>
      <c r="R305" s="213">
        <f>Q305*H305</f>
        <v>0</v>
      </c>
      <c r="S305" s="213">
        <v>0</v>
      </c>
      <c r="T305" s="214">
        <f>S305*H305</f>
        <v>0</v>
      </c>
      <c r="AR305" s="26" t="s">
        <v>738</v>
      </c>
      <c r="AT305" s="26" t="s">
        <v>512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354</v>
      </c>
      <c r="BM305" s="26" t="s">
        <v>4590</v>
      </c>
    </row>
    <row r="306" s="1" customFormat="1">
      <c r="B306" s="48"/>
      <c r="D306" s="216" t="s">
        <v>288</v>
      </c>
      <c r="F306" s="217" t="s">
        <v>4591</v>
      </c>
      <c r="I306" s="218"/>
      <c r="L306" s="48"/>
      <c r="M306" s="219"/>
      <c r="N306" s="49"/>
      <c r="O306" s="49"/>
      <c r="P306" s="49"/>
      <c r="Q306" s="49"/>
      <c r="R306" s="49"/>
      <c r="S306" s="49"/>
      <c r="T306" s="87"/>
      <c r="AT306" s="26" t="s">
        <v>288</v>
      </c>
      <c r="AU306" s="26" t="s">
        <v>87</v>
      </c>
    </row>
    <row r="307" s="13" customFormat="1">
      <c r="B307" s="239"/>
      <c r="D307" s="216" t="s">
        <v>402</v>
      </c>
      <c r="E307" s="240" t="s">
        <v>5</v>
      </c>
      <c r="F307" s="241" t="s">
        <v>655</v>
      </c>
      <c r="H307" s="242">
        <v>20</v>
      </c>
      <c r="I307" s="243"/>
      <c r="L307" s="239"/>
      <c r="M307" s="244"/>
      <c r="N307" s="245"/>
      <c r="O307" s="245"/>
      <c r="P307" s="245"/>
      <c r="Q307" s="245"/>
      <c r="R307" s="245"/>
      <c r="S307" s="245"/>
      <c r="T307" s="246"/>
      <c r="AT307" s="240" t="s">
        <v>402</v>
      </c>
      <c r="AU307" s="240" t="s">
        <v>87</v>
      </c>
      <c r="AV307" s="13" t="s">
        <v>87</v>
      </c>
      <c r="AW307" s="13" t="s">
        <v>43</v>
      </c>
      <c r="AX307" s="13" t="s">
        <v>24</v>
      </c>
      <c r="AY307" s="240" t="s">
        <v>281</v>
      </c>
    </row>
    <row r="308" s="1" customFormat="1" ht="16.5" customHeight="1">
      <c r="B308" s="203"/>
      <c r="C308" s="204" t="s">
        <v>737</v>
      </c>
      <c r="D308" s="204" t="s">
        <v>282</v>
      </c>
      <c r="E308" s="205" t="s">
        <v>4592</v>
      </c>
      <c r="F308" s="206" t="s">
        <v>4593</v>
      </c>
      <c r="G308" s="207" t="s">
        <v>515</v>
      </c>
      <c r="H308" s="208">
        <v>8</v>
      </c>
      <c r="I308" s="209"/>
      <c r="J308" s="210">
        <f>ROUND(I308*H308,2)</f>
        <v>0</v>
      </c>
      <c r="K308" s="206" t="s">
        <v>389</v>
      </c>
      <c r="L308" s="48"/>
      <c r="M308" s="211" t="s">
        <v>5</v>
      </c>
      <c r="N308" s="212" t="s">
        <v>51</v>
      </c>
      <c r="O308" s="49"/>
      <c r="P308" s="213">
        <f>O308*H308</f>
        <v>0</v>
      </c>
      <c r="Q308" s="213">
        <v>0</v>
      </c>
      <c r="R308" s="213">
        <f>Q308*H308</f>
        <v>0</v>
      </c>
      <c r="S308" s="213">
        <v>0</v>
      </c>
      <c r="T308" s="214">
        <f>S308*H308</f>
        <v>0</v>
      </c>
      <c r="AR308" s="26" t="s">
        <v>354</v>
      </c>
      <c r="AT308" s="26" t="s">
        <v>282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4594</v>
      </c>
    </row>
    <row r="309" s="1" customFormat="1">
      <c r="B309" s="48"/>
      <c r="D309" s="216" t="s">
        <v>288</v>
      </c>
      <c r="F309" s="217" t="s">
        <v>4595</v>
      </c>
      <c r="I309" s="218"/>
      <c r="L309" s="48"/>
      <c r="M309" s="219"/>
      <c r="N309" s="49"/>
      <c r="O309" s="49"/>
      <c r="P309" s="49"/>
      <c r="Q309" s="49"/>
      <c r="R309" s="49"/>
      <c r="S309" s="49"/>
      <c r="T309" s="87"/>
      <c r="AT309" s="26" t="s">
        <v>288</v>
      </c>
      <c r="AU309" s="26" t="s">
        <v>87</v>
      </c>
    </row>
    <row r="310" s="1" customFormat="1" ht="16.5" customHeight="1">
      <c r="B310" s="203"/>
      <c r="C310" s="255" t="s">
        <v>1226</v>
      </c>
      <c r="D310" s="255" t="s">
        <v>512</v>
      </c>
      <c r="E310" s="256" t="s">
        <v>4596</v>
      </c>
      <c r="F310" s="257" t="s">
        <v>4597</v>
      </c>
      <c r="G310" s="258" t="s">
        <v>515</v>
      </c>
      <c r="H310" s="259">
        <v>4</v>
      </c>
      <c r="I310" s="260"/>
      <c r="J310" s="261">
        <f>ROUND(I310*H310,2)</f>
        <v>0</v>
      </c>
      <c r="K310" s="257" t="s">
        <v>5</v>
      </c>
      <c r="L310" s="262"/>
      <c r="M310" s="263" t="s">
        <v>5</v>
      </c>
      <c r="N310" s="264" t="s">
        <v>51</v>
      </c>
      <c r="O310" s="49"/>
      <c r="P310" s="213">
        <f>O310*H310</f>
        <v>0</v>
      </c>
      <c r="Q310" s="213">
        <v>0</v>
      </c>
      <c r="R310" s="213">
        <f>Q310*H310</f>
        <v>0</v>
      </c>
      <c r="S310" s="213">
        <v>0</v>
      </c>
      <c r="T310" s="214">
        <f>S310*H310</f>
        <v>0</v>
      </c>
      <c r="AR310" s="26" t="s">
        <v>738</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4598</v>
      </c>
    </row>
    <row r="311" s="1" customFormat="1">
      <c r="B311" s="48"/>
      <c r="D311" s="216" t="s">
        <v>288</v>
      </c>
      <c r="F311" s="217" t="s">
        <v>4599</v>
      </c>
      <c r="I311" s="218"/>
      <c r="L311" s="48"/>
      <c r="M311" s="219"/>
      <c r="N311" s="49"/>
      <c r="O311" s="49"/>
      <c r="P311" s="49"/>
      <c r="Q311" s="49"/>
      <c r="R311" s="49"/>
      <c r="S311" s="49"/>
      <c r="T311" s="87"/>
      <c r="AT311" s="26" t="s">
        <v>288</v>
      </c>
      <c r="AU311" s="26" t="s">
        <v>87</v>
      </c>
    </row>
    <row r="312" s="13" customFormat="1">
      <c r="B312" s="239"/>
      <c r="D312" s="216" t="s">
        <v>402</v>
      </c>
      <c r="E312" s="240" t="s">
        <v>5</v>
      </c>
      <c r="F312" s="241" t="s">
        <v>286</v>
      </c>
      <c r="H312" s="242">
        <v>4</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 customFormat="1" ht="16.5" customHeight="1">
      <c r="B313" s="203"/>
      <c r="C313" s="255" t="s">
        <v>1238</v>
      </c>
      <c r="D313" s="255" t="s">
        <v>512</v>
      </c>
      <c r="E313" s="256" t="s">
        <v>4600</v>
      </c>
      <c r="F313" s="257" t="s">
        <v>4601</v>
      </c>
      <c r="G313" s="258" t="s">
        <v>515</v>
      </c>
      <c r="H313" s="259">
        <v>4</v>
      </c>
      <c r="I313" s="260"/>
      <c r="J313" s="261">
        <f>ROUND(I313*H313,2)</f>
        <v>0</v>
      </c>
      <c r="K313" s="257" t="s">
        <v>5</v>
      </c>
      <c r="L313" s="262"/>
      <c r="M313" s="263" t="s">
        <v>5</v>
      </c>
      <c r="N313" s="264" t="s">
        <v>51</v>
      </c>
      <c r="O313" s="49"/>
      <c r="P313" s="213">
        <f>O313*H313</f>
        <v>0</v>
      </c>
      <c r="Q313" s="213">
        <v>0</v>
      </c>
      <c r="R313" s="213">
        <f>Q313*H313</f>
        <v>0</v>
      </c>
      <c r="S313" s="213">
        <v>0</v>
      </c>
      <c r="T313" s="214">
        <f>S313*H313</f>
        <v>0</v>
      </c>
      <c r="AR313" s="26" t="s">
        <v>738</v>
      </c>
      <c r="AT313" s="26" t="s">
        <v>512</v>
      </c>
      <c r="AU313" s="26" t="s">
        <v>87</v>
      </c>
      <c r="AY313" s="26" t="s">
        <v>281</v>
      </c>
      <c r="BE313" s="215">
        <f>IF(N313="základní",J313,0)</f>
        <v>0</v>
      </c>
      <c r="BF313" s="215">
        <f>IF(N313="snížená",J313,0)</f>
        <v>0</v>
      </c>
      <c r="BG313" s="215">
        <f>IF(N313="zákl. přenesená",J313,0)</f>
        <v>0</v>
      </c>
      <c r="BH313" s="215">
        <f>IF(N313="sníž. přenesená",J313,0)</f>
        <v>0</v>
      </c>
      <c r="BI313" s="215">
        <f>IF(N313="nulová",J313,0)</f>
        <v>0</v>
      </c>
      <c r="BJ313" s="26" t="s">
        <v>24</v>
      </c>
      <c r="BK313" s="215">
        <f>ROUND(I313*H313,2)</f>
        <v>0</v>
      </c>
      <c r="BL313" s="26" t="s">
        <v>354</v>
      </c>
      <c r="BM313" s="26" t="s">
        <v>4602</v>
      </c>
    </row>
    <row r="314" s="1" customFormat="1">
      <c r="B314" s="48"/>
      <c r="D314" s="216" t="s">
        <v>288</v>
      </c>
      <c r="F314" s="217" t="s">
        <v>4603</v>
      </c>
      <c r="I314" s="218"/>
      <c r="L314" s="48"/>
      <c r="M314" s="219"/>
      <c r="N314" s="49"/>
      <c r="O314" s="49"/>
      <c r="P314" s="49"/>
      <c r="Q314" s="49"/>
      <c r="R314" s="49"/>
      <c r="S314" s="49"/>
      <c r="T314" s="87"/>
      <c r="AT314" s="26" t="s">
        <v>288</v>
      </c>
      <c r="AU314" s="26" t="s">
        <v>87</v>
      </c>
    </row>
    <row r="315" s="13" customFormat="1">
      <c r="B315" s="239"/>
      <c r="D315" s="216" t="s">
        <v>402</v>
      </c>
      <c r="E315" s="240" t="s">
        <v>5</v>
      </c>
      <c r="F315" s="241" t="s">
        <v>286</v>
      </c>
      <c r="H315" s="242">
        <v>4</v>
      </c>
      <c r="I315" s="243"/>
      <c r="L315" s="239"/>
      <c r="M315" s="244"/>
      <c r="N315" s="245"/>
      <c r="O315" s="245"/>
      <c r="P315" s="245"/>
      <c r="Q315" s="245"/>
      <c r="R315" s="245"/>
      <c r="S315" s="245"/>
      <c r="T315" s="246"/>
      <c r="AT315" s="240" t="s">
        <v>402</v>
      </c>
      <c r="AU315" s="240" t="s">
        <v>87</v>
      </c>
      <c r="AV315" s="13" t="s">
        <v>87</v>
      </c>
      <c r="AW315" s="13" t="s">
        <v>43</v>
      </c>
      <c r="AX315" s="13" t="s">
        <v>24</v>
      </c>
      <c r="AY315" s="240" t="s">
        <v>281</v>
      </c>
    </row>
    <row r="316" s="1" customFormat="1" ht="16.5" customHeight="1">
      <c r="B316" s="203"/>
      <c r="C316" s="204" t="s">
        <v>1248</v>
      </c>
      <c r="D316" s="204" t="s">
        <v>282</v>
      </c>
      <c r="E316" s="205" t="s">
        <v>4428</v>
      </c>
      <c r="F316" s="206" t="s">
        <v>4429</v>
      </c>
      <c r="G316" s="207" t="s">
        <v>515</v>
      </c>
      <c r="H316" s="208">
        <v>1</v>
      </c>
      <c r="I316" s="209"/>
      <c r="J316" s="210">
        <f>ROUND(I316*H316,2)</f>
        <v>0</v>
      </c>
      <c r="K316" s="206" t="s">
        <v>389</v>
      </c>
      <c r="L316" s="48"/>
      <c r="M316" s="211" t="s">
        <v>5</v>
      </c>
      <c r="N316" s="212" t="s">
        <v>51</v>
      </c>
      <c r="O316" s="49"/>
      <c r="P316" s="213">
        <f>O316*H316</f>
        <v>0</v>
      </c>
      <c r="Q316" s="213">
        <v>0</v>
      </c>
      <c r="R316" s="213">
        <f>Q316*H316</f>
        <v>0</v>
      </c>
      <c r="S316" s="213">
        <v>0</v>
      </c>
      <c r="T316" s="214">
        <f>S316*H316</f>
        <v>0</v>
      </c>
      <c r="AR316" s="26" t="s">
        <v>354</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4604</v>
      </c>
    </row>
    <row r="317" s="1" customFormat="1">
      <c r="B317" s="48"/>
      <c r="D317" s="216" t="s">
        <v>288</v>
      </c>
      <c r="F317" s="217" t="s">
        <v>4431</v>
      </c>
      <c r="I317" s="218"/>
      <c r="L317" s="48"/>
      <c r="M317" s="219"/>
      <c r="N317" s="49"/>
      <c r="O317" s="49"/>
      <c r="P317" s="49"/>
      <c r="Q317" s="49"/>
      <c r="R317" s="49"/>
      <c r="S317" s="49"/>
      <c r="T317" s="87"/>
      <c r="AT317" s="26" t="s">
        <v>288</v>
      </c>
      <c r="AU317" s="26" t="s">
        <v>87</v>
      </c>
    </row>
    <row r="318" s="1" customFormat="1" ht="16.5" customHeight="1">
      <c r="B318" s="203"/>
      <c r="C318" s="255" t="s">
        <v>1253</v>
      </c>
      <c r="D318" s="255" t="s">
        <v>512</v>
      </c>
      <c r="E318" s="256" t="s">
        <v>4605</v>
      </c>
      <c r="F318" s="257" t="s">
        <v>4606</v>
      </c>
      <c r="G318" s="258" t="s">
        <v>515</v>
      </c>
      <c r="H318" s="259">
        <v>1</v>
      </c>
      <c r="I318" s="260"/>
      <c r="J318" s="261">
        <f>ROUND(I318*H318,2)</f>
        <v>0</v>
      </c>
      <c r="K318" s="257" t="s">
        <v>5</v>
      </c>
      <c r="L318" s="262"/>
      <c r="M318" s="263" t="s">
        <v>5</v>
      </c>
      <c r="N318" s="264" t="s">
        <v>51</v>
      </c>
      <c r="O318" s="49"/>
      <c r="P318" s="213">
        <f>O318*H318</f>
        <v>0</v>
      </c>
      <c r="Q318" s="213">
        <v>0.01</v>
      </c>
      <c r="R318" s="213">
        <f>Q318*H318</f>
        <v>0.01</v>
      </c>
      <c r="S318" s="213">
        <v>0</v>
      </c>
      <c r="T318" s="214">
        <f>S318*H318</f>
        <v>0</v>
      </c>
      <c r="AR318" s="26" t="s">
        <v>738</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4607</v>
      </c>
    </row>
    <row r="319" s="1" customFormat="1" ht="16.5" customHeight="1">
      <c r="B319" s="203"/>
      <c r="C319" s="204" t="s">
        <v>1257</v>
      </c>
      <c r="D319" s="204" t="s">
        <v>282</v>
      </c>
      <c r="E319" s="205" t="s">
        <v>4437</v>
      </c>
      <c r="F319" s="206" t="s">
        <v>4438</v>
      </c>
      <c r="G319" s="207" t="s">
        <v>388</v>
      </c>
      <c r="H319" s="208">
        <v>13</v>
      </c>
      <c r="I319" s="209"/>
      <c r="J319" s="210">
        <f>ROUND(I319*H319,2)</f>
        <v>0</v>
      </c>
      <c r="K319" s="206" t="s">
        <v>5</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4608</v>
      </c>
    </row>
    <row r="320" s="1" customFormat="1">
      <c r="B320" s="48"/>
      <c r="D320" s="216" t="s">
        <v>288</v>
      </c>
      <c r="F320" s="217" t="s">
        <v>4440</v>
      </c>
      <c r="I320" s="218"/>
      <c r="L320" s="48"/>
      <c r="M320" s="219"/>
      <c r="N320" s="49"/>
      <c r="O320" s="49"/>
      <c r="P320" s="49"/>
      <c r="Q320" s="49"/>
      <c r="R320" s="49"/>
      <c r="S320" s="49"/>
      <c r="T320" s="87"/>
      <c r="AT320" s="26" t="s">
        <v>288</v>
      </c>
      <c r="AU320" s="26" t="s">
        <v>87</v>
      </c>
    </row>
    <row r="321" s="1" customFormat="1" ht="16.5" customHeight="1">
      <c r="B321" s="203"/>
      <c r="C321" s="204" t="s">
        <v>1261</v>
      </c>
      <c r="D321" s="204" t="s">
        <v>282</v>
      </c>
      <c r="E321" s="205" t="s">
        <v>4441</v>
      </c>
      <c r="F321" s="206" t="s">
        <v>4442</v>
      </c>
      <c r="G321" s="207" t="s">
        <v>388</v>
      </c>
      <c r="H321" s="208">
        <v>10</v>
      </c>
      <c r="I321" s="209"/>
      <c r="J321" s="210">
        <f>ROUND(I321*H321,2)</f>
        <v>0</v>
      </c>
      <c r="K321" s="206" t="s">
        <v>5</v>
      </c>
      <c r="L321" s="48"/>
      <c r="M321" s="211" t="s">
        <v>5</v>
      </c>
      <c r="N321" s="212" t="s">
        <v>51</v>
      </c>
      <c r="O321" s="49"/>
      <c r="P321" s="213">
        <f>O321*H321</f>
        <v>0</v>
      </c>
      <c r="Q321" s="213">
        <v>0.0050000000000000001</v>
      </c>
      <c r="R321" s="213">
        <f>Q321*H321</f>
        <v>0.050000000000000003</v>
      </c>
      <c r="S321" s="213">
        <v>0</v>
      </c>
      <c r="T321" s="214">
        <f>S321*H321</f>
        <v>0</v>
      </c>
      <c r="AR321" s="26" t="s">
        <v>354</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354</v>
      </c>
      <c r="BM321" s="26" t="s">
        <v>4609</v>
      </c>
    </row>
    <row r="322" s="1" customFormat="1">
      <c r="B322" s="48"/>
      <c r="D322" s="216" t="s">
        <v>288</v>
      </c>
      <c r="F322" s="217" t="s">
        <v>4440</v>
      </c>
      <c r="I322" s="218"/>
      <c r="L322" s="48"/>
      <c r="M322" s="219"/>
      <c r="N322" s="49"/>
      <c r="O322" s="49"/>
      <c r="P322" s="49"/>
      <c r="Q322" s="49"/>
      <c r="R322" s="49"/>
      <c r="S322" s="49"/>
      <c r="T322" s="87"/>
      <c r="AT322" s="26" t="s">
        <v>288</v>
      </c>
      <c r="AU322" s="26" t="s">
        <v>87</v>
      </c>
    </row>
    <row r="323" s="1" customFormat="1" ht="25.5" customHeight="1">
      <c r="B323" s="203"/>
      <c r="C323" s="204" t="s">
        <v>1265</v>
      </c>
      <c r="D323" s="204" t="s">
        <v>282</v>
      </c>
      <c r="E323" s="205" t="s">
        <v>4444</v>
      </c>
      <c r="F323" s="206" t="s">
        <v>4445</v>
      </c>
      <c r="G323" s="207" t="s">
        <v>388</v>
      </c>
      <c r="H323" s="208">
        <v>19.199999999999999</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354</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354</v>
      </c>
      <c r="BM323" s="26" t="s">
        <v>4610</v>
      </c>
    </row>
    <row r="324" s="1" customFormat="1">
      <c r="B324" s="48"/>
      <c r="D324" s="216" t="s">
        <v>288</v>
      </c>
      <c r="F324" s="217" t="s">
        <v>4447</v>
      </c>
      <c r="I324" s="218"/>
      <c r="L324" s="48"/>
      <c r="M324" s="219"/>
      <c r="N324" s="49"/>
      <c r="O324" s="49"/>
      <c r="P324" s="49"/>
      <c r="Q324" s="49"/>
      <c r="R324" s="49"/>
      <c r="S324" s="49"/>
      <c r="T324" s="87"/>
      <c r="AT324" s="26" t="s">
        <v>288</v>
      </c>
      <c r="AU324" s="26" t="s">
        <v>87</v>
      </c>
    </row>
    <row r="325" s="1" customFormat="1" ht="16.5" customHeight="1">
      <c r="B325" s="203"/>
      <c r="C325" s="204" t="s">
        <v>1269</v>
      </c>
      <c r="D325" s="204" t="s">
        <v>282</v>
      </c>
      <c r="E325" s="205" t="s">
        <v>4448</v>
      </c>
      <c r="F325" s="206" t="s">
        <v>4449</v>
      </c>
      <c r="G325" s="207" t="s">
        <v>394</v>
      </c>
      <c r="H325" s="208">
        <v>12.6</v>
      </c>
      <c r="I325" s="209"/>
      <c r="J325" s="210">
        <f>ROUND(I325*H325,2)</f>
        <v>0</v>
      </c>
      <c r="K325" s="206" t="s">
        <v>389</v>
      </c>
      <c r="L325" s="48"/>
      <c r="M325" s="211" t="s">
        <v>5</v>
      </c>
      <c r="N325" s="212" t="s">
        <v>51</v>
      </c>
      <c r="O325" s="49"/>
      <c r="P325" s="213">
        <f>O325*H325</f>
        <v>0</v>
      </c>
      <c r="Q325" s="213">
        <v>0.00175</v>
      </c>
      <c r="R325" s="213">
        <f>Q325*H325</f>
        <v>0.02205</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4611</v>
      </c>
    </row>
    <row r="326" s="1" customFormat="1">
      <c r="B326" s="48"/>
      <c r="D326" s="216" t="s">
        <v>288</v>
      </c>
      <c r="F326" s="217" t="s">
        <v>4451</v>
      </c>
      <c r="I326" s="218"/>
      <c r="L326" s="48"/>
      <c r="M326" s="219"/>
      <c r="N326" s="49"/>
      <c r="O326" s="49"/>
      <c r="P326" s="49"/>
      <c r="Q326" s="49"/>
      <c r="R326" s="49"/>
      <c r="S326" s="49"/>
      <c r="T326" s="87"/>
      <c r="AT326" s="26" t="s">
        <v>288</v>
      </c>
      <c r="AU326" s="26" t="s">
        <v>87</v>
      </c>
    </row>
    <row r="327" s="13" customFormat="1">
      <c r="B327" s="239"/>
      <c r="D327" s="216" t="s">
        <v>402</v>
      </c>
      <c r="E327" s="240" t="s">
        <v>5</v>
      </c>
      <c r="F327" s="241" t="s">
        <v>4612</v>
      </c>
      <c r="H327" s="242">
        <v>12.6</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 customFormat="1" ht="16.5" customHeight="1">
      <c r="B328" s="203"/>
      <c r="C328" s="204" t="s">
        <v>1273</v>
      </c>
      <c r="D328" s="204" t="s">
        <v>282</v>
      </c>
      <c r="E328" s="205" t="s">
        <v>4452</v>
      </c>
      <c r="F328" s="206" t="s">
        <v>4453</v>
      </c>
      <c r="G328" s="207" t="s">
        <v>394</v>
      </c>
      <c r="H328" s="208">
        <v>75.799999999999997</v>
      </c>
      <c r="I328" s="209"/>
      <c r="J328" s="210">
        <f>ROUND(I328*H328,2)</f>
        <v>0</v>
      </c>
      <c r="K328" s="206" t="s">
        <v>389</v>
      </c>
      <c r="L328" s="48"/>
      <c r="M328" s="211" t="s">
        <v>5</v>
      </c>
      <c r="N328" s="212" t="s">
        <v>51</v>
      </c>
      <c r="O328" s="49"/>
      <c r="P328" s="213">
        <f>O328*H328</f>
        <v>0</v>
      </c>
      <c r="Q328" s="213">
        <v>0.0031199999999999999</v>
      </c>
      <c r="R328" s="213">
        <f>Q328*H328</f>
        <v>0.23649599999999998</v>
      </c>
      <c r="S328" s="213">
        <v>0</v>
      </c>
      <c r="T328" s="214">
        <f>S328*H328</f>
        <v>0</v>
      </c>
      <c r="AR328" s="26" t="s">
        <v>354</v>
      </c>
      <c r="AT328" s="26" t="s">
        <v>282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354</v>
      </c>
      <c r="BM328" s="26" t="s">
        <v>4613</v>
      </c>
    </row>
    <row r="329" s="1" customFormat="1">
      <c r="B329" s="48"/>
      <c r="D329" s="216" t="s">
        <v>288</v>
      </c>
      <c r="F329" s="217" t="s">
        <v>4455</v>
      </c>
      <c r="I329" s="218"/>
      <c r="L329" s="48"/>
      <c r="M329" s="219"/>
      <c r="N329" s="49"/>
      <c r="O329" s="49"/>
      <c r="P329" s="49"/>
      <c r="Q329" s="49"/>
      <c r="R329" s="49"/>
      <c r="S329" s="49"/>
      <c r="T329" s="87"/>
      <c r="AT329" s="26" t="s">
        <v>288</v>
      </c>
      <c r="AU329" s="26" t="s">
        <v>87</v>
      </c>
    </row>
    <row r="330" s="13" customFormat="1">
      <c r="B330" s="239"/>
      <c r="D330" s="216" t="s">
        <v>402</v>
      </c>
      <c r="E330" s="240" t="s">
        <v>5</v>
      </c>
      <c r="F330" s="241" t="s">
        <v>4614</v>
      </c>
      <c r="H330" s="242">
        <v>75.799999999999997</v>
      </c>
      <c r="I330" s="243"/>
      <c r="L330" s="239"/>
      <c r="M330" s="244"/>
      <c r="N330" s="245"/>
      <c r="O330" s="245"/>
      <c r="P330" s="245"/>
      <c r="Q330" s="245"/>
      <c r="R330" s="245"/>
      <c r="S330" s="245"/>
      <c r="T330" s="246"/>
      <c r="AT330" s="240" t="s">
        <v>402</v>
      </c>
      <c r="AU330" s="240" t="s">
        <v>87</v>
      </c>
      <c r="AV330" s="13" t="s">
        <v>87</v>
      </c>
      <c r="AW330" s="13" t="s">
        <v>43</v>
      </c>
      <c r="AX330" s="13" t="s">
        <v>80</v>
      </c>
      <c r="AY330" s="240" t="s">
        <v>281</v>
      </c>
    </row>
    <row r="331" s="1" customFormat="1" ht="16.5" customHeight="1">
      <c r="B331" s="203"/>
      <c r="C331" s="204" t="s">
        <v>1277</v>
      </c>
      <c r="D331" s="204" t="s">
        <v>282</v>
      </c>
      <c r="E331" s="205" t="s">
        <v>4457</v>
      </c>
      <c r="F331" s="206" t="s">
        <v>4458</v>
      </c>
      <c r="G331" s="207" t="s">
        <v>394</v>
      </c>
      <c r="H331" s="208">
        <v>37.399999999999999</v>
      </c>
      <c r="I331" s="209"/>
      <c r="J331" s="210">
        <f>ROUND(I331*H331,2)</f>
        <v>0</v>
      </c>
      <c r="K331" s="206" t="s">
        <v>389</v>
      </c>
      <c r="L331" s="48"/>
      <c r="M331" s="211" t="s">
        <v>5</v>
      </c>
      <c r="N331" s="212" t="s">
        <v>51</v>
      </c>
      <c r="O331" s="49"/>
      <c r="P331" s="213">
        <f>O331*H331</f>
        <v>0</v>
      </c>
      <c r="Q331" s="213">
        <v>0.0065300000000000002</v>
      </c>
      <c r="R331" s="213">
        <f>Q331*H331</f>
        <v>0.244222</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4615</v>
      </c>
    </row>
    <row r="332" s="1" customFormat="1">
      <c r="B332" s="48"/>
      <c r="D332" s="216" t="s">
        <v>288</v>
      </c>
      <c r="F332" s="217" t="s">
        <v>4460</v>
      </c>
      <c r="I332" s="218"/>
      <c r="L332" s="48"/>
      <c r="M332" s="219"/>
      <c r="N332" s="49"/>
      <c r="O332" s="49"/>
      <c r="P332" s="49"/>
      <c r="Q332" s="49"/>
      <c r="R332" s="49"/>
      <c r="S332" s="49"/>
      <c r="T332" s="87"/>
      <c r="AT332" s="26" t="s">
        <v>288</v>
      </c>
      <c r="AU332" s="26" t="s">
        <v>87</v>
      </c>
    </row>
    <row r="333" s="13" customFormat="1">
      <c r="B333" s="239"/>
      <c r="D333" s="216" t="s">
        <v>402</v>
      </c>
      <c r="E333" s="240" t="s">
        <v>5</v>
      </c>
      <c r="F333" s="241" t="s">
        <v>4616</v>
      </c>
      <c r="H333" s="242">
        <v>37.399999999999999</v>
      </c>
      <c r="I333" s="243"/>
      <c r="L333" s="239"/>
      <c r="M333" s="244"/>
      <c r="N333" s="245"/>
      <c r="O333" s="245"/>
      <c r="P333" s="245"/>
      <c r="Q333" s="245"/>
      <c r="R333" s="245"/>
      <c r="S333" s="245"/>
      <c r="T333" s="246"/>
      <c r="AT333" s="240" t="s">
        <v>402</v>
      </c>
      <c r="AU333" s="240" t="s">
        <v>87</v>
      </c>
      <c r="AV333" s="13" t="s">
        <v>87</v>
      </c>
      <c r="AW333" s="13" t="s">
        <v>43</v>
      </c>
      <c r="AX333" s="13" t="s">
        <v>80</v>
      </c>
      <c r="AY333" s="240" t="s">
        <v>281</v>
      </c>
    </row>
    <row r="334" s="1" customFormat="1" ht="16.5" customHeight="1">
      <c r="B334" s="203"/>
      <c r="C334" s="204" t="s">
        <v>1281</v>
      </c>
      <c r="D334" s="204" t="s">
        <v>282</v>
      </c>
      <c r="E334" s="205" t="s">
        <v>4462</v>
      </c>
      <c r="F334" s="206" t="s">
        <v>4463</v>
      </c>
      <c r="G334" s="207" t="s">
        <v>394</v>
      </c>
      <c r="H334" s="208">
        <v>20.199999999999999</v>
      </c>
      <c r="I334" s="209"/>
      <c r="J334" s="210">
        <f>ROUND(I334*H334,2)</f>
        <v>0</v>
      </c>
      <c r="K334" s="206" t="s">
        <v>389</v>
      </c>
      <c r="L334" s="48"/>
      <c r="M334" s="211" t="s">
        <v>5</v>
      </c>
      <c r="N334" s="212" t="s">
        <v>51</v>
      </c>
      <c r="O334" s="49"/>
      <c r="P334" s="213">
        <f>O334*H334</f>
        <v>0</v>
      </c>
      <c r="Q334" s="213">
        <v>0.01081</v>
      </c>
      <c r="R334" s="213">
        <f>Q334*H334</f>
        <v>0.218362</v>
      </c>
      <c r="S334" s="213">
        <v>0</v>
      </c>
      <c r="T334" s="214">
        <f>S334*H334</f>
        <v>0</v>
      </c>
      <c r="AR334" s="26" t="s">
        <v>354</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4617</v>
      </c>
    </row>
    <row r="335" s="1" customFormat="1">
      <c r="B335" s="48"/>
      <c r="D335" s="216" t="s">
        <v>288</v>
      </c>
      <c r="F335" s="217" t="s">
        <v>4465</v>
      </c>
      <c r="I335" s="218"/>
      <c r="L335" s="48"/>
      <c r="M335" s="219"/>
      <c r="N335" s="49"/>
      <c r="O335" s="49"/>
      <c r="P335" s="49"/>
      <c r="Q335" s="49"/>
      <c r="R335" s="49"/>
      <c r="S335" s="49"/>
      <c r="T335" s="87"/>
      <c r="AT335" s="26" t="s">
        <v>288</v>
      </c>
      <c r="AU335" s="26" t="s">
        <v>87</v>
      </c>
    </row>
    <row r="336" s="13" customFormat="1">
      <c r="B336" s="239"/>
      <c r="D336" s="216" t="s">
        <v>402</v>
      </c>
      <c r="E336" s="240" t="s">
        <v>5</v>
      </c>
      <c r="F336" s="241" t="s">
        <v>4618</v>
      </c>
      <c r="H336" s="242">
        <v>20.199999999999999</v>
      </c>
      <c r="I336" s="243"/>
      <c r="L336" s="239"/>
      <c r="M336" s="244"/>
      <c r="N336" s="245"/>
      <c r="O336" s="245"/>
      <c r="P336" s="245"/>
      <c r="Q336" s="245"/>
      <c r="R336" s="245"/>
      <c r="S336" s="245"/>
      <c r="T336" s="246"/>
      <c r="AT336" s="240" t="s">
        <v>402</v>
      </c>
      <c r="AU336" s="240" t="s">
        <v>87</v>
      </c>
      <c r="AV336" s="13" t="s">
        <v>87</v>
      </c>
      <c r="AW336" s="13" t="s">
        <v>43</v>
      </c>
      <c r="AX336" s="13" t="s">
        <v>24</v>
      </c>
      <c r="AY336" s="240" t="s">
        <v>281</v>
      </c>
    </row>
    <row r="337" s="1" customFormat="1" ht="16.5" customHeight="1">
      <c r="B337" s="203"/>
      <c r="C337" s="204" t="s">
        <v>1287</v>
      </c>
      <c r="D337" s="204" t="s">
        <v>282</v>
      </c>
      <c r="E337" s="205" t="s">
        <v>4479</v>
      </c>
      <c r="F337" s="206" t="s">
        <v>4480</v>
      </c>
      <c r="G337" s="207" t="s">
        <v>394</v>
      </c>
      <c r="H337" s="208">
        <v>7.5</v>
      </c>
      <c r="I337" s="209"/>
      <c r="J337" s="210">
        <f>ROUND(I337*H337,2)</f>
        <v>0</v>
      </c>
      <c r="K337" s="206" t="s">
        <v>389</v>
      </c>
      <c r="L337" s="48"/>
      <c r="M337" s="211" t="s">
        <v>5</v>
      </c>
      <c r="N337" s="212" t="s">
        <v>51</v>
      </c>
      <c r="O337" s="49"/>
      <c r="P337" s="213">
        <f>O337*H337</f>
        <v>0</v>
      </c>
      <c r="Q337" s="213">
        <v>0</v>
      </c>
      <c r="R337" s="213">
        <f>Q337*H337</f>
        <v>0</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4619</v>
      </c>
    </row>
    <row r="338" s="1" customFormat="1">
      <c r="B338" s="48"/>
      <c r="D338" s="216" t="s">
        <v>288</v>
      </c>
      <c r="F338" s="217" t="s">
        <v>4482</v>
      </c>
      <c r="I338" s="218"/>
      <c r="L338" s="48"/>
      <c r="M338" s="219"/>
      <c r="N338" s="49"/>
      <c r="O338" s="49"/>
      <c r="P338" s="49"/>
      <c r="Q338" s="49"/>
      <c r="R338" s="49"/>
      <c r="S338" s="49"/>
      <c r="T338" s="87"/>
      <c r="AT338" s="26" t="s">
        <v>288</v>
      </c>
      <c r="AU338" s="26" t="s">
        <v>87</v>
      </c>
    </row>
    <row r="339" s="1" customFormat="1" ht="16.5" customHeight="1">
      <c r="B339" s="203"/>
      <c r="C339" s="255" t="s">
        <v>1294</v>
      </c>
      <c r="D339" s="255" t="s">
        <v>512</v>
      </c>
      <c r="E339" s="256" t="s">
        <v>4483</v>
      </c>
      <c r="F339" s="257" t="s">
        <v>4484</v>
      </c>
      <c r="G339" s="258" t="s">
        <v>515</v>
      </c>
      <c r="H339" s="259">
        <v>7.5</v>
      </c>
      <c r="I339" s="260"/>
      <c r="J339" s="261">
        <f>ROUND(I339*H339,2)</f>
        <v>0</v>
      </c>
      <c r="K339" s="257" t="s">
        <v>5</v>
      </c>
      <c r="L339" s="262"/>
      <c r="M339" s="263" t="s">
        <v>5</v>
      </c>
      <c r="N339" s="264" t="s">
        <v>51</v>
      </c>
      <c r="O339" s="49"/>
      <c r="P339" s="213">
        <f>O339*H339</f>
        <v>0</v>
      </c>
      <c r="Q339" s="213">
        <v>0</v>
      </c>
      <c r="R339" s="213">
        <f>Q339*H339</f>
        <v>0</v>
      </c>
      <c r="S339" s="213">
        <v>0</v>
      </c>
      <c r="T339" s="214">
        <f>S339*H339</f>
        <v>0</v>
      </c>
      <c r="AR339" s="26" t="s">
        <v>738</v>
      </c>
      <c r="AT339" s="26" t="s">
        <v>512</v>
      </c>
      <c r="AU339" s="26" t="s">
        <v>87</v>
      </c>
      <c r="AY339" s="26" t="s">
        <v>281</v>
      </c>
      <c r="BE339" s="215">
        <f>IF(N339="základní",J339,0)</f>
        <v>0</v>
      </c>
      <c r="BF339" s="215">
        <f>IF(N339="snížená",J339,0)</f>
        <v>0</v>
      </c>
      <c r="BG339" s="215">
        <f>IF(N339="zákl. přenesená",J339,0)</f>
        <v>0</v>
      </c>
      <c r="BH339" s="215">
        <f>IF(N339="sníž. přenesená",J339,0)</f>
        <v>0</v>
      </c>
      <c r="BI339" s="215">
        <f>IF(N339="nulová",J339,0)</f>
        <v>0</v>
      </c>
      <c r="BJ339" s="26" t="s">
        <v>24</v>
      </c>
      <c r="BK339" s="215">
        <f>ROUND(I339*H339,2)</f>
        <v>0</v>
      </c>
      <c r="BL339" s="26" t="s">
        <v>354</v>
      </c>
      <c r="BM339" s="26" t="s">
        <v>4620</v>
      </c>
    </row>
    <row r="340" s="1" customFormat="1">
      <c r="B340" s="48"/>
      <c r="D340" s="216" t="s">
        <v>288</v>
      </c>
      <c r="F340" s="217" t="s">
        <v>4474</v>
      </c>
      <c r="I340" s="218"/>
      <c r="L340" s="48"/>
      <c r="M340" s="219"/>
      <c r="N340" s="49"/>
      <c r="O340" s="49"/>
      <c r="P340" s="49"/>
      <c r="Q340" s="49"/>
      <c r="R340" s="49"/>
      <c r="S340" s="49"/>
      <c r="T340" s="87"/>
      <c r="AT340" s="26" t="s">
        <v>288</v>
      </c>
      <c r="AU340" s="26" t="s">
        <v>87</v>
      </c>
    </row>
    <row r="341" s="13" customFormat="1">
      <c r="B341" s="239"/>
      <c r="D341" s="216" t="s">
        <v>402</v>
      </c>
      <c r="E341" s="240" t="s">
        <v>5</v>
      </c>
      <c r="F341" s="241" t="s">
        <v>4621</v>
      </c>
      <c r="H341" s="242">
        <v>7.5</v>
      </c>
      <c r="I341" s="243"/>
      <c r="L341" s="239"/>
      <c r="M341" s="244"/>
      <c r="N341" s="245"/>
      <c r="O341" s="245"/>
      <c r="P341" s="245"/>
      <c r="Q341" s="245"/>
      <c r="R341" s="245"/>
      <c r="S341" s="245"/>
      <c r="T341" s="246"/>
      <c r="AT341" s="240" t="s">
        <v>402</v>
      </c>
      <c r="AU341" s="240" t="s">
        <v>87</v>
      </c>
      <c r="AV341" s="13" t="s">
        <v>87</v>
      </c>
      <c r="AW341" s="13" t="s">
        <v>43</v>
      </c>
      <c r="AX341" s="13" t="s">
        <v>24</v>
      </c>
      <c r="AY341" s="240" t="s">
        <v>281</v>
      </c>
    </row>
    <row r="342" s="1" customFormat="1" ht="16.5" customHeight="1">
      <c r="B342" s="203"/>
      <c r="C342" s="204" t="s">
        <v>1299</v>
      </c>
      <c r="D342" s="204" t="s">
        <v>282</v>
      </c>
      <c r="E342" s="205" t="s">
        <v>4487</v>
      </c>
      <c r="F342" s="206" t="s">
        <v>4488</v>
      </c>
      <c r="G342" s="207" t="s">
        <v>388</v>
      </c>
      <c r="H342" s="208">
        <v>148.97900000000001</v>
      </c>
      <c r="I342" s="209"/>
      <c r="J342" s="210">
        <f>ROUND(I342*H342,2)</f>
        <v>0</v>
      </c>
      <c r="K342" s="206" t="s">
        <v>5</v>
      </c>
      <c r="L342" s="48"/>
      <c r="M342" s="211" t="s">
        <v>5</v>
      </c>
      <c r="N342" s="212" t="s">
        <v>51</v>
      </c>
      <c r="O342" s="49"/>
      <c r="P342" s="213">
        <f>O342*H342</f>
        <v>0</v>
      </c>
      <c r="Q342" s="213">
        <v>0.00038000000000000002</v>
      </c>
      <c r="R342" s="213">
        <f>Q342*H342</f>
        <v>0.056612020000000006</v>
      </c>
      <c r="S342" s="213">
        <v>0</v>
      </c>
      <c r="T342" s="214">
        <f>S342*H342</f>
        <v>0</v>
      </c>
      <c r="AR342" s="26" t="s">
        <v>354</v>
      </c>
      <c r="AT342" s="26" t="s">
        <v>282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354</v>
      </c>
      <c r="BM342" s="26" t="s">
        <v>4622</v>
      </c>
    </row>
    <row r="343" s="1" customFormat="1">
      <c r="B343" s="48"/>
      <c r="D343" s="216" t="s">
        <v>288</v>
      </c>
      <c r="F343" s="217" t="s">
        <v>4490</v>
      </c>
      <c r="I343" s="218"/>
      <c r="L343" s="48"/>
      <c r="M343" s="219"/>
      <c r="N343" s="49"/>
      <c r="O343" s="49"/>
      <c r="P343" s="49"/>
      <c r="Q343" s="49"/>
      <c r="R343" s="49"/>
      <c r="S343" s="49"/>
      <c r="T343" s="87"/>
      <c r="AT343" s="26" t="s">
        <v>288</v>
      </c>
      <c r="AU343" s="26" t="s">
        <v>87</v>
      </c>
    </row>
    <row r="344" s="1" customFormat="1" ht="16.5" customHeight="1">
      <c r="B344" s="203"/>
      <c r="C344" s="255" t="s">
        <v>1304</v>
      </c>
      <c r="D344" s="255" t="s">
        <v>512</v>
      </c>
      <c r="E344" s="256" t="s">
        <v>4491</v>
      </c>
      <c r="F344" s="257" t="s">
        <v>4492</v>
      </c>
      <c r="G344" s="258" t="s">
        <v>388</v>
      </c>
      <c r="H344" s="259">
        <v>125.979</v>
      </c>
      <c r="I344" s="260"/>
      <c r="J344" s="261">
        <f>ROUND(I344*H344,2)</f>
        <v>0</v>
      </c>
      <c r="K344" s="257" t="s">
        <v>5</v>
      </c>
      <c r="L344" s="262"/>
      <c r="M344" s="263" t="s">
        <v>5</v>
      </c>
      <c r="N344" s="264" t="s">
        <v>51</v>
      </c>
      <c r="O344" s="49"/>
      <c r="P344" s="213">
        <f>O344*H344</f>
        <v>0</v>
      </c>
      <c r="Q344" s="213">
        <v>0</v>
      </c>
      <c r="R344" s="213">
        <f>Q344*H344</f>
        <v>0</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4623</v>
      </c>
    </row>
    <row r="345" s="1" customFormat="1">
      <c r="B345" s="48"/>
      <c r="D345" s="216" t="s">
        <v>288</v>
      </c>
      <c r="F345" s="217" t="s">
        <v>4494</v>
      </c>
      <c r="I345" s="218"/>
      <c r="L345" s="48"/>
      <c r="M345" s="219"/>
      <c r="N345" s="49"/>
      <c r="O345" s="49"/>
      <c r="P345" s="49"/>
      <c r="Q345" s="49"/>
      <c r="R345" s="49"/>
      <c r="S345" s="49"/>
      <c r="T345" s="87"/>
      <c r="AT345" s="26" t="s">
        <v>288</v>
      </c>
      <c r="AU345" s="26" t="s">
        <v>87</v>
      </c>
    </row>
    <row r="346" s="13" customFormat="1">
      <c r="B346" s="239"/>
      <c r="D346" s="216" t="s">
        <v>402</v>
      </c>
      <c r="E346" s="240" t="s">
        <v>5</v>
      </c>
      <c r="F346" s="241" t="s">
        <v>4624</v>
      </c>
      <c r="H346" s="242">
        <v>5.1459999999999999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4625</v>
      </c>
      <c r="H347" s="242">
        <v>54.771000000000001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4626</v>
      </c>
      <c r="H348" s="242">
        <v>38.774000000000001</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4627</v>
      </c>
      <c r="H349" s="242">
        <v>27.288</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 customFormat="1" ht="16.5" customHeight="1">
      <c r="B350" s="203"/>
      <c r="C350" s="255" t="s">
        <v>1314</v>
      </c>
      <c r="D350" s="255" t="s">
        <v>512</v>
      </c>
      <c r="E350" s="256" t="s">
        <v>4499</v>
      </c>
      <c r="F350" s="257" t="s">
        <v>4500</v>
      </c>
      <c r="G350" s="258" t="s">
        <v>388</v>
      </c>
      <c r="H350" s="259">
        <v>23</v>
      </c>
      <c r="I350" s="260"/>
      <c r="J350" s="261">
        <f>ROUND(I350*H350,2)</f>
        <v>0</v>
      </c>
      <c r="K350" s="257" t="s">
        <v>5</v>
      </c>
      <c r="L350" s="262"/>
      <c r="M350" s="263" t="s">
        <v>5</v>
      </c>
      <c r="N350" s="264" t="s">
        <v>51</v>
      </c>
      <c r="O350" s="49"/>
      <c r="P350" s="213">
        <f>O350*H350</f>
        <v>0</v>
      </c>
      <c r="Q350" s="213">
        <v>0</v>
      </c>
      <c r="R350" s="213">
        <f>Q350*H350</f>
        <v>0</v>
      </c>
      <c r="S350" s="213">
        <v>0</v>
      </c>
      <c r="T350" s="214">
        <f>S350*H350</f>
        <v>0</v>
      </c>
      <c r="AR350" s="26" t="s">
        <v>738</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4628</v>
      </c>
    </row>
    <row r="351" s="1" customFormat="1">
      <c r="B351" s="48"/>
      <c r="D351" s="216" t="s">
        <v>288</v>
      </c>
      <c r="F351" s="217" t="s">
        <v>4502</v>
      </c>
      <c r="I351" s="218"/>
      <c r="L351" s="48"/>
      <c r="M351" s="219"/>
      <c r="N351" s="49"/>
      <c r="O351" s="49"/>
      <c r="P351" s="49"/>
      <c r="Q351" s="49"/>
      <c r="R351" s="49"/>
      <c r="S351" s="49"/>
      <c r="T351" s="87"/>
      <c r="AT351" s="26" t="s">
        <v>288</v>
      </c>
      <c r="AU351" s="26" t="s">
        <v>87</v>
      </c>
    </row>
    <row r="352" s="10" customFormat="1" ht="29.88" customHeight="1">
      <c r="B352" s="192"/>
      <c r="D352" s="193" t="s">
        <v>79</v>
      </c>
      <c r="E352" s="230" t="s">
        <v>4629</v>
      </c>
      <c r="F352" s="230" t="s">
        <v>4630</v>
      </c>
      <c r="I352" s="195"/>
      <c r="J352" s="231">
        <f>BK352</f>
        <v>0</v>
      </c>
      <c r="L352" s="192"/>
      <c r="M352" s="197"/>
      <c r="N352" s="198"/>
      <c r="O352" s="198"/>
      <c r="P352" s="199">
        <f>SUM(P353:P375)</f>
        <v>0</v>
      </c>
      <c r="Q352" s="198"/>
      <c r="R352" s="199">
        <f>SUM(R353:R375)</f>
        <v>0.037440000000000001</v>
      </c>
      <c r="S352" s="198"/>
      <c r="T352" s="200">
        <f>SUM(T353:T375)</f>
        <v>0</v>
      </c>
      <c r="AR352" s="193" t="s">
        <v>87</v>
      </c>
      <c r="AT352" s="201" t="s">
        <v>79</v>
      </c>
      <c r="AU352" s="201" t="s">
        <v>24</v>
      </c>
      <c r="AY352" s="193" t="s">
        <v>281</v>
      </c>
      <c r="BK352" s="202">
        <f>SUM(BK353:BK375)</f>
        <v>0</v>
      </c>
    </row>
    <row r="353" s="1" customFormat="1" ht="16.5" customHeight="1">
      <c r="B353" s="203"/>
      <c r="C353" s="204" t="s">
        <v>1320</v>
      </c>
      <c r="D353" s="204" t="s">
        <v>282</v>
      </c>
      <c r="E353" s="205" t="s">
        <v>4631</v>
      </c>
      <c r="F353" s="206" t="s">
        <v>4632</v>
      </c>
      <c r="G353" s="207" t="s">
        <v>515</v>
      </c>
      <c r="H353" s="208">
        <v>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4633</v>
      </c>
    </row>
    <row r="354" s="1" customFormat="1">
      <c r="B354" s="48"/>
      <c r="D354" s="216" t="s">
        <v>288</v>
      </c>
      <c r="F354" s="217" t="s">
        <v>4634</v>
      </c>
      <c r="I354" s="218"/>
      <c r="L354" s="48"/>
      <c r="M354" s="219"/>
      <c r="N354" s="49"/>
      <c r="O354" s="49"/>
      <c r="P354" s="49"/>
      <c r="Q354" s="49"/>
      <c r="R354" s="49"/>
      <c r="S354" s="49"/>
      <c r="T354" s="87"/>
      <c r="AT354" s="26" t="s">
        <v>288</v>
      </c>
      <c r="AU354" s="26" t="s">
        <v>87</v>
      </c>
    </row>
    <row r="355" s="1" customFormat="1" ht="16.5" customHeight="1">
      <c r="B355" s="203"/>
      <c r="C355" s="255" t="s">
        <v>30</v>
      </c>
      <c r="D355" s="255" t="s">
        <v>512</v>
      </c>
      <c r="E355" s="256" t="s">
        <v>4635</v>
      </c>
      <c r="F355" s="257" t="s">
        <v>4636</v>
      </c>
      <c r="G355" s="258" t="s">
        <v>515</v>
      </c>
      <c r="H355" s="259">
        <v>1</v>
      </c>
      <c r="I355" s="260"/>
      <c r="J355" s="261">
        <f>ROUND(I355*H355,2)</f>
        <v>0</v>
      </c>
      <c r="K355" s="257" t="s">
        <v>5</v>
      </c>
      <c r="L355" s="262"/>
      <c r="M355" s="263" t="s">
        <v>5</v>
      </c>
      <c r="N355" s="264" t="s">
        <v>51</v>
      </c>
      <c r="O355" s="49"/>
      <c r="P355" s="213">
        <f>O355*H355</f>
        <v>0</v>
      </c>
      <c r="Q355" s="213">
        <v>0</v>
      </c>
      <c r="R355" s="213">
        <f>Q355*H355</f>
        <v>0</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4637</v>
      </c>
    </row>
    <row r="356" s="1" customFormat="1">
      <c r="B356" s="48"/>
      <c r="D356" s="216" t="s">
        <v>288</v>
      </c>
      <c r="F356" s="217" t="s">
        <v>4638</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24</v>
      </c>
      <c r="H357" s="242">
        <v>1</v>
      </c>
      <c r="I357" s="243"/>
      <c r="L357" s="239"/>
      <c r="M357" s="244"/>
      <c r="N357" s="245"/>
      <c r="O357" s="245"/>
      <c r="P357" s="245"/>
      <c r="Q357" s="245"/>
      <c r="R357" s="245"/>
      <c r="S357" s="245"/>
      <c r="T357" s="246"/>
      <c r="AT357" s="240" t="s">
        <v>402</v>
      </c>
      <c r="AU357" s="240" t="s">
        <v>87</v>
      </c>
      <c r="AV357" s="13" t="s">
        <v>87</v>
      </c>
      <c r="AW357" s="13" t="s">
        <v>43</v>
      </c>
      <c r="AX357" s="13" t="s">
        <v>24</v>
      </c>
      <c r="AY357" s="240" t="s">
        <v>281</v>
      </c>
    </row>
    <row r="358" s="1" customFormat="1" ht="16.5" customHeight="1">
      <c r="B358" s="203"/>
      <c r="C358" s="255" t="s">
        <v>1331</v>
      </c>
      <c r="D358" s="255" t="s">
        <v>512</v>
      </c>
      <c r="E358" s="256" t="s">
        <v>4639</v>
      </c>
      <c r="F358" s="257" t="s">
        <v>4640</v>
      </c>
      <c r="G358" s="258" t="s">
        <v>515</v>
      </c>
      <c r="H358" s="259">
        <v>1</v>
      </c>
      <c r="I358" s="260"/>
      <c r="J358" s="261">
        <f>ROUND(I358*H358,2)</f>
        <v>0</v>
      </c>
      <c r="K358" s="257" t="s">
        <v>5</v>
      </c>
      <c r="L358" s="262"/>
      <c r="M358" s="263" t="s">
        <v>5</v>
      </c>
      <c r="N358" s="264" t="s">
        <v>51</v>
      </c>
      <c r="O358" s="49"/>
      <c r="P358" s="213">
        <f>O358*H358</f>
        <v>0</v>
      </c>
      <c r="Q358" s="213">
        <v>0</v>
      </c>
      <c r="R358" s="213">
        <f>Q358*H358</f>
        <v>0</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4641</v>
      </c>
    </row>
    <row r="359" s="1" customFormat="1">
      <c r="B359" s="48"/>
      <c r="D359" s="216" t="s">
        <v>288</v>
      </c>
      <c r="F359" s="217" t="s">
        <v>4638</v>
      </c>
      <c r="I359" s="218"/>
      <c r="L359" s="48"/>
      <c r="M359" s="219"/>
      <c r="N359" s="49"/>
      <c r="O359" s="49"/>
      <c r="P359" s="49"/>
      <c r="Q359" s="49"/>
      <c r="R359" s="49"/>
      <c r="S359" s="49"/>
      <c r="T359" s="87"/>
      <c r="AT359" s="26" t="s">
        <v>288</v>
      </c>
      <c r="AU359" s="26" t="s">
        <v>87</v>
      </c>
    </row>
    <row r="360" s="1" customFormat="1" ht="16.5" customHeight="1">
      <c r="B360" s="203"/>
      <c r="C360" s="255" t="s">
        <v>1348</v>
      </c>
      <c r="D360" s="255" t="s">
        <v>512</v>
      </c>
      <c r="E360" s="256" t="s">
        <v>4642</v>
      </c>
      <c r="F360" s="257" t="s">
        <v>4643</v>
      </c>
      <c r="G360" s="258" t="s">
        <v>515</v>
      </c>
      <c r="H360" s="259">
        <v>1</v>
      </c>
      <c r="I360" s="260"/>
      <c r="J360" s="261">
        <f>ROUND(I360*H360,2)</f>
        <v>0</v>
      </c>
      <c r="K360" s="257" t="s">
        <v>5</v>
      </c>
      <c r="L360" s="262"/>
      <c r="M360" s="263" t="s">
        <v>5</v>
      </c>
      <c r="N360" s="264" t="s">
        <v>51</v>
      </c>
      <c r="O360" s="49"/>
      <c r="P360" s="213">
        <f>O360*H360</f>
        <v>0</v>
      </c>
      <c r="Q360" s="213">
        <v>0</v>
      </c>
      <c r="R360" s="213">
        <f>Q360*H360</f>
        <v>0</v>
      </c>
      <c r="S360" s="213">
        <v>0</v>
      </c>
      <c r="T360" s="214">
        <f>S360*H360</f>
        <v>0</v>
      </c>
      <c r="AR360" s="26" t="s">
        <v>738</v>
      </c>
      <c r="AT360" s="26" t="s">
        <v>512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4644</v>
      </c>
    </row>
    <row r="361" s="1" customFormat="1">
      <c r="B361" s="48"/>
      <c r="D361" s="216" t="s">
        <v>288</v>
      </c>
      <c r="F361" s="217" t="s">
        <v>4638</v>
      </c>
      <c r="I361" s="218"/>
      <c r="L361" s="48"/>
      <c r="M361" s="219"/>
      <c r="N361" s="49"/>
      <c r="O361" s="49"/>
      <c r="P361" s="49"/>
      <c r="Q361" s="49"/>
      <c r="R361" s="49"/>
      <c r="S361" s="49"/>
      <c r="T361" s="87"/>
      <c r="AT361" s="26" t="s">
        <v>288</v>
      </c>
      <c r="AU361" s="26" t="s">
        <v>87</v>
      </c>
    </row>
    <row r="362" s="1" customFormat="1" ht="16.5" customHeight="1">
      <c r="B362" s="203"/>
      <c r="C362" s="255" t="s">
        <v>1363</v>
      </c>
      <c r="D362" s="255" t="s">
        <v>512</v>
      </c>
      <c r="E362" s="256" t="s">
        <v>4645</v>
      </c>
      <c r="F362" s="257" t="s">
        <v>4646</v>
      </c>
      <c r="G362" s="258" t="s">
        <v>515</v>
      </c>
      <c r="H362" s="259">
        <v>1</v>
      </c>
      <c r="I362" s="260"/>
      <c r="J362" s="261">
        <f>ROUND(I362*H362,2)</f>
        <v>0</v>
      </c>
      <c r="K362" s="257" t="s">
        <v>5</v>
      </c>
      <c r="L362" s="262"/>
      <c r="M362" s="263" t="s">
        <v>5</v>
      </c>
      <c r="N362" s="264" t="s">
        <v>51</v>
      </c>
      <c r="O362" s="49"/>
      <c r="P362" s="213">
        <f>O362*H362</f>
        <v>0</v>
      </c>
      <c r="Q362" s="213">
        <v>0</v>
      </c>
      <c r="R362" s="213">
        <f>Q362*H362</f>
        <v>0</v>
      </c>
      <c r="S362" s="213">
        <v>0</v>
      </c>
      <c r="T362" s="214">
        <f>S362*H362</f>
        <v>0</v>
      </c>
      <c r="AR362" s="26" t="s">
        <v>738</v>
      </c>
      <c r="AT362" s="26" t="s">
        <v>512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354</v>
      </c>
      <c r="BM362" s="26" t="s">
        <v>4647</v>
      </c>
    </row>
    <row r="363" s="1" customFormat="1">
      <c r="B363" s="48"/>
      <c r="D363" s="216" t="s">
        <v>288</v>
      </c>
      <c r="F363" s="217" t="s">
        <v>4638</v>
      </c>
      <c r="I363" s="218"/>
      <c r="L363" s="48"/>
      <c r="M363" s="219"/>
      <c r="N363" s="49"/>
      <c r="O363" s="49"/>
      <c r="P363" s="49"/>
      <c r="Q363" s="49"/>
      <c r="R363" s="49"/>
      <c r="S363" s="49"/>
      <c r="T363" s="87"/>
      <c r="AT363" s="26" t="s">
        <v>288</v>
      </c>
      <c r="AU363" s="26" t="s">
        <v>87</v>
      </c>
    </row>
    <row r="364" s="1" customFormat="1" ht="16.5" customHeight="1">
      <c r="B364" s="203"/>
      <c r="C364" s="255" t="s">
        <v>1373</v>
      </c>
      <c r="D364" s="255" t="s">
        <v>512</v>
      </c>
      <c r="E364" s="256" t="s">
        <v>4648</v>
      </c>
      <c r="F364" s="257" t="s">
        <v>4649</v>
      </c>
      <c r="G364" s="258" t="s">
        <v>515</v>
      </c>
      <c r="H364" s="259">
        <v>1</v>
      </c>
      <c r="I364" s="260"/>
      <c r="J364" s="261">
        <f>ROUND(I364*H364,2)</f>
        <v>0</v>
      </c>
      <c r="K364" s="257" t="s">
        <v>5</v>
      </c>
      <c r="L364" s="262"/>
      <c r="M364" s="263" t="s">
        <v>5</v>
      </c>
      <c r="N364" s="264" t="s">
        <v>51</v>
      </c>
      <c r="O364" s="49"/>
      <c r="P364" s="213">
        <f>O364*H364</f>
        <v>0</v>
      </c>
      <c r="Q364" s="213">
        <v>0</v>
      </c>
      <c r="R364" s="213">
        <f>Q364*H364</f>
        <v>0</v>
      </c>
      <c r="S364" s="213">
        <v>0</v>
      </c>
      <c r="T364" s="214">
        <f>S364*H364</f>
        <v>0</v>
      </c>
      <c r="AR364" s="26" t="s">
        <v>738</v>
      </c>
      <c r="AT364" s="26" t="s">
        <v>512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354</v>
      </c>
      <c r="BM364" s="26" t="s">
        <v>4650</v>
      </c>
    </row>
    <row r="365" s="1" customFormat="1">
      <c r="B365" s="48"/>
      <c r="D365" s="216" t="s">
        <v>288</v>
      </c>
      <c r="F365" s="217" t="s">
        <v>4638</v>
      </c>
      <c r="I365" s="218"/>
      <c r="L365" s="48"/>
      <c r="M365" s="219"/>
      <c r="N365" s="49"/>
      <c r="O365" s="49"/>
      <c r="P365" s="49"/>
      <c r="Q365" s="49"/>
      <c r="R365" s="49"/>
      <c r="S365" s="49"/>
      <c r="T365" s="87"/>
      <c r="AT365" s="26" t="s">
        <v>288</v>
      </c>
      <c r="AU365" s="26" t="s">
        <v>87</v>
      </c>
    </row>
    <row r="366" s="1" customFormat="1" ht="16.5" customHeight="1">
      <c r="B366" s="203"/>
      <c r="C366" s="255" t="s">
        <v>1383</v>
      </c>
      <c r="D366" s="255" t="s">
        <v>512</v>
      </c>
      <c r="E366" s="256" t="s">
        <v>4651</v>
      </c>
      <c r="F366" s="257" t="s">
        <v>4652</v>
      </c>
      <c r="G366" s="258" t="s">
        <v>515</v>
      </c>
      <c r="H366" s="259">
        <v>1</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738</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354</v>
      </c>
      <c r="BM366" s="26" t="s">
        <v>4653</v>
      </c>
    </row>
    <row r="367" s="1" customFormat="1">
      <c r="B367" s="48"/>
      <c r="D367" s="216" t="s">
        <v>288</v>
      </c>
      <c r="F367" s="217" t="s">
        <v>4638</v>
      </c>
      <c r="I367" s="218"/>
      <c r="L367" s="48"/>
      <c r="M367" s="219"/>
      <c r="N367" s="49"/>
      <c r="O367" s="49"/>
      <c r="P367" s="49"/>
      <c r="Q367" s="49"/>
      <c r="R367" s="49"/>
      <c r="S367" s="49"/>
      <c r="T367" s="87"/>
      <c r="AT367" s="26" t="s">
        <v>288</v>
      </c>
      <c r="AU367" s="26" t="s">
        <v>87</v>
      </c>
    </row>
    <row r="368" s="1" customFormat="1" ht="16.5" customHeight="1">
      <c r="B368" s="203"/>
      <c r="C368" s="204" t="s">
        <v>1388</v>
      </c>
      <c r="D368" s="204" t="s">
        <v>282</v>
      </c>
      <c r="E368" s="205" t="s">
        <v>4452</v>
      </c>
      <c r="F368" s="206" t="s">
        <v>4453</v>
      </c>
      <c r="G368" s="207" t="s">
        <v>394</v>
      </c>
      <c r="H368" s="208">
        <v>12</v>
      </c>
      <c r="I368" s="209"/>
      <c r="J368" s="210">
        <f>ROUND(I368*H368,2)</f>
        <v>0</v>
      </c>
      <c r="K368" s="206" t="s">
        <v>389</v>
      </c>
      <c r="L368" s="48"/>
      <c r="M368" s="211" t="s">
        <v>5</v>
      </c>
      <c r="N368" s="212" t="s">
        <v>51</v>
      </c>
      <c r="O368" s="49"/>
      <c r="P368" s="213">
        <f>O368*H368</f>
        <v>0</v>
      </c>
      <c r="Q368" s="213">
        <v>0.0031199999999999999</v>
      </c>
      <c r="R368" s="213">
        <f>Q368*H368</f>
        <v>0.037440000000000001</v>
      </c>
      <c r="S368" s="213">
        <v>0</v>
      </c>
      <c r="T368" s="214">
        <f>S368*H368</f>
        <v>0</v>
      </c>
      <c r="AR368" s="26" t="s">
        <v>354</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4654</v>
      </c>
    </row>
    <row r="369" s="1" customFormat="1">
      <c r="B369" s="48"/>
      <c r="D369" s="216" t="s">
        <v>288</v>
      </c>
      <c r="F369" s="217" t="s">
        <v>4455</v>
      </c>
      <c r="I369" s="218"/>
      <c r="L369" s="48"/>
      <c r="M369" s="219"/>
      <c r="N369" s="49"/>
      <c r="O369" s="49"/>
      <c r="P369" s="49"/>
      <c r="Q369" s="49"/>
      <c r="R369" s="49"/>
      <c r="S369" s="49"/>
      <c r="T369" s="87"/>
      <c r="AT369" s="26" t="s">
        <v>288</v>
      </c>
      <c r="AU369" s="26" t="s">
        <v>87</v>
      </c>
    </row>
    <row r="370" s="13" customFormat="1">
      <c r="B370" s="239"/>
      <c r="D370" s="216" t="s">
        <v>402</v>
      </c>
      <c r="E370" s="240" t="s">
        <v>5</v>
      </c>
      <c r="F370" s="241" t="s">
        <v>335</v>
      </c>
      <c r="H370" s="242">
        <v>12</v>
      </c>
      <c r="I370" s="243"/>
      <c r="L370" s="239"/>
      <c r="M370" s="244"/>
      <c r="N370" s="245"/>
      <c r="O370" s="245"/>
      <c r="P370" s="245"/>
      <c r="Q370" s="245"/>
      <c r="R370" s="245"/>
      <c r="S370" s="245"/>
      <c r="T370" s="246"/>
      <c r="AT370" s="240" t="s">
        <v>402</v>
      </c>
      <c r="AU370" s="240" t="s">
        <v>87</v>
      </c>
      <c r="AV370" s="13" t="s">
        <v>87</v>
      </c>
      <c r="AW370" s="13" t="s">
        <v>43</v>
      </c>
      <c r="AX370" s="13" t="s">
        <v>80</v>
      </c>
      <c r="AY370" s="240" t="s">
        <v>281</v>
      </c>
    </row>
    <row r="371" s="1" customFormat="1" ht="16.5" customHeight="1">
      <c r="B371" s="203"/>
      <c r="C371" s="204" t="s">
        <v>1408</v>
      </c>
      <c r="D371" s="204" t="s">
        <v>282</v>
      </c>
      <c r="E371" s="205" t="s">
        <v>4592</v>
      </c>
      <c r="F371" s="206" t="s">
        <v>4593</v>
      </c>
      <c r="G371" s="207" t="s">
        <v>515</v>
      </c>
      <c r="H371" s="208">
        <v>3</v>
      </c>
      <c r="I371" s="209"/>
      <c r="J371" s="210">
        <f>ROUND(I371*H371,2)</f>
        <v>0</v>
      </c>
      <c r="K371" s="206" t="s">
        <v>389</v>
      </c>
      <c r="L371" s="48"/>
      <c r="M371" s="211" t="s">
        <v>5</v>
      </c>
      <c r="N371" s="212" t="s">
        <v>51</v>
      </c>
      <c r="O371" s="49"/>
      <c r="P371" s="213">
        <f>O371*H371</f>
        <v>0</v>
      </c>
      <c r="Q371" s="213">
        <v>0</v>
      </c>
      <c r="R371" s="213">
        <f>Q371*H371</f>
        <v>0</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4655</v>
      </c>
    </row>
    <row r="372" s="1" customFormat="1">
      <c r="B372" s="48"/>
      <c r="D372" s="216" t="s">
        <v>288</v>
      </c>
      <c r="F372" s="217" t="s">
        <v>4595</v>
      </c>
      <c r="I372" s="218"/>
      <c r="L372" s="48"/>
      <c r="M372" s="219"/>
      <c r="N372" s="49"/>
      <c r="O372" s="49"/>
      <c r="P372" s="49"/>
      <c r="Q372" s="49"/>
      <c r="R372" s="49"/>
      <c r="S372" s="49"/>
      <c r="T372" s="87"/>
      <c r="AT372" s="26" t="s">
        <v>288</v>
      </c>
      <c r="AU372" s="26" t="s">
        <v>87</v>
      </c>
    </row>
    <row r="373" s="1" customFormat="1" ht="16.5" customHeight="1">
      <c r="B373" s="203"/>
      <c r="C373" s="255" t="s">
        <v>1452</v>
      </c>
      <c r="D373" s="255" t="s">
        <v>512</v>
      </c>
      <c r="E373" s="256" t="s">
        <v>4656</v>
      </c>
      <c r="F373" s="257" t="s">
        <v>4657</v>
      </c>
      <c r="G373" s="258" t="s">
        <v>515</v>
      </c>
      <c r="H373" s="259">
        <v>3</v>
      </c>
      <c r="I373" s="260"/>
      <c r="J373" s="261">
        <f>ROUND(I373*H373,2)</f>
        <v>0</v>
      </c>
      <c r="K373" s="257" t="s">
        <v>5</v>
      </c>
      <c r="L373" s="262"/>
      <c r="M373" s="263" t="s">
        <v>5</v>
      </c>
      <c r="N373" s="264" t="s">
        <v>51</v>
      </c>
      <c r="O373" s="49"/>
      <c r="P373" s="213">
        <f>O373*H373</f>
        <v>0</v>
      </c>
      <c r="Q373" s="213">
        <v>0</v>
      </c>
      <c r="R373" s="213">
        <f>Q373*H373</f>
        <v>0</v>
      </c>
      <c r="S373" s="213">
        <v>0</v>
      </c>
      <c r="T373" s="214">
        <f>S373*H373</f>
        <v>0</v>
      </c>
      <c r="AR373" s="26" t="s">
        <v>738</v>
      </c>
      <c r="AT373" s="26" t="s">
        <v>512</v>
      </c>
      <c r="AU373" s="26" t="s">
        <v>87</v>
      </c>
      <c r="AY373" s="26" t="s">
        <v>281</v>
      </c>
      <c r="BE373" s="215">
        <f>IF(N373="základní",J373,0)</f>
        <v>0</v>
      </c>
      <c r="BF373" s="215">
        <f>IF(N373="snížená",J373,0)</f>
        <v>0</v>
      </c>
      <c r="BG373" s="215">
        <f>IF(N373="zákl. přenesená",J373,0)</f>
        <v>0</v>
      </c>
      <c r="BH373" s="215">
        <f>IF(N373="sníž. přenesená",J373,0)</f>
        <v>0</v>
      </c>
      <c r="BI373" s="215">
        <f>IF(N373="nulová",J373,0)</f>
        <v>0</v>
      </c>
      <c r="BJ373" s="26" t="s">
        <v>24</v>
      </c>
      <c r="BK373" s="215">
        <f>ROUND(I373*H373,2)</f>
        <v>0</v>
      </c>
      <c r="BL373" s="26" t="s">
        <v>354</v>
      </c>
      <c r="BM373" s="26" t="s">
        <v>4658</v>
      </c>
    </row>
    <row r="374" s="1" customFormat="1">
      <c r="B374" s="48"/>
      <c r="D374" s="216" t="s">
        <v>288</v>
      </c>
      <c r="F374" s="217" t="s">
        <v>4659</v>
      </c>
      <c r="I374" s="218"/>
      <c r="L374" s="48"/>
      <c r="M374" s="219"/>
      <c r="N374" s="49"/>
      <c r="O374" s="49"/>
      <c r="P374" s="49"/>
      <c r="Q374" s="49"/>
      <c r="R374" s="49"/>
      <c r="S374" s="49"/>
      <c r="T374" s="87"/>
      <c r="AT374" s="26" t="s">
        <v>288</v>
      </c>
      <c r="AU374" s="26" t="s">
        <v>87</v>
      </c>
    </row>
    <row r="375" s="13" customFormat="1">
      <c r="B375" s="239"/>
      <c r="D375" s="216" t="s">
        <v>402</v>
      </c>
      <c r="E375" s="240" t="s">
        <v>5</v>
      </c>
      <c r="F375" s="241" t="s">
        <v>294</v>
      </c>
      <c r="H375" s="242">
        <v>3</v>
      </c>
      <c r="I375" s="243"/>
      <c r="L375" s="239"/>
      <c r="M375" s="244"/>
      <c r="N375" s="245"/>
      <c r="O375" s="245"/>
      <c r="P375" s="245"/>
      <c r="Q375" s="245"/>
      <c r="R375" s="245"/>
      <c r="S375" s="245"/>
      <c r="T375" s="246"/>
      <c r="AT375" s="240" t="s">
        <v>402</v>
      </c>
      <c r="AU375" s="240" t="s">
        <v>87</v>
      </c>
      <c r="AV375" s="13" t="s">
        <v>87</v>
      </c>
      <c r="AW375" s="13" t="s">
        <v>43</v>
      </c>
      <c r="AX375" s="13" t="s">
        <v>24</v>
      </c>
      <c r="AY375" s="240" t="s">
        <v>281</v>
      </c>
    </row>
    <row r="376" s="10" customFormat="1" ht="29.88" customHeight="1">
      <c r="B376" s="192"/>
      <c r="D376" s="193" t="s">
        <v>79</v>
      </c>
      <c r="E376" s="230" t="s">
        <v>4660</v>
      </c>
      <c r="F376" s="230" t="s">
        <v>4661</v>
      </c>
      <c r="I376" s="195"/>
      <c r="J376" s="231">
        <f>BK376</f>
        <v>0</v>
      </c>
      <c r="L376" s="192"/>
      <c r="M376" s="197"/>
      <c r="N376" s="198"/>
      <c r="O376" s="198"/>
      <c r="P376" s="199">
        <f>SUM(P377:P397)</f>
        <v>0</v>
      </c>
      <c r="Q376" s="198"/>
      <c r="R376" s="199">
        <f>SUM(R377:R397)</f>
        <v>0.015599999999999999</v>
      </c>
      <c r="S376" s="198"/>
      <c r="T376" s="200">
        <f>SUM(T377:T397)</f>
        <v>0</v>
      </c>
      <c r="AR376" s="193" t="s">
        <v>87</v>
      </c>
      <c r="AT376" s="201" t="s">
        <v>79</v>
      </c>
      <c r="AU376" s="201" t="s">
        <v>24</v>
      </c>
      <c r="AY376" s="193" t="s">
        <v>281</v>
      </c>
      <c r="BK376" s="202">
        <f>SUM(BK377:BK397)</f>
        <v>0</v>
      </c>
    </row>
    <row r="377" s="1" customFormat="1" ht="16.5" customHeight="1">
      <c r="B377" s="203"/>
      <c r="C377" s="204" t="s">
        <v>1464</v>
      </c>
      <c r="D377" s="204" t="s">
        <v>282</v>
      </c>
      <c r="E377" s="205" t="s">
        <v>4631</v>
      </c>
      <c r="F377" s="206" t="s">
        <v>4632</v>
      </c>
      <c r="G377" s="207" t="s">
        <v>515</v>
      </c>
      <c r="H377" s="208">
        <v>1</v>
      </c>
      <c r="I377" s="209"/>
      <c r="J377" s="210">
        <f>ROUND(I377*H377,2)</f>
        <v>0</v>
      </c>
      <c r="K377" s="206" t="s">
        <v>389</v>
      </c>
      <c r="L377" s="48"/>
      <c r="M377" s="211" t="s">
        <v>5</v>
      </c>
      <c r="N377" s="212" t="s">
        <v>51</v>
      </c>
      <c r="O377" s="49"/>
      <c r="P377" s="213">
        <f>O377*H377</f>
        <v>0</v>
      </c>
      <c r="Q377" s="213">
        <v>0</v>
      </c>
      <c r="R377" s="213">
        <f>Q377*H377</f>
        <v>0</v>
      </c>
      <c r="S377" s="213">
        <v>0</v>
      </c>
      <c r="T377" s="214">
        <f>S377*H377</f>
        <v>0</v>
      </c>
      <c r="AR377" s="26" t="s">
        <v>354</v>
      </c>
      <c r="AT377" s="26" t="s">
        <v>282</v>
      </c>
      <c r="AU377" s="26" t="s">
        <v>87</v>
      </c>
      <c r="AY377" s="26" t="s">
        <v>281</v>
      </c>
      <c r="BE377" s="215">
        <f>IF(N377="základní",J377,0)</f>
        <v>0</v>
      </c>
      <c r="BF377" s="215">
        <f>IF(N377="snížená",J377,0)</f>
        <v>0</v>
      </c>
      <c r="BG377" s="215">
        <f>IF(N377="zákl. přenesená",J377,0)</f>
        <v>0</v>
      </c>
      <c r="BH377" s="215">
        <f>IF(N377="sníž. přenesená",J377,0)</f>
        <v>0</v>
      </c>
      <c r="BI377" s="215">
        <f>IF(N377="nulová",J377,0)</f>
        <v>0</v>
      </c>
      <c r="BJ377" s="26" t="s">
        <v>24</v>
      </c>
      <c r="BK377" s="215">
        <f>ROUND(I377*H377,2)</f>
        <v>0</v>
      </c>
      <c r="BL377" s="26" t="s">
        <v>354</v>
      </c>
      <c r="BM377" s="26" t="s">
        <v>4662</v>
      </c>
    </row>
    <row r="378" s="1" customFormat="1">
      <c r="B378" s="48"/>
      <c r="D378" s="216" t="s">
        <v>288</v>
      </c>
      <c r="F378" s="217" t="s">
        <v>4634</v>
      </c>
      <c r="I378" s="218"/>
      <c r="L378" s="48"/>
      <c r="M378" s="219"/>
      <c r="N378" s="49"/>
      <c r="O378" s="49"/>
      <c r="P378" s="49"/>
      <c r="Q378" s="49"/>
      <c r="R378" s="49"/>
      <c r="S378" s="49"/>
      <c r="T378" s="87"/>
      <c r="AT378" s="26" t="s">
        <v>288</v>
      </c>
      <c r="AU378" s="26" t="s">
        <v>87</v>
      </c>
    </row>
    <row r="379" s="1" customFormat="1" ht="16.5" customHeight="1">
      <c r="B379" s="203"/>
      <c r="C379" s="255" t="s">
        <v>1469</v>
      </c>
      <c r="D379" s="255" t="s">
        <v>512</v>
      </c>
      <c r="E379" s="256" t="s">
        <v>4663</v>
      </c>
      <c r="F379" s="257" t="s">
        <v>4664</v>
      </c>
      <c r="G379" s="258" t="s">
        <v>515</v>
      </c>
      <c r="H379" s="259">
        <v>1</v>
      </c>
      <c r="I379" s="260"/>
      <c r="J379" s="261">
        <f>ROUND(I379*H379,2)</f>
        <v>0</v>
      </c>
      <c r="K379" s="257" t="s">
        <v>5</v>
      </c>
      <c r="L379" s="262"/>
      <c r="M379" s="263" t="s">
        <v>5</v>
      </c>
      <c r="N379" s="264" t="s">
        <v>51</v>
      </c>
      <c r="O379" s="49"/>
      <c r="P379" s="213">
        <f>O379*H379</f>
        <v>0</v>
      </c>
      <c r="Q379" s="213">
        <v>0</v>
      </c>
      <c r="R379" s="213">
        <f>Q379*H379</f>
        <v>0</v>
      </c>
      <c r="S379" s="213">
        <v>0</v>
      </c>
      <c r="T379" s="214">
        <f>S379*H379</f>
        <v>0</v>
      </c>
      <c r="AR379" s="26" t="s">
        <v>738</v>
      </c>
      <c r="AT379" s="26" t="s">
        <v>512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4665</v>
      </c>
    </row>
    <row r="380" s="1" customFormat="1">
      <c r="B380" s="48"/>
      <c r="D380" s="216" t="s">
        <v>288</v>
      </c>
      <c r="F380" s="217" t="s">
        <v>4666</v>
      </c>
      <c r="I380" s="218"/>
      <c r="L380" s="48"/>
      <c r="M380" s="219"/>
      <c r="N380" s="49"/>
      <c r="O380" s="49"/>
      <c r="P380" s="49"/>
      <c r="Q380" s="49"/>
      <c r="R380" s="49"/>
      <c r="S380" s="49"/>
      <c r="T380" s="87"/>
      <c r="AT380" s="26" t="s">
        <v>288</v>
      </c>
      <c r="AU380" s="26" t="s">
        <v>87</v>
      </c>
    </row>
    <row r="381" s="13" customFormat="1">
      <c r="B381" s="239"/>
      <c r="D381" s="216" t="s">
        <v>402</v>
      </c>
      <c r="E381" s="240" t="s">
        <v>5</v>
      </c>
      <c r="F381" s="241" t="s">
        <v>24</v>
      </c>
      <c r="H381" s="242">
        <v>1</v>
      </c>
      <c r="I381" s="243"/>
      <c r="L381" s="239"/>
      <c r="M381" s="244"/>
      <c r="N381" s="245"/>
      <c r="O381" s="245"/>
      <c r="P381" s="245"/>
      <c r="Q381" s="245"/>
      <c r="R381" s="245"/>
      <c r="S381" s="245"/>
      <c r="T381" s="246"/>
      <c r="AT381" s="240" t="s">
        <v>402</v>
      </c>
      <c r="AU381" s="240" t="s">
        <v>87</v>
      </c>
      <c r="AV381" s="13" t="s">
        <v>87</v>
      </c>
      <c r="AW381" s="13" t="s">
        <v>43</v>
      </c>
      <c r="AX381" s="13" t="s">
        <v>24</v>
      </c>
      <c r="AY381" s="240" t="s">
        <v>281</v>
      </c>
    </row>
    <row r="382" s="1" customFormat="1" ht="16.5" customHeight="1">
      <c r="B382" s="203"/>
      <c r="C382" s="255" t="s">
        <v>1474</v>
      </c>
      <c r="D382" s="255" t="s">
        <v>512</v>
      </c>
      <c r="E382" s="256" t="s">
        <v>4667</v>
      </c>
      <c r="F382" s="257" t="s">
        <v>4640</v>
      </c>
      <c r="G382" s="258" t="s">
        <v>515</v>
      </c>
      <c r="H382" s="259">
        <v>1</v>
      </c>
      <c r="I382" s="260"/>
      <c r="J382" s="261">
        <f>ROUND(I382*H382,2)</f>
        <v>0</v>
      </c>
      <c r="K382" s="257" t="s">
        <v>5</v>
      </c>
      <c r="L382" s="262"/>
      <c r="M382" s="263" t="s">
        <v>5</v>
      </c>
      <c r="N382" s="264" t="s">
        <v>51</v>
      </c>
      <c r="O382" s="49"/>
      <c r="P382" s="213">
        <f>O382*H382</f>
        <v>0</v>
      </c>
      <c r="Q382" s="213">
        <v>0</v>
      </c>
      <c r="R382" s="213">
        <f>Q382*H382</f>
        <v>0</v>
      </c>
      <c r="S382" s="213">
        <v>0</v>
      </c>
      <c r="T382" s="214">
        <f>S382*H382</f>
        <v>0</v>
      </c>
      <c r="AR382" s="26" t="s">
        <v>738</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354</v>
      </c>
      <c r="BM382" s="26" t="s">
        <v>4668</v>
      </c>
    </row>
    <row r="383" s="1" customFormat="1">
      <c r="B383" s="48"/>
      <c r="D383" s="216" t="s">
        <v>288</v>
      </c>
      <c r="F383" s="217" t="s">
        <v>4666</v>
      </c>
      <c r="I383" s="218"/>
      <c r="L383" s="48"/>
      <c r="M383" s="219"/>
      <c r="N383" s="49"/>
      <c r="O383" s="49"/>
      <c r="P383" s="49"/>
      <c r="Q383" s="49"/>
      <c r="R383" s="49"/>
      <c r="S383" s="49"/>
      <c r="T383" s="87"/>
      <c r="AT383" s="26" t="s">
        <v>288</v>
      </c>
      <c r="AU383" s="26" t="s">
        <v>87</v>
      </c>
    </row>
    <row r="384" s="1" customFormat="1" ht="16.5" customHeight="1">
      <c r="B384" s="203"/>
      <c r="C384" s="255" t="s">
        <v>1479</v>
      </c>
      <c r="D384" s="255" t="s">
        <v>512</v>
      </c>
      <c r="E384" s="256" t="s">
        <v>4669</v>
      </c>
      <c r="F384" s="257" t="s">
        <v>4643</v>
      </c>
      <c r="G384" s="258" t="s">
        <v>515</v>
      </c>
      <c r="H384" s="259">
        <v>1</v>
      </c>
      <c r="I384" s="260"/>
      <c r="J384" s="261">
        <f>ROUND(I384*H384,2)</f>
        <v>0</v>
      </c>
      <c r="K384" s="257" t="s">
        <v>5</v>
      </c>
      <c r="L384" s="262"/>
      <c r="M384" s="263" t="s">
        <v>5</v>
      </c>
      <c r="N384" s="264" t="s">
        <v>51</v>
      </c>
      <c r="O384" s="49"/>
      <c r="P384" s="213">
        <f>O384*H384</f>
        <v>0</v>
      </c>
      <c r="Q384" s="213">
        <v>0</v>
      </c>
      <c r="R384" s="213">
        <f>Q384*H384</f>
        <v>0</v>
      </c>
      <c r="S384" s="213">
        <v>0</v>
      </c>
      <c r="T384" s="214">
        <f>S384*H384</f>
        <v>0</v>
      </c>
      <c r="AR384" s="26" t="s">
        <v>738</v>
      </c>
      <c r="AT384" s="26" t="s">
        <v>512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4670</v>
      </c>
    </row>
    <row r="385" s="1" customFormat="1">
      <c r="B385" s="48"/>
      <c r="D385" s="216" t="s">
        <v>288</v>
      </c>
      <c r="F385" s="217" t="s">
        <v>4666</v>
      </c>
      <c r="I385" s="218"/>
      <c r="L385" s="48"/>
      <c r="M385" s="219"/>
      <c r="N385" s="49"/>
      <c r="O385" s="49"/>
      <c r="P385" s="49"/>
      <c r="Q385" s="49"/>
      <c r="R385" s="49"/>
      <c r="S385" s="49"/>
      <c r="T385" s="87"/>
      <c r="AT385" s="26" t="s">
        <v>288</v>
      </c>
      <c r="AU385" s="26" t="s">
        <v>87</v>
      </c>
    </row>
    <row r="386" s="1" customFormat="1" ht="16.5" customHeight="1">
      <c r="B386" s="203"/>
      <c r="C386" s="255" t="s">
        <v>1486</v>
      </c>
      <c r="D386" s="255" t="s">
        <v>512</v>
      </c>
      <c r="E386" s="256" t="s">
        <v>4671</v>
      </c>
      <c r="F386" s="257" t="s">
        <v>4646</v>
      </c>
      <c r="G386" s="258" t="s">
        <v>515</v>
      </c>
      <c r="H386" s="259">
        <v>1</v>
      </c>
      <c r="I386" s="260"/>
      <c r="J386" s="261">
        <f>ROUND(I386*H386,2)</f>
        <v>0</v>
      </c>
      <c r="K386" s="257" t="s">
        <v>5</v>
      </c>
      <c r="L386" s="262"/>
      <c r="M386" s="263" t="s">
        <v>5</v>
      </c>
      <c r="N386" s="264" t="s">
        <v>51</v>
      </c>
      <c r="O386" s="49"/>
      <c r="P386" s="213">
        <f>O386*H386</f>
        <v>0</v>
      </c>
      <c r="Q386" s="213">
        <v>0</v>
      </c>
      <c r="R386" s="213">
        <f>Q386*H386</f>
        <v>0</v>
      </c>
      <c r="S386" s="213">
        <v>0</v>
      </c>
      <c r="T386" s="214">
        <f>S386*H386</f>
        <v>0</v>
      </c>
      <c r="AR386" s="26" t="s">
        <v>738</v>
      </c>
      <c r="AT386" s="26" t="s">
        <v>512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4672</v>
      </c>
    </row>
    <row r="387" s="1" customFormat="1">
      <c r="B387" s="48"/>
      <c r="D387" s="216" t="s">
        <v>288</v>
      </c>
      <c r="F387" s="217" t="s">
        <v>4666</v>
      </c>
      <c r="I387" s="218"/>
      <c r="L387" s="48"/>
      <c r="M387" s="219"/>
      <c r="N387" s="49"/>
      <c r="O387" s="49"/>
      <c r="P387" s="49"/>
      <c r="Q387" s="49"/>
      <c r="R387" s="49"/>
      <c r="S387" s="49"/>
      <c r="T387" s="87"/>
      <c r="AT387" s="26" t="s">
        <v>288</v>
      </c>
      <c r="AU387" s="26" t="s">
        <v>87</v>
      </c>
    </row>
    <row r="388" s="1" customFormat="1" ht="16.5" customHeight="1">
      <c r="B388" s="203"/>
      <c r="C388" s="255" t="s">
        <v>1491</v>
      </c>
      <c r="D388" s="255" t="s">
        <v>512</v>
      </c>
      <c r="E388" s="256" t="s">
        <v>4673</v>
      </c>
      <c r="F388" s="257" t="s">
        <v>4649</v>
      </c>
      <c r="G388" s="258" t="s">
        <v>515</v>
      </c>
      <c r="H388" s="259">
        <v>1</v>
      </c>
      <c r="I388" s="260"/>
      <c r="J388" s="261">
        <f>ROUND(I388*H388,2)</f>
        <v>0</v>
      </c>
      <c r="K388" s="257" t="s">
        <v>5</v>
      </c>
      <c r="L388" s="262"/>
      <c r="M388" s="263" t="s">
        <v>5</v>
      </c>
      <c r="N388" s="264" t="s">
        <v>51</v>
      </c>
      <c r="O388" s="49"/>
      <c r="P388" s="213">
        <f>O388*H388</f>
        <v>0</v>
      </c>
      <c r="Q388" s="213">
        <v>0</v>
      </c>
      <c r="R388" s="213">
        <f>Q388*H388</f>
        <v>0</v>
      </c>
      <c r="S388" s="213">
        <v>0</v>
      </c>
      <c r="T388" s="214">
        <f>S388*H388</f>
        <v>0</v>
      </c>
      <c r="AR388" s="26" t="s">
        <v>738</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354</v>
      </c>
      <c r="BM388" s="26" t="s">
        <v>4674</v>
      </c>
    </row>
    <row r="389" s="1" customFormat="1">
      <c r="B389" s="48"/>
      <c r="D389" s="216" t="s">
        <v>288</v>
      </c>
      <c r="F389" s="217" t="s">
        <v>4666</v>
      </c>
      <c r="I389" s="218"/>
      <c r="L389" s="48"/>
      <c r="M389" s="219"/>
      <c r="N389" s="49"/>
      <c r="O389" s="49"/>
      <c r="P389" s="49"/>
      <c r="Q389" s="49"/>
      <c r="R389" s="49"/>
      <c r="S389" s="49"/>
      <c r="T389" s="87"/>
      <c r="AT389" s="26" t="s">
        <v>288</v>
      </c>
      <c r="AU389" s="26" t="s">
        <v>87</v>
      </c>
    </row>
    <row r="390" s="1" customFormat="1" ht="16.5" customHeight="1">
      <c r="B390" s="203"/>
      <c r="C390" s="255" t="s">
        <v>1496</v>
      </c>
      <c r="D390" s="255" t="s">
        <v>512</v>
      </c>
      <c r="E390" s="256" t="s">
        <v>4651</v>
      </c>
      <c r="F390" s="257" t="s">
        <v>4652</v>
      </c>
      <c r="G390" s="258" t="s">
        <v>515</v>
      </c>
      <c r="H390" s="259">
        <v>1</v>
      </c>
      <c r="I390" s="260"/>
      <c r="J390" s="261">
        <f>ROUND(I390*H390,2)</f>
        <v>0</v>
      </c>
      <c r="K390" s="257" t="s">
        <v>5</v>
      </c>
      <c r="L390" s="262"/>
      <c r="M390" s="263" t="s">
        <v>5</v>
      </c>
      <c r="N390" s="264" t="s">
        <v>51</v>
      </c>
      <c r="O390" s="49"/>
      <c r="P390" s="213">
        <f>O390*H390</f>
        <v>0</v>
      </c>
      <c r="Q390" s="213">
        <v>0</v>
      </c>
      <c r="R390" s="213">
        <f>Q390*H390</f>
        <v>0</v>
      </c>
      <c r="S390" s="213">
        <v>0</v>
      </c>
      <c r="T390" s="214">
        <f>S390*H390</f>
        <v>0</v>
      </c>
      <c r="AR390" s="26" t="s">
        <v>738</v>
      </c>
      <c r="AT390" s="26" t="s">
        <v>512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4675</v>
      </c>
    </row>
    <row r="391" s="1" customFormat="1">
      <c r="B391" s="48"/>
      <c r="D391" s="216" t="s">
        <v>288</v>
      </c>
      <c r="F391" s="217" t="s">
        <v>4638</v>
      </c>
      <c r="I391" s="218"/>
      <c r="L391" s="48"/>
      <c r="M391" s="219"/>
      <c r="N391" s="49"/>
      <c r="O391" s="49"/>
      <c r="P391" s="49"/>
      <c r="Q391" s="49"/>
      <c r="R391" s="49"/>
      <c r="S391" s="49"/>
      <c r="T391" s="87"/>
      <c r="AT391" s="26" t="s">
        <v>288</v>
      </c>
      <c r="AU391" s="26" t="s">
        <v>87</v>
      </c>
    </row>
    <row r="392" s="1" customFormat="1" ht="16.5" customHeight="1">
      <c r="B392" s="203"/>
      <c r="C392" s="204" t="s">
        <v>1501</v>
      </c>
      <c r="D392" s="204" t="s">
        <v>282</v>
      </c>
      <c r="E392" s="205" t="s">
        <v>4452</v>
      </c>
      <c r="F392" s="206" t="s">
        <v>4453</v>
      </c>
      <c r="G392" s="207" t="s">
        <v>394</v>
      </c>
      <c r="H392" s="208">
        <v>5</v>
      </c>
      <c r="I392" s="209"/>
      <c r="J392" s="210">
        <f>ROUND(I392*H392,2)</f>
        <v>0</v>
      </c>
      <c r="K392" s="206" t="s">
        <v>389</v>
      </c>
      <c r="L392" s="48"/>
      <c r="M392" s="211" t="s">
        <v>5</v>
      </c>
      <c r="N392" s="212" t="s">
        <v>51</v>
      </c>
      <c r="O392" s="49"/>
      <c r="P392" s="213">
        <f>O392*H392</f>
        <v>0</v>
      </c>
      <c r="Q392" s="213">
        <v>0.0031199999999999999</v>
      </c>
      <c r="R392" s="213">
        <f>Q392*H392</f>
        <v>0.015599999999999999</v>
      </c>
      <c r="S392" s="213">
        <v>0</v>
      </c>
      <c r="T392" s="214">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4676</v>
      </c>
    </row>
    <row r="393" s="1" customFormat="1">
      <c r="B393" s="48"/>
      <c r="D393" s="216" t="s">
        <v>288</v>
      </c>
      <c r="F393" s="217" t="s">
        <v>4455</v>
      </c>
      <c r="I393" s="218"/>
      <c r="L393" s="48"/>
      <c r="M393" s="219"/>
      <c r="N393" s="49"/>
      <c r="O393" s="49"/>
      <c r="P393" s="49"/>
      <c r="Q393" s="49"/>
      <c r="R393" s="49"/>
      <c r="S393" s="49"/>
      <c r="T393" s="87"/>
      <c r="AT393" s="26" t="s">
        <v>288</v>
      </c>
      <c r="AU393" s="26" t="s">
        <v>87</v>
      </c>
    </row>
    <row r="394" s="1" customFormat="1" ht="16.5" customHeight="1">
      <c r="B394" s="203"/>
      <c r="C394" s="204" t="s">
        <v>580</v>
      </c>
      <c r="D394" s="204" t="s">
        <v>282</v>
      </c>
      <c r="E394" s="205" t="s">
        <v>4592</v>
      </c>
      <c r="F394" s="206" t="s">
        <v>4593</v>
      </c>
      <c r="G394" s="207" t="s">
        <v>515</v>
      </c>
      <c r="H394" s="208">
        <v>1</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4677</v>
      </c>
    </row>
    <row r="395" s="1" customFormat="1">
      <c r="B395" s="48"/>
      <c r="D395" s="216" t="s">
        <v>288</v>
      </c>
      <c r="F395" s="217" t="s">
        <v>4595</v>
      </c>
      <c r="I395" s="218"/>
      <c r="L395" s="48"/>
      <c r="M395" s="219"/>
      <c r="N395" s="49"/>
      <c r="O395" s="49"/>
      <c r="P395" s="49"/>
      <c r="Q395" s="49"/>
      <c r="R395" s="49"/>
      <c r="S395" s="49"/>
      <c r="T395" s="87"/>
      <c r="AT395" s="26" t="s">
        <v>288</v>
      </c>
      <c r="AU395" s="26" t="s">
        <v>87</v>
      </c>
    </row>
    <row r="396" s="1" customFormat="1" ht="16.5" customHeight="1">
      <c r="B396" s="203"/>
      <c r="C396" s="255" t="s">
        <v>1537</v>
      </c>
      <c r="D396" s="255" t="s">
        <v>512</v>
      </c>
      <c r="E396" s="256" t="s">
        <v>4678</v>
      </c>
      <c r="F396" s="257" t="s">
        <v>4679</v>
      </c>
      <c r="G396" s="258" t="s">
        <v>515</v>
      </c>
      <c r="H396" s="259">
        <v>1</v>
      </c>
      <c r="I396" s="260"/>
      <c r="J396" s="261">
        <f>ROUND(I396*H396,2)</f>
        <v>0</v>
      </c>
      <c r="K396" s="257" t="s">
        <v>5</v>
      </c>
      <c r="L396" s="262"/>
      <c r="M396" s="263" t="s">
        <v>5</v>
      </c>
      <c r="N396" s="264" t="s">
        <v>51</v>
      </c>
      <c r="O396" s="49"/>
      <c r="P396" s="213">
        <f>O396*H396</f>
        <v>0</v>
      </c>
      <c r="Q396" s="213">
        <v>0</v>
      </c>
      <c r="R396" s="213">
        <f>Q396*H396</f>
        <v>0</v>
      </c>
      <c r="S396" s="213">
        <v>0</v>
      </c>
      <c r="T396" s="214">
        <f>S396*H396</f>
        <v>0</v>
      </c>
      <c r="AR396" s="26" t="s">
        <v>738</v>
      </c>
      <c r="AT396" s="26" t="s">
        <v>512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354</v>
      </c>
      <c r="BM396" s="26" t="s">
        <v>4680</v>
      </c>
    </row>
    <row r="397" s="1" customFormat="1">
      <c r="B397" s="48"/>
      <c r="D397" s="216" t="s">
        <v>288</v>
      </c>
      <c r="F397" s="217" t="s">
        <v>4681</v>
      </c>
      <c r="I397" s="218"/>
      <c r="L397" s="48"/>
      <c r="M397" s="219"/>
      <c r="N397" s="49"/>
      <c r="O397" s="49"/>
      <c r="P397" s="49"/>
      <c r="Q397" s="49"/>
      <c r="R397" s="49"/>
      <c r="S397" s="49"/>
      <c r="T397" s="87"/>
      <c r="AT397" s="26" t="s">
        <v>288</v>
      </c>
      <c r="AU397" s="26" t="s">
        <v>87</v>
      </c>
    </row>
    <row r="398" s="10" customFormat="1" ht="29.88" customHeight="1">
      <c r="B398" s="192"/>
      <c r="D398" s="193" t="s">
        <v>79</v>
      </c>
      <c r="E398" s="230" t="s">
        <v>4682</v>
      </c>
      <c r="F398" s="230" t="s">
        <v>4683</v>
      </c>
      <c r="I398" s="195"/>
      <c r="J398" s="231">
        <f>BK398</f>
        <v>0</v>
      </c>
      <c r="L398" s="192"/>
      <c r="M398" s="197"/>
      <c r="N398" s="198"/>
      <c r="O398" s="198"/>
      <c r="P398" s="199">
        <f>SUM(P399:P419)</f>
        <v>0</v>
      </c>
      <c r="Q398" s="198"/>
      <c r="R398" s="199">
        <f>SUM(R399:R419)</f>
        <v>0.062240000000000004</v>
      </c>
      <c r="S398" s="198"/>
      <c r="T398" s="200">
        <f>SUM(T399:T419)</f>
        <v>0</v>
      </c>
      <c r="AR398" s="193" t="s">
        <v>87</v>
      </c>
      <c r="AT398" s="201" t="s">
        <v>79</v>
      </c>
      <c r="AU398" s="201" t="s">
        <v>24</v>
      </c>
      <c r="AY398" s="193" t="s">
        <v>281</v>
      </c>
      <c r="BK398" s="202">
        <f>SUM(BK399:BK419)</f>
        <v>0</v>
      </c>
    </row>
    <row r="399" s="1" customFormat="1" ht="16.5" customHeight="1">
      <c r="B399" s="203"/>
      <c r="C399" s="204" t="s">
        <v>1542</v>
      </c>
      <c r="D399" s="204" t="s">
        <v>282</v>
      </c>
      <c r="E399" s="205" t="s">
        <v>4684</v>
      </c>
      <c r="F399" s="206" t="s">
        <v>4685</v>
      </c>
      <c r="G399" s="207" t="s">
        <v>515</v>
      </c>
      <c r="H399" s="208">
        <v>1</v>
      </c>
      <c r="I399" s="209"/>
      <c r="J399" s="210">
        <f>ROUND(I399*H399,2)</f>
        <v>0</v>
      </c>
      <c r="K399" s="206" t="s">
        <v>5</v>
      </c>
      <c r="L399" s="48"/>
      <c r="M399" s="211" t="s">
        <v>5</v>
      </c>
      <c r="N399" s="212" t="s">
        <v>51</v>
      </c>
      <c r="O399" s="49"/>
      <c r="P399" s="213">
        <f>O399*H399</f>
        <v>0</v>
      </c>
      <c r="Q399" s="213">
        <v>0</v>
      </c>
      <c r="R399" s="213">
        <f>Q399*H399</f>
        <v>0</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4686</v>
      </c>
    </row>
    <row r="400" s="1" customFormat="1">
      <c r="B400" s="48"/>
      <c r="D400" s="216" t="s">
        <v>288</v>
      </c>
      <c r="F400" s="217" t="s">
        <v>4687</v>
      </c>
      <c r="I400" s="218"/>
      <c r="L400" s="48"/>
      <c r="M400" s="219"/>
      <c r="N400" s="49"/>
      <c r="O400" s="49"/>
      <c r="P400" s="49"/>
      <c r="Q400" s="49"/>
      <c r="R400" s="49"/>
      <c r="S400" s="49"/>
      <c r="T400" s="87"/>
      <c r="AT400" s="26" t="s">
        <v>288</v>
      </c>
      <c r="AU400" s="26" t="s">
        <v>87</v>
      </c>
    </row>
    <row r="401" s="1" customFormat="1" ht="16.5" customHeight="1">
      <c r="B401" s="203"/>
      <c r="C401" s="255" t="s">
        <v>1547</v>
      </c>
      <c r="D401" s="255" t="s">
        <v>512</v>
      </c>
      <c r="E401" s="256" t="s">
        <v>4688</v>
      </c>
      <c r="F401" s="257" t="s">
        <v>4689</v>
      </c>
      <c r="G401" s="258" t="s">
        <v>515</v>
      </c>
      <c r="H401" s="259">
        <v>1</v>
      </c>
      <c r="I401" s="260"/>
      <c r="J401" s="261">
        <f>ROUND(I401*H401,2)</f>
        <v>0</v>
      </c>
      <c r="K401" s="257" t="s">
        <v>5</v>
      </c>
      <c r="L401" s="262"/>
      <c r="M401" s="263" t="s">
        <v>5</v>
      </c>
      <c r="N401" s="264" t="s">
        <v>51</v>
      </c>
      <c r="O401" s="49"/>
      <c r="P401" s="213">
        <f>O401*H401</f>
        <v>0</v>
      </c>
      <c r="Q401" s="213">
        <v>0</v>
      </c>
      <c r="R401" s="213">
        <f>Q401*H401</f>
        <v>0</v>
      </c>
      <c r="S401" s="213">
        <v>0</v>
      </c>
      <c r="T401" s="214">
        <f>S401*H401</f>
        <v>0</v>
      </c>
      <c r="AR401" s="26" t="s">
        <v>738</v>
      </c>
      <c r="AT401" s="26" t="s">
        <v>512</v>
      </c>
      <c r="AU401" s="26" t="s">
        <v>87</v>
      </c>
      <c r="AY401" s="26" t="s">
        <v>281</v>
      </c>
      <c r="BE401" s="215">
        <f>IF(N401="základní",J401,0)</f>
        <v>0</v>
      </c>
      <c r="BF401" s="215">
        <f>IF(N401="snížená",J401,0)</f>
        <v>0</v>
      </c>
      <c r="BG401" s="215">
        <f>IF(N401="zákl. přenesená",J401,0)</f>
        <v>0</v>
      </c>
      <c r="BH401" s="215">
        <f>IF(N401="sníž. přenesená",J401,0)</f>
        <v>0</v>
      </c>
      <c r="BI401" s="215">
        <f>IF(N401="nulová",J401,0)</f>
        <v>0</v>
      </c>
      <c r="BJ401" s="26" t="s">
        <v>24</v>
      </c>
      <c r="BK401" s="215">
        <f>ROUND(I401*H401,2)</f>
        <v>0</v>
      </c>
      <c r="BL401" s="26" t="s">
        <v>354</v>
      </c>
      <c r="BM401" s="26" t="s">
        <v>4690</v>
      </c>
    </row>
    <row r="402" s="1" customFormat="1">
      <c r="B402" s="48"/>
      <c r="D402" s="216" t="s">
        <v>288</v>
      </c>
      <c r="F402" s="217" t="s">
        <v>4691</v>
      </c>
      <c r="I402" s="218"/>
      <c r="L402" s="48"/>
      <c r="M402" s="219"/>
      <c r="N402" s="49"/>
      <c r="O402" s="49"/>
      <c r="P402" s="49"/>
      <c r="Q402" s="49"/>
      <c r="R402" s="49"/>
      <c r="S402" s="49"/>
      <c r="T402" s="87"/>
      <c r="AT402" s="26" t="s">
        <v>288</v>
      </c>
      <c r="AU402" s="26" t="s">
        <v>87</v>
      </c>
    </row>
    <row r="403" s="1" customFormat="1" ht="16.5" customHeight="1">
      <c r="B403" s="203"/>
      <c r="C403" s="204" t="s">
        <v>1606</v>
      </c>
      <c r="D403" s="204" t="s">
        <v>282</v>
      </c>
      <c r="E403" s="205" t="s">
        <v>4692</v>
      </c>
      <c r="F403" s="206" t="s">
        <v>4693</v>
      </c>
      <c r="G403" s="207" t="s">
        <v>515</v>
      </c>
      <c r="H403" s="208">
        <v>1</v>
      </c>
      <c r="I403" s="209"/>
      <c r="J403" s="210">
        <f>ROUND(I403*H403,2)</f>
        <v>0</v>
      </c>
      <c r="K403" s="206" t="s">
        <v>389</v>
      </c>
      <c r="L403" s="48"/>
      <c r="M403" s="211" t="s">
        <v>5</v>
      </c>
      <c r="N403" s="212" t="s">
        <v>51</v>
      </c>
      <c r="O403" s="49"/>
      <c r="P403" s="213">
        <f>O403*H403</f>
        <v>0</v>
      </c>
      <c r="Q403" s="213">
        <v>0</v>
      </c>
      <c r="R403" s="213">
        <f>Q403*H403</f>
        <v>0</v>
      </c>
      <c r="S403" s="213">
        <v>0</v>
      </c>
      <c r="T403" s="214">
        <f>S403*H403</f>
        <v>0</v>
      </c>
      <c r="AR403" s="26" t="s">
        <v>354</v>
      </c>
      <c r="AT403" s="26" t="s">
        <v>282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4694</v>
      </c>
    </row>
    <row r="404" s="1" customFormat="1">
      <c r="B404" s="48"/>
      <c r="D404" s="216" t="s">
        <v>288</v>
      </c>
      <c r="F404" s="217" t="s">
        <v>4695</v>
      </c>
      <c r="I404" s="218"/>
      <c r="L404" s="48"/>
      <c r="M404" s="219"/>
      <c r="N404" s="49"/>
      <c r="O404" s="49"/>
      <c r="P404" s="49"/>
      <c r="Q404" s="49"/>
      <c r="R404" s="49"/>
      <c r="S404" s="49"/>
      <c r="T404" s="87"/>
      <c r="AT404" s="26" t="s">
        <v>288</v>
      </c>
      <c r="AU404" s="26" t="s">
        <v>87</v>
      </c>
    </row>
    <row r="405" s="1" customFormat="1" ht="16.5" customHeight="1">
      <c r="B405" s="203"/>
      <c r="C405" s="255" t="s">
        <v>1611</v>
      </c>
      <c r="D405" s="255" t="s">
        <v>512</v>
      </c>
      <c r="E405" s="256" t="s">
        <v>4696</v>
      </c>
      <c r="F405" s="257" t="s">
        <v>4697</v>
      </c>
      <c r="G405" s="258" t="s">
        <v>515</v>
      </c>
      <c r="H405" s="259">
        <v>1</v>
      </c>
      <c r="I405" s="260"/>
      <c r="J405" s="261">
        <f>ROUND(I405*H405,2)</f>
        <v>0</v>
      </c>
      <c r="K405" s="257" t="s">
        <v>5</v>
      </c>
      <c r="L405" s="262"/>
      <c r="M405" s="263" t="s">
        <v>5</v>
      </c>
      <c r="N405" s="264" t="s">
        <v>51</v>
      </c>
      <c r="O405" s="49"/>
      <c r="P405" s="213">
        <f>O405*H405</f>
        <v>0</v>
      </c>
      <c r="Q405" s="213">
        <v>0</v>
      </c>
      <c r="R405" s="213">
        <f>Q405*H405</f>
        <v>0</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4698</v>
      </c>
    </row>
    <row r="406" s="1" customFormat="1">
      <c r="B406" s="48"/>
      <c r="D406" s="216" t="s">
        <v>288</v>
      </c>
      <c r="F406" s="217" t="s">
        <v>4699</v>
      </c>
      <c r="I406" s="218"/>
      <c r="L406" s="48"/>
      <c r="M406" s="219"/>
      <c r="N406" s="49"/>
      <c r="O406" s="49"/>
      <c r="P406" s="49"/>
      <c r="Q406" s="49"/>
      <c r="R406" s="49"/>
      <c r="S406" s="49"/>
      <c r="T406" s="87"/>
      <c r="AT406" s="26" t="s">
        <v>288</v>
      </c>
      <c r="AU406" s="26" t="s">
        <v>87</v>
      </c>
    </row>
    <row r="407" s="1" customFormat="1" ht="16.5" customHeight="1">
      <c r="B407" s="203"/>
      <c r="C407" s="204" t="s">
        <v>1633</v>
      </c>
      <c r="D407" s="204" t="s">
        <v>282</v>
      </c>
      <c r="E407" s="205" t="s">
        <v>4700</v>
      </c>
      <c r="F407" s="206" t="s">
        <v>4701</v>
      </c>
      <c r="G407" s="207" t="s">
        <v>515</v>
      </c>
      <c r="H407" s="208">
        <v>1</v>
      </c>
      <c r="I407" s="209"/>
      <c r="J407" s="210">
        <f>ROUND(I407*H407,2)</f>
        <v>0</v>
      </c>
      <c r="K407" s="206" t="s">
        <v>389</v>
      </c>
      <c r="L407" s="48"/>
      <c r="M407" s="211" t="s">
        <v>5</v>
      </c>
      <c r="N407" s="212" t="s">
        <v>51</v>
      </c>
      <c r="O407" s="49"/>
      <c r="P407" s="213">
        <f>O407*H407</f>
        <v>0</v>
      </c>
      <c r="Q407" s="213">
        <v>0</v>
      </c>
      <c r="R407" s="213">
        <f>Q407*H407</f>
        <v>0</v>
      </c>
      <c r="S407" s="213">
        <v>0</v>
      </c>
      <c r="T407" s="214">
        <f>S407*H407</f>
        <v>0</v>
      </c>
      <c r="AR407" s="26" t="s">
        <v>354</v>
      </c>
      <c r="AT407" s="26" t="s">
        <v>282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4702</v>
      </c>
    </row>
    <row r="408" s="1" customFormat="1">
      <c r="B408" s="48"/>
      <c r="D408" s="216" t="s">
        <v>288</v>
      </c>
      <c r="F408" s="217" t="s">
        <v>4703</v>
      </c>
      <c r="I408" s="218"/>
      <c r="L408" s="48"/>
      <c r="M408" s="219"/>
      <c r="N408" s="49"/>
      <c r="O408" s="49"/>
      <c r="P408" s="49"/>
      <c r="Q408" s="49"/>
      <c r="R408" s="49"/>
      <c r="S408" s="49"/>
      <c r="T408" s="87"/>
      <c r="AT408" s="26" t="s">
        <v>288</v>
      </c>
      <c r="AU408" s="26" t="s">
        <v>87</v>
      </c>
    </row>
    <row r="409" s="1" customFormat="1" ht="16.5" customHeight="1">
      <c r="B409" s="203"/>
      <c r="C409" s="255" t="s">
        <v>1639</v>
      </c>
      <c r="D409" s="255" t="s">
        <v>512</v>
      </c>
      <c r="E409" s="256" t="s">
        <v>4704</v>
      </c>
      <c r="F409" s="257" t="s">
        <v>4705</v>
      </c>
      <c r="G409" s="258" t="s">
        <v>515</v>
      </c>
      <c r="H409" s="259">
        <v>1</v>
      </c>
      <c r="I409" s="260"/>
      <c r="J409" s="261">
        <f>ROUND(I409*H409,2)</f>
        <v>0</v>
      </c>
      <c r="K409" s="257" t="s">
        <v>5</v>
      </c>
      <c r="L409" s="262"/>
      <c r="M409" s="263" t="s">
        <v>5</v>
      </c>
      <c r="N409" s="264" t="s">
        <v>51</v>
      </c>
      <c r="O409" s="49"/>
      <c r="P409" s="213">
        <f>O409*H409</f>
        <v>0</v>
      </c>
      <c r="Q409" s="213">
        <v>0</v>
      </c>
      <c r="R409" s="213">
        <f>Q409*H409</f>
        <v>0</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4706</v>
      </c>
    </row>
    <row r="410" s="1" customFormat="1">
      <c r="B410" s="48"/>
      <c r="D410" s="216" t="s">
        <v>288</v>
      </c>
      <c r="F410" s="217" t="s">
        <v>4707</v>
      </c>
      <c r="I410" s="218"/>
      <c r="L410" s="48"/>
      <c r="M410" s="219"/>
      <c r="N410" s="49"/>
      <c r="O410" s="49"/>
      <c r="P410" s="49"/>
      <c r="Q410" s="49"/>
      <c r="R410" s="49"/>
      <c r="S410" s="49"/>
      <c r="T410" s="87"/>
      <c r="AT410" s="26" t="s">
        <v>288</v>
      </c>
      <c r="AU410" s="26" t="s">
        <v>87</v>
      </c>
    </row>
    <row r="411" s="1" customFormat="1" ht="16.5" customHeight="1">
      <c r="B411" s="203"/>
      <c r="C411" s="204" t="s">
        <v>1644</v>
      </c>
      <c r="D411" s="204" t="s">
        <v>282</v>
      </c>
      <c r="E411" s="205" t="s">
        <v>4441</v>
      </c>
      <c r="F411" s="206" t="s">
        <v>4442</v>
      </c>
      <c r="G411" s="207" t="s">
        <v>388</v>
      </c>
      <c r="H411" s="208">
        <v>2</v>
      </c>
      <c r="I411" s="209"/>
      <c r="J411" s="210">
        <f>ROUND(I411*H411,2)</f>
        <v>0</v>
      </c>
      <c r="K411" s="206" t="s">
        <v>5</v>
      </c>
      <c r="L411" s="48"/>
      <c r="M411" s="211" t="s">
        <v>5</v>
      </c>
      <c r="N411" s="212" t="s">
        <v>51</v>
      </c>
      <c r="O411" s="49"/>
      <c r="P411" s="213">
        <f>O411*H411</f>
        <v>0</v>
      </c>
      <c r="Q411" s="213">
        <v>0.0050000000000000001</v>
      </c>
      <c r="R411" s="213">
        <f>Q411*H411</f>
        <v>0.01</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4708</v>
      </c>
    </row>
    <row r="412" s="1" customFormat="1">
      <c r="B412" s="48"/>
      <c r="D412" s="216" t="s">
        <v>288</v>
      </c>
      <c r="F412" s="217" t="s">
        <v>4440</v>
      </c>
      <c r="I412" s="218"/>
      <c r="L412" s="48"/>
      <c r="M412" s="219"/>
      <c r="N412" s="49"/>
      <c r="O412" s="49"/>
      <c r="P412" s="49"/>
      <c r="Q412" s="49"/>
      <c r="R412" s="49"/>
      <c r="S412" s="49"/>
      <c r="T412" s="87"/>
      <c r="AT412" s="26" t="s">
        <v>288</v>
      </c>
      <c r="AU412" s="26" t="s">
        <v>87</v>
      </c>
    </row>
    <row r="413" s="1" customFormat="1" ht="16.5" customHeight="1">
      <c r="B413" s="203"/>
      <c r="C413" s="204" t="s">
        <v>1666</v>
      </c>
      <c r="D413" s="204" t="s">
        <v>282</v>
      </c>
      <c r="E413" s="205" t="s">
        <v>4457</v>
      </c>
      <c r="F413" s="206" t="s">
        <v>4458</v>
      </c>
      <c r="G413" s="207" t="s">
        <v>394</v>
      </c>
      <c r="H413" s="208">
        <v>8</v>
      </c>
      <c r="I413" s="209"/>
      <c r="J413" s="210">
        <f>ROUND(I413*H413,2)</f>
        <v>0</v>
      </c>
      <c r="K413" s="206" t="s">
        <v>389</v>
      </c>
      <c r="L413" s="48"/>
      <c r="M413" s="211" t="s">
        <v>5</v>
      </c>
      <c r="N413" s="212" t="s">
        <v>51</v>
      </c>
      <c r="O413" s="49"/>
      <c r="P413" s="213">
        <f>O413*H413</f>
        <v>0</v>
      </c>
      <c r="Q413" s="213">
        <v>0.0065300000000000002</v>
      </c>
      <c r="R413" s="213">
        <f>Q413*H413</f>
        <v>0.052240000000000002</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4709</v>
      </c>
    </row>
    <row r="414" s="1" customFormat="1">
      <c r="B414" s="48"/>
      <c r="D414" s="216" t="s">
        <v>288</v>
      </c>
      <c r="F414" s="217" t="s">
        <v>4460</v>
      </c>
      <c r="I414" s="218"/>
      <c r="L414" s="48"/>
      <c r="M414" s="219"/>
      <c r="N414" s="49"/>
      <c r="O414" s="49"/>
      <c r="P414" s="49"/>
      <c r="Q414" s="49"/>
      <c r="R414" s="49"/>
      <c r="S414" s="49"/>
      <c r="T414" s="87"/>
      <c r="AT414" s="26" t="s">
        <v>288</v>
      </c>
      <c r="AU414" s="26" t="s">
        <v>87</v>
      </c>
    </row>
    <row r="415" s="1" customFormat="1" ht="16.5" customHeight="1">
      <c r="B415" s="203"/>
      <c r="C415" s="204" t="s">
        <v>1680</v>
      </c>
      <c r="D415" s="204" t="s">
        <v>282</v>
      </c>
      <c r="E415" s="205" t="s">
        <v>4592</v>
      </c>
      <c r="F415" s="206" t="s">
        <v>4593</v>
      </c>
      <c r="G415" s="207" t="s">
        <v>515</v>
      </c>
      <c r="H415" s="208">
        <v>4</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354</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354</v>
      </c>
      <c r="BM415" s="26" t="s">
        <v>4710</v>
      </c>
    </row>
    <row r="416" s="1" customFormat="1">
      <c r="B416" s="48"/>
      <c r="D416" s="216" t="s">
        <v>288</v>
      </c>
      <c r="F416" s="217" t="s">
        <v>4595</v>
      </c>
      <c r="I416" s="218"/>
      <c r="L416" s="48"/>
      <c r="M416" s="219"/>
      <c r="N416" s="49"/>
      <c r="O416" s="49"/>
      <c r="P416" s="49"/>
      <c r="Q416" s="49"/>
      <c r="R416" s="49"/>
      <c r="S416" s="49"/>
      <c r="T416" s="87"/>
      <c r="AT416" s="26" t="s">
        <v>288</v>
      </c>
      <c r="AU416" s="26" t="s">
        <v>87</v>
      </c>
    </row>
    <row r="417" s="1" customFormat="1" ht="16.5" customHeight="1">
      <c r="B417" s="203"/>
      <c r="C417" s="255" t="s">
        <v>1700</v>
      </c>
      <c r="D417" s="255" t="s">
        <v>512</v>
      </c>
      <c r="E417" s="256" t="s">
        <v>4711</v>
      </c>
      <c r="F417" s="257" t="s">
        <v>4679</v>
      </c>
      <c r="G417" s="258" t="s">
        <v>515</v>
      </c>
      <c r="H417" s="259">
        <v>4</v>
      </c>
      <c r="I417" s="260"/>
      <c r="J417" s="261">
        <f>ROUND(I417*H417,2)</f>
        <v>0</v>
      </c>
      <c r="K417" s="257" t="s">
        <v>5</v>
      </c>
      <c r="L417" s="262"/>
      <c r="M417" s="263" t="s">
        <v>5</v>
      </c>
      <c r="N417" s="264" t="s">
        <v>51</v>
      </c>
      <c r="O417" s="49"/>
      <c r="P417" s="213">
        <f>O417*H417</f>
        <v>0</v>
      </c>
      <c r="Q417" s="213">
        <v>0</v>
      </c>
      <c r="R417" s="213">
        <f>Q417*H417</f>
        <v>0</v>
      </c>
      <c r="S417" s="213">
        <v>0</v>
      </c>
      <c r="T417" s="214">
        <f>S417*H417</f>
        <v>0</v>
      </c>
      <c r="AR417" s="26" t="s">
        <v>738</v>
      </c>
      <c r="AT417" s="26" t="s">
        <v>512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4712</v>
      </c>
    </row>
    <row r="418" s="1" customFormat="1">
      <c r="B418" s="48"/>
      <c r="D418" s="216" t="s">
        <v>288</v>
      </c>
      <c r="F418" s="217" t="s">
        <v>4713</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286</v>
      </c>
      <c r="H419" s="242">
        <v>4</v>
      </c>
      <c r="I419" s="243"/>
      <c r="L419" s="239"/>
      <c r="M419" s="244"/>
      <c r="N419" s="245"/>
      <c r="O419" s="245"/>
      <c r="P419" s="245"/>
      <c r="Q419" s="245"/>
      <c r="R419" s="245"/>
      <c r="S419" s="245"/>
      <c r="T419" s="246"/>
      <c r="AT419" s="240" t="s">
        <v>402</v>
      </c>
      <c r="AU419" s="240" t="s">
        <v>87</v>
      </c>
      <c r="AV419" s="13" t="s">
        <v>87</v>
      </c>
      <c r="AW419" s="13" t="s">
        <v>43</v>
      </c>
      <c r="AX419" s="13" t="s">
        <v>24</v>
      </c>
      <c r="AY419" s="240" t="s">
        <v>281</v>
      </c>
    </row>
    <row r="420" s="10" customFormat="1" ht="29.88" customHeight="1">
      <c r="B420" s="192"/>
      <c r="D420" s="193" t="s">
        <v>79</v>
      </c>
      <c r="E420" s="230" t="s">
        <v>4714</v>
      </c>
      <c r="F420" s="230" t="s">
        <v>4715</v>
      </c>
      <c r="I420" s="195"/>
      <c r="J420" s="231">
        <f>BK420</f>
        <v>0</v>
      </c>
      <c r="L420" s="192"/>
      <c r="M420" s="197"/>
      <c r="N420" s="198"/>
      <c r="O420" s="198"/>
      <c r="P420" s="199">
        <f>SUM(P421:P441)</f>
        <v>0</v>
      </c>
      <c r="Q420" s="198"/>
      <c r="R420" s="199">
        <f>SUM(R421:R441)</f>
        <v>0.043810460000000002</v>
      </c>
      <c r="S420" s="198"/>
      <c r="T420" s="200">
        <f>SUM(T421:T441)</f>
        <v>0</v>
      </c>
      <c r="AR420" s="193" t="s">
        <v>87</v>
      </c>
      <c r="AT420" s="201" t="s">
        <v>79</v>
      </c>
      <c r="AU420" s="201" t="s">
        <v>24</v>
      </c>
      <c r="AY420" s="193" t="s">
        <v>281</v>
      </c>
      <c r="BK420" s="202">
        <f>SUM(BK421:BK441)</f>
        <v>0</v>
      </c>
    </row>
    <row r="421" s="1" customFormat="1" ht="16.5" customHeight="1">
      <c r="B421" s="203"/>
      <c r="C421" s="204" t="s">
        <v>1706</v>
      </c>
      <c r="D421" s="204" t="s">
        <v>282</v>
      </c>
      <c r="E421" s="205" t="s">
        <v>4716</v>
      </c>
      <c r="F421" s="206" t="s">
        <v>4717</v>
      </c>
      <c r="G421" s="207" t="s">
        <v>515</v>
      </c>
      <c r="H421" s="208">
        <v>2</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4718</v>
      </c>
    </row>
    <row r="422" s="1" customFormat="1">
      <c r="B422" s="48"/>
      <c r="D422" s="216" t="s">
        <v>288</v>
      </c>
      <c r="F422" s="217" t="s">
        <v>4719</v>
      </c>
      <c r="I422" s="218"/>
      <c r="L422" s="48"/>
      <c r="M422" s="219"/>
      <c r="N422" s="49"/>
      <c r="O422" s="49"/>
      <c r="P422" s="49"/>
      <c r="Q422" s="49"/>
      <c r="R422" s="49"/>
      <c r="S422" s="49"/>
      <c r="T422" s="87"/>
      <c r="AT422" s="26" t="s">
        <v>288</v>
      </c>
      <c r="AU422" s="26" t="s">
        <v>87</v>
      </c>
    </row>
    <row r="423" s="1" customFormat="1" ht="16.5" customHeight="1">
      <c r="B423" s="203"/>
      <c r="C423" s="255" t="s">
        <v>1722</v>
      </c>
      <c r="D423" s="255" t="s">
        <v>512</v>
      </c>
      <c r="E423" s="256" t="s">
        <v>4720</v>
      </c>
      <c r="F423" s="257" t="s">
        <v>4721</v>
      </c>
      <c r="G423" s="258" t="s">
        <v>515</v>
      </c>
      <c r="H423" s="259">
        <v>2</v>
      </c>
      <c r="I423" s="260"/>
      <c r="J423" s="261">
        <f>ROUND(I423*H423,2)</f>
        <v>0</v>
      </c>
      <c r="K423" s="257" t="s">
        <v>5</v>
      </c>
      <c r="L423" s="262"/>
      <c r="M423" s="263" t="s">
        <v>5</v>
      </c>
      <c r="N423" s="264" t="s">
        <v>51</v>
      </c>
      <c r="O423" s="49"/>
      <c r="P423" s="213">
        <f>O423*H423</f>
        <v>0</v>
      </c>
      <c r="Q423" s="213">
        <v>0</v>
      </c>
      <c r="R423" s="213">
        <f>Q423*H423</f>
        <v>0</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4722</v>
      </c>
    </row>
    <row r="424" s="1" customFormat="1">
      <c r="B424" s="48"/>
      <c r="D424" s="216" t="s">
        <v>288</v>
      </c>
      <c r="F424" s="217" t="s">
        <v>4723</v>
      </c>
      <c r="I424" s="218"/>
      <c r="L424" s="48"/>
      <c r="M424" s="219"/>
      <c r="N424" s="49"/>
      <c r="O424" s="49"/>
      <c r="P424" s="49"/>
      <c r="Q424" s="49"/>
      <c r="R424" s="49"/>
      <c r="S424" s="49"/>
      <c r="T424" s="87"/>
      <c r="AT424" s="26" t="s">
        <v>288</v>
      </c>
      <c r="AU424" s="26" t="s">
        <v>87</v>
      </c>
    </row>
    <row r="425" s="1" customFormat="1" ht="16.5" customHeight="1">
      <c r="B425" s="203"/>
      <c r="C425" s="204" t="s">
        <v>1728</v>
      </c>
      <c r="D425" s="204" t="s">
        <v>282</v>
      </c>
      <c r="E425" s="205" t="s">
        <v>4724</v>
      </c>
      <c r="F425" s="206" t="s">
        <v>4725</v>
      </c>
      <c r="G425" s="207" t="s">
        <v>515</v>
      </c>
      <c r="H425" s="208">
        <v>2</v>
      </c>
      <c r="I425" s="209"/>
      <c r="J425" s="210">
        <f>ROUND(I425*H425,2)</f>
        <v>0</v>
      </c>
      <c r="K425" s="206" t="s">
        <v>389</v>
      </c>
      <c r="L425" s="48"/>
      <c r="M425" s="211" t="s">
        <v>5</v>
      </c>
      <c r="N425" s="212" t="s">
        <v>51</v>
      </c>
      <c r="O425" s="49"/>
      <c r="P425" s="213">
        <f>O425*H425</f>
        <v>0</v>
      </c>
      <c r="Q425" s="213">
        <v>0</v>
      </c>
      <c r="R425" s="213">
        <f>Q425*H425</f>
        <v>0</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4726</v>
      </c>
    </row>
    <row r="426" s="1" customFormat="1">
      <c r="B426" s="48"/>
      <c r="D426" s="216" t="s">
        <v>288</v>
      </c>
      <c r="F426" s="217" t="s">
        <v>4727</v>
      </c>
      <c r="I426" s="218"/>
      <c r="L426" s="48"/>
      <c r="M426" s="219"/>
      <c r="N426" s="49"/>
      <c r="O426" s="49"/>
      <c r="P426" s="49"/>
      <c r="Q426" s="49"/>
      <c r="R426" s="49"/>
      <c r="S426" s="49"/>
      <c r="T426" s="87"/>
      <c r="AT426" s="26" t="s">
        <v>288</v>
      </c>
      <c r="AU426" s="26" t="s">
        <v>87</v>
      </c>
    </row>
    <row r="427" s="1" customFormat="1" ht="16.5" customHeight="1">
      <c r="B427" s="203"/>
      <c r="C427" s="255" t="s">
        <v>1751</v>
      </c>
      <c r="D427" s="255" t="s">
        <v>512</v>
      </c>
      <c r="E427" s="256" t="s">
        <v>4728</v>
      </c>
      <c r="F427" s="257" t="s">
        <v>4729</v>
      </c>
      <c r="G427" s="258" t="s">
        <v>515</v>
      </c>
      <c r="H427" s="259">
        <v>2</v>
      </c>
      <c r="I427" s="260"/>
      <c r="J427" s="261">
        <f>ROUND(I427*H427,2)</f>
        <v>0</v>
      </c>
      <c r="K427" s="257" t="s">
        <v>5</v>
      </c>
      <c r="L427" s="262"/>
      <c r="M427" s="263" t="s">
        <v>5</v>
      </c>
      <c r="N427" s="264" t="s">
        <v>51</v>
      </c>
      <c r="O427" s="49"/>
      <c r="P427" s="213">
        <f>O427*H427</f>
        <v>0</v>
      </c>
      <c r="Q427" s="213">
        <v>0</v>
      </c>
      <c r="R427" s="213">
        <f>Q427*H427</f>
        <v>0</v>
      </c>
      <c r="S427" s="213">
        <v>0</v>
      </c>
      <c r="T427" s="214">
        <f>S427*H427</f>
        <v>0</v>
      </c>
      <c r="AR427" s="26" t="s">
        <v>738</v>
      </c>
      <c r="AT427" s="26" t="s">
        <v>512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4730</v>
      </c>
    </row>
    <row r="428" s="1" customFormat="1">
      <c r="B428" s="48"/>
      <c r="D428" s="216" t="s">
        <v>288</v>
      </c>
      <c r="F428" s="217" t="s">
        <v>4699</v>
      </c>
      <c r="I428" s="218"/>
      <c r="L428" s="48"/>
      <c r="M428" s="219"/>
      <c r="N428" s="49"/>
      <c r="O428" s="49"/>
      <c r="P428" s="49"/>
      <c r="Q428" s="49"/>
      <c r="R428" s="49"/>
      <c r="S428" s="49"/>
      <c r="T428" s="87"/>
      <c r="AT428" s="26" t="s">
        <v>288</v>
      </c>
      <c r="AU428" s="26" t="s">
        <v>87</v>
      </c>
    </row>
    <row r="429" s="1" customFormat="1" ht="16.5" customHeight="1">
      <c r="B429" s="203"/>
      <c r="C429" s="204" t="s">
        <v>1757</v>
      </c>
      <c r="D429" s="204" t="s">
        <v>282</v>
      </c>
      <c r="E429" s="205" t="s">
        <v>4731</v>
      </c>
      <c r="F429" s="206" t="s">
        <v>4732</v>
      </c>
      <c r="G429" s="207" t="s">
        <v>515</v>
      </c>
      <c r="H429" s="208">
        <v>2</v>
      </c>
      <c r="I429" s="209"/>
      <c r="J429" s="210">
        <f>ROUND(I429*H429,2)</f>
        <v>0</v>
      </c>
      <c r="K429" s="206" t="s">
        <v>5</v>
      </c>
      <c r="L429" s="48"/>
      <c r="M429" s="211" t="s">
        <v>5</v>
      </c>
      <c r="N429" s="212" t="s">
        <v>51</v>
      </c>
      <c r="O429" s="49"/>
      <c r="P429" s="213">
        <f>O429*H429</f>
        <v>0</v>
      </c>
      <c r="Q429" s="213">
        <v>0</v>
      </c>
      <c r="R429" s="213">
        <f>Q429*H429</f>
        <v>0</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4733</v>
      </c>
    </row>
    <row r="430" s="1" customFormat="1">
      <c r="B430" s="48"/>
      <c r="D430" s="216" t="s">
        <v>288</v>
      </c>
      <c r="F430" s="217" t="s">
        <v>4734</v>
      </c>
      <c r="I430" s="218"/>
      <c r="L430" s="48"/>
      <c r="M430" s="219"/>
      <c r="N430" s="49"/>
      <c r="O430" s="49"/>
      <c r="P430" s="49"/>
      <c r="Q430" s="49"/>
      <c r="R430" s="49"/>
      <c r="S430" s="49"/>
      <c r="T430" s="87"/>
      <c r="AT430" s="26" t="s">
        <v>288</v>
      </c>
      <c r="AU430" s="26" t="s">
        <v>87</v>
      </c>
    </row>
    <row r="431" s="1" customFormat="1" ht="16.5" customHeight="1">
      <c r="B431" s="203"/>
      <c r="C431" s="255" t="s">
        <v>1764</v>
      </c>
      <c r="D431" s="255" t="s">
        <v>512</v>
      </c>
      <c r="E431" s="256" t="s">
        <v>4735</v>
      </c>
      <c r="F431" s="257" t="s">
        <v>4736</v>
      </c>
      <c r="G431" s="258" t="s">
        <v>515</v>
      </c>
      <c r="H431" s="259">
        <v>2</v>
      </c>
      <c r="I431" s="260"/>
      <c r="J431" s="261">
        <f>ROUND(I431*H431,2)</f>
        <v>0</v>
      </c>
      <c r="K431" s="257" t="s">
        <v>5</v>
      </c>
      <c r="L431" s="262"/>
      <c r="M431" s="263" t="s">
        <v>5</v>
      </c>
      <c r="N431" s="264" t="s">
        <v>51</v>
      </c>
      <c r="O431" s="49"/>
      <c r="P431" s="213">
        <f>O431*H431</f>
        <v>0</v>
      </c>
      <c r="Q431" s="213">
        <v>0.02</v>
      </c>
      <c r="R431" s="213">
        <f>Q431*H431</f>
        <v>0.040000000000000001</v>
      </c>
      <c r="S431" s="213">
        <v>0</v>
      </c>
      <c r="T431" s="214">
        <f>S431*H431</f>
        <v>0</v>
      </c>
      <c r="AR431" s="26" t="s">
        <v>738</v>
      </c>
      <c r="AT431" s="26" t="s">
        <v>512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4737</v>
      </c>
    </row>
    <row r="432" s="1" customFormat="1">
      <c r="B432" s="48"/>
      <c r="D432" s="216" t="s">
        <v>288</v>
      </c>
      <c r="F432" s="217" t="s">
        <v>4738</v>
      </c>
      <c r="I432" s="218"/>
      <c r="L432" s="48"/>
      <c r="M432" s="219"/>
      <c r="N432" s="49"/>
      <c r="O432" s="49"/>
      <c r="P432" s="49"/>
      <c r="Q432" s="49"/>
      <c r="R432" s="49"/>
      <c r="S432" s="49"/>
      <c r="T432" s="87"/>
      <c r="AT432" s="26" t="s">
        <v>288</v>
      </c>
      <c r="AU432" s="26" t="s">
        <v>87</v>
      </c>
    </row>
    <row r="433" s="1" customFormat="1" ht="16.5" customHeight="1">
      <c r="B433" s="203"/>
      <c r="C433" s="255" t="s">
        <v>1770</v>
      </c>
      <c r="D433" s="255" t="s">
        <v>512</v>
      </c>
      <c r="E433" s="256" t="s">
        <v>4739</v>
      </c>
      <c r="F433" s="257" t="s">
        <v>4740</v>
      </c>
      <c r="G433" s="258" t="s">
        <v>515</v>
      </c>
      <c r="H433" s="259">
        <v>2</v>
      </c>
      <c r="I433" s="260"/>
      <c r="J433" s="261">
        <f>ROUND(I433*H433,2)</f>
        <v>0</v>
      </c>
      <c r="K433" s="257" t="s">
        <v>5</v>
      </c>
      <c r="L433" s="262"/>
      <c r="M433" s="263" t="s">
        <v>5</v>
      </c>
      <c r="N433" s="264" t="s">
        <v>51</v>
      </c>
      <c r="O433" s="49"/>
      <c r="P433" s="213">
        <f>O433*H433</f>
        <v>0</v>
      </c>
      <c r="Q433" s="213">
        <v>0</v>
      </c>
      <c r="R433" s="213">
        <f>Q433*H433</f>
        <v>0</v>
      </c>
      <c r="S433" s="213">
        <v>0</v>
      </c>
      <c r="T433" s="214">
        <f>S433*H433</f>
        <v>0</v>
      </c>
      <c r="AR433" s="26" t="s">
        <v>738</v>
      </c>
      <c r="AT433" s="26" t="s">
        <v>512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4741</v>
      </c>
    </row>
    <row r="434" s="1" customFormat="1">
      <c r="B434" s="48"/>
      <c r="D434" s="216" t="s">
        <v>288</v>
      </c>
      <c r="F434" s="217" t="s">
        <v>4707</v>
      </c>
      <c r="I434" s="218"/>
      <c r="L434" s="48"/>
      <c r="M434" s="219"/>
      <c r="N434" s="49"/>
      <c r="O434" s="49"/>
      <c r="P434" s="49"/>
      <c r="Q434" s="49"/>
      <c r="R434" s="49"/>
      <c r="S434" s="49"/>
      <c r="T434" s="87"/>
      <c r="AT434" s="26" t="s">
        <v>288</v>
      </c>
      <c r="AU434" s="26" t="s">
        <v>87</v>
      </c>
    </row>
    <row r="435" s="1" customFormat="1" ht="16.5" customHeight="1">
      <c r="B435" s="203"/>
      <c r="C435" s="204" t="s">
        <v>1775</v>
      </c>
      <c r="D435" s="204" t="s">
        <v>282</v>
      </c>
      <c r="E435" s="205" t="s">
        <v>4448</v>
      </c>
      <c r="F435" s="206" t="s">
        <v>4449</v>
      </c>
      <c r="G435" s="207" t="s">
        <v>394</v>
      </c>
      <c r="H435" s="208">
        <v>2</v>
      </c>
      <c r="I435" s="209"/>
      <c r="J435" s="210">
        <f>ROUND(I435*H435,2)</f>
        <v>0</v>
      </c>
      <c r="K435" s="206" t="s">
        <v>389</v>
      </c>
      <c r="L435" s="48"/>
      <c r="M435" s="211" t="s">
        <v>5</v>
      </c>
      <c r="N435" s="212" t="s">
        <v>51</v>
      </c>
      <c r="O435" s="49"/>
      <c r="P435" s="213">
        <f>O435*H435</f>
        <v>0</v>
      </c>
      <c r="Q435" s="213">
        <v>0.00175</v>
      </c>
      <c r="R435" s="213">
        <f>Q435*H435</f>
        <v>0.0035000000000000001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4742</v>
      </c>
    </row>
    <row r="436" s="1" customFormat="1">
      <c r="B436" s="48"/>
      <c r="D436" s="216" t="s">
        <v>288</v>
      </c>
      <c r="F436" s="217" t="s">
        <v>4451</v>
      </c>
      <c r="I436" s="218"/>
      <c r="L436" s="48"/>
      <c r="M436" s="219"/>
      <c r="N436" s="49"/>
      <c r="O436" s="49"/>
      <c r="P436" s="49"/>
      <c r="Q436" s="49"/>
      <c r="R436" s="49"/>
      <c r="S436" s="49"/>
      <c r="T436" s="87"/>
      <c r="AT436" s="26" t="s">
        <v>288</v>
      </c>
      <c r="AU436" s="26" t="s">
        <v>87</v>
      </c>
    </row>
    <row r="437" s="1" customFormat="1" ht="16.5" customHeight="1">
      <c r="B437" s="203"/>
      <c r="C437" s="204" t="s">
        <v>1781</v>
      </c>
      <c r="D437" s="204" t="s">
        <v>282</v>
      </c>
      <c r="E437" s="205" t="s">
        <v>4487</v>
      </c>
      <c r="F437" s="206" t="s">
        <v>4488</v>
      </c>
      <c r="G437" s="207" t="s">
        <v>388</v>
      </c>
      <c r="H437" s="208">
        <v>0.81699999999999995</v>
      </c>
      <c r="I437" s="209"/>
      <c r="J437" s="210">
        <f>ROUND(I437*H437,2)</f>
        <v>0</v>
      </c>
      <c r="K437" s="206" t="s">
        <v>5</v>
      </c>
      <c r="L437" s="48"/>
      <c r="M437" s="211" t="s">
        <v>5</v>
      </c>
      <c r="N437" s="212" t="s">
        <v>51</v>
      </c>
      <c r="O437" s="49"/>
      <c r="P437" s="213">
        <f>O437*H437</f>
        <v>0</v>
      </c>
      <c r="Q437" s="213">
        <v>0.00038000000000000002</v>
      </c>
      <c r="R437" s="213">
        <f>Q437*H437</f>
        <v>0.00031045999999999998</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4743</v>
      </c>
    </row>
    <row r="438" s="1" customFormat="1">
      <c r="B438" s="48"/>
      <c r="D438" s="216" t="s">
        <v>288</v>
      </c>
      <c r="F438" s="217" t="s">
        <v>4490</v>
      </c>
      <c r="I438" s="218"/>
      <c r="L438" s="48"/>
      <c r="M438" s="219"/>
      <c r="N438" s="49"/>
      <c r="O438" s="49"/>
      <c r="P438" s="49"/>
      <c r="Q438" s="49"/>
      <c r="R438" s="49"/>
      <c r="S438" s="49"/>
      <c r="T438" s="87"/>
      <c r="AT438" s="26" t="s">
        <v>288</v>
      </c>
      <c r="AU438" s="26" t="s">
        <v>87</v>
      </c>
    </row>
    <row r="439" s="1" customFormat="1" ht="16.5" customHeight="1">
      <c r="B439" s="203"/>
      <c r="C439" s="255" t="s">
        <v>1787</v>
      </c>
      <c r="D439" s="255" t="s">
        <v>512</v>
      </c>
      <c r="E439" s="256" t="s">
        <v>4744</v>
      </c>
      <c r="F439" s="257" t="s">
        <v>4745</v>
      </c>
      <c r="G439" s="258" t="s">
        <v>388</v>
      </c>
      <c r="H439" s="259">
        <v>0.81699999999999995</v>
      </c>
      <c r="I439" s="260"/>
      <c r="J439" s="261">
        <f>ROUND(I439*H439,2)</f>
        <v>0</v>
      </c>
      <c r="K439" s="257" t="s">
        <v>5</v>
      </c>
      <c r="L439" s="262"/>
      <c r="M439" s="263" t="s">
        <v>5</v>
      </c>
      <c r="N439" s="264" t="s">
        <v>51</v>
      </c>
      <c r="O439" s="49"/>
      <c r="P439" s="213">
        <f>O439*H439</f>
        <v>0</v>
      </c>
      <c r="Q439" s="213">
        <v>0</v>
      </c>
      <c r="R439" s="213">
        <f>Q439*H439</f>
        <v>0</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4746</v>
      </c>
    </row>
    <row r="440" s="1" customFormat="1">
      <c r="B440" s="48"/>
      <c r="D440" s="216" t="s">
        <v>288</v>
      </c>
      <c r="F440" s="217" t="s">
        <v>4747</v>
      </c>
      <c r="I440" s="218"/>
      <c r="L440" s="48"/>
      <c r="M440" s="219"/>
      <c r="N440" s="49"/>
      <c r="O440" s="49"/>
      <c r="P440" s="49"/>
      <c r="Q440" s="49"/>
      <c r="R440" s="49"/>
      <c r="S440" s="49"/>
      <c r="T440" s="87"/>
      <c r="AT440" s="26" t="s">
        <v>288</v>
      </c>
      <c r="AU440" s="26" t="s">
        <v>87</v>
      </c>
    </row>
    <row r="441" s="13" customFormat="1">
      <c r="B441" s="239"/>
      <c r="D441" s="216" t="s">
        <v>402</v>
      </c>
      <c r="E441" s="240" t="s">
        <v>5</v>
      </c>
      <c r="F441" s="241" t="s">
        <v>4748</v>
      </c>
      <c r="H441" s="242">
        <v>0.81699999999999995</v>
      </c>
      <c r="I441" s="243"/>
      <c r="L441" s="239"/>
      <c r="M441" s="244"/>
      <c r="N441" s="245"/>
      <c r="O441" s="245"/>
      <c r="P441" s="245"/>
      <c r="Q441" s="245"/>
      <c r="R441" s="245"/>
      <c r="S441" s="245"/>
      <c r="T441" s="246"/>
      <c r="AT441" s="240" t="s">
        <v>402</v>
      </c>
      <c r="AU441" s="240" t="s">
        <v>87</v>
      </c>
      <c r="AV441" s="13" t="s">
        <v>87</v>
      </c>
      <c r="AW441" s="13" t="s">
        <v>43</v>
      </c>
      <c r="AX441" s="13" t="s">
        <v>80</v>
      </c>
      <c r="AY441" s="240" t="s">
        <v>281</v>
      </c>
    </row>
    <row r="442" s="10" customFormat="1" ht="29.88" customHeight="1">
      <c r="B442" s="192"/>
      <c r="D442" s="193" t="s">
        <v>79</v>
      </c>
      <c r="E442" s="230" t="s">
        <v>4749</v>
      </c>
      <c r="F442" s="230" t="s">
        <v>4750</v>
      </c>
      <c r="I442" s="195"/>
      <c r="J442" s="231">
        <f>BK442</f>
        <v>0</v>
      </c>
      <c r="L442" s="192"/>
      <c r="M442" s="197"/>
      <c r="N442" s="198"/>
      <c r="O442" s="198"/>
      <c r="P442" s="199">
        <f>SUM(P443:P454)</f>
        <v>0</v>
      </c>
      <c r="Q442" s="198"/>
      <c r="R442" s="199">
        <f>SUM(R443:R454)</f>
        <v>0</v>
      </c>
      <c r="S442" s="198"/>
      <c r="T442" s="200">
        <f>SUM(T443:T454)</f>
        <v>0</v>
      </c>
      <c r="AR442" s="193" t="s">
        <v>87</v>
      </c>
      <c r="AT442" s="201" t="s">
        <v>79</v>
      </c>
      <c r="AU442" s="201" t="s">
        <v>24</v>
      </c>
      <c r="AY442" s="193" t="s">
        <v>281</v>
      </c>
      <c r="BK442" s="202">
        <f>SUM(BK443:BK454)</f>
        <v>0</v>
      </c>
    </row>
    <row r="443" s="1" customFormat="1" ht="16.5" customHeight="1">
      <c r="B443" s="203"/>
      <c r="C443" s="204" t="s">
        <v>1792</v>
      </c>
      <c r="D443" s="204" t="s">
        <v>282</v>
      </c>
      <c r="E443" s="205" t="s">
        <v>4751</v>
      </c>
      <c r="F443" s="206" t="s">
        <v>4752</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4753</v>
      </c>
    </row>
    <row r="444" s="1" customFormat="1">
      <c r="B444" s="48"/>
      <c r="D444" s="216" t="s">
        <v>288</v>
      </c>
      <c r="F444" s="217" t="s">
        <v>4754</v>
      </c>
      <c r="I444" s="218"/>
      <c r="L444" s="48"/>
      <c r="M444" s="219"/>
      <c r="N444" s="49"/>
      <c r="O444" s="49"/>
      <c r="P444" s="49"/>
      <c r="Q444" s="49"/>
      <c r="R444" s="49"/>
      <c r="S444" s="49"/>
      <c r="T444" s="87"/>
      <c r="AT444" s="26" t="s">
        <v>288</v>
      </c>
      <c r="AU444" s="26" t="s">
        <v>87</v>
      </c>
    </row>
    <row r="445" s="1" customFormat="1" ht="16.5" customHeight="1">
      <c r="B445" s="203"/>
      <c r="C445" s="255" t="s">
        <v>1638</v>
      </c>
      <c r="D445" s="255" t="s">
        <v>512</v>
      </c>
      <c r="E445" s="256" t="s">
        <v>4755</v>
      </c>
      <c r="F445" s="257" t="s">
        <v>4756</v>
      </c>
      <c r="G445" s="258" t="s">
        <v>515</v>
      </c>
      <c r="H445" s="259">
        <v>1</v>
      </c>
      <c r="I445" s="260"/>
      <c r="J445" s="261">
        <f>ROUND(I445*H445,2)</f>
        <v>0</v>
      </c>
      <c r="K445" s="257" t="s">
        <v>5</v>
      </c>
      <c r="L445" s="262"/>
      <c r="M445" s="263" t="s">
        <v>5</v>
      </c>
      <c r="N445" s="264" t="s">
        <v>51</v>
      </c>
      <c r="O445" s="49"/>
      <c r="P445" s="213">
        <f>O445*H445</f>
        <v>0</v>
      </c>
      <c r="Q445" s="213">
        <v>0</v>
      </c>
      <c r="R445" s="213">
        <f>Q445*H445</f>
        <v>0</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4757</v>
      </c>
    </row>
    <row r="446" s="1" customFormat="1">
      <c r="B446" s="48"/>
      <c r="D446" s="216" t="s">
        <v>288</v>
      </c>
      <c r="F446" s="217" t="s">
        <v>4758</v>
      </c>
      <c r="I446" s="218"/>
      <c r="L446" s="48"/>
      <c r="M446" s="219"/>
      <c r="N446" s="49"/>
      <c r="O446" s="49"/>
      <c r="P446" s="49"/>
      <c r="Q446" s="49"/>
      <c r="R446" s="49"/>
      <c r="S446" s="49"/>
      <c r="T446" s="87"/>
      <c r="AT446" s="26" t="s">
        <v>288</v>
      </c>
      <c r="AU446" s="26" t="s">
        <v>87</v>
      </c>
    </row>
    <row r="447" s="1" customFormat="1" ht="16.5" customHeight="1">
      <c r="B447" s="203"/>
      <c r="C447" s="255" t="s">
        <v>1802</v>
      </c>
      <c r="D447" s="255" t="s">
        <v>512</v>
      </c>
      <c r="E447" s="256" t="s">
        <v>4759</v>
      </c>
      <c r="F447" s="257" t="s">
        <v>4640</v>
      </c>
      <c r="G447" s="258" t="s">
        <v>515</v>
      </c>
      <c r="H447" s="259">
        <v>1</v>
      </c>
      <c r="I447" s="260"/>
      <c r="J447" s="261">
        <f>ROUND(I447*H447,2)</f>
        <v>0</v>
      </c>
      <c r="K447" s="257" t="s">
        <v>5</v>
      </c>
      <c r="L447" s="262"/>
      <c r="M447" s="263" t="s">
        <v>5</v>
      </c>
      <c r="N447" s="264" t="s">
        <v>51</v>
      </c>
      <c r="O447" s="49"/>
      <c r="P447" s="213">
        <f>O447*H447</f>
        <v>0</v>
      </c>
      <c r="Q447" s="213">
        <v>0</v>
      </c>
      <c r="R447" s="213">
        <f>Q447*H447</f>
        <v>0</v>
      </c>
      <c r="S447" s="213">
        <v>0</v>
      </c>
      <c r="T447" s="214">
        <f>S447*H447</f>
        <v>0</v>
      </c>
      <c r="AR447" s="26" t="s">
        <v>738</v>
      </c>
      <c r="AT447" s="26" t="s">
        <v>512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4760</v>
      </c>
    </row>
    <row r="448" s="1" customFormat="1">
      <c r="B448" s="48"/>
      <c r="D448" s="216" t="s">
        <v>288</v>
      </c>
      <c r="F448" s="217" t="s">
        <v>4758</v>
      </c>
      <c r="I448" s="218"/>
      <c r="L448" s="48"/>
      <c r="M448" s="219"/>
      <c r="N448" s="49"/>
      <c r="O448" s="49"/>
      <c r="P448" s="49"/>
      <c r="Q448" s="49"/>
      <c r="R448" s="49"/>
      <c r="S448" s="49"/>
      <c r="T448" s="87"/>
      <c r="AT448" s="26" t="s">
        <v>288</v>
      </c>
      <c r="AU448" s="26" t="s">
        <v>87</v>
      </c>
    </row>
    <row r="449" s="1" customFormat="1" ht="16.5" customHeight="1">
      <c r="B449" s="203"/>
      <c r="C449" s="255" t="s">
        <v>1806</v>
      </c>
      <c r="D449" s="255" t="s">
        <v>512</v>
      </c>
      <c r="E449" s="256" t="s">
        <v>4761</v>
      </c>
      <c r="F449" s="257" t="s">
        <v>4643</v>
      </c>
      <c r="G449" s="258" t="s">
        <v>515</v>
      </c>
      <c r="H449" s="259">
        <v>1</v>
      </c>
      <c r="I449" s="260"/>
      <c r="J449" s="261">
        <f>ROUND(I449*H449,2)</f>
        <v>0</v>
      </c>
      <c r="K449" s="257" t="s">
        <v>5</v>
      </c>
      <c r="L449" s="262"/>
      <c r="M449" s="263" t="s">
        <v>5</v>
      </c>
      <c r="N449" s="264" t="s">
        <v>51</v>
      </c>
      <c r="O449" s="49"/>
      <c r="P449" s="213">
        <f>O449*H449</f>
        <v>0</v>
      </c>
      <c r="Q449" s="213">
        <v>0</v>
      </c>
      <c r="R449" s="213">
        <f>Q449*H449</f>
        <v>0</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4762</v>
      </c>
    </row>
    <row r="450" s="1" customFormat="1">
      <c r="B450" s="48"/>
      <c r="D450" s="216" t="s">
        <v>288</v>
      </c>
      <c r="F450" s="217" t="s">
        <v>4758</v>
      </c>
      <c r="I450" s="218"/>
      <c r="L450" s="48"/>
      <c r="M450" s="219"/>
      <c r="N450" s="49"/>
      <c r="O450" s="49"/>
      <c r="P450" s="49"/>
      <c r="Q450" s="49"/>
      <c r="R450" s="49"/>
      <c r="S450" s="49"/>
      <c r="T450" s="87"/>
      <c r="AT450" s="26" t="s">
        <v>288</v>
      </c>
      <c r="AU450" s="26" t="s">
        <v>87</v>
      </c>
    </row>
    <row r="451" s="1" customFormat="1" ht="16.5" customHeight="1">
      <c r="B451" s="203"/>
      <c r="C451" s="255" t="s">
        <v>1811</v>
      </c>
      <c r="D451" s="255" t="s">
        <v>512</v>
      </c>
      <c r="E451" s="256" t="s">
        <v>4763</v>
      </c>
      <c r="F451" s="257" t="s">
        <v>4652</v>
      </c>
      <c r="G451" s="258" t="s">
        <v>515</v>
      </c>
      <c r="H451" s="259">
        <v>1</v>
      </c>
      <c r="I451" s="260"/>
      <c r="J451" s="261">
        <f>ROUND(I451*H451,2)</f>
        <v>0</v>
      </c>
      <c r="K451" s="257" t="s">
        <v>5</v>
      </c>
      <c r="L451" s="262"/>
      <c r="M451" s="263" t="s">
        <v>5</v>
      </c>
      <c r="N451" s="264" t="s">
        <v>51</v>
      </c>
      <c r="O451" s="49"/>
      <c r="P451" s="213">
        <f>O451*H451</f>
        <v>0</v>
      </c>
      <c r="Q451" s="213">
        <v>0</v>
      </c>
      <c r="R451" s="213">
        <f>Q451*H451</f>
        <v>0</v>
      </c>
      <c r="S451" s="213">
        <v>0</v>
      </c>
      <c r="T451" s="214">
        <f>S451*H451</f>
        <v>0</v>
      </c>
      <c r="AR451" s="26" t="s">
        <v>738</v>
      </c>
      <c r="AT451" s="26" t="s">
        <v>512</v>
      </c>
      <c r="AU451" s="26" t="s">
        <v>87</v>
      </c>
      <c r="AY451" s="26" t="s">
        <v>281</v>
      </c>
      <c r="BE451" s="215">
        <f>IF(N451="základní",J451,0)</f>
        <v>0</v>
      </c>
      <c r="BF451" s="215">
        <f>IF(N451="snížená",J451,0)</f>
        <v>0</v>
      </c>
      <c r="BG451" s="215">
        <f>IF(N451="zákl. přenesená",J451,0)</f>
        <v>0</v>
      </c>
      <c r="BH451" s="215">
        <f>IF(N451="sníž. přenesená",J451,0)</f>
        <v>0</v>
      </c>
      <c r="BI451" s="215">
        <f>IF(N451="nulová",J451,0)</f>
        <v>0</v>
      </c>
      <c r="BJ451" s="26" t="s">
        <v>24</v>
      </c>
      <c r="BK451" s="215">
        <f>ROUND(I451*H451,2)</f>
        <v>0</v>
      </c>
      <c r="BL451" s="26" t="s">
        <v>354</v>
      </c>
      <c r="BM451" s="26" t="s">
        <v>4764</v>
      </c>
    </row>
    <row r="452" s="1" customFormat="1">
      <c r="B452" s="48"/>
      <c r="D452" s="216" t="s">
        <v>288</v>
      </c>
      <c r="F452" s="217" t="s">
        <v>4758</v>
      </c>
      <c r="I452" s="218"/>
      <c r="L452" s="48"/>
      <c r="M452" s="219"/>
      <c r="N452" s="49"/>
      <c r="O452" s="49"/>
      <c r="P452" s="49"/>
      <c r="Q452" s="49"/>
      <c r="R452" s="49"/>
      <c r="S452" s="49"/>
      <c r="T452" s="87"/>
      <c r="AT452" s="26" t="s">
        <v>288</v>
      </c>
      <c r="AU452" s="26" t="s">
        <v>87</v>
      </c>
    </row>
    <row r="453" s="1" customFormat="1" ht="16.5" customHeight="1">
      <c r="B453" s="203"/>
      <c r="C453" s="255" t="s">
        <v>1816</v>
      </c>
      <c r="D453" s="255" t="s">
        <v>512</v>
      </c>
      <c r="E453" s="256" t="s">
        <v>4765</v>
      </c>
      <c r="F453" s="257" t="s">
        <v>4766</v>
      </c>
      <c r="G453" s="258" t="s">
        <v>515</v>
      </c>
      <c r="H453" s="259">
        <v>1</v>
      </c>
      <c r="I453" s="260"/>
      <c r="J453" s="261">
        <f>ROUND(I453*H453,2)</f>
        <v>0</v>
      </c>
      <c r="K453" s="257" t="s">
        <v>5</v>
      </c>
      <c r="L453" s="262"/>
      <c r="M453" s="263" t="s">
        <v>5</v>
      </c>
      <c r="N453" s="264" t="s">
        <v>51</v>
      </c>
      <c r="O453" s="49"/>
      <c r="P453" s="213">
        <f>O453*H453</f>
        <v>0</v>
      </c>
      <c r="Q453" s="213">
        <v>0</v>
      </c>
      <c r="R453" s="213">
        <f>Q453*H453</f>
        <v>0</v>
      </c>
      <c r="S453" s="213">
        <v>0</v>
      </c>
      <c r="T453" s="214">
        <f>S453*H453</f>
        <v>0</v>
      </c>
      <c r="AR453" s="26" t="s">
        <v>738</v>
      </c>
      <c r="AT453" s="26" t="s">
        <v>512</v>
      </c>
      <c r="AU453" s="26" t="s">
        <v>87</v>
      </c>
      <c r="AY453" s="26" t="s">
        <v>281</v>
      </c>
      <c r="BE453" s="215">
        <f>IF(N453="základní",J453,0)</f>
        <v>0</v>
      </c>
      <c r="BF453" s="215">
        <f>IF(N453="snížená",J453,0)</f>
        <v>0</v>
      </c>
      <c r="BG453" s="215">
        <f>IF(N453="zákl. přenesená",J453,0)</f>
        <v>0</v>
      </c>
      <c r="BH453" s="215">
        <f>IF(N453="sníž. přenesená",J453,0)</f>
        <v>0</v>
      </c>
      <c r="BI453" s="215">
        <f>IF(N453="nulová",J453,0)</f>
        <v>0</v>
      </c>
      <c r="BJ453" s="26" t="s">
        <v>24</v>
      </c>
      <c r="BK453" s="215">
        <f>ROUND(I453*H453,2)</f>
        <v>0</v>
      </c>
      <c r="BL453" s="26" t="s">
        <v>354</v>
      </c>
      <c r="BM453" s="26" t="s">
        <v>4767</v>
      </c>
    </row>
    <row r="454" s="1" customFormat="1">
      <c r="B454" s="48"/>
      <c r="D454" s="216" t="s">
        <v>288</v>
      </c>
      <c r="F454" s="217" t="s">
        <v>4758</v>
      </c>
      <c r="I454" s="218"/>
      <c r="L454" s="48"/>
      <c r="M454" s="219"/>
      <c r="N454" s="49"/>
      <c r="O454" s="49"/>
      <c r="P454" s="49"/>
      <c r="Q454" s="49"/>
      <c r="R454" s="49"/>
      <c r="S454" s="49"/>
      <c r="T454" s="87"/>
      <c r="AT454" s="26" t="s">
        <v>288</v>
      </c>
      <c r="AU454" s="26" t="s">
        <v>87</v>
      </c>
    </row>
    <row r="455" s="10" customFormat="1" ht="29.88" customHeight="1">
      <c r="B455" s="192"/>
      <c r="D455" s="193" t="s">
        <v>79</v>
      </c>
      <c r="E455" s="230" t="s">
        <v>4768</v>
      </c>
      <c r="F455" s="230" t="s">
        <v>4769</v>
      </c>
      <c r="I455" s="195"/>
      <c r="J455" s="231">
        <f>BK455</f>
        <v>0</v>
      </c>
      <c r="L455" s="192"/>
      <c r="M455" s="197"/>
      <c r="N455" s="198"/>
      <c r="O455" s="198"/>
      <c r="P455" s="199">
        <f>SUM(P456:P480)</f>
        <v>0</v>
      </c>
      <c r="Q455" s="198"/>
      <c r="R455" s="199">
        <f>SUM(R456:R480)</f>
        <v>0.088569119999999987</v>
      </c>
      <c r="S455" s="198"/>
      <c r="T455" s="200">
        <f>SUM(T456:T480)</f>
        <v>0</v>
      </c>
      <c r="AR455" s="193" t="s">
        <v>87</v>
      </c>
      <c r="AT455" s="201" t="s">
        <v>79</v>
      </c>
      <c r="AU455" s="201" t="s">
        <v>24</v>
      </c>
      <c r="AY455" s="193" t="s">
        <v>281</v>
      </c>
      <c r="BK455" s="202">
        <f>SUM(BK456:BK480)</f>
        <v>0</v>
      </c>
    </row>
    <row r="456" s="1" customFormat="1" ht="16.5" customHeight="1">
      <c r="B456" s="203"/>
      <c r="C456" s="204" t="s">
        <v>1830</v>
      </c>
      <c r="D456" s="204" t="s">
        <v>282</v>
      </c>
      <c r="E456" s="205" t="s">
        <v>4770</v>
      </c>
      <c r="F456" s="206" t="s">
        <v>4771</v>
      </c>
      <c r="G456" s="207" t="s">
        <v>515</v>
      </c>
      <c r="H456" s="208">
        <v>1</v>
      </c>
      <c r="I456" s="209"/>
      <c r="J456" s="210">
        <f>ROUND(I456*H456,2)</f>
        <v>0</v>
      </c>
      <c r="K456" s="206" t="s">
        <v>389</v>
      </c>
      <c r="L456" s="48"/>
      <c r="M456" s="211" t="s">
        <v>5</v>
      </c>
      <c r="N456" s="212" t="s">
        <v>51</v>
      </c>
      <c r="O456" s="49"/>
      <c r="P456" s="213">
        <f>O456*H456</f>
        <v>0</v>
      </c>
      <c r="Q456" s="213">
        <v>0</v>
      </c>
      <c r="R456" s="213">
        <f>Q456*H456</f>
        <v>0</v>
      </c>
      <c r="S456" s="213">
        <v>0</v>
      </c>
      <c r="T456" s="214">
        <f>S456*H456</f>
        <v>0</v>
      </c>
      <c r="AR456" s="26" t="s">
        <v>354</v>
      </c>
      <c r="AT456" s="26" t="s">
        <v>282</v>
      </c>
      <c r="AU456" s="26" t="s">
        <v>87</v>
      </c>
      <c r="AY456" s="26" t="s">
        <v>281</v>
      </c>
      <c r="BE456" s="215">
        <f>IF(N456="základní",J456,0)</f>
        <v>0</v>
      </c>
      <c r="BF456" s="215">
        <f>IF(N456="snížená",J456,0)</f>
        <v>0</v>
      </c>
      <c r="BG456" s="215">
        <f>IF(N456="zákl. přenesená",J456,0)</f>
        <v>0</v>
      </c>
      <c r="BH456" s="215">
        <f>IF(N456="sníž. přenesená",J456,0)</f>
        <v>0</v>
      </c>
      <c r="BI456" s="215">
        <f>IF(N456="nulová",J456,0)</f>
        <v>0</v>
      </c>
      <c r="BJ456" s="26" t="s">
        <v>24</v>
      </c>
      <c r="BK456" s="215">
        <f>ROUND(I456*H456,2)</f>
        <v>0</v>
      </c>
      <c r="BL456" s="26" t="s">
        <v>354</v>
      </c>
      <c r="BM456" s="26" t="s">
        <v>4772</v>
      </c>
    </row>
    <row r="457" s="1" customFormat="1">
      <c r="B457" s="48"/>
      <c r="D457" s="216" t="s">
        <v>288</v>
      </c>
      <c r="F457" s="217" t="s">
        <v>4773</v>
      </c>
      <c r="I457" s="218"/>
      <c r="L457" s="48"/>
      <c r="M457" s="219"/>
      <c r="N457" s="49"/>
      <c r="O457" s="49"/>
      <c r="P457" s="49"/>
      <c r="Q457" s="49"/>
      <c r="R457" s="49"/>
      <c r="S457" s="49"/>
      <c r="T457" s="87"/>
      <c r="AT457" s="26" t="s">
        <v>288</v>
      </c>
      <c r="AU457" s="26" t="s">
        <v>87</v>
      </c>
    </row>
    <row r="458" s="1" customFormat="1" ht="16.5" customHeight="1">
      <c r="B458" s="203"/>
      <c r="C458" s="255" t="s">
        <v>1844</v>
      </c>
      <c r="D458" s="255" t="s">
        <v>512</v>
      </c>
      <c r="E458" s="256" t="s">
        <v>4774</v>
      </c>
      <c r="F458" s="257" t="s">
        <v>4775</v>
      </c>
      <c r="G458" s="258" t="s">
        <v>515</v>
      </c>
      <c r="H458" s="259">
        <v>1</v>
      </c>
      <c r="I458" s="260"/>
      <c r="J458" s="261">
        <f>ROUND(I458*H458,2)</f>
        <v>0</v>
      </c>
      <c r="K458" s="257" t="s">
        <v>5</v>
      </c>
      <c r="L458" s="262"/>
      <c r="M458" s="263" t="s">
        <v>5</v>
      </c>
      <c r="N458" s="264" t="s">
        <v>51</v>
      </c>
      <c r="O458" s="49"/>
      <c r="P458" s="213">
        <f>O458*H458</f>
        <v>0</v>
      </c>
      <c r="Q458" s="213">
        <v>0</v>
      </c>
      <c r="R458" s="213">
        <f>Q458*H458</f>
        <v>0</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4776</v>
      </c>
    </row>
    <row r="459" s="1" customFormat="1">
      <c r="B459" s="48"/>
      <c r="D459" s="216" t="s">
        <v>288</v>
      </c>
      <c r="F459" s="217" t="s">
        <v>4777</v>
      </c>
      <c r="I459" s="218"/>
      <c r="L459" s="48"/>
      <c r="M459" s="219"/>
      <c r="N459" s="49"/>
      <c r="O459" s="49"/>
      <c r="P459" s="49"/>
      <c r="Q459" s="49"/>
      <c r="R459" s="49"/>
      <c r="S459" s="49"/>
      <c r="T459" s="87"/>
      <c r="AT459" s="26" t="s">
        <v>288</v>
      </c>
      <c r="AU459" s="26" t="s">
        <v>87</v>
      </c>
    </row>
    <row r="460" s="1" customFormat="1" ht="16.5" customHeight="1">
      <c r="B460" s="203"/>
      <c r="C460" s="255" t="s">
        <v>1849</v>
      </c>
      <c r="D460" s="255" t="s">
        <v>512</v>
      </c>
      <c r="E460" s="256" t="s">
        <v>4778</v>
      </c>
      <c r="F460" s="257" t="s">
        <v>4779</v>
      </c>
      <c r="G460" s="258" t="s">
        <v>515</v>
      </c>
      <c r="H460" s="259">
        <v>2</v>
      </c>
      <c r="I460" s="260"/>
      <c r="J460" s="261">
        <f>ROUND(I460*H460,2)</f>
        <v>0</v>
      </c>
      <c r="K460" s="257" t="s">
        <v>5</v>
      </c>
      <c r="L460" s="262"/>
      <c r="M460" s="263" t="s">
        <v>5</v>
      </c>
      <c r="N460" s="264" t="s">
        <v>51</v>
      </c>
      <c r="O460" s="49"/>
      <c r="P460" s="213">
        <f>O460*H460</f>
        <v>0</v>
      </c>
      <c r="Q460" s="213">
        <v>0</v>
      </c>
      <c r="R460" s="213">
        <f>Q460*H460</f>
        <v>0</v>
      </c>
      <c r="S460" s="213">
        <v>0</v>
      </c>
      <c r="T460" s="214">
        <f>S460*H460</f>
        <v>0</v>
      </c>
      <c r="AR460" s="26" t="s">
        <v>738</v>
      </c>
      <c r="AT460" s="26" t="s">
        <v>512</v>
      </c>
      <c r="AU460" s="26" t="s">
        <v>87</v>
      </c>
      <c r="AY460" s="26" t="s">
        <v>281</v>
      </c>
      <c r="BE460" s="215">
        <f>IF(N460="základní",J460,0)</f>
        <v>0</v>
      </c>
      <c r="BF460" s="215">
        <f>IF(N460="snížená",J460,0)</f>
        <v>0</v>
      </c>
      <c r="BG460" s="215">
        <f>IF(N460="zákl. přenesená",J460,0)</f>
        <v>0</v>
      </c>
      <c r="BH460" s="215">
        <f>IF(N460="sníž. přenesená",J460,0)</f>
        <v>0</v>
      </c>
      <c r="BI460" s="215">
        <f>IF(N460="nulová",J460,0)</f>
        <v>0</v>
      </c>
      <c r="BJ460" s="26" t="s">
        <v>24</v>
      </c>
      <c r="BK460" s="215">
        <f>ROUND(I460*H460,2)</f>
        <v>0</v>
      </c>
      <c r="BL460" s="26" t="s">
        <v>354</v>
      </c>
      <c r="BM460" s="26" t="s">
        <v>4780</v>
      </c>
    </row>
    <row r="461" s="1" customFormat="1">
      <c r="B461" s="48"/>
      <c r="D461" s="216" t="s">
        <v>288</v>
      </c>
      <c r="F461" s="217" t="s">
        <v>4779</v>
      </c>
      <c r="I461" s="218"/>
      <c r="L461" s="48"/>
      <c r="M461" s="219"/>
      <c r="N461" s="49"/>
      <c r="O461" s="49"/>
      <c r="P461" s="49"/>
      <c r="Q461" s="49"/>
      <c r="R461" s="49"/>
      <c r="S461" s="49"/>
      <c r="T461" s="87"/>
      <c r="AT461" s="26" t="s">
        <v>288</v>
      </c>
      <c r="AU461" s="26" t="s">
        <v>87</v>
      </c>
    </row>
    <row r="462" s="1" customFormat="1" ht="16.5" customHeight="1">
      <c r="B462" s="203"/>
      <c r="C462" s="204" t="s">
        <v>1855</v>
      </c>
      <c r="D462" s="204" t="s">
        <v>282</v>
      </c>
      <c r="E462" s="205" t="s">
        <v>4781</v>
      </c>
      <c r="F462" s="206" t="s">
        <v>4782</v>
      </c>
      <c r="G462" s="207" t="s">
        <v>515</v>
      </c>
      <c r="H462" s="208">
        <v>1</v>
      </c>
      <c r="I462" s="209"/>
      <c r="J462" s="210">
        <f>ROUND(I462*H462,2)</f>
        <v>0</v>
      </c>
      <c r="K462" s="206" t="s">
        <v>389</v>
      </c>
      <c r="L462" s="48"/>
      <c r="M462" s="211" t="s">
        <v>5</v>
      </c>
      <c r="N462" s="212" t="s">
        <v>51</v>
      </c>
      <c r="O462" s="49"/>
      <c r="P462" s="213">
        <f>O462*H462</f>
        <v>0</v>
      </c>
      <c r="Q462" s="213">
        <v>0</v>
      </c>
      <c r="R462" s="213">
        <f>Q462*H462</f>
        <v>0</v>
      </c>
      <c r="S462" s="213">
        <v>0</v>
      </c>
      <c r="T462" s="214">
        <f>S462*H462</f>
        <v>0</v>
      </c>
      <c r="AR462" s="26" t="s">
        <v>354</v>
      </c>
      <c r="AT462" s="26" t="s">
        <v>282</v>
      </c>
      <c r="AU462" s="26" t="s">
        <v>87</v>
      </c>
      <c r="AY462" s="26" t="s">
        <v>281</v>
      </c>
      <c r="BE462" s="215">
        <f>IF(N462="základní",J462,0)</f>
        <v>0</v>
      </c>
      <c r="BF462" s="215">
        <f>IF(N462="snížená",J462,0)</f>
        <v>0</v>
      </c>
      <c r="BG462" s="215">
        <f>IF(N462="zákl. přenesená",J462,0)</f>
        <v>0</v>
      </c>
      <c r="BH462" s="215">
        <f>IF(N462="sníž. přenesená",J462,0)</f>
        <v>0</v>
      </c>
      <c r="BI462" s="215">
        <f>IF(N462="nulová",J462,0)</f>
        <v>0</v>
      </c>
      <c r="BJ462" s="26" t="s">
        <v>24</v>
      </c>
      <c r="BK462" s="215">
        <f>ROUND(I462*H462,2)</f>
        <v>0</v>
      </c>
      <c r="BL462" s="26" t="s">
        <v>354</v>
      </c>
      <c r="BM462" s="26" t="s">
        <v>4783</v>
      </c>
    </row>
    <row r="463" s="1" customFormat="1">
      <c r="B463" s="48"/>
      <c r="D463" s="216" t="s">
        <v>288</v>
      </c>
      <c r="F463" s="217" t="s">
        <v>4784</v>
      </c>
      <c r="I463" s="218"/>
      <c r="L463" s="48"/>
      <c r="M463" s="219"/>
      <c r="N463" s="49"/>
      <c r="O463" s="49"/>
      <c r="P463" s="49"/>
      <c r="Q463" s="49"/>
      <c r="R463" s="49"/>
      <c r="S463" s="49"/>
      <c r="T463" s="87"/>
      <c r="AT463" s="26" t="s">
        <v>288</v>
      </c>
      <c r="AU463" s="26" t="s">
        <v>87</v>
      </c>
    </row>
    <row r="464" s="1" customFormat="1" ht="16.5" customHeight="1">
      <c r="B464" s="203"/>
      <c r="C464" s="255" t="s">
        <v>1862</v>
      </c>
      <c r="D464" s="255" t="s">
        <v>512</v>
      </c>
      <c r="E464" s="256" t="s">
        <v>4785</v>
      </c>
      <c r="F464" s="257" t="s">
        <v>4786</v>
      </c>
      <c r="G464" s="258" t="s">
        <v>515</v>
      </c>
      <c r="H464" s="259">
        <v>1</v>
      </c>
      <c r="I464" s="260"/>
      <c r="J464" s="261">
        <f>ROUND(I464*H464,2)</f>
        <v>0</v>
      </c>
      <c r="K464" s="257" t="s">
        <v>5</v>
      </c>
      <c r="L464" s="262"/>
      <c r="M464" s="263" t="s">
        <v>5</v>
      </c>
      <c r="N464" s="264" t="s">
        <v>51</v>
      </c>
      <c r="O464" s="49"/>
      <c r="P464" s="213">
        <f>O464*H464</f>
        <v>0</v>
      </c>
      <c r="Q464" s="213">
        <v>0</v>
      </c>
      <c r="R464" s="213">
        <f>Q464*H464</f>
        <v>0</v>
      </c>
      <c r="S464" s="213">
        <v>0</v>
      </c>
      <c r="T464" s="214">
        <f>S464*H464</f>
        <v>0</v>
      </c>
      <c r="AR464" s="26" t="s">
        <v>738</v>
      </c>
      <c r="AT464" s="26" t="s">
        <v>512</v>
      </c>
      <c r="AU464" s="26" t="s">
        <v>87</v>
      </c>
      <c r="AY464" s="26" t="s">
        <v>281</v>
      </c>
      <c r="BE464" s="215">
        <f>IF(N464="základní",J464,0)</f>
        <v>0</v>
      </c>
      <c r="BF464" s="215">
        <f>IF(N464="snížená",J464,0)</f>
        <v>0</v>
      </c>
      <c r="BG464" s="215">
        <f>IF(N464="zákl. přenesená",J464,0)</f>
        <v>0</v>
      </c>
      <c r="BH464" s="215">
        <f>IF(N464="sníž. přenesená",J464,0)</f>
        <v>0</v>
      </c>
      <c r="BI464" s="215">
        <f>IF(N464="nulová",J464,0)</f>
        <v>0</v>
      </c>
      <c r="BJ464" s="26" t="s">
        <v>24</v>
      </c>
      <c r="BK464" s="215">
        <f>ROUND(I464*H464,2)</f>
        <v>0</v>
      </c>
      <c r="BL464" s="26" t="s">
        <v>354</v>
      </c>
      <c r="BM464" s="26" t="s">
        <v>4787</v>
      </c>
    </row>
    <row r="465" s="1" customFormat="1">
      <c r="B465" s="48"/>
      <c r="D465" s="216" t="s">
        <v>288</v>
      </c>
      <c r="F465" s="217" t="s">
        <v>4786</v>
      </c>
      <c r="I465" s="218"/>
      <c r="L465" s="48"/>
      <c r="M465" s="219"/>
      <c r="N465" s="49"/>
      <c r="O465" s="49"/>
      <c r="P465" s="49"/>
      <c r="Q465" s="49"/>
      <c r="R465" s="49"/>
      <c r="S465" s="49"/>
      <c r="T465" s="87"/>
      <c r="AT465" s="26" t="s">
        <v>288</v>
      </c>
      <c r="AU465" s="26" t="s">
        <v>87</v>
      </c>
    </row>
    <row r="466" s="1" customFormat="1" ht="16.5" customHeight="1">
      <c r="B466" s="203"/>
      <c r="C466" s="204" t="s">
        <v>1869</v>
      </c>
      <c r="D466" s="204" t="s">
        <v>282</v>
      </c>
      <c r="E466" s="205" t="s">
        <v>4384</v>
      </c>
      <c r="F466" s="206" t="s">
        <v>4385</v>
      </c>
      <c r="G466" s="207" t="s">
        <v>515</v>
      </c>
      <c r="H466" s="208">
        <v>1</v>
      </c>
      <c r="I466" s="209"/>
      <c r="J466" s="210">
        <f>ROUND(I466*H466,2)</f>
        <v>0</v>
      </c>
      <c r="K466" s="206" t="s">
        <v>389</v>
      </c>
      <c r="L466" s="48"/>
      <c r="M466" s="211" t="s">
        <v>5</v>
      </c>
      <c r="N466" s="212" t="s">
        <v>51</v>
      </c>
      <c r="O466" s="49"/>
      <c r="P466" s="213">
        <f>O466*H466</f>
        <v>0</v>
      </c>
      <c r="Q466" s="213">
        <v>0</v>
      </c>
      <c r="R466" s="213">
        <f>Q466*H466</f>
        <v>0</v>
      </c>
      <c r="S466" s="213">
        <v>0</v>
      </c>
      <c r="T466" s="214">
        <f>S466*H466</f>
        <v>0</v>
      </c>
      <c r="AR466" s="26" t="s">
        <v>354</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354</v>
      </c>
      <c r="BM466" s="26" t="s">
        <v>4788</v>
      </c>
    </row>
    <row r="467" s="1" customFormat="1">
      <c r="B467" s="48"/>
      <c r="D467" s="216" t="s">
        <v>288</v>
      </c>
      <c r="F467" s="217" t="s">
        <v>4387</v>
      </c>
      <c r="I467" s="218"/>
      <c r="L467" s="48"/>
      <c r="M467" s="219"/>
      <c r="N467" s="49"/>
      <c r="O467" s="49"/>
      <c r="P467" s="49"/>
      <c r="Q467" s="49"/>
      <c r="R467" s="49"/>
      <c r="S467" s="49"/>
      <c r="T467" s="87"/>
      <c r="AT467" s="26" t="s">
        <v>288</v>
      </c>
      <c r="AU467" s="26" t="s">
        <v>87</v>
      </c>
    </row>
    <row r="468" s="1" customFormat="1" ht="25.5" customHeight="1">
      <c r="B468" s="203"/>
      <c r="C468" s="255" t="s">
        <v>1874</v>
      </c>
      <c r="D468" s="255" t="s">
        <v>512</v>
      </c>
      <c r="E468" s="256" t="s">
        <v>4789</v>
      </c>
      <c r="F468" s="257" t="s">
        <v>4409</v>
      </c>
      <c r="G468" s="258" t="s">
        <v>515</v>
      </c>
      <c r="H468" s="259">
        <v>1</v>
      </c>
      <c r="I468" s="260"/>
      <c r="J468" s="261">
        <f>ROUND(I468*H468,2)</f>
        <v>0</v>
      </c>
      <c r="K468" s="257" t="s">
        <v>5</v>
      </c>
      <c r="L468" s="262"/>
      <c r="M468" s="263" t="s">
        <v>5</v>
      </c>
      <c r="N468" s="264" t="s">
        <v>51</v>
      </c>
      <c r="O468" s="49"/>
      <c r="P468" s="213">
        <f>O468*H468</f>
        <v>0</v>
      </c>
      <c r="Q468" s="213">
        <v>0</v>
      </c>
      <c r="R468" s="213">
        <f>Q468*H468</f>
        <v>0</v>
      </c>
      <c r="S468" s="213">
        <v>0</v>
      </c>
      <c r="T468" s="214">
        <f>S468*H468</f>
        <v>0</v>
      </c>
      <c r="AR468" s="26" t="s">
        <v>738</v>
      </c>
      <c r="AT468" s="26" t="s">
        <v>512</v>
      </c>
      <c r="AU468" s="26" t="s">
        <v>87</v>
      </c>
      <c r="AY468" s="26" t="s">
        <v>281</v>
      </c>
      <c r="BE468" s="215">
        <f>IF(N468="základní",J468,0)</f>
        <v>0</v>
      </c>
      <c r="BF468" s="215">
        <f>IF(N468="snížená",J468,0)</f>
        <v>0</v>
      </c>
      <c r="BG468" s="215">
        <f>IF(N468="zákl. přenesená",J468,0)</f>
        <v>0</v>
      </c>
      <c r="BH468" s="215">
        <f>IF(N468="sníž. přenesená",J468,0)</f>
        <v>0</v>
      </c>
      <c r="BI468" s="215">
        <f>IF(N468="nulová",J468,0)</f>
        <v>0</v>
      </c>
      <c r="BJ468" s="26" t="s">
        <v>24</v>
      </c>
      <c r="BK468" s="215">
        <f>ROUND(I468*H468,2)</f>
        <v>0</v>
      </c>
      <c r="BL468" s="26" t="s">
        <v>354</v>
      </c>
      <c r="BM468" s="26" t="s">
        <v>4790</v>
      </c>
    </row>
    <row r="469" s="1" customFormat="1">
      <c r="B469" s="48"/>
      <c r="D469" s="216" t="s">
        <v>288</v>
      </c>
      <c r="F469" s="217" t="s">
        <v>4409</v>
      </c>
      <c r="I469" s="218"/>
      <c r="L469" s="48"/>
      <c r="M469" s="219"/>
      <c r="N469" s="49"/>
      <c r="O469" s="49"/>
      <c r="P469" s="49"/>
      <c r="Q469" s="49"/>
      <c r="R469" s="49"/>
      <c r="S469" s="49"/>
      <c r="T469" s="87"/>
      <c r="AT469" s="26" t="s">
        <v>288</v>
      </c>
      <c r="AU469" s="26" t="s">
        <v>87</v>
      </c>
    </row>
    <row r="470" s="1" customFormat="1" ht="16.5" customHeight="1">
      <c r="B470" s="203"/>
      <c r="C470" s="204" t="s">
        <v>1879</v>
      </c>
      <c r="D470" s="204" t="s">
        <v>282</v>
      </c>
      <c r="E470" s="205" t="s">
        <v>4791</v>
      </c>
      <c r="F470" s="206" t="s">
        <v>4792</v>
      </c>
      <c r="G470" s="207" t="s">
        <v>515</v>
      </c>
      <c r="H470" s="208">
        <v>1</v>
      </c>
      <c r="I470" s="209"/>
      <c r="J470" s="210">
        <f>ROUND(I470*H470,2)</f>
        <v>0</v>
      </c>
      <c r="K470" s="206" t="s">
        <v>389</v>
      </c>
      <c r="L470" s="48"/>
      <c r="M470" s="211" t="s">
        <v>5</v>
      </c>
      <c r="N470" s="212" t="s">
        <v>51</v>
      </c>
      <c r="O470" s="49"/>
      <c r="P470" s="213">
        <f>O470*H470</f>
        <v>0</v>
      </c>
      <c r="Q470" s="213">
        <v>0</v>
      </c>
      <c r="R470" s="213">
        <f>Q470*H470</f>
        <v>0</v>
      </c>
      <c r="S470" s="213">
        <v>0</v>
      </c>
      <c r="T470" s="214">
        <f>S470*H470</f>
        <v>0</v>
      </c>
      <c r="AR470" s="26" t="s">
        <v>354</v>
      </c>
      <c r="AT470" s="26" t="s">
        <v>282</v>
      </c>
      <c r="AU470" s="26" t="s">
        <v>87</v>
      </c>
      <c r="AY470" s="26" t="s">
        <v>281</v>
      </c>
      <c r="BE470" s="215">
        <f>IF(N470="základní",J470,0)</f>
        <v>0</v>
      </c>
      <c r="BF470" s="215">
        <f>IF(N470="snížená",J470,0)</f>
        <v>0</v>
      </c>
      <c r="BG470" s="215">
        <f>IF(N470="zákl. přenesená",J470,0)</f>
        <v>0</v>
      </c>
      <c r="BH470" s="215">
        <f>IF(N470="sníž. přenesená",J470,0)</f>
        <v>0</v>
      </c>
      <c r="BI470" s="215">
        <f>IF(N470="nulová",J470,0)</f>
        <v>0</v>
      </c>
      <c r="BJ470" s="26" t="s">
        <v>24</v>
      </c>
      <c r="BK470" s="215">
        <f>ROUND(I470*H470,2)</f>
        <v>0</v>
      </c>
      <c r="BL470" s="26" t="s">
        <v>354</v>
      </c>
      <c r="BM470" s="26" t="s">
        <v>4793</v>
      </c>
    </row>
    <row r="471" s="1" customFormat="1">
      <c r="B471" s="48"/>
      <c r="D471" s="216" t="s">
        <v>288</v>
      </c>
      <c r="F471" s="217" t="s">
        <v>4794</v>
      </c>
      <c r="I471" s="218"/>
      <c r="L471" s="48"/>
      <c r="M471" s="219"/>
      <c r="N471" s="49"/>
      <c r="O471" s="49"/>
      <c r="P471" s="49"/>
      <c r="Q471" s="49"/>
      <c r="R471" s="49"/>
      <c r="S471" s="49"/>
      <c r="T471" s="87"/>
      <c r="AT471" s="26" t="s">
        <v>288</v>
      </c>
      <c r="AU471" s="26" t="s">
        <v>87</v>
      </c>
    </row>
    <row r="472" s="1" customFormat="1" ht="16.5" customHeight="1">
      <c r="B472" s="203"/>
      <c r="C472" s="255" t="s">
        <v>1886</v>
      </c>
      <c r="D472" s="255" t="s">
        <v>512</v>
      </c>
      <c r="E472" s="256" t="s">
        <v>4795</v>
      </c>
      <c r="F472" s="257" t="s">
        <v>4796</v>
      </c>
      <c r="G472" s="258" t="s">
        <v>515</v>
      </c>
      <c r="H472" s="259">
        <v>1</v>
      </c>
      <c r="I472" s="260"/>
      <c r="J472" s="261">
        <f>ROUND(I472*H472,2)</f>
        <v>0</v>
      </c>
      <c r="K472" s="257" t="s">
        <v>5</v>
      </c>
      <c r="L472" s="262"/>
      <c r="M472" s="263" t="s">
        <v>5</v>
      </c>
      <c r="N472" s="264" t="s">
        <v>51</v>
      </c>
      <c r="O472" s="49"/>
      <c r="P472" s="213">
        <f>O472*H472</f>
        <v>0</v>
      </c>
      <c r="Q472" s="213">
        <v>0</v>
      </c>
      <c r="R472" s="213">
        <f>Q472*H472</f>
        <v>0</v>
      </c>
      <c r="S472" s="213">
        <v>0</v>
      </c>
      <c r="T472" s="214">
        <f>S472*H472</f>
        <v>0</v>
      </c>
      <c r="AR472" s="26" t="s">
        <v>738</v>
      </c>
      <c r="AT472" s="26" t="s">
        <v>512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4797</v>
      </c>
    </row>
    <row r="473" s="1" customFormat="1" ht="16.5" customHeight="1">
      <c r="B473" s="203"/>
      <c r="C473" s="204" t="s">
        <v>1894</v>
      </c>
      <c r="D473" s="204" t="s">
        <v>282</v>
      </c>
      <c r="E473" s="205" t="s">
        <v>4798</v>
      </c>
      <c r="F473" s="206" t="s">
        <v>4453</v>
      </c>
      <c r="G473" s="207" t="s">
        <v>394</v>
      </c>
      <c r="H473" s="208">
        <v>26</v>
      </c>
      <c r="I473" s="209"/>
      <c r="J473" s="210">
        <f>ROUND(I473*H473,2)</f>
        <v>0</v>
      </c>
      <c r="K473" s="206" t="s">
        <v>389</v>
      </c>
      <c r="L473" s="48"/>
      <c r="M473" s="211" t="s">
        <v>5</v>
      </c>
      <c r="N473" s="212" t="s">
        <v>51</v>
      </c>
      <c r="O473" s="49"/>
      <c r="P473" s="213">
        <f>O473*H473</f>
        <v>0</v>
      </c>
      <c r="Q473" s="213">
        <v>0.0031199999999999999</v>
      </c>
      <c r="R473" s="213">
        <f>Q473*H473</f>
        <v>0.081119999999999998</v>
      </c>
      <c r="S473" s="213">
        <v>0</v>
      </c>
      <c r="T473" s="214">
        <f>S473*H473</f>
        <v>0</v>
      </c>
      <c r="AR473" s="26" t="s">
        <v>354</v>
      </c>
      <c r="AT473" s="26" t="s">
        <v>282</v>
      </c>
      <c r="AU473" s="26" t="s">
        <v>87</v>
      </c>
      <c r="AY473" s="26" t="s">
        <v>281</v>
      </c>
      <c r="BE473" s="215">
        <f>IF(N473="základní",J473,0)</f>
        <v>0</v>
      </c>
      <c r="BF473" s="215">
        <f>IF(N473="snížená",J473,0)</f>
        <v>0</v>
      </c>
      <c r="BG473" s="215">
        <f>IF(N473="zákl. přenesená",J473,0)</f>
        <v>0</v>
      </c>
      <c r="BH473" s="215">
        <f>IF(N473="sníž. přenesená",J473,0)</f>
        <v>0</v>
      </c>
      <c r="BI473" s="215">
        <f>IF(N473="nulová",J473,0)</f>
        <v>0</v>
      </c>
      <c r="BJ473" s="26" t="s">
        <v>24</v>
      </c>
      <c r="BK473" s="215">
        <f>ROUND(I473*H473,2)</f>
        <v>0</v>
      </c>
      <c r="BL473" s="26" t="s">
        <v>354</v>
      </c>
      <c r="BM473" s="26" t="s">
        <v>4799</v>
      </c>
    </row>
    <row r="474" s="1" customFormat="1">
      <c r="B474" s="48"/>
      <c r="D474" s="216" t="s">
        <v>288</v>
      </c>
      <c r="F474" s="217" t="s">
        <v>4455</v>
      </c>
      <c r="I474" s="218"/>
      <c r="L474" s="48"/>
      <c r="M474" s="219"/>
      <c r="N474" s="49"/>
      <c r="O474" s="49"/>
      <c r="P474" s="49"/>
      <c r="Q474" s="49"/>
      <c r="R474" s="49"/>
      <c r="S474" s="49"/>
      <c r="T474" s="87"/>
      <c r="AT474" s="26" t="s">
        <v>288</v>
      </c>
      <c r="AU474" s="26" t="s">
        <v>87</v>
      </c>
    </row>
    <row r="475" s="13" customFormat="1">
      <c r="B475" s="239"/>
      <c r="D475" s="216" t="s">
        <v>402</v>
      </c>
      <c r="E475" s="240" t="s">
        <v>5</v>
      </c>
      <c r="F475" s="241" t="s">
        <v>4800</v>
      </c>
      <c r="H475" s="242">
        <v>26</v>
      </c>
      <c r="I475" s="243"/>
      <c r="L475" s="239"/>
      <c r="M475" s="244"/>
      <c r="N475" s="245"/>
      <c r="O475" s="245"/>
      <c r="P475" s="245"/>
      <c r="Q475" s="245"/>
      <c r="R475" s="245"/>
      <c r="S475" s="245"/>
      <c r="T475" s="246"/>
      <c r="AT475" s="240" t="s">
        <v>402</v>
      </c>
      <c r="AU475" s="240" t="s">
        <v>87</v>
      </c>
      <c r="AV475" s="13" t="s">
        <v>87</v>
      </c>
      <c r="AW475" s="13" t="s">
        <v>43</v>
      </c>
      <c r="AX475" s="13" t="s">
        <v>80</v>
      </c>
      <c r="AY475" s="240" t="s">
        <v>281</v>
      </c>
    </row>
    <row r="476" s="1" customFormat="1" ht="16.5" customHeight="1">
      <c r="B476" s="203"/>
      <c r="C476" s="204" t="s">
        <v>1899</v>
      </c>
      <c r="D476" s="204" t="s">
        <v>282</v>
      </c>
      <c r="E476" s="205" t="s">
        <v>4487</v>
      </c>
      <c r="F476" s="206" t="s">
        <v>4488</v>
      </c>
      <c r="G476" s="207" t="s">
        <v>388</v>
      </c>
      <c r="H476" s="208">
        <v>15.519</v>
      </c>
      <c r="I476" s="209"/>
      <c r="J476" s="210">
        <f>ROUND(I476*H476,2)</f>
        <v>0</v>
      </c>
      <c r="K476" s="206" t="s">
        <v>5</v>
      </c>
      <c r="L476" s="48"/>
      <c r="M476" s="211" t="s">
        <v>5</v>
      </c>
      <c r="N476" s="212" t="s">
        <v>51</v>
      </c>
      <c r="O476" s="49"/>
      <c r="P476" s="213">
        <f>O476*H476</f>
        <v>0</v>
      </c>
      <c r="Q476" s="213">
        <v>0.00038000000000000002</v>
      </c>
      <c r="R476" s="213">
        <f>Q476*H476</f>
        <v>0.0058972200000000008</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4801</v>
      </c>
    </row>
    <row r="477" s="1" customFormat="1">
      <c r="B477" s="48"/>
      <c r="D477" s="216" t="s">
        <v>288</v>
      </c>
      <c r="F477" s="217" t="s">
        <v>4490</v>
      </c>
      <c r="I477" s="218"/>
      <c r="L477" s="48"/>
      <c r="M477" s="219"/>
      <c r="N477" s="49"/>
      <c r="O477" s="49"/>
      <c r="P477" s="49"/>
      <c r="Q477" s="49"/>
      <c r="R477" s="49"/>
      <c r="S477" s="49"/>
      <c r="T477" s="87"/>
      <c r="AT477" s="26" t="s">
        <v>288</v>
      </c>
      <c r="AU477" s="26" t="s">
        <v>87</v>
      </c>
    </row>
    <row r="478" s="1" customFormat="1" ht="25.5" customHeight="1">
      <c r="B478" s="203"/>
      <c r="C478" s="255" t="s">
        <v>1904</v>
      </c>
      <c r="D478" s="255" t="s">
        <v>512</v>
      </c>
      <c r="E478" s="256" t="s">
        <v>4802</v>
      </c>
      <c r="F478" s="257" t="s">
        <v>4803</v>
      </c>
      <c r="G478" s="258" t="s">
        <v>388</v>
      </c>
      <c r="H478" s="259">
        <v>15.519</v>
      </c>
      <c r="I478" s="260"/>
      <c r="J478" s="261">
        <f>ROUND(I478*H478,2)</f>
        <v>0</v>
      </c>
      <c r="K478" s="257" t="s">
        <v>5</v>
      </c>
      <c r="L478" s="262"/>
      <c r="M478" s="263" t="s">
        <v>5</v>
      </c>
      <c r="N478" s="264" t="s">
        <v>51</v>
      </c>
      <c r="O478" s="49"/>
      <c r="P478" s="213">
        <f>O478*H478</f>
        <v>0</v>
      </c>
      <c r="Q478" s="213">
        <v>0.00010000000000000001</v>
      </c>
      <c r="R478" s="213">
        <f>Q478*H478</f>
        <v>0.0015519000000000002</v>
      </c>
      <c r="S478" s="213">
        <v>0</v>
      </c>
      <c r="T478" s="214">
        <f>S478*H478</f>
        <v>0</v>
      </c>
      <c r="AR478" s="26" t="s">
        <v>738</v>
      </c>
      <c r="AT478" s="26" t="s">
        <v>512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4804</v>
      </c>
    </row>
    <row r="479" s="1" customFormat="1">
      <c r="B479" s="48"/>
      <c r="D479" s="216" t="s">
        <v>288</v>
      </c>
      <c r="F479" s="217" t="s">
        <v>4494</v>
      </c>
      <c r="I479" s="218"/>
      <c r="L479" s="48"/>
      <c r="M479" s="219"/>
      <c r="N479" s="49"/>
      <c r="O479" s="49"/>
      <c r="P479" s="49"/>
      <c r="Q479" s="49"/>
      <c r="R479" s="49"/>
      <c r="S479" s="49"/>
      <c r="T479" s="87"/>
      <c r="AT479" s="26" t="s">
        <v>288</v>
      </c>
      <c r="AU479" s="26" t="s">
        <v>87</v>
      </c>
    </row>
    <row r="480" s="13" customFormat="1">
      <c r="B480" s="239"/>
      <c r="D480" s="216" t="s">
        <v>402</v>
      </c>
      <c r="E480" s="240" t="s">
        <v>5</v>
      </c>
      <c r="F480" s="241" t="s">
        <v>4805</v>
      </c>
      <c r="H480" s="242">
        <v>15.519</v>
      </c>
      <c r="I480" s="243"/>
      <c r="L480" s="239"/>
      <c r="M480" s="244"/>
      <c r="N480" s="245"/>
      <c r="O480" s="245"/>
      <c r="P480" s="245"/>
      <c r="Q480" s="245"/>
      <c r="R480" s="245"/>
      <c r="S480" s="245"/>
      <c r="T480" s="246"/>
      <c r="AT480" s="240" t="s">
        <v>402</v>
      </c>
      <c r="AU480" s="240" t="s">
        <v>87</v>
      </c>
      <c r="AV480" s="13" t="s">
        <v>87</v>
      </c>
      <c r="AW480" s="13" t="s">
        <v>43</v>
      </c>
      <c r="AX480" s="13" t="s">
        <v>80</v>
      </c>
      <c r="AY480" s="240" t="s">
        <v>281</v>
      </c>
    </row>
    <row r="481" s="10" customFormat="1" ht="29.88" customHeight="1">
      <c r="B481" s="192"/>
      <c r="D481" s="193" t="s">
        <v>79</v>
      </c>
      <c r="E481" s="230" t="s">
        <v>236</v>
      </c>
      <c r="F481" s="230" t="s">
        <v>3661</v>
      </c>
      <c r="I481" s="195"/>
      <c r="J481" s="231">
        <f>BK481</f>
        <v>0</v>
      </c>
      <c r="L481" s="192"/>
      <c r="M481" s="197"/>
      <c r="N481" s="198"/>
      <c r="O481" s="198"/>
      <c r="P481" s="199">
        <f>SUM(P482:P493)</f>
        <v>0</v>
      </c>
      <c r="Q481" s="198"/>
      <c r="R481" s="199">
        <f>SUM(R482:R493)</f>
        <v>0.20000000000000001</v>
      </c>
      <c r="S481" s="198"/>
      <c r="T481" s="200">
        <f>SUM(T482:T493)</f>
        <v>0</v>
      </c>
      <c r="AR481" s="193" t="s">
        <v>87</v>
      </c>
      <c r="AT481" s="201" t="s">
        <v>79</v>
      </c>
      <c r="AU481" s="201" t="s">
        <v>24</v>
      </c>
      <c r="AY481" s="193" t="s">
        <v>281</v>
      </c>
      <c r="BK481" s="202">
        <f>SUM(BK482:BK493)</f>
        <v>0</v>
      </c>
    </row>
    <row r="482" s="1" customFormat="1" ht="16.5" customHeight="1">
      <c r="B482" s="203"/>
      <c r="C482" s="204" t="s">
        <v>1913</v>
      </c>
      <c r="D482" s="204" t="s">
        <v>282</v>
      </c>
      <c r="E482" s="205" t="s">
        <v>4806</v>
      </c>
      <c r="F482" s="206" t="s">
        <v>4296</v>
      </c>
      <c r="G482" s="207" t="s">
        <v>399</v>
      </c>
      <c r="H482" s="208">
        <v>25</v>
      </c>
      <c r="I482" s="209"/>
      <c r="J482" s="210">
        <f>ROUND(I482*H482,2)</f>
        <v>0</v>
      </c>
      <c r="K482" s="206" t="s">
        <v>5</v>
      </c>
      <c r="L482" s="48"/>
      <c r="M482" s="211" t="s">
        <v>5</v>
      </c>
      <c r="N482" s="212" t="s">
        <v>51</v>
      </c>
      <c r="O482" s="49"/>
      <c r="P482" s="213">
        <f>O482*H482</f>
        <v>0</v>
      </c>
      <c r="Q482" s="213">
        <v>0</v>
      </c>
      <c r="R482" s="213">
        <f>Q482*H482</f>
        <v>0</v>
      </c>
      <c r="S482" s="213">
        <v>0</v>
      </c>
      <c r="T482" s="214">
        <f>S482*H482</f>
        <v>0</v>
      </c>
      <c r="AR482" s="26" t="s">
        <v>354</v>
      </c>
      <c r="AT482" s="26" t="s">
        <v>282</v>
      </c>
      <c r="AU482" s="26" t="s">
        <v>87</v>
      </c>
      <c r="AY482" s="26" t="s">
        <v>281</v>
      </c>
      <c r="BE482" s="215">
        <f>IF(N482="základní",J482,0)</f>
        <v>0</v>
      </c>
      <c r="BF482" s="215">
        <f>IF(N482="snížená",J482,0)</f>
        <v>0</v>
      </c>
      <c r="BG482" s="215">
        <f>IF(N482="zákl. přenesená",J482,0)</f>
        <v>0</v>
      </c>
      <c r="BH482" s="215">
        <f>IF(N482="sníž. přenesená",J482,0)</f>
        <v>0</v>
      </c>
      <c r="BI482" s="215">
        <f>IF(N482="nulová",J482,0)</f>
        <v>0</v>
      </c>
      <c r="BJ482" s="26" t="s">
        <v>24</v>
      </c>
      <c r="BK482" s="215">
        <f>ROUND(I482*H482,2)</f>
        <v>0</v>
      </c>
      <c r="BL482" s="26" t="s">
        <v>354</v>
      </c>
      <c r="BM482" s="26" t="s">
        <v>4807</v>
      </c>
    </row>
    <row r="483" s="1" customFormat="1">
      <c r="B483" s="48"/>
      <c r="D483" s="216" t="s">
        <v>288</v>
      </c>
      <c r="F483" s="217" t="s">
        <v>4808</v>
      </c>
      <c r="I483" s="218"/>
      <c r="L483" s="48"/>
      <c r="M483" s="219"/>
      <c r="N483" s="49"/>
      <c r="O483" s="49"/>
      <c r="P483" s="49"/>
      <c r="Q483" s="49"/>
      <c r="R483" s="49"/>
      <c r="S483" s="49"/>
      <c r="T483" s="87"/>
      <c r="AT483" s="26" t="s">
        <v>288</v>
      </c>
      <c r="AU483" s="26" t="s">
        <v>87</v>
      </c>
    </row>
    <row r="484" s="13" customFormat="1">
      <c r="B484" s="239"/>
      <c r="D484" s="216" t="s">
        <v>402</v>
      </c>
      <c r="E484" s="240" t="s">
        <v>5</v>
      </c>
      <c r="F484" s="241" t="s">
        <v>692</v>
      </c>
      <c r="H484" s="242">
        <v>25</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 customFormat="1" ht="16.5" customHeight="1">
      <c r="B485" s="203"/>
      <c r="C485" s="204" t="s">
        <v>1917</v>
      </c>
      <c r="D485" s="204" t="s">
        <v>282</v>
      </c>
      <c r="E485" s="205" t="s">
        <v>4809</v>
      </c>
      <c r="F485" s="206" t="s">
        <v>4810</v>
      </c>
      <c r="G485" s="207" t="s">
        <v>285</v>
      </c>
      <c r="H485" s="208">
        <v>1</v>
      </c>
      <c r="I485" s="209"/>
      <c r="J485" s="210">
        <f>ROUND(I485*H485,2)</f>
        <v>0</v>
      </c>
      <c r="K485" s="206" t="s">
        <v>5</v>
      </c>
      <c r="L485" s="48"/>
      <c r="M485" s="211" t="s">
        <v>5</v>
      </c>
      <c r="N485" s="212" t="s">
        <v>51</v>
      </c>
      <c r="O485" s="49"/>
      <c r="P485" s="213">
        <f>O485*H485</f>
        <v>0</v>
      </c>
      <c r="Q485" s="213">
        <v>0</v>
      </c>
      <c r="R485" s="213">
        <f>Q485*H485</f>
        <v>0</v>
      </c>
      <c r="S485" s="213">
        <v>0</v>
      </c>
      <c r="T485" s="214">
        <f>S485*H485</f>
        <v>0</v>
      </c>
      <c r="AR485" s="26" t="s">
        <v>354</v>
      </c>
      <c r="AT485" s="26" t="s">
        <v>282</v>
      </c>
      <c r="AU485" s="26" t="s">
        <v>87</v>
      </c>
      <c r="AY485" s="26" t="s">
        <v>281</v>
      </c>
      <c r="BE485" s="215">
        <f>IF(N485="základní",J485,0)</f>
        <v>0</v>
      </c>
      <c r="BF485" s="215">
        <f>IF(N485="snížená",J485,0)</f>
        <v>0</v>
      </c>
      <c r="BG485" s="215">
        <f>IF(N485="zákl. přenesená",J485,0)</f>
        <v>0</v>
      </c>
      <c r="BH485" s="215">
        <f>IF(N485="sníž. přenesená",J485,0)</f>
        <v>0</v>
      </c>
      <c r="BI485" s="215">
        <f>IF(N485="nulová",J485,0)</f>
        <v>0</v>
      </c>
      <c r="BJ485" s="26" t="s">
        <v>24</v>
      </c>
      <c r="BK485" s="215">
        <f>ROUND(I485*H485,2)</f>
        <v>0</v>
      </c>
      <c r="BL485" s="26" t="s">
        <v>354</v>
      </c>
      <c r="BM485" s="26" t="s">
        <v>4811</v>
      </c>
    </row>
    <row r="486" s="1" customFormat="1" ht="16.5" customHeight="1">
      <c r="B486" s="203"/>
      <c r="C486" s="204" t="s">
        <v>1943</v>
      </c>
      <c r="D486" s="204" t="s">
        <v>282</v>
      </c>
      <c r="E486" s="205" t="s">
        <v>4812</v>
      </c>
      <c r="F486" s="206" t="s">
        <v>4813</v>
      </c>
      <c r="G486" s="207" t="s">
        <v>399</v>
      </c>
      <c r="H486" s="208">
        <v>45</v>
      </c>
      <c r="I486" s="209"/>
      <c r="J486" s="210">
        <f>ROUND(I486*H486,2)</f>
        <v>0</v>
      </c>
      <c r="K486" s="206" t="s">
        <v>5</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4814</v>
      </c>
    </row>
    <row r="487" s="1" customFormat="1">
      <c r="B487" s="48"/>
      <c r="D487" s="216" t="s">
        <v>288</v>
      </c>
      <c r="F487" s="217" t="s">
        <v>4815</v>
      </c>
      <c r="I487" s="218"/>
      <c r="L487" s="48"/>
      <c r="M487" s="219"/>
      <c r="N487" s="49"/>
      <c r="O487" s="49"/>
      <c r="P487" s="49"/>
      <c r="Q487" s="49"/>
      <c r="R487" s="49"/>
      <c r="S487" s="49"/>
      <c r="T487" s="87"/>
      <c r="AT487" s="26" t="s">
        <v>288</v>
      </c>
      <c r="AU487" s="26" t="s">
        <v>87</v>
      </c>
    </row>
    <row r="488" s="1" customFormat="1" ht="16.5" customHeight="1">
      <c r="B488" s="203"/>
      <c r="C488" s="204" t="s">
        <v>1951</v>
      </c>
      <c r="D488" s="204" t="s">
        <v>282</v>
      </c>
      <c r="E488" s="205" t="s">
        <v>4816</v>
      </c>
      <c r="F488" s="206" t="s">
        <v>4817</v>
      </c>
      <c r="G488" s="207" t="s">
        <v>285</v>
      </c>
      <c r="H488" s="208">
        <v>1</v>
      </c>
      <c r="I488" s="209"/>
      <c r="J488" s="210">
        <f>ROUND(I488*H488,2)</f>
        <v>0</v>
      </c>
      <c r="K488" s="206" t="s">
        <v>5</v>
      </c>
      <c r="L488" s="48"/>
      <c r="M488" s="211" t="s">
        <v>5</v>
      </c>
      <c r="N488" s="212" t="s">
        <v>51</v>
      </c>
      <c r="O488" s="49"/>
      <c r="P488" s="213">
        <f>O488*H488</f>
        <v>0</v>
      </c>
      <c r="Q488" s="213">
        <v>0</v>
      </c>
      <c r="R488" s="213">
        <f>Q488*H488</f>
        <v>0</v>
      </c>
      <c r="S488" s="213">
        <v>0</v>
      </c>
      <c r="T488" s="214">
        <f>S488*H488</f>
        <v>0</v>
      </c>
      <c r="AR488" s="26" t="s">
        <v>354</v>
      </c>
      <c r="AT488" s="26" t="s">
        <v>282</v>
      </c>
      <c r="AU488" s="26" t="s">
        <v>87</v>
      </c>
      <c r="AY488" s="26" t="s">
        <v>281</v>
      </c>
      <c r="BE488" s="215">
        <f>IF(N488="základní",J488,0)</f>
        <v>0</v>
      </c>
      <c r="BF488" s="215">
        <f>IF(N488="snížená",J488,0)</f>
        <v>0</v>
      </c>
      <c r="BG488" s="215">
        <f>IF(N488="zákl. přenesená",J488,0)</f>
        <v>0</v>
      </c>
      <c r="BH488" s="215">
        <f>IF(N488="sníž. přenesená",J488,0)</f>
        <v>0</v>
      </c>
      <c r="BI488" s="215">
        <f>IF(N488="nulová",J488,0)</f>
        <v>0</v>
      </c>
      <c r="BJ488" s="26" t="s">
        <v>24</v>
      </c>
      <c r="BK488" s="215">
        <f>ROUND(I488*H488,2)</f>
        <v>0</v>
      </c>
      <c r="BL488" s="26" t="s">
        <v>354</v>
      </c>
      <c r="BM488" s="26" t="s">
        <v>4818</v>
      </c>
    </row>
    <row r="489" s="1" customFormat="1">
      <c r="B489" s="48"/>
      <c r="D489" s="216" t="s">
        <v>288</v>
      </c>
      <c r="F489" s="217" t="s">
        <v>4817</v>
      </c>
      <c r="I489" s="218"/>
      <c r="L489" s="48"/>
      <c r="M489" s="219"/>
      <c r="N489" s="49"/>
      <c r="O489" s="49"/>
      <c r="P489" s="49"/>
      <c r="Q489" s="49"/>
      <c r="R489" s="49"/>
      <c r="S489" s="49"/>
      <c r="T489" s="87"/>
      <c r="AT489" s="26" t="s">
        <v>288</v>
      </c>
      <c r="AU489" s="26" t="s">
        <v>87</v>
      </c>
    </row>
    <row r="490" s="1" customFormat="1" ht="16.5" customHeight="1">
      <c r="B490" s="203"/>
      <c r="C490" s="204" t="s">
        <v>1958</v>
      </c>
      <c r="D490" s="204" t="s">
        <v>282</v>
      </c>
      <c r="E490" s="205" t="s">
        <v>4819</v>
      </c>
      <c r="F490" s="206" t="s">
        <v>4820</v>
      </c>
      <c r="G490" s="207" t="s">
        <v>515</v>
      </c>
      <c r="H490" s="208">
        <v>1</v>
      </c>
      <c r="I490" s="209"/>
      <c r="J490" s="210">
        <f>ROUND(I490*H490,2)</f>
        <v>0</v>
      </c>
      <c r="K490" s="206" t="s">
        <v>5</v>
      </c>
      <c r="L490" s="48"/>
      <c r="M490" s="211" t="s">
        <v>5</v>
      </c>
      <c r="N490" s="212" t="s">
        <v>51</v>
      </c>
      <c r="O490" s="49"/>
      <c r="P490" s="213">
        <f>O490*H490</f>
        <v>0</v>
      </c>
      <c r="Q490" s="213">
        <v>0</v>
      </c>
      <c r="R490" s="213">
        <f>Q490*H490</f>
        <v>0</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4821</v>
      </c>
    </row>
    <row r="491" s="1" customFormat="1">
      <c r="B491" s="48"/>
      <c r="D491" s="216" t="s">
        <v>288</v>
      </c>
      <c r="F491" s="217" t="s">
        <v>4820</v>
      </c>
      <c r="I491" s="218"/>
      <c r="L491" s="48"/>
      <c r="M491" s="219"/>
      <c r="N491" s="49"/>
      <c r="O491" s="49"/>
      <c r="P491" s="49"/>
      <c r="Q491" s="49"/>
      <c r="R491" s="49"/>
      <c r="S491" s="49"/>
      <c r="T491" s="87"/>
      <c r="AT491" s="26" t="s">
        <v>288</v>
      </c>
      <c r="AU491" s="26" t="s">
        <v>87</v>
      </c>
    </row>
    <row r="492" s="1" customFormat="1" ht="16.5" customHeight="1">
      <c r="B492" s="203"/>
      <c r="C492" s="204" t="s">
        <v>1965</v>
      </c>
      <c r="D492" s="204" t="s">
        <v>282</v>
      </c>
      <c r="E492" s="205" t="s">
        <v>4288</v>
      </c>
      <c r="F492" s="206" t="s">
        <v>4822</v>
      </c>
      <c r="G492" s="207" t="s">
        <v>362</v>
      </c>
      <c r="H492" s="208">
        <v>1</v>
      </c>
      <c r="I492" s="209"/>
      <c r="J492" s="210">
        <f>ROUND(I492*H492,2)</f>
        <v>0</v>
      </c>
      <c r="K492" s="206" t="s">
        <v>5</v>
      </c>
      <c r="L492" s="48"/>
      <c r="M492" s="211" t="s">
        <v>5</v>
      </c>
      <c r="N492" s="212" t="s">
        <v>51</v>
      </c>
      <c r="O492" s="49"/>
      <c r="P492" s="213">
        <f>O492*H492</f>
        <v>0</v>
      </c>
      <c r="Q492" s="213">
        <v>0.20000000000000001</v>
      </c>
      <c r="R492" s="213">
        <f>Q492*H492</f>
        <v>0.20000000000000001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4823</v>
      </c>
    </row>
    <row r="493" s="1" customFormat="1">
      <c r="B493" s="48"/>
      <c r="D493" s="216" t="s">
        <v>288</v>
      </c>
      <c r="F493" s="217" t="s">
        <v>4822</v>
      </c>
      <c r="I493" s="218"/>
      <c r="L493" s="48"/>
      <c r="M493" s="220"/>
      <c r="N493" s="221"/>
      <c r="O493" s="221"/>
      <c r="P493" s="221"/>
      <c r="Q493" s="221"/>
      <c r="R493" s="221"/>
      <c r="S493" s="221"/>
      <c r="T493" s="222"/>
      <c r="AT493" s="26" t="s">
        <v>288</v>
      </c>
      <c r="AU493" s="26" t="s">
        <v>87</v>
      </c>
    </row>
    <row r="494" s="1" customFormat="1" ht="6.96" customHeight="1">
      <c r="B494" s="69"/>
      <c r="C494" s="70"/>
      <c r="D494" s="70"/>
      <c r="E494" s="70"/>
      <c r="F494" s="70"/>
      <c r="G494" s="70"/>
      <c r="H494" s="70"/>
      <c r="I494" s="164"/>
      <c r="J494" s="70"/>
      <c r="K494" s="70"/>
      <c r="L494" s="48"/>
    </row>
  </sheetData>
  <autoFilter ref="C91:K493"/>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4824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4299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ROUND(SUM(BE86:BE150), 2)</f>
        <v>0</v>
      </c>
      <c r="G32" s="49"/>
      <c r="H32" s="49"/>
      <c r="I32" s="156">
        <v>0.20999999999999999</v>
      </c>
      <c r="J32" s="155">
        <f>ROUND(ROUND((SUM(BE86:BE150)), 2)*I32, 2)</f>
        <v>0</v>
      </c>
      <c r="K32" s="53"/>
    </row>
    <row r="33" s="1" customFormat="1" ht="14.4" customHeight="1">
      <c r="B33" s="48"/>
      <c r="C33" s="49"/>
      <c r="D33" s="49"/>
      <c r="E33" s="57" t="s">
        <v>52</v>
      </c>
      <c r="F33" s="155">
        <f>ROUND(SUM(BF86:BF150), 2)</f>
        <v>0</v>
      </c>
      <c r="G33" s="49"/>
      <c r="H33" s="49"/>
      <c r="I33" s="156">
        <v>0.14999999999999999</v>
      </c>
      <c r="J33" s="155">
        <f>ROUND(ROUND((SUM(BF86:BF150)), 2)*I33, 2)</f>
        <v>0</v>
      </c>
      <c r="K33" s="53"/>
    </row>
    <row r="34" hidden="1" s="1" customFormat="1" ht="14.4" customHeight="1">
      <c r="B34" s="48"/>
      <c r="C34" s="49"/>
      <c r="D34" s="49"/>
      <c r="E34" s="57" t="s">
        <v>53</v>
      </c>
      <c r="F34" s="155">
        <f>ROUND(SUM(BG86:BG150), 2)</f>
        <v>0</v>
      </c>
      <c r="G34" s="49"/>
      <c r="H34" s="49"/>
      <c r="I34" s="156">
        <v>0.20999999999999999</v>
      </c>
      <c r="J34" s="155">
        <v>0</v>
      </c>
      <c r="K34" s="53"/>
    </row>
    <row r="35" hidden="1" s="1" customFormat="1" ht="14.4" customHeight="1">
      <c r="B35" s="48"/>
      <c r="C35" s="49"/>
      <c r="D35" s="49"/>
      <c r="E35" s="57" t="s">
        <v>54</v>
      </c>
      <c r="F35" s="155">
        <f>ROUND(SUM(BH86:BH150), 2)</f>
        <v>0</v>
      </c>
      <c r="G35" s="49"/>
      <c r="H35" s="49"/>
      <c r="I35" s="156">
        <v>0.14999999999999999</v>
      </c>
      <c r="J35" s="155">
        <v>0</v>
      </c>
      <c r="K35" s="53"/>
    </row>
    <row r="36" hidden="1" s="1" customFormat="1" ht="14.4" customHeight="1">
      <c r="B36" s="48"/>
      <c r="C36" s="49"/>
      <c r="D36" s="49"/>
      <c r="E36" s="57" t="s">
        <v>55</v>
      </c>
      <c r="F36" s="155">
        <f>ROUND(SUM(BI86:BI150),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S01_b2 - Zařízení klimatizace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4825</v>
      </c>
      <c r="E62" s="226"/>
      <c r="F62" s="226"/>
      <c r="G62" s="226"/>
      <c r="H62" s="226"/>
      <c r="I62" s="227"/>
      <c r="J62" s="228">
        <f>J88</f>
        <v>0</v>
      </c>
      <c r="K62" s="229"/>
    </row>
    <row r="63" s="11" customFormat="1" ht="19.92" customHeight="1">
      <c r="B63" s="223"/>
      <c r="C63" s="224"/>
      <c r="D63" s="225" t="s">
        <v>4826</v>
      </c>
      <c r="E63" s="226"/>
      <c r="F63" s="226"/>
      <c r="G63" s="226"/>
      <c r="H63" s="226"/>
      <c r="I63" s="227"/>
      <c r="J63" s="228">
        <f>J122</f>
        <v>0</v>
      </c>
      <c r="K63" s="229"/>
    </row>
    <row r="64" s="11" customFormat="1" ht="19.92" customHeight="1">
      <c r="B64" s="223"/>
      <c r="C64" s="224"/>
      <c r="D64" s="225" t="s">
        <v>4308</v>
      </c>
      <c r="E64" s="226"/>
      <c r="F64" s="226"/>
      <c r="G64" s="226"/>
      <c r="H64" s="226"/>
      <c r="I64" s="227"/>
      <c r="J64" s="228">
        <f>J143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523</v>
      </c>
      <c r="F76" s="1"/>
      <c r="G76" s="1"/>
      <c r="H76" s="1"/>
      <c r="L76" s="48"/>
    </row>
    <row r="77" s="1" customFormat="1" ht="14.4" customHeight="1">
      <c r="B77" s="48"/>
      <c r="C77" s="76" t="s">
        <v>256</v>
      </c>
      <c r="L77" s="48"/>
    </row>
    <row r="78" s="1" customFormat="1" ht="17.25" customHeight="1">
      <c r="B78" s="48"/>
      <c r="E78" s="79" t="str">
        <f>E11</f>
        <v>S01_b2 - Zařízení klimatizace</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0.30399999999999999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P88+P122+P143</f>
        <v>0</v>
      </c>
      <c r="Q87" s="198"/>
      <c r="R87" s="199">
        <f>R88+R122+R143</f>
        <v>0.30399999999999999</v>
      </c>
      <c r="S87" s="198"/>
      <c r="T87" s="200">
        <f>T88+T122+T143</f>
        <v>0</v>
      </c>
      <c r="AR87" s="193" t="s">
        <v>87</v>
      </c>
      <c r="AT87" s="201" t="s">
        <v>79</v>
      </c>
      <c r="AU87" s="201" t="s">
        <v>80</v>
      </c>
      <c r="AY87" s="193" t="s">
        <v>281</v>
      </c>
      <c r="BK87" s="202">
        <f>BK88+BK122+BK143</f>
        <v>0</v>
      </c>
    </row>
    <row r="88" s="10" customFormat="1" ht="19.92" customHeight="1">
      <c r="B88" s="192"/>
      <c r="D88" s="193" t="s">
        <v>79</v>
      </c>
      <c r="E88" s="230" t="s">
        <v>4309</v>
      </c>
      <c r="F88" s="230" t="s">
        <v>4827</v>
      </c>
      <c r="I88" s="195"/>
      <c r="J88" s="231">
        <f>BK88</f>
        <v>0</v>
      </c>
      <c r="L88" s="192"/>
      <c r="M88" s="197"/>
      <c r="N88" s="198"/>
      <c r="O88" s="198"/>
      <c r="P88" s="199">
        <f>SUM(P89:P121)</f>
        <v>0</v>
      </c>
      <c r="Q88" s="198"/>
      <c r="R88" s="199">
        <f>SUM(R89:R121)</f>
        <v>0.29999999999999999</v>
      </c>
      <c r="S88" s="198"/>
      <c r="T88" s="200">
        <f>SUM(T89:T121)</f>
        <v>0</v>
      </c>
      <c r="AR88" s="193" t="s">
        <v>87</v>
      </c>
      <c r="AT88" s="201" t="s">
        <v>79</v>
      </c>
      <c r="AU88" s="201" t="s">
        <v>24</v>
      </c>
      <c r="AY88" s="193" t="s">
        <v>281</v>
      </c>
      <c r="BK88" s="202">
        <f>SUM(BK89:BK121)</f>
        <v>0</v>
      </c>
    </row>
    <row r="89" s="1" customFormat="1" ht="25.5" customHeight="1">
      <c r="B89" s="203"/>
      <c r="C89" s="204" t="s">
        <v>24</v>
      </c>
      <c r="D89" s="204" t="s">
        <v>282</v>
      </c>
      <c r="E89" s="205" t="s">
        <v>4828</v>
      </c>
      <c r="F89" s="206" t="s">
        <v>4829</v>
      </c>
      <c r="G89" s="207" t="s">
        <v>515</v>
      </c>
      <c r="H89" s="208">
        <v>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4830</v>
      </c>
    </row>
    <row r="90" s="1" customFormat="1">
      <c r="B90" s="48"/>
      <c r="D90" s="216" t="s">
        <v>288</v>
      </c>
      <c r="F90" s="217" t="s">
        <v>4831</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4832</v>
      </c>
      <c r="F91" s="257" t="s">
        <v>4833</v>
      </c>
      <c r="G91" s="258" t="s">
        <v>515</v>
      </c>
      <c r="H91" s="259">
        <v>1</v>
      </c>
      <c r="I91" s="260"/>
      <c r="J91" s="261">
        <f>ROUND(I91*H91,2)</f>
        <v>0</v>
      </c>
      <c r="K91" s="257" t="s">
        <v>5</v>
      </c>
      <c r="L91" s="262"/>
      <c r="M91" s="263" t="s">
        <v>5</v>
      </c>
      <c r="N91" s="264" t="s">
        <v>51</v>
      </c>
      <c r="O91" s="49"/>
      <c r="P91" s="213">
        <f>O91*H91</f>
        <v>0</v>
      </c>
      <c r="Q91" s="213">
        <v>0.29999999999999999</v>
      </c>
      <c r="R91" s="213">
        <f>Q91*H91</f>
        <v>0.29999999999999999</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4834</v>
      </c>
    </row>
    <row r="92" s="1" customFormat="1">
      <c r="B92" s="48"/>
      <c r="D92" s="216" t="s">
        <v>288</v>
      </c>
      <c r="F92" s="217" t="s">
        <v>4835</v>
      </c>
      <c r="I92" s="218"/>
      <c r="L92" s="48"/>
      <c r="M92" s="219"/>
      <c r="N92" s="49"/>
      <c r="O92" s="49"/>
      <c r="P92" s="49"/>
      <c r="Q92" s="49"/>
      <c r="R92" s="49"/>
      <c r="S92" s="49"/>
      <c r="T92" s="87"/>
      <c r="AT92" s="26" t="s">
        <v>288</v>
      </c>
      <c r="AU92" s="26" t="s">
        <v>87</v>
      </c>
    </row>
    <row r="93" s="13" customFormat="1">
      <c r="B93" s="239"/>
      <c r="D93" s="216" t="s">
        <v>402</v>
      </c>
      <c r="E93" s="240" t="s">
        <v>5</v>
      </c>
      <c r="F93" s="241" t="s">
        <v>24</v>
      </c>
      <c r="H93" s="242">
        <v>1</v>
      </c>
      <c r="I93" s="243"/>
      <c r="L93" s="239"/>
      <c r="M93" s="244"/>
      <c r="N93" s="245"/>
      <c r="O93" s="245"/>
      <c r="P93" s="245"/>
      <c r="Q93" s="245"/>
      <c r="R93" s="245"/>
      <c r="S93" s="245"/>
      <c r="T93" s="246"/>
      <c r="AT93" s="240" t="s">
        <v>402</v>
      </c>
      <c r="AU93" s="240" t="s">
        <v>87</v>
      </c>
      <c r="AV93" s="13" t="s">
        <v>87</v>
      </c>
      <c r="AW93" s="13" t="s">
        <v>43</v>
      </c>
      <c r="AX93" s="13" t="s">
        <v>80</v>
      </c>
      <c r="AY93" s="240" t="s">
        <v>281</v>
      </c>
    </row>
    <row r="94" s="1" customFormat="1" ht="16.5" customHeight="1">
      <c r="B94" s="203"/>
      <c r="C94" s="204" t="s">
        <v>294</v>
      </c>
      <c r="D94" s="204" t="s">
        <v>282</v>
      </c>
      <c r="E94" s="205" t="s">
        <v>4836</v>
      </c>
      <c r="F94" s="206" t="s">
        <v>4837</v>
      </c>
      <c r="G94" s="207" t="s">
        <v>394</v>
      </c>
      <c r="H94" s="208">
        <v>23.399999999999999</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4838</v>
      </c>
    </row>
    <row r="95" s="1" customFormat="1">
      <c r="B95" s="48"/>
      <c r="D95" s="216" t="s">
        <v>288</v>
      </c>
      <c r="F95" s="217" t="s">
        <v>4839</v>
      </c>
      <c r="I95" s="218"/>
      <c r="L95" s="48"/>
      <c r="M95" s="219"/>
      <c r="N95" s="49"/>
      <c r="O95" s="49"/>
      <c r="P95" s="49"/>
      <c r="Q95" s="49"/>
      <c r="R95" s="49"/>
      <c r="S95" s="49"/>
      <c r="T95" s="87"/>
      <c r="AT95" s="26" t="s">
        <v>288</v>
      </c>
      <c r="AU95" s="26" t="s">
        <v>87</v>
      </c>
    </row>
    <row r="96" s="13" customFormat="1">
      <c r="B96" s="239"/>
      <c r="D96" s="216" t="s">
        <v>402</v>
      </c>
      <c r="E96" s="240" t="s">
        <v>5</v>
      </c>
      <c r="F96" s="241" t="s">
        <v>4840</v>
      </c>
      <c r="H96" s="242">
        <v>23.399999999999999</v>
      </c>
      <c r="I96" s="243"/>
      <c r="L96" s="239"/>
      <c r="M96" s="244"/>
      <c r="N96" s="245"/>
      <c r="O96" s="245"/>
      <c r="P96" s="245"/>
      <c r="Q96" s="245"/>
      <c r="R96" s="245"/>
      <c r="S96" s="245"/>
      <c r="T96" s="246"/>
      <c r="AT96" s="240" t="s">
        <v>402</v>
      </c>
      <c r="AU96" s="240" t="s">
        <v>87</v>
      </c>
      <c r="AV96" s="13" t="s">
        <v>87</v>
      </c>
      <c r="AW96" s="13" t="s">
        <v>43</v>
      </c>
      <c r="AX96" s="13" t="s">
        <v>24</v>
      </c>
      <c r="AY96" s="240" t="s">
        <v>281</v>
      </c>
    </row>
    <row r="97" s="1" customFormat="1" ht="16.5" customHeight="1">
      <c r="B97" s="203"/>
      <c r="C97" s="204" t="s">
        <v>286</v>
      </c>
      <c r="D97" s="204" t="s">
        <v>282</v>
      </c>
      <c r="E97" s="205" t="s">
        <v>4841</v>
      </c>
      <c r="F97" s="206" t="s">
        <v>4842</v>
      </c>
      <c r="G97" s="207" t="s">
        <v>394</v>
      </c>
      <c r="H97" s="208">
        <v>23.399999999999999</v>
      </c>
      <c r="I97" s="209"/>
      <c r="J97" s="210">
        <f>ROUND(I97*H97,2)</f>
        <v>0</v>
      </c>
      <c r="K97" s="206" t="s">
        <v>5</v>
      </c>
      <c r="L97" s="48"/>
      <c r="M97" s="211" t="s">
        <v>5</v>
      </c>
      <c r="N97" s="212" t="s">
        <v>51</v>
      </c>
      <c r="O97" s="49"/>
      <c r="P97" s="213">
        <f>O97*H97</f>
        <v>0</v>
      </c>
      <c r="Q97" s="213">
        <v>0</v>
      </c>
      <c r="R97" s="213">
        <f>Q97*H97</f>
        <v>0</v>
      </c>
      <c r="S97" s="213">
        <v>0</v>
      </c>
      <c r="T97" s="214">
        <f>S97*H97</f>
        <v>0</v>
      </c>
      <c r="AR97" s="26" t="s">
        <v>354</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354</v>
      </c>
      <c r="BM97" s="26" t="s">
        <v>4843</v>
      </c>
    </row>
    <row r="98" s="1" customFormat="1">
      <c r="B98" s="48"/>
      <c r="D98" s="216" t="s">
        <v>288</v>
      </c>
      <c r="F98" s="217" t="s">
        <v>4844</v>
      </c>
      <c r="I98" s="218"/>
      <c r="L98" s="48"/>
      <c r="M98" s="219"/>
      <c r="N98" s="49"/>
      <c r="O98" s="49"/>
      <c r="P98" s="49"/>
      <c r="Q98" s="49"/>
      <c r="R98" s="49"/>
      <c r="S98" s="49"/>
      <c r="T98" s="87"/>
      <c r="AT98" s="26" t="s">
        <v>288</v>
      </c>
      <c r="AU98" s="26" t="s">
        <v>87</v>
      </c>
    </row>
    <row r="99" s="1" customFormat="1" ht="16.5" customHeight="1">
      <c r="B99" s="203"/>
      <c r="C99" s="204" t="s">
        <v>280</v>
      </c>
      <c r="D99" s="204" t="s">
        <v>282</v>
      </c>
      <c r="E99" s="205" t="s">
        <v>4845</v>
      </c>
      <c r="F99" s="206" t="s">
        <v>4846</v>
      </c>
      <c r="G99" s="207" t="s">
        <v>394</v>
      </c>
      <c r="H99" s="208">
        <v>15.6</v>
      </c>
      <c r="I99" s="209"/>
      <c r="J99" s="210">
        <f>ROUND(I99*H99,2)</f>
        <v>0</v>
      </c>
      <c r="K99" s="206" t="s">
        <v>389</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4847</v>
      </c>
    </row>
    <row r="100" s="1" customFormat="1">
      <c r="B100" s="48"/>
      <c r="D100" s="216" t="s">
        <v>288</v>
      </c>
      <c r="F100" s="217" t="s">
        <v>4848</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4849</v>
      </c>
      <c r="H101" s="242">
        <v>15.6</v>
      </c>
      <c r="I101" s="243"/>
      <c r="L101" s="239"/>
      <c r="M101" s="244"/>
      <c r="N101" s="245"/>
      <c r="O101" s="245"/>
      <c r="P101" s="245"/>
      <c r="Q101" s="245"/>
      <c r="R101" s="245"/>
      <c r="S101" s="245"/>
      <c r="T101" s="246"/>
      <c r="AT101" s="240" t="s">
        <v>402</v>
      </c>
      <c r="AU101" s="240" t="s">
        <v>87</v>
      </c>
      <c r="AV101" s="13" t="s">
        <v>87</v>
      </c>
      <c r="AW101" s="13" t="s">
        <v>43</v>
      </c>
      <c r="AX101" s="13" t="s">
        <v>24</v>
      </c>
      <c r="AY101" s="240" t="s">
        <v>281</v>
      </c>
    </row>
    <row r="102" s="1" customFormat="1" ht="16.5" customHeight="1">
      <c r="B102" s="203"/>
      <c r="C102" s="204" t="s">
        <v>307</v>
      </c>
      <c r="D102" s="204" t="s">
        <v>282</v>
      </c>
      <c r="E102" s="205" t="s">
        <v>4841</v>
      </c>
      <c r="F102" s="206" t="s">
        <v>4842</v>
      </c>
      <c r="G102" s="207" t="s">
        <v>394</v>
      </c>
      <c r="H102" s="208">
        <v>15.6</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4850</v>
      </c>
    </row>
    <row r="103" s="1" customFormat="1">
      <c r="B103" s="48"/>
      <c r="D103" s="216" t="s">
        <v>288</v>
      </c>
      <c r="F103" s="217" t="s">
        <v>4844</v>
      </c>
      <c r="I103" s="218"/>
      <c r="L103" s="48"/>
      <c r="M103" s="219"/>
      <c r="N103" s="49"/>
      <c r="O103" s="49"/>
      <c r="P103" s="49"/>
      <c r="Q103" s="49"/>
      <c r="R103" s="49"/>
      <c r="S103" s="49"/>
      <c r="T103" s="87"/>
      <c r="AT103" s="26" t="s">
        <v>288</v>
      </c>
      <c r="AU103" s="26" t="s">
        <v>87</v>
      </c>
    </row>
    <row r="104" s="1" customFormat="1" ht="16.5" customHeight="1">
      <c r="B104" s="203"/>
      <c r="C104" s="204" t="s">
        <v>311</v>
      </c>
      <c r="D104" s="204" t="s">
        <v>282</v>
      </c>
      <c r="E104" s="205" t="s">
        <v>4851</v>
      </c>
      <c r="F104" s="206" t="s">
        <v>4852</v>
      </c>
      <c r="G104" s="207" t="s">
        <v>515</v>
      </c>
      <c r="H104" s="208">
        <v>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4853</v>
      </c>
    </row>
    <row r="105" s="1" customFormat="1">
      <c r="B105" s="48"/>
      <c r="D105" s="216" t="s">
        <v>288</v>
      </c>
      <c r="F105" s="217" t="s">
        <v>4854</v>
      </c>
      <c r="I105" s="218"/>
      <c r="L105" s="48"/>
      <c r="M105" s="219"/>
      <c r="N105" s="49"/>
      <c r="O105" s="49"/>
      <c r="P105" s="49"/>
      <c r="Q105" s="49"/>
      <c r="R105" s="49"/>
      <c r="S105" s="49"/>
      <c r="T105" s="87"/>
      <c r="AT105" s="26" t="s">
        <v>288</v>
      </c>
      <c r="AU105" s="26" t="s">
        <v>87</v>
      </c>
    </row>
    <row r="106" s="1" customFormat="1" ht="16.5" customHeight="1">
      <c r="B106" s="203"/>
      <c r="C106" s="255" t="s">
        <v>316</v>
      </c>
      <c r="D106" s="255" t="s">
        <v>512</v>
      </c>
      <c r="E106" s="256" t="s">
        <v>4855</v>
      </c>
      <c r="F106" s="257" t="s">
        <v>4856</v>
      </c>
      <c r="G106" s="258" t="s">
        <v>515</v>
      </c>
      <c r="H106" s="259">
        <v>4</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4857</v>
      </c>
    </row>
    <row r="107" s="1" customFormat="1">
      <c r="B107" s="48"/>
      <c r="D107" s="216" t="s">
        <v>288</v>
      </c>
      <c r="F107" s="217" t="s">
        <v>4856</v>
      </c>
      <c r="I107" s="218"/>
      <c r="L107" s="48"/>
      <c r="M107" s="219"/>
      <c r="N107" s="49"/>
      <c r="O107" s="49"/>
      <c r="P107" s="49"/>
      <c r="Q107" s="49"/>
      <c r="R107" s="49"/>
      <c r="S107" s="49"/>
      <c r="T107" s="87"/>
      <c r="AT107" s="26" t="s">
        <v>288</v>
      </c>
      <c r="AU107" s="26" t="s">
        <v>87</v>
      </c>
    </row>
    <row r="108" s="1" customFormat="1" ht="16.5" customHeight="1">
      <c r="B108" s="203"/>
      <c r="C108" s="255" t="s">
        <v>321</v>
      </c>
      <c r="D108" s="255" t="s">
        <v>512</v>
      </c>
      <c r="E108" s="256" t="s">
        <v>4858</v>
      </c>
      <c r="F108" s="257" t="s">
        <v>4859</v>
      </c>
      <c r="G108" s="258" t="s">
        <v>515</v>
      </c>
      <c r="H108" s="259">
        <v>4</v>
      </c>
      <c r="I108" s="260"/>
      <c r="J108" s="261">
        <f>ROUND(I108*H108,2)</f>
        <v>0</v>
      </c>
      <c r="K108" s="257" t="s">
        <v>5</v>
      </c>
      <c r="L108" s="262"/>
      <c r="M108" s="263" t="s">
        <v>5</v>
      </c>
      <c r="N108" s="264" t="s">
        <v>51</v>
      </c>
      <c r="O108" s="49"/>
      <c r="P108" s="213">
        <f>O108*H108</f>
        <v>0</v>
      </c>
      <c r="Q108" s="213">
        <v>0</v>
      </c>
      <c r="R108" s="213">
        <f>Q108*H108</f>
        <v>0</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4860</v>
      </c>
    </row>
    <row r="109" s="1" customFormat="1">
      <c r="B109" s="48"/>
      <c r="D109" s="216" t="s">
        <v>288</v>
      </c>
      <c r="F109" s="217" t="s">
        <v>4859</v>
      </c>
      <c r="I109" s="218"/>
      <c r="L109" s="48"/>
      <c r="M109" s="219"/>
      <c r="N109" s="49"/>
      <c r="O109" s="49"/>
      <c r="P109" s="49"/>
      <c r="Q109" s="49"/>
      <c r="R109" s="49"/>
      <c r="S109" s="49"/>
      <c r="T109" s="87"/>
      <c r="AT109" s="26" t="s">
        <v>288</v>
      </c>
      <c r="AU109" s="26" t="s">
        <v>87</v>
      </c>
    </row>
    <row r="110" s="1" customFormat="1" ht="16.5" customHeight="1">
      <c r="B110" s="203"/>
      <c r="C110" s="255" t="s">
        <v>29</v>
      </c>
      <c r="D110" s="255" t="s">
        <v>512</v>
      </c>
      <c r="E110" s="256" t="s">
        <v>4861</v>
      </c>
      <c r="F110" s="257" t="s">
        <v>4862</v>
      </c>
      <c r="G110" s="258" t="s">
        <v>515</v>
      </c>
      <c r="H110" s="259">
        <v>2</v>
      </c>
      <c r="I110" s="260"/>
      <c r="J110" s="261">
        <f>ROUND(I110*H110,2)</f>
        <v>0</v>
      </c>
      <c r="K110" s="257" t="s">
        <v>5</v>
      </c>
      <c r="L110" s="262"/>
      <c r="M110" s="263" t="s">
        <v>5</v>
      </c>
      <c r="N110" s="264" t="s">
        <v>51</v>
      </c>
      <c r="O110" s="49"/>
      <c r="P110" s="213">
        <f>O110*H110</f>
        <v>0</v>
      </c>
      <c r="Q110" s="213">
        <v>0</v>
      </c>
      <c r="R110" s="213">
        <f>Q110*H110</f>
        <v>0</v>
      </c>
      <c r="S110" s="213">
        <v>0</v>
      </c>
      <c r="T110" s="214">
        <f>S110*H110</f>
        <v>0</v>
      </c>
      <c r="AR110" s="26" t="s">
        <v>738</v>
      </c>
      <c r="AT110" s="26" t="s">
        <v>512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4863</v>
      </c>
    </row>
    <row r="111" s="1" customFormat="1">
      <c r="B111" s="48"/>
      <c r="D111" s="216" t="s">
        <v>288</v>
      </c>
      <c r="F111" s="217" t="s">
        <v>4862</v>
      </c>
      <c r="I111" s="218"/>
      <c r="L111" s="48"/>
      <c r="M111" s="219"/>
      <c r="N111" s="49"/>
      <c r="O111" s="49"/>
      <c r="P111" s="49"/>
      <c r="Q111" s="49"/>
      <c r="R111" s="49"/>
      <c r="S111" s="49"/>
      <c r="T111" s="87"/>
      <c r="AT111" s="26" t="s">
        <v>288</v>
      </c>
      <c r="AU111" s="26" t="s">
        <v>87</v>
      </c>
    </row>
    <row r="112" s="1" customFormat="1" ht="16.5" customHeight="1">
      <c r="B112" s="203"/>
      <c r="C112" s="255" t="s">
        <v>330</v>
      </c>
      <c r="D112" s="255" t="s">
        <v>512</v>
      </c>
      <c r="E112" s="256" t="s">
        <v>4864</v>
      </c>
      <c r="F112" s="257" t="s">
        <v>4865</v>
      </c>
      <c r="G112" s="258" t="s">
        <v>515</v>
      </c>
      <c r="H112" s="259">
        <v>3</v>
      </c>
      <c r="I112" s="260"/>
      <c r="J112" s="261">
        <f>ROUND(I112*H112,2)</f>
        <v>0</v>
      </c>
      <c r="K112" s="257" t="s">
        <v>5</v>
      </c>
      <c r="L112" s="262"/>
      <c r="M112" s="263" t="s">
        <v>5</v>
      </c>
      <c r="N112" s="264" t="s">
        <v>51</v>
      </c>
      <c r="O112" s="49"/>
      <c r="P112" s="213">
        <f>O112*H112</f>
        <v>0</v>
      </c>
      <c r="Q112" s="213">
        <v>0</v>
      </c>
      <c r="R112" s="213">
        <f>Q112*H112</f>
        <v>0</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4866</v>
      </c>
    </row>
    <row r="113" s="1" customFormat="1">
      <c r="B113" s="48"/>
      <c r="D113" s="216" t="s">
        <v>288</v>
      </c>
      <c r="F113" s="217" t="s">
        <v>4865</v>
      </c>
      <c r="I113" s="218"/>
      <c r="L113" s="48"/>
      <c r="M113" s="219"/>
      <c r="N113" s="49"/>
      <c r="O113" s="49"/>
      <c r="P113" s="49"/>
      <c r="Q113" s="49"/>
      <c r="R113" s="49"/>
      <c r="S113" s="49"/>
      <c r="T113" s="87"/>
      <c r="AT113" s="26" t="s">
        <v>288</v>
      </c>
      <c r="AU113" s="26" t="s">
        <v>87</v>
      </c>
    </row>
    <row r="114" s="1" customFormat="1" ht="16.5" customHeight="1">
      <c r="B114" s="203"/>
      <c r="C114" s="255" t="s">
        <v>335</v>
      </c>
      <c r="D114" s="255" t="s">
        <v>512</v>
      </c>
      <c r="E114" s="256" t="s">
        <v>4867</v>
      </c>
      <c r="F114" s="257" t="s">
        <v>4868</v>
      </c>
      <c r="G114" s="258" t="s">
        <v>4275</v>
      </c>
      <c r="H114" s="259">
        <v>20</v>
      </c>
      <c r="I114" s="260"/>
      <c r="J114" s="261">
        <f>ROUND(I114*H114,2)</f>
        <v>0</v>
      </c>
      <c r="K114" s="257" t="s">
        <v>5</v>
      </c>
      <c r="L114" s="262"/>
      <c r="M114" s="263" t="s">
        <v>5</v>
      </c>
      <c r="N114" s="264" t="s">
        <v>51</v>
      </c>
      <c r="O114" s="49"/>
      <c r="P114" s="213">
        <f>O114*H114</f>
        <v>0</v>
      </c>
      <c r="Q114" s="213">
        <v>0</v>
      </c>
      <c r="R114" s="213">
        <f>Q114*H114</f>
        <v>0</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4869</v>
      </c>
    </row>
    <row r="115" s="1" customFormat="1">
      <c r="B115" s="48"/>
      <c r="D115" s="216" t="s">
        <v>288</v>
      </c>
      <c r="F115" s="217" t="s">
        <v>4868</v>
      </c>
      <c r="I115" s="218"/>
      <c r="L115" s="48"/>
      <c r="M115" s="219"/>
      <c r="N115" s="49"/>
      <c r="O115" s="49"/>
      <c r="P115" s="49"/>
      <c r="Q115" s="49"/>
      <c r="R115" s="49"/>
      <c r="S115" s="49"/>
      <c r="T115" s="87"/>
      <c r="AT115" s="26" t="s">
        <v>288</v>
      </c>
      <c r="AU115" s="26" t="s">
        <v>87</v>
      </c>
    </row>
    <row r="116" s="1" customFormat="1" ht="16.5" customHeight="1">
      <c r="B116" s="203"/>
      <c r="C116" s="204" t="s">
        <v>340</v>
      </c>
      <c r="D116" s="204" t="s">
        <v>282</v>
      </c>
      <c r="E116" s="205" t="s">
        <v>4870</v>
      </c>
      <c r="F116" s="206" t="s">
        <v>4871</v>
      </c>
      <c r="G116" s="207" t="s">
        <v>515</v>
      </c>
      <c r="H116" s="208">
        <v>1</v>
      </c>
      <c r="I116" s="209"/>
      <c r="J116" s="210">
        <f>ROUND(I116*H116,2)</f>
        <v>0</v>
      </c>
      <c r="K116" s="206" t="s">
        <v>5</v>
      </c>
      <c r="L116" s="48"/>
      <c r="M116" s="211" t="s">
        <v>5</v>
      </c>
      <c r="N116" s="212" t="s">
        <v>51</v>
      </c>
      <c r="O116" s="49"/>
      <c r="P116" s="213">
        <f>O116*H116</f>
        <v>0</v>
      </c>
      <c r="Q116" s="213">
        <v>0</v>
      </c>
      <c r="R116" s="213">
        <f>Q116*H116</f>
        <v>0</v>
      </c>
      <c r="S116" s="213">
        <v>0</v>
      </c>
      <c r="T116" s="214">
        <f>S116*H116</f>
        <v>0</v>
      </c>
      <c r="AR116" s="26" t="s">
        <v>354</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354</v>
      </c>
      <c r="BM116" s="26" t="s">
        <v>4872</v>
      </c>
    </row>
    <row r="117" s="1" customFormat="1">
      <c r="B117" s="48"/>
      <c r="D117" s="216" t="s">
        <v>288</v>
      </c>
      <c r="F117" s="217" t="s">
        <v>4873</v>
      </c>
      <c r="I117" s="218"/>
      <c r="L117" s="48"/>
      <c r="M117" s="219"/>
      <c r="N117" s="49"/>
      <c r="O117" s="49"/>
      <c r="P117" s="49"/>
      <c r="Q117" s="49"/>
      <c r="R117" s="49"/>
      <c r="S117" s="49"/>
      <c r="T117" s="87"/>
      <c r="AT117" s="26" t="s">
        <v>288</v>
      </c>
      <c r="AU117" s="26" t="s">
        <v>87</v>
      </c>
    </row>
    <row r="118" s="13" customFormat="1">
      <c r="B118" s="239"/>
      <c r="D118" s="216" t="s">
        <v>402</v>
      </c>
      <c r="E118" s="240" t="s">
        <v>5</v>
      </c>
      <c r="F118" s="241" t="s">
        <v>24</v>
      </c>
      <c r="H118" s="242">
        <v>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 customFormat="1" ht="16.5" customHeight="1">
      <c r="B119" s="203"/>
      <c r="C119" s="255" t="s">
        <v>345</v>
      </c>
      <c r="D119" s="255" t="s">
        <v>512</v>
      </c>
      <c r="E119" s="256" t="s">
        <v>4874</v>
      </c>
      <c r="F119" s="257" t="s">
        <v>4875</v>
      </c>
      <c r="G119" s="258" t="s">
        <v>362</v>
      </c>
      <c r="H119" s="259">
        <v>1</v>
      </c>
      <c r="I119" s="260"/>
      <c r="J119" s="261">
        <f>ROUND(I119*H119,2)</f>
        <v>0</v>
      </c>
      <c r="K119" s="257" t="s">
        <v>5</v>
      </c>
      <c r="L119" s="262"/>
      <c r="M119" s="263" t="s">
        <v>5</v>
      </c>
      <c r="N119" s="264" t="s">
        <v>51</v>
      </c>
      <c r="O119" s="49"/>
      <c r="P119" s="213">
        <f>O119*H119</f>
        <v>0</v>
      </c>
      <c r="Q119" s="213">
        <v>0</v>
      </c>
      <c r="R119" s="213">
        <f>Q119*H119</f>
        <v>0</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4876</v>
      </c>
    </row>
    <row r="120" s="1" customFormat="1">
      <c r="B120" s="48"/>
      <c r="D120" s="216" t="s">
        <v>288</v>
      </c>
      <c r="F120" s="217" t="s">
        <v>4877</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24</v>
      </c>
      <c r="H121" s="242">
        <v>1</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0" customFormat="1" ht="29.88" customHeight="1">
      <c r="B122" s="192"/>
      <c r="D122" s="193" t="s">
        <v>79</v>
      </c>
      <c r="E122" s="230" t="s">
        <v>4514</v>
      </c>
      <c r="F122" s="230" t="s">
        <v>4878</v>
      </c>
      <c r="I122" s="195"/>
      <c r="J122" s="231">
        <f>BK122</f>
        <v>0</v>
      </c>
      <c r="L122" s="192"/>
      <c r="M122" s="197"/>
      <c r="N122" s="198"/>
      <c r="O122" s="198"/>
      <c r="P122" s="199">
        <f>SUM(P123:P142)</f>
        <v>0</v>
      </c>
      <c r="Q122" s="198"/>
      <c r="R122" s="199">
        <f>SUM(R123:R142)</f>
        <v>0.0040000000000000001</v>
      </c>
      <c r="S122" s="198"/>
      <c r="T122" s="200">
        <f>SUM(T123:T142)</f>
        <v>0</v>
      </c>
      <c r="AR122" s="193" t="s">
        <v>87</v>
      </c>
      <c r="AT122" s="201" t="s">
        <v>79</v>
      </c>
      <c r="AU122" s="201" t="s">
        <v>24</v>
      </c>
      <c r="AY122" s="193" t="s">
        <v>281</v>
      </c>
      <c r="BK122" s="202">
        <f>SUM(BK123:BK142)</f>
        <v>0</v>
      </c>
    </row>
    <row r="123" s="1" customFormat="1" ht="25.5" customHeight="1">
      <c r="B123" s="203"/>
      <c r="C123" s="204" t="s">
        <v>11</v>
      </c>
      <c r="D123" s="204" t="s">
        <v>282</v>
      </c>
      <c r="E123" s="205" t="s">
        <v>4879</v>
      </c>
      <c r="F123" s="206" t="s">
        <v>4880</v>
      </c>
      <c r="G123" s="207" t="s">
        <v>515</v>
      </c>
      <c r="H123" s="208">
        <v>2</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4881</v>
      </c>
    </row>
    <row r="124" s="1" customFormat="1">
      <c r="B124" s="48"/>
      <c r="D124" s="216" t="s">
        <v>288</v>
      </c>
      <c r="F124" s="217" t="s">
        <v>4882</v>
      </c>
      <c r="I124" s="218"/>
      <c r="L124" s="48"/>
      <c r="M124" s="219"/>
      <c r="N124" s="49"/>
      <c r="O124" s="49"/>
      <c r="P124" s="49"/>
      <c r="Q124" s="49"/>
      <c r="R124" s="49"/>
      <c r="S124" s="49"/>
      <c r="T124" s="87"/>
      <c r="AT124" s="26" t="s">
        <v>288</v>
      </c>
      <c r="AU124" s="26" t="s">
        <v>87</v>
      </c>
    </row>
    <row r="125" s="1" customFormat="1" ht="16.5" customHeight="1">
      <c r="B125" s="203"/>
      <c r="C125" s="255" t="s">
        <v>354</v>
      </c>
      <c r="D125" s="255" t="s">
        <v>512</v>
      </c>
      <c r="E125" s="256" t="s">
        <v>4883</v>
      </c>
      <c r="F125" s="257" t="s">
        <v>4884</v>
      </c>
      <c r="G125" s="258" t="s">
        <v>515</v>
      </c>
      <c r="H125" s="259">
        <v>2</v>
      </c>
      <c r="I125" s="260"/>
      <c r="J125" s="261">
        <f>ROUND(I125*H125,2)</f>
        <v>0</v>
      </c>
      <c r="K125" s="257" t="s">
        <v>5</v>
      </c>
      <c r="L125" s="262"/>
      <c r="M125" s="263" t="s">
        <v>5</v>
      </c>
      <c r="N125" s="264" t="s">
        <v>51</v>
      </c>
      <c r="O125" s="49"/>
      <c r="P125" s="213">
        <f>O125*H125</f>
        <v>0</v>
      </c>
      <c r="Q125" s="213">
        <v>0</v>
      </c>
      <c r="R125" s="213">
        <f>Q125*H125</f>
        <v>0</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4885</v>
      </c>
    </row>
    <row r="126" s="1" customFormat="1" ht="16.5" customHeight="1">
      <c r="B126" s="203"/>
      <c r="C126" s="204" t="s">
        <v>359</v>
      </c>
      <c r="D126" s="204" t="s">
        <v>282</v>
      </c>
      <c r="E126" s="205" t="s">
        <v>4886</v>
      </c>
      <c r="F126" s="206" t="s">
        <v>4887</v>
      </c>
      <c r="G126" s="207" t="s">
        <v>515</v>
      </c>
      <c r="H126" s="208">
        <v>2</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4888</v>
      </c>
    </row>
    <row r="127" s="1" customFormat="1">
      <c r="B127" s="48"/>
      <c r="D127" s="216" t="s">
        <v>288</v>
      </c>
      <c r="F127" s="217" t="s">
        <v>4889</v>
      </c>
      <c r="I127" s="218"/>
      <c r="L127" s="48"/>
      <c r="M127" s="219"/>
      <c r="N127" s="49"/>
      <c r="O127" s="49"/>
      <c r="P127" s="49"/>
      <c r="Q127" s="49"/>
      <c r="R127" s="49"/>
      <c r="S127" s="49"/>
      <c r="T127" s="87"/>
      <c r="AT127" s="26" t="s">
        <v>288</v>
      </c>
      <c r="AU127" s="26" t="s">
        <v>87</v>
      </c>
    </row>
    <row r="128" s="1" customFormat="1" ht="16.5" customHeight="1">
      <c r="B128" s="203"/>
      <c r="C128" s="255" t="s">
        <v>365</v>
      </c>
      <c r="D128" s="255" t="s">
        <v>512</v>
      </c>
      <c r="E128" s="256" t="s">
        <v>4890</v>
      </c>
      <c r="F128" s="257" t="s">
        <v>4891</v>
      </c>
      <c r="G128" s="258" t="s">
        <v>515</v>
      </c>
      <c r="H128" s="259">
        <v>2</v>
      </c>
      <c r="I128" s="260"/>
      <c r="J128" s="261">
        <f>ROUND(I128*H128,2)</f>
        <v>0</v>
      </c>
      <c r="K128" s="257" t="s">
        <v>5</v>
      </c>
      <c r="L128" s="262"/>
      <c r="M128" s="263" t="s">
        <v>5</v>
      </c>
      <c r="N128" s="264" t="s">
        <v>51</v>
      </c>
      <c r="O128" s="49"/>
      <c r="P128" s="213">
        <f>O128*H128</f>
        <v>0</v>
      </c>
      <c r="Q128" s="213">
        <v>0</v>
      </c>
      <c r="R128" s="213">
        <f>Q128*H128</f>
        <v>0</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4892</v>
      </c>
    </row>
    <row r="129" s="1" customFormat="1" ht="16.5" customHeight="1">
      <c r="B129" s="203"/>
      <c r="C129" s="255" t="s">
        <v>370</v>
      </c>
      <c r="D129" s="255" t="s">
        <v>512</v>
      </c>
      <c r="E129" s="256" t="s">
        <v>4893</v>
      </c>
      <c r="F129" s="257" t="s">
        <v>4894</v>
      </c>
      <c r="G129" s="258" t="s">
        <v>515</v>
      </c>
      <c r="H129" s="259">
        <v>2</v>
      </c>
      <c r="I129" s="260"/>
      <c r="J129" s="261">
        <f>ROUND(I129*H129,2)</f>
        <v>0</v>
      </c>
      <c r="K129" s="257" t="s">
        <v>5</v>
      </c>
      <c r="L129" s="262"/>
      <c r="M129" s="263" t="s">
        <v>5</v>
      </c>
      <c r="N129" s="264" t="s">
        <v>51</v>
      </c>
      <c r="O129" s="49"/>
      <c r="P129" s="213">
        <f>O129*H129</f>
        <v>0</v>
      </c>
      <c r="Q129" s="213">
        <v>0</v>
      </c>
      <c r="R129" s="213">
        <f>Q129*H129</f>
        <v>0</v>
      </c>
      <c r="S129" s="213">
        <v>0</v>
      </c>
      <c r="T129" s="214">
        <f>S129*H129</f>
        <v>0</v>
      </c>
      <c r="AR129" s="26" t="s">
        <v>738</v>
      </c>
      <c r="AT129" s="26" t="s">
        <v>512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4895</v>
      </c>
    </row>
    <row r="130" s="1" customFormat="1">
      <c r="B130" s="48"/>
      <c r="D130" s="216" t="s">
        <v>288</v>
      </c>
      <c r="F130" s="217" t="s">
        <v>4894</v>
      </c>
      <c r="I130" s="218"/>
      <c r="L130" s="48"/>
      <c r="M130" s="219"/>
      <c r="N130" s="49"/>
      <c r="O130" s="49"/>
      <c r="P130" s="49"/>
      <c r="Q130" s="49"/>
      <c r="R130" s="49"/>
      <c r="S130" s="49"/>
      <c r="T130" s="87"/>
      <c r="AT130" s="26" t="s">
        <v>288</v>
      </c>
      <c r="AU130" s="26" t="s">
        <v>87</v>
      </c>
    </row>
    <row r="131" s="1" customFormat="1" ht="16.5" customHeight="1">
      <c r="B131" s="203"/>
      <c r="C131" s="255" t="s">
        <v>655</v>
      </c>
      <c r="D131" s="255" t="s">
        <v>512</v>
      </c>
      <c r="E131" s="256" t="s">
        <v>4896</v>
      </c>
      <c r="F131" s="257" t="s">
        <v>4897</v>
      </c>
      <c r="G131" s="258" t="s">
        <v>515</v>
      </c>
      <c r="H131" s="259">
        <v>2</v>
      </c>
      <c r="I131" s="260"/>
      <c r="J131" s="261">
        <f>ROUND(I131*H131,2)</f>
        <v>0</v>
      </c>
      <c r="K131" s="257" t="s">
        <v>5</v>
      </c>
      <c r="L131" s="262"/>
      <c r="M131" s="263" t="s">
        <v>5</v>
      </c>
      <c r="N131" s="264" t="s">
        <v>51</v>
      </c>
      <c r="O131" s="49"/>
      <c r="P131" s="213">
        <f>O131*H131</f>
        <v>0</v>
      </c>
      <c r="Q131" s="213">
        <v>0</v>
      </c>
      <c r="R131" s="213">
        <f>Q131*H131</f>
        <v>0</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4898</v>
      </c>
    </row>
    <row r="132" s="1" customFormat="1">
      <c r="B132" s="48"/>
      <c r="D132" s="216" t="s">
        <v>288</v>
      </c>
      <c r="F132" s="217" t="s">
        <v>4897</v>
      </c>
      <c r="I132" s="218"/>
      <c r="L132" s="48"/>
      <c r="M132" s="219"/>
      <c r="N132" s="49"/>
      <c r="O132" s="49"/>
      <c r="P132" s="49"/>
      <c r="Q132" s="49"/>
      <c r="R132" s="49"/>
      <c r="S132" s="49"/>
      <c r="T132" s="87"/>
      <c r="AT132" s="26" t="s">
        <v>288</v>
      </c>
      <c r="AU132" s="26" t="s">
        <v>87</v>
      </c>
    </row>
    <row r="133" s="1" customFormat="1" ht="16.5" customHeight="1">
      <c r="B133" s="203"/>
      <c r="C133" s="204" t="s">
        <v>10</v>
      </c>
      <c r="D133" s="204" t="s">
        <v>282</v>
      </c>
      <c r="E133" s="205" t="s">
        <v>4836</v>
      </c>
      <c r="F133" s="206" t="s">
        <v>4837</v>
      </c>
      <c r="G133" s="207" t="s">
        <v>394</v>
      </c>
      <c r="H133" s="208">
        <v>76.700000000000003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4899</v>
      </c>
    </row>
    <row r="134" s="1" customFormat="1">
      <c r="B134" s="48"/>
      <c r="D134" s="216" t="s">
        <v>288</v>
      </c>
      <c r="F134" s="217" t="s">
        <v>4839</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4900</v>
      </c>
      <c r="H135" s="242">
        <v>76.700000000000003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670</v>
      </c>
      <c r="D136" s="204" t="s">
        <v>282</v>
      </c>
      <c r="E136" s="205" t="s">
        <v>4901</v>
      </c>
      <c r="F136" s="206" t="s">
        <v>4902</v>
      </c>
      <c r="G136" s="207" t="s">
        <v>394</v>
      </c>
      <c r="H136" s="208">
        <v>76.700000000000003</v>
      </c>
      <c r="I136" s="209"/>
      <c r="J136" s="210">
        <f>ROUND(I136*H136,2)</f>
        <v>0</v>
      </c>
      <c r="K136" s="206" t="s">
        <v>5</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4903</v>
      </c>
    </row>
    <row r="137" s="1" customFormat="1">
      <c r="B137" s="48"/>
      <c r="D137" s="216" t="s">
        <v>288</v>
      </c>
      <c r="F137" s="217" t="s">
        <v>4844</v>
      </c>
      <c r="I137" s="218"/>
      <c r="L137" s="48"/>
      <c r="M137" s="219"/>
      <c r="N137" s="49"/>
      <c r="O137" s="49"/>
      <c r="P137" s="49"/>
      <c r="Q137" s="49"/>
      <c r="R137" s="49"/>
      <c r="S137" s="49"/>
      <c r="T137" s="87"/>
      <c r="AT137" s="26" t="s">
        <v>288</v>
      </c>
      <c r="AU137" s="26" t="s">
        <v>87</v>
      </c>
    </row>
    <row r="138" s="1" customFormat="1" ht="16.5" customHeight="1">
      <c r="B138" s="203"/>
      <c r="C138" s="255" t="s">
        <v>677</v>
      </c>
      <c r="D138" s="255" t="s">
        <v>512</v>
      </c>
      <c r="E138" s="256" t="s">
        <v>4904</v>
      </c>
      <c r="F138" s="257" t="s">
        <v>4875</v>
      </c>
      <c r="G138" s="258" t="s">
        <v>362</v>
      </c>
      <c r="H138" s="259">
        <v>1</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4905</v>
      </c>
    </row>
    <row r="139" s="1" customFormat="1">
      <c r="B139" s="48"/>
      <c r="D139" s="216" t="s">
        <v>288</v>
      </c>
      <c r="F139" s="217" t="s">
        <v>4906</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24</v>
      </c>
      <c r="H140" s="242">
        <v>1</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 customFormat="1" ht="16.5" customHeight="1">
      <c r="B141" s="203"/>
      <c r="C141" s="204" t="s">
        <v>685</v>
      </c>
      <c r="D141" s="204" t="s">
        <v>282</v>
      </c>
      <c r="E141" s="205" t="s">
        <v>4907</v>
      </c>
      <c r="F141" s="206" t="s">
        <v>4908</v>
      </c>
      <c r="G141" s="207" t="s">
        <v>4909</v>
      </c>
      <c r="H141" s="208">
        <v>2</v>
      </c>
      <c r="I141" s="209"/>
      <c r="J141" s="210">
        <f>ROUND(I141*H141,2)</f>
        <v>0</v>
      </c>
      <c r="K141" s="206" t="s">
        <v>5</v>
      </c>
      <c r="L141" s="48"/>
      <c r="M141" s="211" t="s">
        <v>5</v>
      </c>
      <c r="N141" s="212" t="s">
        <v>51</v>
      </c>
      <c r="O141" s="49"/>
      <c r="P141" s="213">
        <f>O141*H141</f>
        <v>0</v>
      </c>
      <c r="Q141" s="213">
        <v>0.002</v>
      </c>
      <c r="R141" s="213">
        <f>Q141*H141</f>
        <v>0.0040000000000000001</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4910</v>
      </c>
    </row>
    <row r="142" s="1" customFormat="1">
      <c r="B142" s="48"/>
      <c r="D142" s="216" t="s">
        <v>288</v>
      </c>
      <c r="F142" s="217" t="s">
        <v>4911</v>
      </c>
      <c r="I142" s="218"/>
      <c r="L142" s="48"/>
      <c r="M142" s="219"/>
      <c r="N142" s="49"/>
      <c r="O142" s="49"/>
      <c r="P142" s="49"/>
      <c r="Q142" s="49"/>
      <c r="R142" s="49"/>
      <c r="S142" s="49"/>
      <c r="T142" s="87"/>
      <c r="AT142" s="26" t="s">
        <v>288</v>
      </c>
      <c r="AU142" s="26" t="s">
        <v>87</v>
      </c>
    </row>
    <row r="143" s="10" customFormat="1" ht="29.88" customHeight="1">
      <c r="B143" s="192"/>
      <c r="D143" s="193" t="s">
        <v>79</v>
      </c>
      <c r="E143" s="230" t="s">
        <v>236</v>
      </c>
      <c r="F143" s="230" t="s">
        <v>3661</v>
      </c>
      <c r="I143" s="195"/>
      <c r="J143" s="231">
        <f>BK143</f>
        <v>0</v>
      </c>
      <c r="L143" s="192"/>
      <c r="M143" s="197"/>
      <c r="N143" s="198"/>
      <c r="O143" s="198"/>
      <c r="P143" s="199">
        <f>SUM(P144:P150)</f>
        <v>0</v>
      </c>
      <c r="Q143" s="198"/>
      <c r="R143" s="199">
        <f>SUM(R144:R150)</f>
        <v>0</v>
      </c>
      <c r="S143" s="198"/>
      <c r="T143" s="200">
        <f>SUM(T144:T150)</f>
        <v>0</v>
      </c>
      <c r="AR143" s="193" t="s">
        <v>87</v>
      </c>
      <c r="AT143" s="201" t="s">
        <v>79</v>
      </c>
      <c r="AU143" s="201" t="s">
        <v>24</v>
      </c>
      <c r="AY143" s="193" t="s">
        <v>281</v>
      </c>
      <c r="BK143" s="202">
        <f>SUM(BK144:BK150)</f>
        <v>0</v>
      </c>
    </row>
    <row r="144" s="1" customFormat="1" ht="16.5" customHeight="1">
      <c r="B144" s="203"/>
      <c r="C144" s="204" t="s">
        <v>692</v>
      </c>
      <c r="D144" s="204" t="s">
        <v>282</v>
      </c>
      <c r="E144" s="205" t="s">
        <v>4912</v>
      </c>
      <c r="F144" s="206" t="s">
        <v>4913</v>
      </c>
      <c r="G144" s="207" t="s">
        <v>470</v>
      </c>
      <c r="H144" s="208">
        <v>0.59999999999999998</v>
      </c>
      <c r="I144" s="209"/>
      <c r="J144" s="210">
        <f>ROUND(I144*H144,2)</f>
        <v>0</v>
      </c>
      <c r="K144" s="206" t="s">
        <v>5</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4914</v>
      </c>
    </row>
    <row r="145" s="1" customFormat="1">
      <c r="B145" s="48"/>
      <c r="D145" s="216" t="s">
        <v>288</v>
      </c>
      <c r="F145" s="217" t="s">
        <v>4915</v>
      </c>
      <c r="I145" s="218"/>
      <c r="L145" s="48"/>
      <c r="M145" s="219"/>
      <c r="N145" s="49"/>
      <c r="O145" s="49"/>
      <c r="P145" s="49"/>
      <c r="Q145" s="49"/>
      <c r="R145" s="49"/>
      <c r="S145" s="49"/>
      <c r="T145" s="87"/>
      <c r="AT145" s="26" t="s">
        <v>288</v>
      </c>
      <c r="AU145" s="26" t="s">
        <v>87</v>
      </c>
    </row>
    <row r="146" s="1" customFormat="1" ht="16.5" customHeight="1">
      <c r="B146" s="203"/>
      <c r="C146" s="204" t="s">
        <v>699</v>
      </c>
      <c r="D146" s="204" t="s">
        <v>282</v>
      </c>
      <c r="E146" s="205" t="s">
        <v>4806</v>
      </c>
      <c r="F146" s="206" t="s">
        <v>4296</v>
      </c>
      <c r="G146" s="207" t="s">
        <v>399</v>
      </c>
      <c r="H146" s="208">
        <v>25</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4916</v>
      </c>
    </row>
    <row r="147" s="1" customFormat="1">
      <c r="B147" s="48"/>
      <c r="D147" s="216" t="s">
        <v>288</v>
      </c>
      <c r="F147" s="217" t="s">
        <v>4808</v>
      </c>
      <c r="I147" s="218"/>
      <c r="L147" s="48"/>
      <c r="M147" s="219"/>
      <c r="N147" s="49"/>
      <c r="O147" s="49"/>
      <c r="P147" s="49"/>
      <c r="Q147" s="49"/>
      <c r="R147" s="49"/>
      <c r="S147" s="49"/>
      <c r="T147" s="87"/>
      <c r="AT147" s="26" t="s">
        <v>288</v>
      </c>
      <c r="AU147" s="26" t="s">
        <v>87</v>
      </c>
    </row>
    <row r="148" s="1" customFormat="1" ht="16.5" customHeight="1">
      <c r="B148" s="203"/>
      <c r="C148" s="204" t="s">
        <v>704</v>
      </c>
      <c r="D148" s="204" t="s">
        <v>282</v>
      </c>
      <c r="E148" s="205" t="s">
        <v>4809</v>
      </c>
      <c r="F148" s="206" t="s">
        <v>4810</v>
      </c>
      <c r="G148" s="207" t="s">
        <v>285</v>
      </c>
      <c r="H148" s="208">
        <v>1</v>
      </c>
      <c r="I148" s="209"/>
      <c r="J148" s="210">
        <f>ROUND(I148*H148,2)</f>
        <v>0</v>
      </c>
      <c r="K148" s="206" t="s">
        <v>5</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4917</v>
      </c>
    </row>
    <row r="149" s="1" customFormat="1" ht="16.5" customHeight="1">
      <c r="B149" s="203"/>
      <c r="C149" s="204" t="s">
        <v>717</v>
      </c>
      <c r="D149" s="204" t="s">
        <v>282</v>
      </c>
      <c r="E149" s="205" t="s">
        <v>4288</v>
      </c>
      <c r="F149" s="206" t="s">
        <v>4918</v>
      </c>
      <c r="G149" s="207" t="s">
        <v>362</v>
      </c>
      <c r="H149" s="208">
        <v>1</v>
      </c>
      <c r="I149" s="209"/>
      <c r="J149" s="210">
        <f>ROUND(I149*H149,2)</f>
        <v>0</v>
      </c>
      <c r="K149" s="206" t="s">
        <v>5</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4919</v>
      </c>
    </row>
    <row r="150" s="1" customFormat="1">
      <c r="B150" s="48"/>
      <c r="D150" s="216" t="s">
        <v>288</v>
      </c>
      <c r="F150" s="217" t="s">
        <v>4920</v>
      </c>
      <c r="I150" s="218"/>
      <c r="L150" s="48"/>
      <c r="M150" s="220"/>
      <c r="N150" s="221"/>
      <c r="O150" s="221"/>
      <c r="P150" s="221"/>
      <c r="Q150" s="221"/>
      <c r="R150" s="221"/>
      <c r="S150" s="221"/>
      <c r="T150" s="222"/>
      <c r="AT150" s="26" t="s">
        <v>288</v>
      </c>
      <c r="AU150" s="26" t="s">
        <v>87</v>
      </c>
    </row>
    <row r="151" s="1" customFormat="1" ht="6.96" customHeight="1">
      <c r="B151" s="69"/>
      <c r="C151" s="70"/>
      <c r="D151" s="70"/>
      <c r="E151" s="70"/>
      <c r="F151" s="70"/>
      <c r="G151" s="70"/>
      <c r="H151" s="70"/>
      <c r="I151" s="164"/>
      <c r="J151" s="70"/>
      <c r="K151" s="70"/>
      <c r="L151" s="48"/>
    </row>
  </sheetData>
  <autoFilter ref="C85:K150"/>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4921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4922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ROUND(SUM(BE96:BE794), 2)</f>
        <v>0</v>
      </c>
      <c r="G32" s="49"/>
      <c r="H32" s="49"/>
      <c r="I32" s="156">
        <v>0.20999999999999999</v>
      </c>
      <c r="J32" s="155">
        <f>ROUND(ROUND((SUM(BE96:BE794)), 2)*I32, 2)</f>
        <v>0</v>
      </c>
      <c r="K32" s="53"/>
    </row>
    <row r="33" s="1" customFormat="1" ht="14.4" customHeight="1">
      <c r="B33" s="48"/>
      <c r="C33" s="49"/>
      <c r="D33" s="49"/>
      <c r="E33" s="57" t="s">
        <v>52</v>
      </c>
      <c r="F33" s="155">
        <f>ROUND(SUM(BF96:BF794), 2)</f>
        <v>0</v>
      </c>
      <c r="G33" s="49"/>
      <c r="H33" s="49"/>
      <c r="I33" s="156">
        <v>0.14999999999999999</v>
      </c>
      <c r="J33" s="155">
        <f>ROUND(ROUND((SUM(BF96:BF794)), 2)*I33, 2)</f>
        <v>0</v>
      </c>
      <c r="K33" s="53"/>
    </row>
    <row r="34" hidden="1" s="1" customFormat="1" ht="14.4" customHeight="1">
      <c r="B34" s="48"/>
      <c r="C34" s="49"/>
      <c r="D34" s="49"/>
      <c r="E34" s="57" t="s">
        <v>53</v>
      </c>
      <c r="F34" s="155">
        <f>ROUND(SUM(BG96:BG794), 2)</f>
        <v>0</v>
      </c>
      <c r="G34" s="49"/>
      <c r="H34" s="49"/>
      <c r="I34" s="156">
        <v>0.20999999999999999</v>
      </c>
      <c r="J34" s="155">
        <v>0</v>
      </c>
      <c r="K34" s="53"/>
    </row>
    <row r="35" hidden="1" s="1" customFormat="1" ht="14.4" customHeight="1">
      <c r="B35" s="48"/>
      <c r="C35" s="49"/>
      <c r="D35" s="49"/>
      <c r="E35" s="57" t="s">
        <v>54</v>
      </c>
      <c r="F35" s="155">
        <f>ROUND(SUM(BH96:BH794), 2)</f>
        <v>0</v>
      </c>
      <c r="G35" s="49"/>
      <c r="H35" s="49"/>
      <c r="I35" s="156">
        <v>0.14999999999999999</v>
      </c>
      <c r="J35" s="155">
        <v>0</v>
      </c>
      <c r="K35" s="53"/>
    </row>
    <row r="36" hidden="1" s="1" customFormat="1" ht="14.4" customHeight="1">
      <c r="B36" s="48"/>
      <c r="C36" s="49"/>
      <c r="D36" s="49"/>
      <c r="E36" s="57" t="s">
        <v>55</v>
      </c>
      <c r="F36" s="155">
        <f>ROUND(SUM(BI96:BI794),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S01_c - Zařízení zdravotně technických instalací, plynová zařízení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J96</f>
        <v>0</v>
      </c>
      <c r="K60" s="53"/>
      <c r="AU60" s="26" t="s">
        <v>262</v>
      </c>
    </row>
    <row r="61" s="8" customFormat="1" ht="24.96" customHeight="1">
      <c r="B61" s="173"/>
      <c r="C61" s="174"/>
      <c r="D61" s="175" t="s">
        <v>379</v>
      </c>
      <c r="E61" s="176"/>
      <c r="F61" s="176"/>
      <c r="G61" s="176"/>
      <c r="H61" s="176"/>
      <c r="I61" s="177"/>
      <c r="J61" s="178">
        <f>J97</f>
        <v>0</v>
      </c>
      <c r="K61" s="179"/>
    </row>
    <row r="62" s="11" customFormat="1" ht="19.92" customHeight="1">
      <c r="B62" s="223"/>
      <c r="C62" s="224"/>
      <c r="D62" s="225" t="s">
        <v>380</v>
      </c>
      <c r="E62" s="226"/>
      <c r="F62" s="226"/>
      <c r="G62" s="226"/>
      <c r="H62" s="226"/>
      <c r="I62" s="227"/>
      <c r="J62" s="228">
        <f>J98</f>
        <v>0</v>
      </c>
      <c r="K62" s="229"/>
    </row>
    <row r="63" s="11" customFormat="1" ht="19.92" customHeight="1">
      <c r="B63" s="223"/>
      <c r="C63" s="224"/>
      <c r="D63" s="225" t="s">
        <v>529</v>
      </c>
      <c r="E63" s="226"/>
      <c r="F63" s="226"/>
      <c r="G63" s="226"/>
      <c r="H63" s="226"/>
      <c r="I63" s="227"/>
      <c r="J63" s="228">
        <f>J182</f>
        <v>0</v>
      </c>
      <c r="K63" s="229"/>
    </row>
    <row r="64" s="11" customFormat="1" ht="19.92" customHeight="1">
      <c r="B64" s="223"/>
      <c r="C64" s="224"/>
      <c r="D64" s="225" t="s">
        <v>4923</v>
      </c>
      <c r="E64" s="226"/>
      <c r="F64" s="226"/>
      <c r="G64" s="226"/>
      <c r="H64" s="226"/>
      <c r="I64" s="227"/>
      <c r="J64" s="228">
        <f>J199</f>
        <v>0</v>
      </c>
      <c r="K64" s="229"/>
    </row>
    <row r="65" s="11" customFormat="1" ht="19.92" customHeight="1">
      <c r="B65" s="223"/>
      <c r="C65" s="224"/>
      <c r="D65" s="225" t="s">
        <v>535</v>
      </c>
      <c r="E65" s="226"/>
      <c r="F65" s="226"/>
      <c r="G65" s="226"/>
      <c r="H65" s="226"/>
      <c r="I65" s="227"/>
      <c r="J65" s="228">
        <f>J216</f>
        <v>0</v>
      </c>
      <c r="K65" s="229"/>
    </row>
    <row r="66" s="11" customFormat="1" ht="19.92" customHeight="1">
      <c r="B66" s="223"/>
      <c r="C66" s="224"/>
      <c r="D66" s="225" t="s">
        <v>382</v>
      </c>
      <c r="E66" s="226"/>
      <c r="F66" s="226"/>
      <c r="G66" s="226"/>
      <c r="H66" s="226"/>
      <c r="I66" s="227"/>
      <c r="J66" s="228">
        <f>J225</f>
        <v>0</v>
      </c>
      <c r="K66" s="229"/>
    </row>
    <row r="67" s="8" customFormat="1" ht="24.96" customHeight="1">
      <c r="B67" s="173"/>
      <c r="C67" s="174"/>
      <c r="D67" s="175" t="s">
        <v>536</v>
      </c>
      <c r="E67" s="176"/>
      <c r="F67" s="176"/>
      <c r="G67" s="176"/>
      <c r="H67" s="176"/>
      <c r="I67" s="177"/>
      <c r="J67" s="178">
        <f>J228</f>
        <v>0</v>
      </c>
      <c r="K67" s="179"/>
    </row>
    <row r="68" s="11" customFormat="1" ht="19.92" customHeight="1">
      <c r="B68" s="223"/>
      <c r="C68" s="224"/>
      <c r="D68" s="225" t="s">
        <v>539</v>
      </c>
      <c r="E68" s="226"/>
      <c r="F68" s="226"/>
      <c r="G68" s="226"/>
      <c r="H68" s="226"/>
      <c r="I68" s="227"/>
      <c r="J68" s="228">
        <f>J229</f>
        <v>0</v>
      </c>
      <c r="K68" s="229"/>
    </row>
    <row r="69" s="11" customFormat="1" ht="19.92" customHeight="1">
      <c r="B69" s="223"/>
      <c r="C69" s="224"/>
      <c r="D69" s="225" t="s">
        <v>4924</v>
      </c>
      <c r="E69" s="226"/>
      <c r="F69" s="226"/>
      <c r="G69" s="226"/>
      <c r="H69" s="226"/>
      <c r="I69" s="227"/>
      <c r="J69" s="228">
        <f>J272</f>
        <v>0</v>
      </c>
      <c r="K69" s="229"/>
    </row>
    <row r="70" s="11" customFormat="1" ht="19.92" customHeight="1">
      <c r="B70" s="223"/>
      <c r="C70" s="224"/>
      <c r="D70" s="225" t="s">
        <v>4925</v>
      </c>
      <c r="E70" s="226"/>
      <c r="F70" s="226"/>
      <c r="G70" s="226"/>
      <c r="H70" s="226"/>
      <c r="I70" s="227"/>
      <c r="J70" s="228">
        <f>J457</f>
        <v>0</v>
      </c>
      <c r="K70" s="229"/>
    </row>
    <row r="71" s="11" customFormat="1" ht="19.92" customHeight="1">
      <c r="B71" s="223"/>
      <c r="C71" s="224"/>
      <c r="D71" s="225" t="s">
        <v>4926</v>
      </c>
      <c r="E71" s="226"/>
      <c r="F71" s="226"/>
      <c r="G71" s="226"/>
      <c r="H71" s="226"/>
      <c r="I71" s="227"/>
      <c r="J71" s="228">
        <f>J685</f>
        <v>0</v>
      </c>
      <c r="K71" s="229"/>
    </row>
    <row r="72" s="11" customFormat="1" ht="19.92" customHeight="1">
      <c r="B72" s="223"/>
      <c r="C72" s="224"/>
      <c r="D72" s="225" t="s">
        <v>541</v>
      </c>
      <c r="E72" s="226"/>
      <c r="F72" s="226"/>
      <c r="G72" s="226"/>
      <c r="H72" s="226"/>
      <c r="I72" s="227"/>
      <c r="J72" s="228">
        <f>J721</f>
        <v>0</v>
      </c>
      <c r="K72" s="229"/>
    </row>
    <row r="73" s="11" customFormat="1" ht="19.92" customHeight="1">
      <c r="B73" s="223"/>
      <c r="C73" s="224"/>
      <c r="D73" s="225" t="s">
        <v>4927</v>
      </c>
      <c r="E73" s="226"/>
      <c r="F73" s="226"/>
      <c r="G73" s="226"/>
      <c r="H73" s="226"/>
      <c r="I73" s="227"/>
      <c r="J73" s="228">
        <f>J782</f>
        <v>0</v>
      </c>
      <c r="K73" s="229"/>
    </row>
    <row r="74" s="11" customFormat="1" ht="19.92" customHeight="1">
      <c r="B74" s="223"/>
      <c r="C74" s="224"/>
      <c r="D74" s="225" t="s">
        <v>551</v>
      </c>
      <c r="E74" s="226"/>
      <c r="F74" s="226"/>
      <c r="G74" s="226"/>
      <c r="H74" s="226"/>
      <c r="I74" s="227"/>
      <c r="J74" s="228">
        <f>J787</f>
        <v>0</v>
      </c>
      <c r="K74" s="229"/>
    </row>
    <row r="75" s="1" customFormat="1" ht="21.84" customHeight="1">
      <c r="B75" s="48"/>
      <c r="C75" s="49"/>
      <c r="D75" s="49"/>
      <c r="E75" s="49"/>
      <c r="F75" s="49"/>
      <c r="G75" s="49"/>
      <c r="H75" s="49"/>
      <c r="I75" s="142"/>
      <c r="J75" s="49"/>
      <c r="K75" s="53"/>
    </row>
    <row r="76" s="1" customFormat="1" ht="6.96" customHeight="1">
      <c r="B76" s="69"/>
      <c r="C76" s="70"/>
      <c r="D76" s="70"/>
      <c r="E76" s="70"/>
      <c r="F76" s="70"/>
      <c r="G76" s="70"/>
      <c r="H76" s="70"/>
      <c r="I76" s="164"/>
      <c r="J76" s="70"/>
      <c r="K76" s="71"/>
    </row>
    <row r="80" s="1" customFormat="1" ht="6.96" customHeight="1">
      <c r="B80" s="72"/>
      <c r="C80" s="73"/>
      <c r="D80" s="73"/>
      <c r="E80" s="73"/>
      <c r="F80" s="73"/>
      <c r="G80" s="73"/>
      <c r="H80" s="73"/>
      <c r="I80" s="165"/>
      <c r="J80" s="73"/>
      <c r="K80" s="73"/>
      <c r="L80" s="48"/>
    </row>
    <row r="81" s="1" customFormat="1" ht="36.96" customHeight="1">
      <c r="B81" s="48"/>
      <c r="C81" s="74" t="s">
        <v>264</v>
      </c>
      <c r="L81" s="48"/>
    </row>
    <row r="82" s="1" customFormat="1" ht="6.96" customHeight="1">
      <c r="B82" s="48"/>
      <c r="L82" s="48"/>
    </row>
    <row r="83" s="1" customFormat="1" ht="14.4" customHeight="1">
      <c r="B83" s="48"/>
      <c r="C83" s="76" t="s">
        <v>19</v>
      </c>
      <c r="L83" s="48"/>
    </row>
    <row r="84" s="1" customFormat="1" ht="16.5" customHeight="1">
      <c r="B84" s="48"/>
      <c r="E84" s="180" t="str">
        <f>E7</f>
        <v>Vzdělávací a výcvikové středisko integrovaného záchranného systému v Jihlavě</v>
      </c>
      <c r="F84" s="76"/>
      <c r="G84" s="76"/>
      <c r="H84" s="76"/>
      <c r="L84" s="48"/>
    </row>
    <row r="85">
      <c r="B85" s="30"/>
      <c r="C85" s="76" t="s">
        <v>254</v>
      </c>
      <c r="L85" s="30"/>
    </row>
    <row r="86" s="1" customFormat="1" ht="16.5" customHeight="1">
      <c r="B86" s="48"/>
      <c r="E86" s="180" t="s">
        <v>523</v>
      </c>
      <c r="F86" s="1"/>
      <c r="G86" s="1"/>
      <c r="H86" s="1"/>
      <c r="L86" s="48"/>
    </row>
    <row r="87" s="1" customFormat="1" ht="14.4" customHeight="1">
      <c r="B87" s="48"/>
      <c r="C87" s="76" t="s">
        <v>256</v>
      </c>
      <c r="L87" s="48"/>
    </row>
    <row r="88" s="1" customFormat="1" ht="17.25" customHeight="1">
      <c r="B88" s="48"/>
      <c r="E88" s="79" t="str">
        <f>E11</f>
        <v>S01_c - Zařízení zdravotně technických instalací, plynová zařízení</v>
      </c>
      <c r="F88" s="1"/>
      <c r="G88" s="1"/>
      <c r="H88" s="1"/>
      <c r="L88" s="48"/>
    </row>
    <row r="89" s="1" customFormat="1" ht="6.96" customHeight="1">
      <c r="B89" s="48"/>
      <c r="L89" s="48"/>
    </row>
    <row r="90" s="1" customFormat="1" ht="18" customHeight="1">
      <c r="B90" s="48"/>
      <c r="C90" s="76" t="s">
        <v>25</v>
      </c>
      <c r="F90" s="181" t="str">
        <f>F14</f>
        <v>město Jihlava, ul. Vrchlického, areál ZZS Jihlava</v>
      </c>
      <c r="I90" s="182" t="s">
        <v>27</v>
      </c>
      <c r="J90" s="81" t="str">
        <f>IF(J14="","",J14)</f>
        <v>15. 1. 2018</v>
      </c>
      <c r="L90" s="48"/>
    </row>
    <row r="91" s="1" customFormat="1" ht="6.96" customHeight="1">
      <c r="B91" s="48"/>
      <c r="L91" s="48"/>
    </row>
    <row r="92" s="1" customFormat="1">
      <c r="B92" s="48"/>
      <c r="C92" s="76" t="s">
        <v>31</v>
      </c>
      <c r="F92" s="181" t="str">
        <f>E17</f>
        <v>Kraj Vysočina</v>
      </c>
      <c r="I92" s="182" t="s">
        <v>39</v>
      </c>
      <c r="J92" s="181" t="str">
        <f>E23</f>
        <v>PROJEKT CENTRUM NOVA s.r.o.</v>
      </c>
      <c r="L92" s="48"/>
    </row>
    <row r="93" s="1" customFormat="1" ht="14.4" customHeight="1">
      <c r="B93" s="48"/>
      <c r="C93" s="76" t="s">
        <v>37</v>
      </c>
      <c r="F93" s="181" t="str">
        <f>IF(E20="","",E20)</f>
        <v/>
      </c>
      <c r="L93" s="48"/>
    </row>
    <row r="94" s="1" customFormat="1" ht="10.32" customHeight="1">
      <c r="B94" s="48"/>
      <c r="L94" s="48"/>
    </row>
    <row r="95" s="9" customFormat="1" ht="29.28" customHeight="1">
      <c r="B95" s="183"/>
      <c r="C95" s="184" t="s">
        <v>265</v>
      </c>
      <c r="D95" s="185" t="s">
        <v>65</v>
      </c>
      <c r="E95" s="185" t="s">
        <v>61</v>
      </c>
      <c r="F95" s="185" t="s">
        <v>266</v>
      </c>
      <c r="G95" s="185" t="s">
        <v>267</v>
      </c>
      <c r="H95" s="185" t="s">
        <v>268</v>
      </c>
      <c r="I95" s="186" t="s">
        <v>269</v>
      </c>
      <c r="J95" s="185" t="s">
        <v>260</v>
      </c>
      <c r="K95" s="187" t="s">
        <v>270</v>
      </c>
      <c r="L95" s="183"/>
      <c r="M95" s="94" t="s">
        <v>271</v>
      </c>
      <c r="N95" s="95" t="s">
        <v>50</v>
      </c>
      <c r="O95" s="95" t="s">
        <v>272</v>
      </c>
      <c r="P95" s="95" t="s">
        <v>273</v>
      </c>
      <c r="Q95" s="95" t="s">
        <v>274</v>
      </c>
      <c r="R95" s="95" t="s">
        <v>275</v>
      </c>
      <c r="S95" s="95" t="s">
        <v>276</v>
      </c>
      <c r="T95" s="96" t="s">
        <v>277</v>
      </c>
    </row>
    <row r="96" s="1" customFormat="1" ht="29.28" customHeight="1">
      <c r="B96" s="48"/>
      <c r="C96" s="98" t="s">
        <v>261</v>
      </c>
      <c r="J96" s="188">
        <f>BK96</f>
        <v>0</v>
      </c>
      <c r="L96" s="48"/>
      <c r="M96" s="97"/>
      <c r="N96" s="84"/>
      <c r="O96" s="84"/>
      <c r="P96" s="189">
        <f>P97+P228</f>
        <v>0</v>
      </c>
      <c r="Q96" s="84"/>
      <c r="R96" s="189">
        <f>R97+R228</f>
        <v>122.48316607999999</v>
      </c>
      <c r="S96" s="84"/>
      <c r="T96" s="190">
        <f>T97+T228</f>
        <v>0</v>
      </c>
      <c r="AT96" s="26" t="s">
        <v>79</v>
      </c>
      <c r="AU96" s="26" t="s">
        <v>262</v>
      </c>
      <c r="BK96" s="191">
        <f>BK97+BK228</f>
        <v>0</v>
      </c>
    </row>
    <row r="97" s="10" customFormat="1" ht="37.44" customHeight="1">
      <c r="B97" s="192"/>
      <c r="D97" s="193" t="s">
        <v>79</v>
      </c>
      <c r="E97" s="194" t="s">
        <v>383</v>
      </c>
      <c r="F97" s="194" t="s">
        <v>384</v>
      </c>
      <c r="I97" s="195"/>
      <c r="J97" s="196">
        <f>BK97</f>
        <v>0</v>
      </c>
      <c r="L97" s="192"/>
      <c r="M97" s="197"/>
      <c r="N97" s="198"/>
      <c r="O97" s="198"/>
      <c r="P97" s="199">
        <f>P98+P182+P199+P216+P225</f>
        <v>0</v>
      </c>
      <c r="Q97" s="198"/>
      <c r="R97" s="199">
        <f>R98+R182+R199+R216+R225</f>
        <v>118.61142307999999</v>
      </c>
      <c r="S97" s="198"/>
      <c r="T97" s="200">
        <f>T98+T182+T199+T216+T225</f>
        <v>0</v>
      </c>
      <c r="AR97" s="193" t="s">
        <v>24</v>
      </c>
      <c r="AT97" s="201" t="s">
        <v>79</v>
      </c>
      <c r="AU97" s="201" t="s">
        <v>80</v>
      </c>
      <c r="AY97" s="193" t="s">
        <v>281</v>
      </c>
      <c r="BK97" s="202">
        <f>BK98+BK182+BK199+BK216+BK225</f>
        <v>0</v>
      </c>
    </row>
    <row r="98" s="10" customFormat="1" ht="19.92" customHeight="1">
      <c r="B98" s="192"/>
      <c r="D98" s="193" t="s">
        <v>79</v>
      </c>
      <c r="E98" s="230" t="s">
        <v>24</v>
      </c>
      <c r="F98" s="230" t="s">
        <v>385</v>
      </c>
      <c r="I98" s="195"/>
      <c r="J98" s="231">
        <f>BK98</f>
        <v>0</v>
      </c>
      <c r="L98" s="192"/>
      <c r="M98" s="197"/>
      <c r="N98" s="198"/>
      <c r="O98" s="198"/>
      <c r="P98" s="199">
        <f>SUM(P99:P181)</f>
        <v>0</v>
      </c>
      <c r="Q98" s="198"/>
      <c r="R98" s="199">
        <f>SUM(R99:R181)</f>
        <v>87.997</v>
      </c>
      <c r="S98" s="198"/>
      <c r="T98" s="200">
        <f>SUM(T99:T181)</f>
        <v>0</v>
      </c>
      <c r="AR98" s="193" t="s">
        <v>24</v>
      </c>
      <c r="AT98" s="201" t="s">
        <v>79</v>
      </c>
      <c r="AU98" s="201" t="s">
        <v>24</v>
      </c>
      <c r="AY98" s="193" t="s">
        <v>281</v>
      </c>
      <c r="BK98" s="202">
        <f>SUM(BK99:BK181)</f>
        <v>0</v>
      </c>
    </row>
    <row r="99" s="1" customFormat="1" ht="16.5" customHeight="1">
      <c r="B99" s="203"/>
      <c r="C99" s="204" t="s">
        <v>24</v>
      </c>
      <c r="D99" s="204" t="s">
        <v>282</v>
      </c>
      <c r="E99" s="205" t="s">
        <v>4928</v>
      </c>
      <c r="F99" s="206" t="s">
        <v>4929</v>
      </c>
      <c r="G99" s="207" t="s">
        <v>408</v>
      </c>
      <c r="H99" s="208">
        <v>2.3730000000000002</v>
      </c>
      <c r="I99" s="209"/>
      <c r="J99" s="210">
        <f>ROUND(I99*H99,2)</f>
        <v>0</v>
      </c>
      <c r="K99" s="206" t="s">
        <v>389</v>
      </c>
      <c r="L99" s="48"/>
      <c r="M99" s="211" t="s">
        <v>5</v>
      </c>
      <c r="N99" s="212" t="s">
        <v>51</v>
      </c>
      <c r="O99" s="49"/>
      <c r="P99" s="213">
        <f>O99*H99</f>
        <v>0</v>
      </c>
      <c r="Q99" s="213">
        <v>0</v>
      </c>
      <c r="R99" s="213">
        <f>Q99*H99</f>
        <v>0</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4930</v>
      </c>
    </row>
    <row r="100" s="1" customFormat="1">
      <c r="B100" s="48"/>
      <c r="D100" s="216" t="s">
        <v>288</v>
      </c>
      <c r="F100" s="217" t="s">
        <v>4931</v>
      </c>
      <c r="I100" s="218"/>
      <c r="L100" s="48"/>
      <c r="M100" s="219"/>
      <c r="N100" s="49"/>
      <c r="O100" s="49"/>
      <c r="P100" s="49"/>
      <c r="Q100" s="49"/>
      <c r="R100" s="49"/>
      <c r="S100" s="49"/>
      <c r="T100" s="87"/>
      <c r="AT100" s="26" t="s">
        <v>288</v>
      </c>
      <c r="AU100" s="26" t="s">
        <v>87</v>
      </c>
    </row>
    <row r="101" s="12" customFormat="1">
      <c r="B101" s="232"/>
      <c r="D101" s="216" t="s">
        <v>402</v>
      </c>
      <c r="E101" s="233" t="s">
        <v>5</v>
      </c>
      <c r="F101" s="234" t="s">
        <v>4932</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4933</v>
      </c>
      <c r="H102" s="242">
        <v>0.502</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3" customFormat="1">
      <c r="B103" s="239"/>
      <c r="D103" s="216" t="s">
        <v>402</v>
      </c>
      <c r="E103" s="240" t="s">
        <v>5</v>
      </c>
      <c r="F103" s="241" t="s">
        <v>4934</v>
      </c>
      <c r="H103" s="242">
        <v>2.9670000000000001</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3" customFormat="1">
      <c r="B104" s="239"/>
      <c r="D104" s="216" t="s">
        <v>402</v>
      </c>
      <c r="E104" s="240" t="s">
        <v>5</v>
      </c>
      <c r="F104" s="241" t="s">
        <v>4935</v>
      </c>
      <c r="H104" s="242">
        <v>1.1659999999999999</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3" customFormat="1">
      <c r="B105" s="239"/>
      <c r="D105" s="216" t="s">
        <v>402</v>
      </c>
      <c r="E105" s="240" t="s">
        <v>5</v>
      </c>
      <c r="F105" s="241" t="s">
        <v>4936</v>
      </c>
      <c r="H105" s="242">
        <v>0.59399999999999997</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3" customFormat="1">
      <c r="B106" s="239"/>
      <c r="D106" s="216" t="s">
        <v>402</v>
      </c>
      <c r="E106" s="240" t="s">
        <v>5</v>
      </c>
      <c r="F106" s="241" t="s">
        <v>4937</v>
      </c>
      <c r="H106" s="242">
        <v>1.8360000000000001</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3" customFormat="1">
      <c r="B107" s="239"/>
      <c r="D107" s="216" t="s">
        <v>402</v>
      </c>
      <c r="E107" s="240" t="s">
        <v>5</v>
      </c>
      <c r="F107" s="241" t="s">
        <v>4938</v>
      </c>
      <c r="H107" s="242">
        <v>0.83999999999999997</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4939</v>
      </c>
      <c r="H108" s="242">
        <v>0.255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3" customFormat="1">
      <c r="B109" s="239"/>
      <c r="D109" s="216" t="s">
        <v>402</v>
      </c>
      <c r="E109" s="240" t="s">
        <v>5</v>
      </c>
      <c r="F109" s="241" t="s">
        <v>4940</v>
      </c>
      <c r="H109" s="242">
        <v>0.64500000000000002</v>
      </c>
      <c r="I109" s="243"/>
      <c r="L109" s="239"/>
      <c r="M109" s="244"/>
      <c r="N109" s="245"/>
      <c r="O109" s="245"/>
      <c r="P109" s="245"/>
      <c r="Q109" s="245"/>
      <c r="R109" s="245"/>
      <c r="S109" s="245"/>
      <c r="T109" s="246"/>
      <c r="AT109" s="240" t="s">
        <v>402</v>
      </c>
      <c r="AU109" s="240" t="s">
        <v>87</v>
      </c>
      <c r="AV109" s="13" t="s">
        <v>87</v>
      </c>
      <c r="AW109" s="13" t="s">
        <v>43</v>
      </c>
      <c r="AX109" s="13" t="s">
        <v>80</v>
      </c>
      <c r="AY109" s="240" t="s">
        <v>281</v>
      </c>
    </row>
    <row r="110" s="13" customFormat="1">
      <c r="B110" s="239"/>
      <c r="D110" s="216" t="s">
        <v>402</v>
      </c>
      <c r="E110" s="240" t="s">
        <v>5</v>
      </c>
      <c r="F110" s="241" t="s">
        <v>4941</v>
      </c>
      <c r="H110" s="242">
        <v>0.26400000000000001</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4942</v>
      </c>
      <c r="H111" s="242">
        <v>2.7029999999999998</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4943</v>
      </c>
      <c r="H112" s="242">
        <v>0.872</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3" customFormat="1">
      <c r="B113" s="239"/>
      <c r="D113" s="216" t="s">
        <v>402</v>
      </c>
      <c r="E113" s="240" t="s">
        <v>5</v>
      </c>
      <c r="F113" s="241" t="s">
        <v>4943</v>
      </c>
      <c r="H113" s="242">
        <v>0.872</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4944</v>
      </c>
      <c r="H114" s="242">
        <v>0.623</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3" customFormat="1">
      <c r="B115" s="239"/>
      <c r="D115" s="216" t="s">
        <v>402</v>
      </c>
      <c r="E115" s="240" t="s">
        <v>5</v>
      </c>
      <c r="F115" s="241" t="s">
        <v>4943</v>
      </c>
      <c r="H115" s="242">
        <v>0.872</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3" customFormat="1">
      <c r="B116" s="239"/>
      <c r="D116" s="216" t="s">
        <v>402</v>
      </c>
      <c r="E116" s="240" t="s">
        <v>5</v>
      </c>
      <c r="F116" s="241" t="s">
        <v>4945</v>
      </c>
      <c r="H116" s="242">
        <v>1.2450000000000001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3" customFormat="1">
      <c r="B117" s="239"/>
      <c r="D117" s="216" t="s">
        <v>402</v>
      </c>
      <c r="E117" s="240" t="s">
        <v>5</v>
      </c>
      <c r="F117" s="241" t="s">
        <v>4946</v>
      </c>
      <c r="H117" s="242">
        <v>2.9580000000000002</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3" customFormat="1">
      <c r="B118" s="239"/>
      <c r="D118" s="216" t="s">
        <v>402</v>
      </c>
      <c r="E118" s="240" t="s">
        <v>5</v>
      </c>
      <c r="F118" s="241" t="s">
        <v>4947</v>
      </c>
      <c r="H118" s="242">
        <v>0.45000000000000001</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4948</v>
      </c>
      <c r="H119" s="242">
        <v>2.4780000000000002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4949</v>
      </c>
      <c r="H120" s="242">
        <v>2.1000000000000001</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4950</v>
      </c>
      <c r="H121" s="242">
        <v>0.93500000000000005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4951</v>
      </c>
      <c r="H122" s="242">
        <v>0.66800000000000004</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5" customFormat="1">
      <c r="B123" s="265"/>
      <c r="D123" s="216" t="s">
        <v>402</v>
      </c>
      <c r="E123" s="266" t="s">
        <v>5</v>
      </c>
      <c r="F123" s="267" t="s">
        <v>715</v>
      </c>
      <c r="H123" s="268">
        <v>25.844999999999999</v>
      </c>
      <c r="I123" s="269"/>
      <c r="L123" s="265"/>
      <c r="M123" s="270"/>
      <c r="N123" s="271"/>
      <c r="O123" s="271"/>
      <c r="P123" s="271"/>
      <c r="Q123" s="271"/>
      <c r="R123" s="271"/>
      <c r="S123" s="271"/>
      <c r="T123" s="272"/>
      <c r="AT123" s="266" t="s">
        <v>402</v>
      </c>
      <c r="AU123" s="266" t="s">
        <v>87</v>
      </c>
      <c r="AV123" s="15" t="s">
        <v>294</v>
      </c>
      <c r="AW123" s="15" t="s">
        <v>43</v>
      </c>
      <c r="AX123" s="15" t="s">
        <v>80</v>
      </c>
      <c r="AY123" s="266" t="s">
        <v>281</v>
      </c>
    </row>
    <row r="124" s="12" customFormat="1">
      <c r="B124" s="232"/>
      <c r="D124" s="216" t="s">
        <v>402</v>
      </c>
      <c r="E124" s="233" t="s">
        <v>5</v>
      </c>
      <c r="F124" s="234" t="s">
        <v>4952</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4953</v>
      </c>
      <c r="H125" s="242">
        <v>0.85199999999999998</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4954</v>
      </c>
      <c r="H126" s="242">
        <v>2.198</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4955</v>
      </c>
      <c r="H127" s="242">
        <v>1.9470000000000001</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3" customFormat="1">
      <c r="B128" s="239"/>
      <c r="D128" s="216" t="s">
        <v>402</v>
      </c>
      <c r="E128" s="240" t="s">
        <v>5</v>
      </c>
      <c r="F128" s="241" t="s">
        <v>4956</v>
      </c>
      <c r="H128" s="242">
        <v>3.802</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3" customFormat="1">
      <c r="B129" s="239"/>
      <c r="D129" s="216" t="s">
        <v>402</v>
      </c>
      <c r="E129" s="240" t="s">
        <v>5</v>
      </c>
      <c r="F129" s="241" t="s">
        <v>4957</v>
      </c>
      <c r="H129" s="242">
        <v>0.34799999999999998</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3" customFormat="1">
      <c r="B130" s="239"/>
      <c r="D130" s="216" t="s">
        <v>402</v>
      </c>
      <c r="E130" s="240" t="s">
        <v>5</v>
      </c>
      <c r="F130" s="241" t="s">
        <v>4958</v>
      </c>
      <c r="H130" s="242">
        <v>0.44400000000000001</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3" customFormat="1">
      <c r="B131" s="239"/>
      <c r="D131" s="216" t="s">
        <v>402</v>
      </c>
      <c r="E131" s="240" t="s">
        <v>5</v>
      </c>
      <c r="F131" s="241" t="s">
        <v>4959</v>
      </c>
      <c r="H131" s="242">
        <v>1.968</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4960</v>
      </c>
      <c r="H132" s="242">
        <v>0.76800000000000002</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4961</v>
      </c>
      <c r="H133" s="242">
        <v>1.3440000000000001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3" customFormat="1">
      <c r="B134" s="239"/>
      <c r="D134" s="216" t="s">
        <v>402</v>
      </c>
      <c r="E134" s="240" t="s">
        <v>5</v>
      </c>
      <c r="F134" s="241" t="s">
        <v>4962</v>
      </c>
      <c r="H134" s="242">
        <v>0.372</v>
      </c>
      <c r="I134" s="243"/>
      <c r="L134" s="239"/>
      <c r="M134" s="244"/>
      <c r="N134" s="245"/>
      <c r="O134" s="245"/>
      <c r="P134" s="245"/>
      <c r="Q134" s="245"/>
      <c r="R134" s="245"/>
      <c r="S134" s="245"/>
      <c r="T134" s="246"/>
      <c r="AT134" s="240" t="s">
        <v>402</v>
      </c>
      <c r="AU134" s="240" t="s">
        <v>87</v>
      </c>
      <c r="AV134" s="13" t="s">
        <v>87</v>
      </c>
      <c r="AW134" s="13" t="s">
        <v>43</v>
      </c>
      <c r="AX134" s="13" t="s">
        <v>80</v>
      </c>
      <c r="AY134" s="240" t="s">
        <v>281</v>
      </c>
    </row>
    <row r="135" s="13" customFormat="1">
      <c r="B135" s="239"/>
      <c r="D135" s="216" t="s">
        <v>402</v>
      </c>
      <c r="E135" s="240" t="s">
        <v>5</v>
      </c>
      <c r="F135" s="241" t="s">
        <v>4963</v>
      </c>
      <c r="H135" s="242">
        <v>1.296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3" customFormat="1">
      <c r="B136" s="239"/>
      <c r="D136" s="216" t="s">
        <v>402</v>
      </c>
      <c r="E136" s="240" t="s">
        <v>5</v>
      </c>
      <c r="F136" s="241" t="s">
        <v>4964</v>
      </c>
      <c r="H136" s="242">
        <v>1.5540000000000001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4965</v>
      </c>
      <c r="H137" s="242">
        <v>1.5840000000000001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4964</v>
      </c>
      <c r="H138" s="242">
        <v>1.5540000000000001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3" customFormat="1">
      <c r="B139" s="239"/>
      <c r="D139" s="216" t="s">
        <v>402</v>
      </c>
      <c r="E139" s="240" t="s">
        <v>5</v>
      </c>
      <c r="F139" s="241" t="s">
        <v>4965</v>
      </c>
      <c r="H139" s="242">
        <v>1.5840000000000001</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5" customFormat="1">
      <c r="B140" s="265"/>
      <c r="D140" s="216" t="s">
        <v>402</v>
      </c>
      <c r="E140" s="266" t="s">
        <v>5</v>
      </c>
      <c r="F140" s="267" t="s">
        <v>715</v>
      </c>
      <c r="H140" s="268">
        <v>21.614999999999998</v>
      </c>
      <c r="I140" s="269"/>
      <c r="L140" s="265"/>
      <c r="M140" s="270"/>
      <c r="N140" s="271"/>
      <c r="O140" s="271"/>
      <c r="P140" s="271"/>
      <c r="Q140" s="271"/>
      <c r="R140" s="271"/>
      <c r="S140" s="271"/>
      <c r="T140" s="272"/>
      <c r="AT140" s="266" t="s">
        <v>402</v>
      </c>
      <c r="AU140" s="266" t="s">
        <v>87</v>
      </c>
      <c r="AV140" s="15" t="s">
        <v>294</v>
      </c>
      <c r="AW140" s="15" t="s">
        <v>43</v>
      </c>
      <c r="AX140" s="15" t="s">
        <v>80</v>
      </c>
      <c r="AY140" s="266" t="s">
        <v>281</v>
      </c>
    </row>
    <row r="141" s="14" customFormat="1">
      <c r="B141" s="247"/>
      <c r="D141" s="216" t="s">
        <v>402</v>
      </c>
      <c r="E141" s="248" t="s">
        <v>5</v>
      </c>
      <c r="F141" s="249" t="s">
        <v>405</v>
      </c>
      <c r="H141" s="250">
        <v>47.460000000000001</v>
      </c>
      <c r="I141" s="251"/>
      <c r="L141" s="247"/>
      <c r="M141" s="252"/>
      <c r="N141" s="253"/>
      <c r="O141" s="253"/>
      <c r="P141" s="253"/>
      <c r="Q141" s="253"/>
      <c r="R141" s="253"/>
      <c r="S141" s="253"/>
      <c r="T141" s="254"/>
      <c r="AT141" s="248" t="s">
        <v>402</v>
      </c>
      <c r="AU141" s="248" t="s">
        <v>87</v>
      </c>
      <c r="AV141" s="14" t="s">
        <v>286</v>
      </c>
      <c r="AW141" s="14" t="s">
        <v>43</v>
      </c>
      <c r="AX141" s="14" t="s">
        <v>24</v>
      </c>
      <c r="AY141" s="248" t="s">
        <v>281</v>
      </c>
    </row>
    <row r="142" s="13" customFormat="1">
      <c r="B142" s="239"/>
      <c r="D142" s="216" t="s">
        <v>402</v>
      </c>
      <c r="F142" s="241" t="s">
        <v>4966</v>
      </c>
      <c r="H142" s="242">
        <v>2.3730000000000002</v>
      </c>
      <c r="I142" s="243"/>
      <c r="L142" s="239"/>
      <c r="M142" s="244"/>
      <c r="N142" s="245"/>
      <c r="O142" s="245"/>
      <c r="P142" s="245"/>
      <c r="Q142" s="245"/>
      <c r="R142" s="245"/>
      <c r="S142" s="245"/>
      <c r="T142" s="246"/>
      <c r="AT142" s="240" t="s">
        <v>402</v>
      </c>
      <c r="AU142" s="240" t="s">
        <v>87</v>
      </c>
      <c r="AV142" s="13" t="s">
        <v>87</v>
      </c>
      <c r="AW142" s="13" t="s">
        <v>6</v>
      </c>
      <c r="AX142" s="13" t="s">
        <v>24</v>
      </c>
      <c r="AY142" s="240" t="s">
        <v>281</v>
      </c>
    </row>
    <row r="143" s="1" customFormat="1" ht="16.5" customHeight="1">
      <c r="B143" s="203"/>
      <c r="C143" s="204" t="s">
        <v>87</v>
      </c>
      <c r="D143" s="204" t="s">
        <v>282</v>
      </c>
      <c r="E143" s="205" t="s">
        <v>4967</v>
      </c>
      <c r="F143" s="206" t="s">
        <v>4968</v>
      </c>
      <c r="G143" s="207" t="s">
        <v>408</v>
      </c>
      <c r="H143" s="208">
        <v>18.984000000000002</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4969</v>
      </c>
    </row>
    <row r="144" s="1" customFormat="1">
      <c r="B144" s="48"/>
      <c r="D144" s="216" t="s">
        <v>288</v>
      </c>
      <c r="F144" s="217" t="s">
        <v>4970</v>
      </c>
      <c r="I144" s="218"/>
      <c r="L144" s="48"/>
      <c r="M144" s="219"/>
      <c r="N144" s="49"/>
      <c r="O144" s="49"/>
      <c r="P144" s="49"/>
      <c r="Q144" s="49"/>
      <c r="R144" s="49"/>
      <c r="S144" s="49"/>
      <c r="T144" s="87"/>
      <c r="AT144" s="26" t="s">
        <v>288</v>
      </c>
      <c r="AU144" s="26" t="s">
        <v>87</v>
      </c>
    </row>
    <row r="145" s="13" customFormat="1">
      <c r="B145" s="239"/>
      <c r="D145" s="216" t="s">
        <v>402</v>
      </c>
      <c r="F145" s="241" t="s">
        <v>4971</v>
      </c>
      <c r="H145" s="242">
        <v>18.984000000000002</v>
      </c>
      <c r="I145" s="243"/>
      <c r="L145" s="239"/>
      <c r="M145" s="244"/>
      <c r="N145" s="245"/>
      <c r="O145" s="245"/>
      <c r="P145" s="245"/>
      <c r="Q145" s="245"/>
      <c r="R145" s="245"/>
      <c r="S145" s="245"/>
      <c r="T145" s="246"/>
      <c r="AT145" s="240" t="s">
        <v>402</v>
      </c>
      <c r="AU145" s="240" t="s">
        <v>87</v>
      </c>
      <c r="AV145" s="13" t="s">
        <v>87</v>
      </c>
      <c r="AW145" s="13" t="s">
        <v>6</v>
      </c>
      <c r="AX145" s="13" t="s">
        <v>24</v>
      </c>
      <c r="AY145" s="240" t="s">
        <v>281</v>
      </c>
    </row>
    <row r="146" s="1" customFormat="1" ht="16.5" customHeight="1">
      <c r="B146" s="203"/>
      <c r="C146" s="204" t="s">
        <v>294</v>
      </c>
      <c r="D146" s="204" t="s">
        <v>282</v>
      </c>
      <c r="E146" s="205" t="s">
        <v>4972</v>
      </c>
      <c r="F146" s="206" t="s">
        <v>4973</v>
      </c>
      <c r="G146" s="207" t="s">
        <v>408</v>
      </c>
      <c r="H146" s="208">
        <v>21.356999999999999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4974</v>
      </c>
    </row>
    <row r="147" s="1" customFormat="1">
      <c r="B147" s="48"/>
      <c r="D147" s="216" t="s">
        <v>288</v>
      </c>
      <c r="F147" s="217" t="s">
        <v>4975</v>
      </c>
      <c r="I147" s="218"/>
      <c r="L147" s="48"/>
      <c r="M147" s="219"/>
      <c r="N147" s="49"/>
      <c r="O147" s="49"/>
      <c r="P147" s="49"/>
      <c r="Q147" s="49"/>
      <c r="R147" s="49"/>
      <c r="S147" s="49"/>
      <c r="T147" s="87"/>
      <c r="AT147" s="26" t="s">
        <v>288</v>
      </c>
      <c r="AU147" s="26" t="s">
        <v>87</v>
      </c>
    </row>
    <row r="148" s="13" customFormat="1">
      <c r="B148" s="239"/>
      <c r="D148" s="216" t="s">
        <v>402</v>
      </c>
      <c r="F148" s="241" t="s">
        <v>4976</v>
      </c>
      <c r="H148" s="242">
        <v>21.356999999999999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25.5" customHeight="1">
      <c r="B149" s="203"/>
      <c r="C149" s="204" t="s">
        <v>286</v>
      </c>
      <c r="D149" s="204" t="s">
        <v>282</v>
      </c>
      <c r="E149" s="205" t="s">
        <v>4977</v>
      </c>
      <c r="F149" s="206" t="s">
        <v>4978</v>
      </c>
      <c r="G149" s="207" t="s">
        <v>408</v>
      </c>
      <c r="H149" s="208">
        <v>3.5600000000000001</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4979</v>
      </c>
    </row>
    <row r="150" s="1" customFormat="1">
      <c r="B150" s="48"/>
      <c r="D150" s="216" t="s">
        <v>288</v>
      </c>
      <c r="F150" s="217" t="s">
        <v>4980</v>
      </c>
      <c r="I150" s="218"/>
      <c r="L150" s="48"/>
      <c r="M150" s="219"/>
      <c r="N150" s="49"/>
      <c r="O150" s="49"/>
      <c r="P150" s="49"/>
      <c r="Q150" s="49"/>
      <c r="R150" s="49"/>
      <c r="S150" s="49"/>
      <c r="T150" s="87"/>
      <c r="AT150" s="26" t="s">
        <v>288</v>
      </c>
      <c r="AU150" s="26" t="s">
        <v>87</v>
      </c>
    </row>
    <row r="151" s="13" customFormat="1">
      <c r="B151" s="239"/>
      <c r="D151" s="216" t="s">
        <v>402</v>
      </c>
      <c r="F151" s="241" t="s">
        <v>4981</v>
      </c>
      <c r="H151" s="242">
        <v>3.5600000000000001</v>
      </c>
      <c r="I151" s="243"/>
      <c r="L151" s="239"/>
      <c r="M151" s="244"/>
      <c r="N151" s="245"/>
      <c r="O151" s="245"/>
      <c r="P151" s="245"/>
      <c r="Q151" s="245"/>
      <c r="R151" s="245"/>
      <c r="S151" s="245"/>
      <c r="T151" s="246"/>
      <c r="AT151" s="240" t="s">
        <v>402</v>
      </c>
      <c r="AU151" s="240" t="s">
        <v>87</v>
      </c>
      <c r="AV151" s="13" t="s">
        <v>87</v>
      </c>
      <c r="AW151" s="13" t="s">
        <v>6</v>
      </c>
      <c r="AX151" s="13" t="s">
        <v>24</v>
      </c>
      <c r="AY151" s="240" t="s">
        <v>281</v>
      </c>
    </row>
    <row r="152" s="1" customFormat="1" ht="25.5" customHeight="1">
      <c r="B152" s="203"/>
      <c r="C152" s="204" t="s">
        <v>280</v>
      </c>
      <c r="D152" s="204" t="s">
        <v>282</v>
      </c>
      <c r="E152" s="205" t="s">
        <v>4982</v>
      </c>
      <c r="F152" s="206" t="s">
        <v>4983</v>
      </c>
      <c r="G152" s="207" t="s">
        <v>408</v>
      </c>
      <c r="H152" s="208">
        <v>1.1870000000000001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4984</v>
      </c>
    </row>
    <row r="153" s="1" customFormat="1">
      <c r="B153" s="48"/>
      <c r="D153" s="216" t="s">
        <v>288</v>
      </c>
      <c r="F153" s="217" t="s">
        <v>4985</v>
      </c>
      <c r="I153" s="218"/>
      <c r="L153" s="48"/>
      <c r="M153" s="219"/>
      <c r="N153" s="49"/>
      <c r="O153" s="49"/>
      <c r="P153" s="49"/>
      <c r="Q153" s="49"/>
      <c r="R153" s="49"/>
      <c r="S153" s="49"/>
      <c r="T153" s="87"/>
      <c r="AT153" s="26" t="s">
        <v>288</v>
      </c>
      <c r="AU153" s="26" t="s">
        <v>87</v>
      </c>
    </row>
    <row r="154" s="13" customFormat="1">
      <c r="B154" s="239"/>
      <c r="D154" s="216" t="s">
        <v>402</v>
      </c>
      <c r="F154" s="241" t="s">
        <v>4986</v>
      </c>
      <c r="H154" s="242">
        <v>1.1870000000000001</v>
      </c>
      <c r="I154" s="243"/>
      <c r="L154" s="239"/>
      <c r="M154" s="244"/>
      <c r="N154" s="245"/>
      <c r="O154" s="245"/>
      <c r="P154" s="245"/>
      <c r="Q154" s="245"/>
      <c r="R154" s="245"/>
      <c r="S154" s="245"/>
      <c r="T154" s="246"/>
      <c r="AT154" s="240" t="s">
        <v>402</v>
      </c>
      <c r="AU154" s="240" t="s">
        <v>87</v>
      </c>
      <c r="AV154" s="13" t="s">
        <v>87</v>
      </c>
      <c r="AW154" s="13" t="s">
        <v>6</v>
      </c>
      <c r="AX154" s="13" t="s">
        <v>24</v>
      </c>
      <c r="AY154" s="240" t="s">
        <v>281</v>
      </c>
    </row>
    <row r="155" s="1" customFormat="1" ht="16.5" customHeight="1">
      <c r="B155" s="203"/>
      <c r="C155" s="204" t="s">
        <v>307</v>
      </c>
      <c r="D155" s="204" t="s">
        <v>282</v>
      </c>
      <c r="E155" s="205" t="s">
        <v>458</v>
      </c>
      <c r="F155" s="206" t="s">
        <v>459</v>
      </c>
      <c r="G155" s="207" t="s">
        <v>408</v>
      </c>
      <c r="H155" s="208">
        <v>42.713999999999999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4987</v>
      </c>
    </row>
    <row r="156" s="1" customFormat="1">
      <c r="B156" s="48"/>
      <c r="D156" s="216" t="s">
        <v>288</v>
      </c>
      <c r="F156" s="217" t="s">
        <v>461</v>
      </c>
      <c r="I156" s="218"/>
      <c r="L156" s="48"/>
      <c r="M156" s="219"/>
      <c r="N156" s="49"/>
      <c r="O156" s="49"/>
      <c r="P156" s="49"/>
      <c r="Q156" s="49"/>
      <c r="R156" s="49"/>
      <c r="S156" s="49"/>
      <c r="T156" s="87"/>
      <c r="AT156" s="26" t="s">
        <v>288</v>
      </c>
      <c r="AU156" s="26" t="s">
        <v>87</v>
      </c>
    </row>
    <row r="157" s="13" customFormat="1">
      <c r="B157" s="239"/>
      <c r="D157" s="216" t="s">
        <v>402</v>
      </c>
      <c r="E157" s="240" t="s">
        <v>5</v>
      </c>
      <c r="F157" s="241" t="s">
        <v>4988</v>
      </c>
      <c r="H157" s="242">
        <v>42.713999999999999</v>
      </c>
      <c r="I157" s="243"/>
      <c r="L157" s="239"/>
      <c r="M157" s="244"/>
      <c r="N157" s="245"/>
      <c r="O157" s="245"/>
      <c r="P157" s="245"/>
      <c r="Q157" s="245"/>
      <c r="R157" s="245"/>
      <c r="S157" s="245"/>
      <c r="T157" s="246"/>
      <c r="AT157" s="240" t="s">
        <v>402</v>
      </c>
      <c r="AU157" s="240" t="s">
        <v>87</v>
      </c>
      <c r="AV157" s="13" t="s">
        <v>87</v>
      </c>
      <c r="AW157" s="13" t="s">
        <v>43</v>
      </c>
      <c r="AX157" s="13" t="s">
        <v>24</v>
      </c>
      <c r="AY157" s="240" t="s">
        <v>281</v>
      </c>
    </row>
    <row r="158" s="1" customFormat="1" ht="16.5" customHeight="1">
      <c r="B158" s="203"/>
      <c r="C158" s="204" t="s">
        <v>311</v>
      </c>
      <c r="D158" s="204" t="s">
        <v>282</v>
      </c>
      <c r="E158" s="205" t="s">
        <v>464</v>
      </c>
      <c r="F158" s="206" t="s">
        <v>465</v>
      </c>
      <c r="G158" s="207" t="s">
        <v>408</v>
      </c>
      <c r="H158" s="208">
        <v>4.7469999999999999</v>
      </c>
      <c r="I158" s="209"/>
      <c r="J158" s="210">
        <f>ROUND(I158*H158,2)</f>
        <v>0</v>
      </c>
      <c r="K158" s="206" t="s">
        <v>389</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4989</v>
      </c>
    </row>
    <row r="159" s="1" customFormat="1">
      <c r="B159" s="48"/>
      <c r="D159" s="216" t="s">
        <v>288</v>
      </c>
      <c r="F159" s="217" t="s">
        <v>467</v>
      </c>
      <c r="I159" s="218"/>
      <c r="L159" s="48"/>
      <c r="M159" s="219"/>
      <c r="N159" s="49"/>
      <c r="O159" s="49"/>
      <c r="P159" s="49"/>
      <c r="Q159" s="49"/>
      <c r="R159" s="49"/>
      <c r="S159" s="49"/>
      <c r="T159" s="87"/>
      <c r="AT159" s="26" t="s">
        <v>288</v>
      </c>
      <c r="AU159" s="26" t="s">
        <v>87</v>
      </c>
    </row>
    <row r="160" s="13" customFormat="1">
      <c r="B160" s="239"/>
      <c r="D160" s="216" t="s">
        <v>402</v>
      </c>
      <c r="E160" s="240" t="s">
        <v>5</v>
      </c>
      <c r="F160" s="241" t="s">
        <v>4990</v>
      </c>
      <c r="H160" s="242">
        <v>4.7469999999999999</v>
      </c>
      <c r="I160" s="243"/>
      <c r="L160" s="239"/>
      <c r="M160" s="244"/>
      <c r="N160" s="245"/>
      <c r="O160" s="245"/>
      <c r="P160" s="245"/>
      <c r="Q160" s="245"/>
      <c r="R160" s="245"/>
      <c r="S160" s="245"/>
      <c r="T160" s="246"/>
      <c r="AT160" s="240" t="s">
        <v>402</v>
      </c>
      <c r="AU160" s="240" t="s">
        <v>87</v>
      </c>
      <c r="AV160" s="13" t="s">
        <v>87</v>
      </c>
      <c r="AW160" s="13" t="s">
        <v>43</v>
      </c>
      <c r="AX160" s="13" t="s">
        <v>24</v>
      </c>
      <c r="AY160" s="240" t="s">
        <v>281</v>
      </c>
    </row>
    <row r="161" s="1" customFormat="1" ht="16.5" customHeight="1">
      <c r="B161" s="203"/>
      <c r="C161" s="204" t="s">
        <v>316</v>
      </c>
      <c r="D161" s="204" t="s">
        <v>282</v>
      </c>
      <c r="E161" s="205" t="s">
        <v>581</v>
      </c>
      <c r="F161" s="206" t="s">
        <v>582</v>
      </c>
      <c r="G161" s="207" t="s">
        <v>408</v>
      </c>
      <c r="H161" s="208">
        <v>42.713999999999999</v>
      </c>
      <c r="I161" s="209"/>
      <c r="J161" s="210">
        <f>ROUND(I161*H161,2)</f>
        <v>0</v>
      </c>
      <c r="K161" s="206" t="s">
        <v>389</v>
      </c>
      <c r="L161" s="48"/>
      <c r="M161" s="211" t="s">
        <v>5</v>
      </c>
      <c r="N161" s="212" t="s">
        <v>51</v>
      </c>
      <c r="O161" s="49"/>
      <c r="P161" s="213">
        <f>O161*H161</f>
        <v>0</v>
      </c>
      <c r="Q161" s="213">
        <v>0</v>
      </c>
      <c r="R161" s="213">
        <f>Q161*H161</f>
        <v>0</v>
      </c>
      <c r="S161" s="213">
        <v>0</v>
      </c>
      <c r="T161" s="214">
        <f>S161*H161</f>
        <v>0</v>
      </c>
      <c r="AR161" s="26" t="s">
        <v>286</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286</v>
      </c>
      <c r="BM161" s="26" t="s">
        <v>4991</v>
      </c>
    </row>
    <row r="162" s="1" customFormat="1">
      <c r="B162" s="48"/>
      <c r="D162" s="216" t="s">
        <v>288</v>
      </c>
      <c r="F162" s="217" t="s">
        <v>584</v>
      </c>
      <c r="I162" s="218"/>
      <c r="L162" s="48"/>
      <c r="M162" s="219"/>
      <c r="N162" s="49"/>
      <c r="O162" s="49"/>
      <c r="P162" s="49"/>
      <c r="Q162" s="49"/>
      <c r="R162" s="49"/>
      <c r="S162" s="49"/>
      <c r="T162" s="87"/>
      <c r="AT162" s="26" t="s">
        <v>288</v>
      </c>
      <c r="AU162" s="26" t="s">
        <v>87</v>
      </c>
    </row>
    <row r="163" s="1" customFormat="1" ht="16.5" customHeight="1">
      <c r="B163" s="203"/>
      <c r="C163" s="204" t="s">
        <v>321</v>
      </c>
      <c r="D163" s="204" t="s">
        <v>282</v>
      </c>
      <c r="E163" s="205" t="s">
        <v>4992</v>
      </c>
      <c r="F163" s="206" t="s">
        <v>4993</v>
      </c>
      <c r="G163" s="207" t="s">
        <v>408</v>
      </c>
      <c r="H163" s="208">
        <v>4.7469999999999999</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4994</v>
      </c>
    </row>
    <row r="164" s="1" customFormat="1">
      <c r="B164" s="48"/>
      <c r="D164" s="216" t="s">
        <v>288</v>
      </c>
      <c r="F164" s="217" t="s">
        <v>4995</v>
      </c>
      <c r="I164" s="218"/>
      <c r="L164" s="48"/>
      <c r="M164" s="219"/>
      <c r="N164" s="49"/>
      <c r="O164" s="49"/>
      <c r="P164" s="49"/>
      <c r="Q164" s="49"/>
      <c r="R164" s="49"/>
      <c r="S164" s="49"/>
      <c r="T164" s="87"/>
      <c r="AT164" s="26" t="s">
        <v>288</v>
      </c>
      <c r="AU164" s="26" t="s">
        <v>87</v>
      </c>
    </row>
    <row r="165" s="1" customFormat="1" ht="16.5" customHeight="1">
      <c r="B165" s="203"/>
      <c r="C165" s="204" t="s">
        <v>29</v>
      </c>
      <c r="D165" s="204" t="s">
        <v>282</v>
      </c>
      <c r="E165" s="205" t="s">
        <v>468</v>
      </c>
      <c r="F165" s="206" t="s">
        <v>469</v>
      </c>
      <c r="G165" s="207" t="s">
        <v>470</v>
      </c>
      <c r="H165" s="208">
        <v>99.668000000000006</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4996</v>
      </c>
    </row>
    <row r="166" s="1" customFormat="1">
      <c r="B166" s="48"/>
      <c r="D166" s="216" t="s">
        <v>288</v>
      </c>
      <c r="F166" s="217" t="s">
        <v>4997</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4998</v>
      </c>
      <c r="H167" s="242">
        <v>47.460999999999999</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3" customFormat="1">
      <c r="B168" s="239"/>
      <c r="D168" s="216" t="s">
        <v>402</v>
      </c>
      <c r="F168" s="241" t="s">
        <v>4999</v>
      </c>
      <c r="H168" s="242">
        <v>99.668000000000006</v>
      </c>
      <c r="I168" s="243"/>
      <c r="L168" s="239"/>
      <c r="M168" s="244"/>
      <c r="N168" s="245"/>
      <c r="O168" s="245"/>
      <c r="P168" s="245"/>
      <c r="Q168" s="245"/>
      <c r="R168" s="245"/>
      <c r="S168" s="245"/>
      <c r="T168" s="246"/>
      <c r="AT168" s="240" t="s">
        <v>402</v>
      </c>
      <c r="AU168" s="240" t="s">
        <v>87</v>
      </c>
      <c r="AV168" s="13" t="s">
        <v>87</v>
      </c>
      <c r="AW168" s="13" t="s">
        <v>6</v>
      </c>
      <c r="AX168" s="13" t="s">
        <v>24</v>
      </c>
      <c r="AY168" s="240" t="s">
        <v>281</v>
      </c>
    </row>
    <row r="169" s="1" customFormat="1" ht="16.5" customHeight="1">
      <c r="B169" s="203"/>
      <c r="C169" s="204" t="s">
        <v>330</v>
      </c>
      <c r="D169" s="204" t="s">
        <v>282</v>
      </c>
      <c r="E169" s="205" t="s">
        <v>5000</v>
      </c>
      <c r="F169" s="206" t="s">
        <v>5001</v>
      </c>
      <c r="G169" s="207" t="s">
        <v>408</v>
      </c>
      <c r="H169" s="208">
        <v>23.280000000000001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5002</v>
      </c>
    </row>
    <row r="170" s="1" customFormat="1">
      <c r="B170" s="48"/>
      <c r="D170" s="216" t="s">
        <v>288</v>
      </c>
      <c r="F170" s="217" t="s">
        <v>5003</v>
      </c>
      <c r="I170" s="218"/>
      <c r="L170" s="48"/>
      <c r="M170" s="219"/>
      <c r="N170" s="49"/>
      <c r="O170" s="49"/>
      <c r="P170" s="49"/>
      <c r="Q170" s="49"/>
      <c r="R170" s="49"/>
      <c r="S170" s="49"/>
      <c r="T170" s="87"/>
      <c r="AT170" s="26" t="s">
        <v>288</v>
      </c>
      <c r="AU170" s="26" t="s">
        <v>87</v>
      </c>
    </row>
    <row r="171" s="13" customFormat="1">
      <c r="B171" s="239"/>
      <c r="D171" s="216" t="s">
        <v>402</v>
      </c>
      <c r="E171" s="240" t="s">
        <v>5</v>
      </c>
      <c r="F171" s="241" t="s">
        <v>5004</v>
      </c>
      <c r="H171" s="242">
        <v>10.137000000000001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3" customFormat="1">
      <c r="B172" s="239"/>
      <c r="D172" s="216" t="s">
        <v>402</v>
      </c>
      <c r="E172" s="240" t="s">
        <v>5</v>
      </c>
      <c r="F172" s="241" t="s">
        <v>5005</v>
      </c>
      <c r="H172" s="242">
        <v>8.6780000000000008</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3" customFormat="1">
      <c r="B173" s="239"/>
      <c r="D173" s="216" t="s">
        <v>402</v>
      </c>
      <c r="E173" s="240" t="s">
        <v>5</v>
      </c>
      <c r="F173" s="241" t="s">
        <v>5006</v>
      </c>
      <c r="H173" s="242">
        <v>12.744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5007</v>
      </c>
      <c r="H174" s="242">
        <v>15</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46.558999999999998</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3" customFormat="1">
      <c r="B176" s="239"/>
      <c r="D176" s="216" t="s">
        <v>402</v>
      </c>
      <c r="F176" s="241" t="s">
        <v>5008</v>
      </c>
      <c r="H176" s="242">
        <v>23.280000000000001</v>
      </c>
      <c r="I176" s="243"/>
      <c r="L176" s="239"/>
      <c r="M176" s="244"/>
      <c r="N176" s="245"/>
      <c r="O176" s="245"/>
      <c r="P176" s="245"/>
      <c r="Q176" s="245"/>
      <c r="R176" s="245"/>
      <c r="S176" s="245"/>
      <c r="T176" s="246"/>
      <c r="AT176" s="240" t="s">
        <v>402</v>
      </c>
      <c r="AU176" s="240" t="s">
        <v>87</v>
      </c>
      <c r="AV176" s="13" t="s">
        <v>87</v>
      </c>
      <c r="AW176" s="13" t="s">
        <v>6</v>
      </c>
      <c r="AX176" s="13" t="s">
        <v>24</v>
      </c>
      <c r="AY176" s="240" t="s">
        <v>281</v>
      </c>
    </row>
    <row r="177" s="1" customFormat="1" ht="16.5" customHeight="1">
      <c r="B177" s="203"/>
      <c r="C177" s="204" t="s">
        <v>335</v>
      </c>
      <c r="D177" s="204" t="s">
        <v>282</v>
      </c>
      <c r="E177" s="205" t="s">
        <v>5009</v>
      </c>
      <c r="F177" s="206" t="s">
        <v>5010</v>
      </c>
      <c r="G177" s="207" t="s">
        <v>408</v>
      </c>
      <c r="H177" s="208">
        <v>23.280000000000001</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5011</v>
      </c>
    </row>
    <row r="178" s="1" customFormat="1">
      <c r="B178" s="48"/>
      <c r="D178" s="216" t="s">
        <v>288</v>
      </c>
      <c r="F178" s="217" t="s">
        <v>5012</v>
      </c>
      <c r="I178" s="218"/>
      <c r="L178" s="48"/>
      <c r="M178" s="219"/>
      <c r="N178" s="49"/>
      <c r="O178" s="49"/>
      <c r="P178" s="49"/>
      <c r="Q178" s="49"/>
      <c r="R178" s="49"/>
      <c r="S178" s="49"/>
      <c r="T178" s="87"/>
      <c r="AT178" s="26" t="s">
        <v>288</v>
      </c>
      <c r="AU178" s="26" t="s">
        <v>87</v>
      </c>
    </row>
    <row r="179" s="13" customFormat="1">
      <c r="B179" s="239"/>
      <c r="D179" s="216" t="s">
        <v>402</v>
      </c>
      <c r="F179" s="241" t="s">
        <v>5008</v>
      </c>
      <c r="H179" s="242">
        <v>23.280000000000001</v>
      </c>
      <c r="I179" s="243"/>
      <c r="L179" s="239"/>
      <c r="M179" s="244"/>
      <c r="N179" s="245"/>
      <c r="O179" s="245"/>
      <c r="P179" s="245"/>
      <c r="Q179" s="245"/>
      <c r="R179" s="245"/>
      <c r="S179" s="245"/>
      <c r="T179" s="246"/>
      <c r="AT179" s="240" t="s">
        <v>402</v>
      </c>
      <c r="AU179" s="240" t="s">
        <v>87</v>
      </c>
      <c r="AV179" s="13" t="s">
        <v>87</v>
      </c>
      <c r="AW179" s="13" t="s">
        <v>6</v>
      </c>
      <c r="AX179" s="13" t="s">
        <v>24</v>
      </c>
      <c r="AY179" s="240" t="s">
        <v>281</v>
      </c>
    </row>
    <row r="180" s="1" customFormat="1" ht="16.5" customHeight="1">
      <c r="B180" s="203"/>
      <c r="C180" s="255" t="s">
        <v>340</v>
      </c>
      <c r="D180" s="255" t="s">
        <v>512</v>
      </c>
      <c r="E180" s="256" t="s">
        <v>5013</v>
      </c>
      <c r="F180" s="257" t="s">
        <v>5014</v>
      </c>
      <c r="G180" s="258" t="s">
        <v>470</v>
      </c>
      <c r="H180" s="259">
        <v>87.997</v>
      </c>
      <c r="I180" s="260"/>
      <c r="J180" s="261">
        <f>ROUND(I180*H180,2)</f>
        <v>0</v>
      </c>
      <c r="K180" s="257" t="s">
        <v>389</v>
      </c>
      <c r="L180" s="262"/>
      <c r="M180" s="263" t="s">
        <v>5</v>
      </c>
      <c r="N180" s="264" t="s">
        <v>51</v>
      </c>
      <c r="O180" s="49"/>
      <c r="P180" s="213">
        <f>O180*H180</f>
        <v>0</v>
      </c>
      <c r="Q180" s="213">
        <v>1</v>
      </c>
      <c r="R180" s="213">
        <f>Q180*H180</f>
        <v>87.997</v>
      </c>
      <c r="S180" s="213">
        <v>0</v>
      </c>
      <c r="T180" s="214">
        <f>S180*H180</f>
        <v>0</v>
      </c>
      <c r="AR180" s="26" t="s">
        <v>316</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5015</v>
      </c>
    </row>
    <row r="181" s="13" customFormat="1">
      <c r="B181" s="239"/>
      <c r="D181" s="216" t="s">
        <v>402</v>
      </c>
      <c r="F181" s="241" t="s">
        <v>5016</v>
      </c>
      <c r="H181" s="242">
        <v>87.997</v>
      </c>
      <c r="I181" s="243"/>
      <c r="L181" s="239"/>
      <c r="M181" s="244"/>
      <c r="N181" s="245"/>
      <c r="O181" s="245"/>
      <c r="P181" s="245"/>
      <c r="Q181" s="245"/>
      <c r="R181" s="245"/>
      <c r="S181" s="245"/>
      <c r="T181" s="246"/>
      <c r="AT181" s="240" t="s">
        <v>402</v>
      </c>
      <c r="AU181" s="240" t="s">
        <v>87</v>
      </c>
      <c r="AV181" s="13" t="s">
        <v>87</v>
      </c>
      <c r="AW181" s="13" t="s">
        <v>6</v>
      </c>
      <c r="AX181" s="13" t="s">
        <v>24</v>
      </c>
      <c r="AY181" s="240" t="s">
        <v>281</v>
      </c>
    </row>
    <row r="182" s="10" customFormat="1" ht="29.88" customHeight="1">
      <c r="B182" s="192"/>
      <c r="D182" s="193" t="s">
        <v>79</v>
      </c>
      <c r="E182" s="230" t="s">
        <v>286</v>
      </c>
      <c r="F182" s="230" t="s">
        <v>1362</v>
      </c>
      <c r="I182" s="195"/>
      <c r="J182" s="231">
        <f>BK182</f>
        <v>0</v>
      </c>
      <c r="L182" s="192"/>
      <c r="M182" s="197"/>
      <c r="N182" s="198"/>
      <c r="O182" s="198"/>
      <c r="P182" s="199">
        <f>SUM(P183:P198)</f>
        <v>0</v>
      </c>
      <c r="Q182" s="198"/>
      <c r="R182" s="199">
        <f>SUM(R183:R198)</f>
        <v>27.990840079999998</v>
      </c>
      <c r="S182" s="198"/>
      <c r="T182" s="200">
        <f>SUM(T183:T198)</f>
        <v>0</v>
      </c>
      <c r="AR182" s="193" t="s">
        <v>24</v>
      </c>
      <c r="AT182" s="201" t="s">
        <v>79</v>
      </c>
      <c r="AU182" s="201" t="s">
        <v>24</v>
      </c>
      <c r="AY182" s="193" t="s">
        <v>281</v>
      </c>
      <c r="BK182" s="202">
        <f>SUM(BK183:BK198)</f>
        <v>0</v>
      </c>
    </row>
    <row r="183" s="1" customFormat="1" ht="25.5" customHeight="1">
      <c r="B183" s="203"/>
      <c r="C183" s="204" t="s">
        <v>345</v>
      </c>
      <c r="D183" s="204" t="s">
        <v>282</v>
      </c>
      <c r="E183" s="205" t="s">
        <v>5017</v>
      </c>
      <c r="F183" s="206" t="s">
        <v>5018</v>
      </c>
      <c r="G183" s="207" t="s">
        <v>388</v>
      </c>
      <c r="H183" s="208">
        <v>4</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5019</v>
      </c>
    </row>
    <row r="184" s="1" customFormat="1">
      <c r="B184" s="48"/>
      <c r="D184" s="216" t="s">
        <v>288</v>
      </c>
      <c r="F184" s="217" t="s">
        <v>5020</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5021</v>
      </c>
      <c r="H185" s="242">
        <v>4</v>
      </c>
      <c r="I185" s="243"/>
      <c r="L185" s="239"/>
      <c r="M185" s="244"/>
      <c r="N185" s="245"/>
      <c r="O185" s="245"/>
      <c r="P185" s="245"/>
      <c r="Q185" s="245"/>
      <c r="R185" s="245"/>
      <c r="S185" s="245"/>
      <c r="T185" s="246"/>
      <c r="AT185" s="240" t="s">
        <v>402</v>
      </c>
      <c r="AU185" s="240" t="s">
        <v>87</v>
      </c>
      <c r="AV185" s="13" t="s">
        <v>87</v>
      </c>
      <c r="AW185" s="13" t="s">
        <v>43</v>
      </c>
      <c r="AX185" s="13" t="s">
        <v>24</v>
      </c>
      <c r="AY185" s="240" t="s">
        <v>281</v>
      </c>
    </row>
    <row r="186" s="1" customFormat="1" ht="16.5" customHeight="1">
      <c r="B186" s="203"/>
      <c r="C186" s="204" t="s">
        <v>11</v>
      </c>
      <c r="D186" s="204" t="s">
        <v>282</v>
      </c>
      <c r="E186" s="205" t="s">
        <v>5022</v>
      </c>
      <c r="F186" s="206" t="s">
        <v>5023</v>
      </c>
      <c r="G186" s="207" t="s">
        <v>408</v>
      </c>
      <c r="H186" s="208">
        <v>13.23</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5024</v>
      </c>
    </row>
    <row r="187" s="1" customFormat="1">
      <c r="B187" s="48"/>
      <c r="D187" s="216" t="s">
        <v>288</v>
      </c>
      <c r="F187" s="217" t="s">
        <v>5025</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5026</v>
      </c>
      <c r="H188" s="242">
        <v>13.23</v>
      </c>
      <c r="I188" s="243"/>
      <c r="L188" s="239"/>
      <c r="M188" s="244"/>
      <c r="N188" s="245"/>
      <c r="O188" s="245"/>
      <c r="P188" s="245"/>
      <c r="Q188" s="245"/>
      <c r="R188" s="245"/>
      <c r="S188" s="245"/>
      <c r="T188" s="246"/>
      <c r="AT188" s="240" t="s">
        <v>402</v>
      </c>
      <c r="AU188" s="240" t="s">
        <v>87</v>
      </c>
      <c r="AV188" s="13" t="s">
        <v>87</v>
      </c>
      <c r="AW188" s="13" t="s">
        <v>43</v>
      </c>
      <c r="AX188" s="13" t="s">
        <v>24</v>
      </c>
      <c r="AY188" s="240" t="s">
        <v>281</v>
      </c>
    </row>
    <row r="189" s="1" customFormat="1" ht="16.5" customHeight="1">
      <c r="B189" s="203"/>
      <c r="C189" s="255" t="s">
        <v>354</v>
      </c>
      <c r="D189" s="255" t="s">
        <v>512</v>
      </c>
      <c r="E189" s="256" t="s">
        <v>5013</v>
      </c>
      <c r="F189" s="257" t="s">
        <v>5014</v>
      </c>
      <c r="G189" s="258" t="s">
        <v>470</v>
      </c>
      <c r="H189" s="259">
        <v>25.004999999999999</v>
      </c>
      <c r="I189" s="260"/>
      <c r="J189" s="261">
        <f>ROUND(I189*H189,2)</f>
        <v>0</v>
      </c>
      <c r="K189" s="257" t="s">
        <v>389</v>
      </c>
      <c r="L189" s="262"/>
      <c r="M189" s="263" t="s">
        <v>5</v>
      </c>
      <c r="N189" s="264" t="s">
        <v>51</v>
      </c>
      <c r="O189" s="49"/>
      <c r="P189" s="213">
        <f>O189*H189</f>
        <v>0</v>
      </c>
      <c r="Q189" s="213">
        <v>1</v>
      </c>
      <c r="R189" s="213">
        <f>Q189*H189</f>
        <v>25.004999999999999</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5027</v>
      </c>
    </row>
    <row r="190" s="13" customFormat="1">
      <c r="B190" s="239"/>
      <c r="D190" s="216" t="s">
        <v>402</v>
      </c>
      <c r="F190" s="241" t="s">
        <v>5028</v>
      </c>
      <c r="H190" s="242">
        <v>25.004999999999999</v>
      </c>
      <c r="I190" s="243"/>
      <c r="L190" s="239"/>
      <c r="M190" s="244"/>
      <c r="N190" s="245"/>
      <c r="O190" s="245"/>
      <c r="P190" s="245"/>
      <c r="Q190" s="245"/>
      <c r="R190" s="245"/>
      <c r="S190" s="245"/>
      <c r="T190" s="246"/>
      <c r="AT190" s="240" t="s">
        <v>402</v>
      </c>
      <c r="AU190" s="240" t="s">
        <v>87</v>
      </c>
      <c r="AV190" s="13" t="s">
        <v>87</v>
      </c>
      <c r="AW190" s="13" t="s">
        <v>6</v>
      </c>
      <c r="AX190" s="13" t="s">
        <v>24</v>
      </c>
      <c r="AY190" s="240" t="s">
        <v>281</v>
      </c>
    </row>
    <row r="191" s="1" customFormat="1" ht="16.5" customHeight="1">
      <c r="B191" s="203"/>
      <c r="C191" s="204" t="s">
        <v>359</v>
      </c>
      <c r="D191" s="204" t="s">
        <v>282</v>
      </c>
      <c r="E191" s="205" t="s">
        <v>5029</v>
      </c>
      <c r="F191" s="206" t="s">
        <v>5030</v>
      </c>
      <c r="G191" s="207" t="s">
        <v>408</v>
      </c>
      <c r="H191" s="208">
        <v>0.40600000000000003</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5031</v>
      </c>
    </row>
    <row r="192" s="1" customFormat="1">
      <c r="B192" s="48"/>
      <c r="D192" s="216" t="s">
        <v>288</v>
      </c>
      <c r="F192" s="217" t="s">
        <v>5032</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5033</v>
      </c>
      <c r="H193" s="242">
        <v>0.40600000000000003</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365</v>
      </c>
      <c r="D194" s="204" t="s">
        <v>282</v>
      </c>
      <c r="E194" s="205" t="s">
        <v>5034</v>
      </c>
      <c r="F194" s="206" t="s">
        <v>5035</v>
      </c>
      <c r="G194" s="207" t="s">
        <v>388</v>
      </c>
      <c r="H194" s="208">
        <v>2.0190000000000001</v>
      </c>
      <c r="I194" s="209"/>
      <c r="J194" s="210">
        <f>ROUND(I194*H194,2)</f>
        <v>0</v>
      </c>
      <c r="K194" s="206" t="s">
        <v>389</v>
      </c>
      <c r="L194" s="48"/>
      <c r="M194" s="211" t="s">
        <v>5</v>
      </c>
      <c r="N194" s="212" t="s">
        <v>51</v>
      </c>
      <c r="O194" s="49"/>
      <c r="P194" s="213">
        <f>O194*H194</f>
        <v>0</v>
      </c>
      <c r="Q194" s="213">
        <v>0.0063200000000000001</v>
      </c>
      <c r="R194" s="213">
        <f>Q194*H194</f>
        <v>0.012760080000000002</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5036</v>
      </c>
    </row>
    <row r="195" s="1" customFormat="1">
      <c r="B195" s="48"/>
      <c r="D195" s="216" t="s">
        <v>288</v>
      </c>
      <c r="F195" s="217" t="s">
        <v>5037</v>
      </c>
      <c r="I195" s="218"/>
      <c r="L195" s="48"/>
      <c r="M195" s="219"/>
      <c r="N195" s="49"/>
      <c r="O195" s="49"/>
      <c r="P195" s="49"/>
      <c r="Q195" s="49"/>
      <c r="R195" s="49"/>
      <c r="S195" s="49"/>
      <c r="T195" s="87"/>
      <c r="AT195" s="26" t="s">
        <v>288</v>
      </c>
      <c r="AU195" s="26" t="s">
        <v>87</v>
      </c>
    </row>
    <row r="196" s="13" customFormat="1">
      <c r="B196" s="239"/>
      <c r="D196" s="216" t="s">
        <v>402</v>
      </c>
      <c r="E196" s="240" t="s">
        <v>5</v>
      </c>
      <c r="F196" s="241" t="s">
        <v>5038</v>
      </c>
      <c r="H196" s="242">
        <v>2.0190000000000001</v>
      </c>
      <c r="I196" s="243"/>
      <c r="L196" s="239"/>
      <c r="M196" s="244"/>
      <c r="N196" s="245"/>
      <c r="O196" s="245"/>
      <c r="P196" s="245"/>
      <c r="Q196" s="245"/>
      <c r="R196" s="245"/>
      <c r="S196" s="245"/>
      <c r="T196" s="246"/>
      <c r="AT196" s="240" t="s">
        <v>402</v>
      </c>
      <c r="AU196" s="240" t="s">
        <v>87</v>
      </c>
      <c r="AV196" s="13" t="s">
        <v>87</v>
      </c>
      <c r="AW196" s="13" t="s">
        <v>43</v>
      </c>
      <c r="AX196" s="13" t="s">
        <v>24</v>
      </c>
      <c r="AY196" s="240" t="s">
        <v>281</v>
      </c>
    </row>
    <row r="197" s="1" customFormat="1" ht="16.5" customHeight="1">
      <c r="B197" s="203"/>
      <c r="C197" s="204" t="s">
        <v>370</v>
      </c>
      <c r="D197" s="204" t="s">
        <v>282</v>
      </c>
      <c r="E197" s="205" t="s">
        <v>5039</v>
      </c>
      <c r="F197" s="206" t="s">
        <v>5040</v>
      </c>
      <c r="G197" s="207" t="s">
        <v>388</v>
      </c>
      <c r="H197" s="208">
        <v>4</v>
      </c>
      <c r="I197" s="209"/>
      <c r="J197" s="210">
        <f>ROUND(I197*H197,2)</f>
        <v>0</v>
      </c>
      <c r="K197" s="206" t="s">
        <v>389</v>
      </c>
      <c r="L197" s="48"/>
      <c r="M197" s="211" t="s">
        <v>5</v>
      </c>
      <c r="N197" s="212" t="s">
        <v>51</v>
      </c>
      <c r="O197" s="49"/>
      <c r="P197" s="213">
        <f>O197*H197</f>
        <v>0</v>
      </c>
      <c r="Q197" s="213">
        <v>0.74326999999999999</v>
      </c>
      <c r="R197" s="213">
        <f>Q197*H197</f>
        <v>2.9730799999999999</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5041</v>
      </c>
    </row>
    <row r="198" s="1" customFormat="1">
      <c r="B198" s="48"/>
      <c r="D198" s="216" t="s">
        <v>288</v>
      </c>
      <c r="F198" s="217" t="s">
        <v>5042</v>
      </c>
      <c r="I198" s="218"/>
      <c r="L198" s="48"/>
      <c r="M198" s="219"/>
      <c r="N198" s="49"/>
      <c r="O198" s="49"/>
      <c r="P198" s="49"/>
      <c r="Q198" s="49"/>
      <c r="R198" s="49"/>
      <c r="S198" s="49"/>
      <c r="T198" s="87"/>
      <c r="AT198" s="26" t="s">
        <v>288</v>
      </c>
      <c r="AU198" s="26" t="s">
        <v>87</v>
      </c>
    </row>
    <row r="199" s="10" customFormat="1" ht="29.88" customHeight="1">
      <c r="B199" s="192"/>
      <c r="D199" s="193" t="s">
        <v>79</v>
      </c>
      <c r="E199" s="230" t="s">
        <v>316</v>
      </c>
      <c r="F199" s="230" t="s">
        <v>5043</v>
      </c>
      <c r="I199" s="195"/>
      <c r="J199" s="231">
        <f>BK199</f>
        <v>0</v>
      </c>
      <c r="L199" s="192"/>
      <c r="M199" s="197"/>
      <c r="N199" s="198"/>
      <c r="O199" s="198"/>
      <c r="P199" s="199">
        <f>SUM(P200:P215)</f>
        <v>0</v>
      </c>
      <c r="Q199" s="198"/>
      <c r="R199" s="199">
        <f>SUM(R200:R215)</f>
        <v>0.70832300000000004</v>
      </c>
      <c r="S199" s="198"/>
      <c r="T199" s="200">
        <f>SUM(T200:T215)</f>
        <v>0</v>
      </c>
      <c r="AR199" s="193" t="s">
        <v>24</v>
      </c>
      <c r="AT199" s="201" t="s">
        <v>79</v>
      </c>
      <c r="AU199" s="201" t="s">
        <v>24</v>
      </c>
      <c r="AY199" s="193" t="s">
        <v>281</v>
      </c>
      <c r="BK199" s="202">
        <f>SUM(BK200:BK215)</f>
        <v>0</v>
      </c>
    </row>
    <row r="200" s="1" customFormat="1" ht="16.5" customHeight="1">
      <c r="B200" s="203"/>
      <c r="C200" s="204" t="s">
        <v>655</v>
      </c>
      <c r="D200" s="204" t="s">
        <v>282</v>
      </c>
      <c r="E200" s="205" t="s">
        <v>5044</v>
      </c>
      <c r="F200" s="206" t="s">
        <v>5045</v>
      </c>
      <c r="G200" s="207" t="s">
        <v>394</v>
      </c>
      <c r="H200" s="208">
        <v>59.950000000000003</v>
      </c>
      <c r="I200" s="209"/>
      <c r="J200" s="210">
        <f>ROUND(I200*H200,2)</f>
        <v>0</v>
      </c>
      <c r="K200" s="206" t="s">
        <v>389</v>
      </c>
      <c r="L200" s="48"/>
      <c r="M200" s="211" t="s">
        <v>5</v>
      </c>
      <c r="N200" s="212" t="s">
        <v>51</v>
      </c>
      <c r="O200" s="49"/>
      <c r="P200" s="213">
        <f>O200*H200</f>
        <v>0</v>
      </c>
      <c r="Q200" s="213">
        <v>0.0012700000000000001</v>
      </c>
      <c r="R200" s="213">
        <f>Q200*H200</f>
        <v>0.07613650000000001</v>
      </c>
      <c r="S200" s="213">
        <v>0</v>
      </c>
      <c r="T200" s="214">
        <f>S200*H200</f>
        <v>0</v>
      </c>
      <c r="AR200" s="26" t="s">
        <v>286</v>
      </c>
      <c r="AT200" s="26" t="s">
        <v>282</v>
      </c>
      <c r="AU200" s="26" t="s">
        <v>87</v>
      </c>
      <c r="AY200" s="26" t="s">
        <v>281</v>
      </c>
      <c r="BE200" s="215">
        <f>IF(N200="základní",J200,0)</f>
        <v>0</v>
      </c>
      <c r="BF200" s="215">
        <f>IF(N200="snížená",J200,0)</f>
        <v>0</v>
      </c>
      <c r="BG200" s="215">
        <f>IF(N200="zákl. přenesená",J200,0)</f>
        <v>0</v>
      </c>
      <c r="BH200" s="215">
        <f>IF(N200="sníž. přenesená",J200,0)</f>
        <v>0</v>
      </c>
      <c r="BI200" s="215">
        <f>IF(N200="nulová",J200,0)</f>
        <v>0</v>
      </c>
      <c r="BJ200" s="26" t="s">
        <v>24</v>
      </c>
      <c r="BK200" s="215">
        <f>ROUND(I200*H200,2)</f>
        <v>0</v>
      </c>
      <c r="BL200" s="26" t="s">
        <v>286</v>
      </c>
      <c r="BM200" s="26" t="s">
        <v>5046</v>
      </c>
    </row>
    <row r="201" s="1" customFormat="1">
      <c r="B201" s="48"/>
      <c r="D201" s="216" t="s">
        <v>288</v>
      </c>
      <c r="F201" s="217" t="s">
        <v>5047</v>
      </c>
      <c r="I201" s="218"/>
      <c r="L201" s="48"/>
      <c r="M201" s="219"/>
      <c r="N201" s="49"/>
      <c r="O201" s="49"/>
      <c r="P201" s="49"/>
      <c r="Q201" s="49"/>
      <c r="R201" s="49"/>
      <c r="S201" s="49"/>
      <c r="T201" s="87"/>
      <c r="AT201" s="26" t="s">
        <v>288</v>
      </c>
      <c r="AU201" s="26" t="s">
        <v>87</v>
      </c>
    </row>
    <row r="202" s="13" customFormat="1">
      <c r="B202" s="239"/>
      <c r="D202" s="216" t="s">
        <v>402</v>
      </c>
      <c r="E202" s="240" t="s">
        <v>5</v>
      </c>
      <c r="F202" s="241" t="s">
        <v>5048</v>
      </c>
      <c r="H202" s="242">
        <v>54.5</v>
      </c>
      <c r="I202" s="243"/>
      <c r="L202" s="239"/>
      <c r="M202" s="244"/>
      <c r="N202" s="245"/>
      <c r="O202" s="245"/>
      <c r="P202" s="245"/>
      <c r="Q202" s="245"/>
      <c r="R202" s="245"/>
      <c r="S202" s="245"/>
      <c r="T202" s="246"/>
      <c r="AT202" s="240" t="s">
        <v>402</v>
      </c>
      <c r="AU202" s="240" t="s">
        <v>87</v>
      </c>
      <c r="AV202" s="13" t="s">
        <v>87</v>
      </c>
      <c r="AW202" s="13" t="s">
        <v>43</v>
      </c>
      <c r="AX202" s="13" t="s">
        <v>24</v>
      </c>
      <c r="AY202" s="240" t="s">
        <v>281</v>
      </c>
    </row>
    <row r="203" s="13" customFormat="1">
      <c r="B203" s="239"/>
      <c r="D203" s="216" t="s">
        <v>402</v>
      </c>
      <c r="F203" s="241" t="s">
        <v>5049</v>
      </c>
      <c r="H203" s="242">
        <v>59.950000000000003</v>
      </c>
      <c r="I203" s="243"/>
      <c r="L203" s="239"/>
      <c r="M203" s="244"/>
      <c r="N203" s="245"/>
      <c r="O203" s="245"/>
      <c r="P203" s="245"/>
      <c r="Q203" s="245"/>
      <c r="R203" s="245"/>
      <c r="S203" s="245"/>
      <c r="T203" s="246"/>
      <c r="AT203" s="240" t="s">
        <v>402</v>
      </c>
      <c r="AU203" s="240" t="s">
        <v>87</v>
      </c>
      <c r="AV203" s="13" t="s">
        <v>87</v>
      </c>
      <c r="AW203" s="13" t="s">
        <v>6</v>
      </c>
      <c r="AX203" s="13" t="s">
        <v>24</v>
      </c>
      <c r="AY203" s="240" t="s">
        <v>281</v>
      </c>
    </row>
    <row r="204" s="1" customFormat="1" ht="16.5" customHeight="1">
      <c r="B204" s="203"/>
      <c r="C204" s="204" t="s">
        <v>10</v>
      </c>
      <c r="D204" s="204" t="s">
        <v>282</v>
      </c>
      <c r="E204" s="205" t="s">
        <v>5050</v>
      </c>
      <c r="F204" s="206" t="s">
        <v>5051</v>
      </c>
      <c r="G204" s="207" t="s">
        <v>394</v>
      </c>
      <c r="H204" s="208">
        <v>48.950000000000003</v>
      </c>
      <c r="I204" s="209"/>
      <c r="J204" s="210">
        <f>ROUND(I204*H204,2)</f>
        <v>0</v>
      </c>
      <c r="K204" s="206" t="s">
        <v>389</v>
      </c>
      <c r="L204" s="48"/>
      <c r="M204" s="211" t="s">
        <v>5</v>
      </c>
      <c r="N204" s="212" t="s">
        <v>51</v>
      </c>
      <c r="O204" s="49"/>
      <c r="P204" s="213">
        <f>O204*H204</f>
        <v>0</v>
      </c>
      <c r="Q204" s="213">
        <v>0.0017700000000000001</v>
      </c>
      <c r="R204" s="213">
        <f>Q204*H204</f>
        <v>0.08664150000000001</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5052</v>
      </c>
    </row>
    <row r="205" s="1" customFormat="1">
      <c r="B205" s="48"/>
      <c r="D205" s="216" t="s">
        <v>288</v>
      </c>
      <c r="F205" s="217" t="s">
        <v>5053</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5054</v>
      </c>
      <c r="H206" s="242">
        <v>44.5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3" customFormat="1">
      <c r="B207" s="239"/>
      <c r="D207" s="216" t="s">
        <v>402</v>
      </c>
      <c r="F207" s="241" t="s">
        <v>5055</v>
      </c>
      <c r="H207" s="242">
        <v>48.950000000000003</v>
      </c>
      <c r="I207" s="243"/>
      <c r="L207" s="239"/>
      <c r="M207" s="244"/>
      <c r="N207" s="245"/>
      <c r="O207" s="245"/>
      <c r="P207" s="245"/>
      <c r="Q207" s="245"/>
      <c r="R207" s="245"/>
      <c r="S207" s="245"/>
      <c r="T207" s="246"/>
      <c r="AT207" s="240" t="s">
        <v>402</v>
      </c>
      <c r="AU207" s="240" t="s">
        <v>87</v>
      </c>
      <c r="AV207" s="13" t="s">
        <v>87</v>
      </c>
      <c r="AW207" s="13" t="s">
        <v>6</v>
      </c>
      <c r="AX207" s="13" t="s">
        <v>24</v>
      </c>
      <c r="AY207" s="240" t="s">
        <v>281</v>
      </c>
    </row>
    <row r="208" s="1" customFormat="1" ht="16.5" customHeight="1">
      <c r="B208" s="203"/>
      <c r="C208" s="204" t="s">
        <v>670</v>
      </c>
      <c r="D208" s="204" t="s">
        <v>282</v>
      </c>
      <c r="E208" s="205" t="s">
        <v>5056</v>
      </c>
      <c r="F208" s="206" t="s">
        <v>5057</v>
      </c>
      <c r="G208" s="207" t="s">
        <v>394</v>
      </c>
      <c r="H208" s="208">
        <v>64.900000000000006</v>
      </c>
      <c r="I208" s="209"/>
      <c r="J208" s="210">
        <f>ROUND(I208*H208,2)</f>
        <v>0</v>
      </c>
      <c r="K208" s="206" t="s">
        <v>389</v>
      </c>
      <c r="L208" s="48"/>
      <c r="M208" s="211" t="s">
        <v>5</v>
      </c>
      <c r="N208" s="212" t="s">
        <v>51</v>
      </c>
      <c r="O208" s="49"/>
      <c r="P208" s="213">
        <f>O208*H208</f>
        <v>0</v>
      </c>
      <c r="Q208" s="213">
        <v>0.0033</v>
      </c>
      <c r="R208" s="213">
        <f>Q208*H208</f>
        <v>0.21417000000000003</v>
      </c>
      <c r="S208" s="213">
        <v>0</v>
      </c>
      <c r="T208" s="214">
        <f>S208*H208</f>
        <v>0</v>
      </c>
      <c r="AR208" s="26" t="s">
        <v>286</v>
      </c>
      <c r="AT208" s="26" t="s">
        <v>282</v>
      </c>
      <c r="AU208" s="26" t="s">
        <v>87</v>
      </c>
      <c r="AY208" s="26" t="s">
        <v>281</v>
      </c>
      <c r="BE208" s="215">
        <f>IF(N208="základní",J208,0)</f>
        <v>0</v>
      </c>
      <c r="BF208" s="215">
        <f>IF(N208="snížená",J208,0)</f>
        <v>0</v>
      </c>
      <c r="BG208" s="215">
        <f>IF(N208="zákl. přenesená",J208,0)</f>
        <v>0</v>
      </c>
      <c r="BH208" s="215">
        <f>IF(N208="sníž. přenesená",J208,0)</f>
        <v>0</v>
      </c>
      <c r="BI208" s="215">
        <f>IF(N208="nulová",J208,0)</f>
        <v>0</v>
      </c>
      <c r="BJ208" s="26" t="s">
        <v>24</v>
      </c>
      <c r="BK208" s="215">
        <f>ROUND(I208*H208,2)</f>
        <v>0</v>
      </c>
      <c r="BL208" s="26" t="s">
        <v>286</v>
      </c>
      <c r="BM208" s="26" t="s">
        <v>5058</v>
      </c>
    </row>
    <row r="209" s="1" customFormat="1">
      <c r="B209" s="48"/>
      <c r="D209" s="216" t="s">
        <v>288</v>
      </c>
      <c r="F209" s="217" t="s">
        <v>5059</v>
      </c>
      <c r="I209" s="218"/>
      <c r="L209" s="48"/>
      <c r="M209" s="219"/>
      <c r="N209" s="49"/>
      <c r="O209" s="49"/>
      <c r="P209" s="49"/>
      <c r="Q209" s="49"/>
      <c r="R209" s="49"/>
      <c r="S209" s="49"/>
      <c r="T209" s="87"/>
      <c r="AT209" s="26" t="s">
        <v>288</v>
      </c>
      <c r="AU209" s="26" t="s">
        <v>87</v>
      </c>
    </row>
    <row r="210" s="13" customFormat="1">
      <c r="B210" s="239"/>
      <c r="D210" s="216" t="s">
        <v>402</v>
      </c>
      <c r="E210" s="240" t="s">
        <v>5</v>
      </c>
      <c r="F210" s="241" t="s">
        <v>5060</v>
      </c>
      <c r="H210" s="242">
        <v>59</v>
      </c>
      <c r="I210" s="243"/>
      <c r="L210" s="239"/>
      <c r="M210" s="244"/>
      <c r="N210" s="245"/>
      <c r="O210" s="245"/>
      <c r="P210" s="245"/>
      <c r="Q210" s="245"/>
      <c r="R210" s="245"/>
      <c r="S210" s="245"/>
      <c r="T210" s="246"/>
      <c r="AT210" s="240" t="s">
        <v>402</v>
      </c>
      <c r="AU210" s="240" t="s">
        <v>87</v>
      </c>
      <c r="AV210" s="13" t="s">
        <v>87</v>
      </c>
      <c r="AW210" s="13" t="s">
        <v>43</v>
      </c>
      <c r="AX210" s="13" t="s">
        <v>24</v>
      </c>
      <c r="AY210" s="240" t="s">
        <v>281</v>
      </c>
    </row>
    <row r="211" s="13" customFormat="1">
      <c r="B211" s="239"/>
      <c r="D211" s="216" t="s">
        <v>402</v>
      </c>
      <c r="F211" s="241" t="s">
        <v>5061</v>
      </c>
      <c r="H211" s="242">
        <v>64.900000000000006</v>
      </c>
      <c r="I211" s="243"/>
      <c r="L211" s="239"/>
      <c r="M211" s="244"/>
      <c r="N211" s="245"/>
      <c r="O211" s="245"/>
      <c r="P211" s="245"/>
      <c r="Q211" s="245"/>
      <c r="R211" s="245"/>
      <c r="S211" s="245"/>
      <c r="T211" s="246"/>
      <c r="AT211" s="240" t="s">
        <v>402</v>
      </c>
      <c r="AU211" s="240" t="s">
        <v>87</v>
      </c>
      <c r="AV211" s="13" t="s">
        <v>87</v>
      </c>
      <c r="AW211" s="13" t="s">
        <v>6</v>
      </c>
      <c r="AX211" s="13" t="s">
        <v>24</v>
      </c>
      <c r="AY211" s="240" t="s">
        <v>281</v>
      </c>
    </row>
    <row r="212" s="1" customFormat="1" ht="16.5" customHeight="1">
      <c r="B212" s="203"/>
      <c r="C212" s="204" t="s">
        <v>677</v>
      </c>
      <c r="D212" s="204" t="s">
        <v>282</v>
      </c>
      <c r="E212" s="205" t="s">
        <v>5062</v>
      </c>
      <c r="F212" s="206" t="s">
        <v>5063</v>
      </c>
      <c r="G212" s="207" t="s">
        <v>394</v>
      </c>
      <c r="H212" s="208">
        <v>68.75</v>
      </c>
      <c r="I212" s="209"/>
      <c r="J212" s="210">
        <f>ROUND(I212*H212,2)</f>
        <v>0</v>
      </c>
      <c r="K212" s="206" t="s">
        <v>389</v>
      </c>
      <c r="L212" s="48"/>
      <c r="M212" s="211" t="s">
        <v>5</v>
      </c>
      <c r="N212" s="212" t="s">
        <v>51</v>
      </c>
      <c r="O212" s="49"/>
      <c r="P212" s="213">
        <f>O212*H212</f>
        <v>0</v>
      </c>
      <c r="Q212" s="213">
        <v>0.0048199999999999996</v>
      </c>
      <c r="R212" s="213">
        <f>Q212*H212</f>
        <v>0.33137499999999998</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5064</v>
      </c>
    </row>
    <row r="213" s="1" customFormat="1">
      <c r="B213" s="48"/>
      <c r="D213" s="216" t="s">
        <v>288</v>
      </c>
      <c r="F213" s="217" t="s">
        <v>5065</v>
      </c>
      <c r="I213" s="218"/>
      <c r="L213" s="48"/>
      <c r="M213" s="219"/>
      <c r="N213" s="49"/>
      <c r="O213" s="49"/>
      <c r="P213" s="49"/>
      <c r="Q213" s="49"/>
      <c r="R213" s="49"/>
      <c r="S213" s="49"/>
      <c r="T213" s="87"/>
      <c r="AT213" s="26" t="s">
        <v>288</v>
      </c>
      <c r="AU213" s="26" t="s">
        <v>87</v>
      </c>
    </row>
    <row r="214" s="13" customFormat="1">
      <c r="B214" s="239"/>
      <c r="D214" s="216" t="s">
        <v>402</v>
      </c>
      <c r="E214" s="240" t="s">
        <v>5</v>
      </c>
      <c r="F214" s="241" t="s">
        <v>5066</v>
      </c>
      <c r="H214" s="242">
        <v>62.5</v>
      </c>
      <c r="I214" s="243"/>
      <c r="L214" s="239"/>
      <c r="M214" s="244"/>
      <c r="N214" s="245"/>
      <c r="O214" s="245"/>
      <c r="P214" s="245"/>
      <c r="Q214" s="245"/>
      <c r="R214" s="245"/>
      <c r="S214" s="245"/>
      <c r="T214" s="246"/>
      <c r="AT214" s="240" t="s">
        <v>402</v>
      </c>
      <c r="AU214" s="240" t="s">
        <v>87</v>
      </c>
      <c r="AV214" s="13" t="s">
        <v>87</v>
      </c>
      <c r="AW214" s="13" t="s">
        <v>43</v>
      </c>
      <c r="AX214" s="13" t="s">
        <v>24</v>
      </c>
      <c r="AY214" s="240" t="s">
        <v>281</v>
      </c>
    </row>
    <row r="215" s="13" customFormat="1">
      <c r="B215" s="239"/>
      <c r="D215" s="216" t="s">
        <v>402</v>
      </c>
      <c r="F215" s="241" t="s">
        <v>5067</v>
      </c>
      <c r="H215" s="242">
        <v>68.75</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0" customFormat="1" ht="29.88" customHeight="1">
      <c r="B216" s="192"/>
      <c r="D216" s="193" t="s">
        <v>79</v>
      </c>
      <c r="E216" s="230" t="s">
        <v>321</v>
      </c>
      <c r="F216" s="230" t="s">
        <v>2109</v>
      </c>
      <c r="I216" s="195"/>
      <c r="J216" s="231">
        <f>BK216</f>
        <v>0</v>
      </c>
      <c r="L216" s="192"/>
      <c r="M216" s="197"/>
      <c r="N216" s="198"/>
      <c r="O216" s="198"/>
      <c r="P216" s="199">
        <f>SUM(P217:P224)</f>
        <v>0</v>
      </c>
      <c r="Q216" s="198"/>
      <c r="R216" s="199">
        <f>SUM(R217:R224)</f>
        <v>1.91526</v>
      </c>
      <c r="S216" s="198"/>
      <c r="T216" s="200">
        <f>SUM(T217:T224)</f>
        <v>0</v>
      </c>
      <c r="AR216" s="193" t="s">
        <v>24</v>
      </c>
      <c r="AT216" s="201" t="s">
        <v>79</v>
      </c>
      <c r="AU216" s="201" t="s">
        <v>24</v>
      </c>
      <c r="AY216" s="193" t="s">
        <v>281</v>
      </c>
      <c r="BK216" s="202">
        <f>SUM(BK217:BK224)</f>
        <v>0</v>
      </c>
    </row>
    <row r="217" s="1" customFormat="1" ht="16.5" customHeight="1">
      <c r="B217" s="203"/>
      <c r="C217" s="204" t="s">
        <v>685</v>
      </c>
      <c r="D217" s="204" t="s">
        <v>282</v>
      </c>
      <c r="E217" s="205" t="s">
        <v>5068</v>
      </c>
      <c r="F217" s="206" t="s">
        <v>5069</v>
      </c>
      <c r="G217" s="207" t="s">
        <v>394</v>
      </c>
      <c r="H217" s="208">
        <v>6</v>
      </c>
      <c r="I217" s="209"/>
      <c r="J217" s="210">
        <f>ROUND(I217*H217,2)</f>
        <v>0</v>
      </c>
      <c r="K217" s="206" t="s">
        <v>389</v>
      </c>
      <c r="L217" s="48"/>
      <c r="M217" s="211" t="s">
        <v>5</v>
      </c>
      <c r="N217" s="212" t="s">
        <v>51</v>
      </c>
      <c r="O217" s="49"/>
      <c r="P217" s="213">
        <f>O217*H217</f>
        <v>0</v>
      </c>
      <c r="Q217" s="213">
        <v>0.29221000000000003</v>
      </c>
      <c r="R217" s="213">
        <f>Q217*H217</f>
        <v>1.75326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5070</v>
      </c>
    </row>
    <row r="218" s="1" customFormat="1">
      <c r="B218" s="48"/>
      <c r="D218" s="216" t="s">
        <v>288</v>
      </c>
      <c r="F218" s="217" t="s">
        <v>5071</v>
      </c>
      <c r="I218" s="218"/>
      <c r="L218" s="48"/>
      <c r="M218" s="219"/>
      <c r="N218" s="49"/>
      <c r="O218" s="49"/>
      <c r="P218" s="49"/>
      <c r="Q218" s="49"/>
      <c r="R218" s="49"/>
      <c r="S218" s="49"/>
      <c r="T218" s="87"/>
      <c r="AT218" s="26" t="s">
        <v>288</v>
      </c>
      <c r="AU218" s="26" t="s">
        <v>87</v>
      </c>
    </row>
    <row r="219" s="1" customFormat="1" ht="25.5" customHeight="1">
      <c r="B219" s="203"/>
      <c r="C219" s="255" t="s">
        <v>692</v>
      </c>
      <c r="D219" s="255" t="s">
        <v>512</v>
      </c>
      <c r="E219" s="256" t="s">
        <v>5072</v>
      </c>
      <c r="F219" s="257" t="s">
        <v>5073</v>
      </c>
      <c r="G219" s="258" t="s">
        <v>515</v>
      </c>
      <c r="H219" s="259">
        <v>5</v>
      </c>
      <c r="I219" s="260"/>
      <c r="J219" s="261">
        <f>ROUND(I219*H219,2)</f>
        <v>0</v>
      </c>
      <c r="K219" s="257" t="s">
        <v>389</v>
      </c>
      <c r="L219" s="262"/>
      <c r="M219" s="263" t="s">
        <v>5</v>
      </c>
      <c r="N219" s="264" t="s">
        <v>51</v>
      </c>
      <c r="O219" s="49"/>
      <c r="P219" s="213">
        <f>O219*H219</f>
        <v>0</v>
      </c>
      <c r="Q219" s="213">
        <v>0.015599999999999999</v>
      </c>
      <c r="R219" s="213">
        <f>Q219*H219</f>
        <v>0.078</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5074</v>
      </c>
    </row>
    <row r="220" s="1" customFormat="1" ht="25.5" customHeight="1">
      <c r="B220" s="203"/>
      <c r="C220" s="255" t="s">
        <v>699</v>
      </c>
      <c r="D220" s="255" t="s">
        <v>512</v>
      </c>
      <c r="E220" s="256" t="s">
        <v>5075</v>
      </c>
      <c r="F220" s="257" t="s">
        <v>5076</v>
      </c>
      <c r="G220" s="258" t="s">
        <v>515</v>
      </c>
      <c r="H220" s="259">
        <v>12</v>
      </c>
      <c r="I220" s="260"/>
      <c r="J220" s="261">
        <f>ROUND(I220*H220,2)</f>
        <v>0</v>
      </c>
      <c r="K220" s="257" t="s">
        <v>389</v>
      </c>
      <c r="L220" s="262"/>
      <c r="M220" s="263" t="s">
        <v>5</v>
      </c>
      <c r="N220" s="264" t="s">
        <v>51</v>
      </c>
      <c r="O220" s="49"/>
      <c r="P220" s="213">
        <f>O220*H220</f>
        <v>0</v>
      </c>
      <c r="Q220" s="213">
        <v>0.0028999999999999998</v>
      </c>
      <c r="R220" s="213">
        <f>Q220*H220</f>
        <v>0.034799999999999998</v>
      </c>
      <c r="S220" s="213">
        <v>0</v>
      </c>
      <c r="T220" s="214">
        <f>S220*H220</f>
        <v>0</v>
      </c>
      <c r="AR220" s="26" t="s">
        <v>316</v>
      </c>
      <c r="AT220" s="26" t="s">
        <v>512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5077</v>
      </c>
    </row>
    <row r="221" s="1" customFormat="1" ht="25.5" customHeight="1">
      <c r="B221" s="203"/>
      <c r="C221" s="255" t="s">
        <v>704</v>
      </c>
      <c r="D221" s="255" t="s">
        <v>512</v>
      </c>
      <c r="E221" s="256" t="s">
        <v>5078</v>
      </c>
      <c r="F221" s="257" t="s">
        <v>5079</v>
      </c>
      <c r="G221" s="258" t="s">
        <v>515</v>
      </c>
      <c r="H221" s="259">
        <v>2</v>
      </c>
      <c r="I221" s="260"/>
      <c r="J221" s="261">
        <f>ROUND(I221*H221,2)</f>
        <v>0</v>
      </c>
      <c r="K221" s="257" t="s">
        <v>389</v>
      </c>
      <c r="L221" s="262"/>
      <c r="M221" s="263" t="s">
        <v>5</v>
      </c>
      <c r="N221" s="264" t="s">
        <v>51</v>
      </c>
      <c r="O221" s="49"/>
      <c r="P221" s="213">
        <f>O221*H221</f>
        <v>0</v>
      </c>
      <c r="Q221" s="213">
        <v>0.021899999999999999</v>
      </c>
      <c r="R221" s="213">
        <f>Q221*H221</f>
        <v>0.043799999999999999</v>
      </c>
      <c r="S221" s="213">
        <v>0</v>
      </c>
      <c r="T221" s="214">
        <f>S221*H221</f>
        <v>0</v>
      </c>
      <c r="AR221" s="26" t="s">
        <v>316</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5080</v>
      </c>
    </row>
    <row r="222" s="1" customFormat="1">
      <c r="B222" s="48"/>
      <c r="D222" s="216" t="s">
        <v>288</v>
      </c>
      <c r="F222" s="217" t="s">
        <v>5081</v>
      </c>
      <c r="I222" s="218"/>
      <c r="L222" s="48"/>
      <c r="M222" s="219"/>
      <c r="N222" s="49"/>
      <c r="O222" s="49"/>
      <c r="P222" s="49"/>
      <c r="Q222" s="49"/>
      <c r="R222" s="49"/>
      <c r="S222" s="49"/>
      <c r="T222" s="87"/>
      <c r="AT222" s="26" t="s">
        <v>288</v>
      </c>
      <c r="AU222" s="26" t="s">
        <v>87</v>
      </c>
    </row>
    <row r="223" s="1" customFormat="1" ht="25.5" customHeight="1">
      <c r="B223" s="203"/>
      <c r="C223" s="255" t="s">
        <v>717</v>
      </c>
      <c r="D223" s="255" t="s">
        <v>512</v>
      </c>
      <c r="E223" s="256" t="s">
        <v>5082</v>
      </c>
      <c r="F223" s="257" t="s">
        <v>5083</v>
      </c>
      <c r="G223" s="258" t="s">
        <v>515</v>
      </c>
      <c r="H223" s="259">
        <v>2</v>
      </c>
      <c r="I223" s="260"/>
      <c r="J223" s="261">
        <f>ROUND(I223*H223,2)</f>
        <v>0</v>
      </c>
      <c r="K223" s="257" t="s">
        <v>389</v>
      </c>
      <c r="L223" s="262"/>
      <c r="M223" s="263" t="s">
        <v>5</v>
      </c>
      <c r="N223" s="264" t="s">
        <v>51</v>
      </c>
      <c r="O223" s="49"/>
      <c r="P223" s="213">
        <f>O223*H223</f>
        <v>0</v>
      </c>
      <c r="Q223" s="213">
        <v>0.0013500000000000001</v>
      </c>
      <c r="R223" s="213">
        <f>Q223*H223</f>
        <v>0.0027000000000000001</v>
      </c>
      <c r="S223" s="213">
        <v>0</v>
      </c>
      <c r="T223" s="214">
        <f>S223*H223</f>
        <v>0</v>
      </c>
      <c r="AR223" s="26" t="s">
        <v>316</v>
      </c>
      <c r="AT223" s="26" t="s">
        <v>512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5084</v>
      </c>
    </row>
    <row r="224" s="1" customFormat="1" ht="16.5" customHeight="1">
      <c r="B224" s="203"/>
      <c r="C224" s="255" t="s">
        <v>721</v>
      </c>
      <c r="D224" s="255" t="s">
        <v>512</v>
      </c>
      <c r="E224" s="256" t="s">
        <v>5085</v>
      </c>
      <c r="F224" s="257" t="s">
        <v>5086</v>
      </c>
      <c r="G224" s="258" t="s">
        <v>515</v>
      </c>
      <c r="H224" s="259">
        <v>2</v>
      </c>
      <c r="I224" s="260"/>
      <c r="J224" s="261">
        <f>ROUND(I224*H224,2)</f>
        <v>0</v>
      </c>
      <c r="K224" s="257" t="s">
        <v>5</v>
      </c>
      <c r="L224" s="262"/>
      <c r="M224" s="263" t="s">
        <v>5</v>
      </c>
      <c r="N224" s="264" t="s">
        <v>51</v>
      </c>
      <c r="O224" s="49"/>
      <c r="P224" s="213">
        <f>O224*H224</f>
        <v>0</v>
      </c>
      <c r="Q224" s="213">
        <v>0.0013500000000000001</v>
      </c>
      <c r="R224" s="213">
        <f>Q224*H224</f>
        <v>0.0027000000000000001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5087</v>
      </c>
    </row>
    <row r="225" s="10" customFormat="1" ht="29.88" customHeight="1">
      <c r="B225" s="192"/>
      <c r="D225" s="193" t="s">
        <v>79</v>
      </c>
      <c r="E225" s="230" t="s">
        <v>518</v>
      </c>
      <c r="F225" s="230" t="s">
        <v>519</v>
      </c>
      <c r="I225" s="195"/>
      <c r="J225" s="231">
        <f>BK225</f>
        <v>0</v>
      </c>
      <c r="L225" s="192"/>
      <c r="M225" s="197"/>
      <c r="N225" s="198"/>
      <c r="O225" s="198"/>
      <c r="P225" s="199">
        <f>SUM(P226:P227)</f>
        <v>0</v>
      </c>
      <c r="Q225" s="198"/>
      <c r="R225" s="199">
        <f>SUM(R226:R227)</f>
        <v>0</v>
      </c>
      <c r="S225" s="198"/>
      <c r="T225" s="200">
        <f>SUM(T226:T227)</f>
        <v>0</v>
      </c>
      <c r="AR225" s="193" t="s">
        <v>24</v>
      </c>
      <c r="AT225" s="201" t="s">
        <v>79</v>
      </c>
      <c r="AU225" s="201" t="s">
        <v>24</v>
      </c>
      <c r="AY225" s="193" t="s">
        <v>281</v>
      </c>
      <c r="BK225" s="202">
        <f>SUM(BK226:BK227)</f>
        <v>0</v>
      </c>
    </row>
    <row r="226" s="1" customFormat="1" ht="16.5" customHeight="1">
      <c r="B226" s="203"/>
      <c r="C226" s="204" t="s">
        <v>727</v>
      </c>
      <c r="D226" s="204" t="s">
        <v>282</v>
      </c>
      <c r="E226" s="205" t="s">
        <v>5088</v>
      </c>
      <c r="F226" s="206" t="s">
        <v>5089</v>
      </c>
      <c r="G226" s="207" t="s">
        <v>470</v>
      </c>
      <c r="H226" s="208">
        <v>118.611</v>
      </c>
      <c r="I226" s="209"/>
      <c r="J226" s="210">
        <f>ROUND(I226*H226,2)</f>
        <v>0</v>
      </c>
      <c r="K226" s="206" t="s">
        <v>389</v>
      </c>
      <c r="L226" s="48"/>
      <c r="M226" s="211" t="s">
        <v>5</v>
      </c>
      <c r="N226" s="212" t="s">
        <v>51</v>
      </c>
      <c r="O226" s="49"/>
      <c r="P226" s="213">
        <f>O226*H226</f>
        <v>0</v>
      </c>
      <c r="Q226" s="213">
        <v>0</v>
      </c>
      <c r="R226" s="213">
        <f>Q226*H226</f>
        <v>0</v>
      </c>
      <c r="S226" s="213">
        <v>0</v>
      </c>
      <c r="T226" s="214">
        <f>S226*H226</f>
        <v>0</v>
      </c>
      <c r="AR226" s="26" t="s">
        <v>286</v>
      </c>
      <c r="AT226" s="26" t="s">
        <v>282</v>
      </c>
      <c r="AU226" s="26" t="s">
        <v>87</v>
      </c>
      <c r="AY226" s="26" t="s">
        <v>281</v>
      </c>
      <c r="BE226" s="215">
        <f>IF(N226="základní",J226,0)</f>
        <v>0</v>
      </c>
      <c r="BF226" s="215">
        <f>IF(N226="snížená",J226,0)</f>
        <v>0</v>
      </c>
      <c r="BG226" s="215">
        <f>IF(N226="zákl. přenesená",J226,0)</f>
        <v>0</v>
      </c>
      <c r="BH226" s="215">
        <f>IF(N226="sníž. přenesená",J226,0)</f>
        <v>0</v>
      </c>
      <c r="BI226" s="215">
        <f>IF(N226="nulová",J226,0)</f>
        <v>0</v>
      </c>
      <c r="BJ226" s="26" t="s">
        <v>24</v>
      </c>
      <c r="BK226" s="215">
        <f>ROUND(I226*H226,2)</f>
        <v>0</v>
      </c>
      <c r="BL226" s="26" t="s">
        <v>286</v>
      </c>
      <c r="BM226" s="26" t="s">
        <v>5090</v>
      </c>
    </row>
    <row r="227" s="1" customFormat="1">
      <c r="B227" s="48"/>
      <c r="D227" s="216" t="s">
        <v>288</v>
      </c>
      <c r="F227" s="217" t="s">
        <v>5091</v>
      </c>
      <c r="I227" s="218"/>
      <c r="L227" s="48"/>
      <c r="M227" s="219"/>
      <c r="N227" s="49"/>
      <c r="O227" s="49"/>
      <c r="P227" s="49"/>
      <c r="Q227" s="49"/>
      <c r="R227" s="49"/>
      <c r="S227" s="49"/>
      <c r="T227" s="87"/>
      <c r="AT227" s="26" t="s">
        <v>288</v>
      </c>
      <c r="AU227" s="26" t="s">
        <v>87</v>
      </c>
    </row>
    <row r="228" s="10" customFormat="1" ht="37.44" customHeight="1">
      <c r="B228" s="192"/>
      <c r="D228" s="193" t="s">
        <v>79</v>
      </c>
      <c r="E228" s="194" t="s">
        <v>2270</v>
      </c>
      <c r="F228" s="194" t="s">
        <v>2271</v>
      </c>
      <c r="I228" s="195"/>
      <c r="J228" s="196">
        <f>BK228</f>
        <v>0</v>
      </c>
      <c r="L228" s="192"/>
      <c r="M228" s="197"/>
      <c r="N228" s="198"/>
      <c r="O228" s="198"/>
      <c r="P228" s="199">
        <f>P229+P272+P457+P685+P721+P782+P787</f>
        <v>0</v>
      </c>
      <c r="Q228" s="198"/>
      <c r="R228" s="199">
        <f>R229+R272+R457+R685+R721+R782+R787</f>
        <v>3.8717429999999999</v>
      </c>
      <c r="S228" s="198"/>
      <c r="T228" s="200">
        <f>T229+T272+T457+T685+T721+T782+T787</f>
        <v>0</v>
      </c>
      <c r="AR228" s="193" t="s">
        <v>87</v>
      </c>
      <c r="AT228" s="201" t="s">
        <v>79</v>
      </c>
      <c r="AU228" s="201" t="s">
        <v>80</v>
      </c>
      <c r="AY228" s="193" t="s">
        <v>281</v>
      </c>
      <c r="BK228" s="202">
        <f>BK229+BK272+BK457+BK685+BK721+BK782+BK787</f>
        <v>0</v>
      </c>
    </row>
    <row r="229" s="10" customFormat="1" ht="19.92" customHeight="1">
      <c r="B229" s="192"/>
      <c r="D229" s="193" t="s">
        <v>79</v>
      </c>
      <c r="E229" s="230" t="s">
        <v>2542</v>
      </c>
      <c r="F229" s="230" t="s">
        <v>2543</v>
      </c>
      <c r="I229" s="195"/>
      <c r="J229" s="231">
        <f>BK229</f>
        <v>0</v>
      </c>
      <c r="L229" s="192"/>
      <c r="M229" s="197"/>
      <c r="N229" s="198"/>
      <c r="O229" s="198"/>
      <c r="P229" s="199">
        <f>SUM(P230:P271)</f>
        <v>0</v>
      </c>
      <c r="Q229" s="198"/>
      <c r="R229" s="199">
        <f>SUM(R230:R271)</f>
        <v>0.15257000000000001</v>
      </c>
      <c r="S229" s="198"/>
      <c r="T229" s="200">
        <f>SUM(T230:T271)</f>
        <v>0</v>
      </c>
      <c r="AR229" s="193" t="s">
        <v>87</v>
      </c>
      <c r="AT229" s="201" t="s">
        <v>79</v>
      </c>
      <c r="AU229" s="201" t="s">
        <v>24</v>
      </c>
      <c r="AY229" s="193" t="s">
        <v>281</v>
      </c>
      <c r="BK229" s="202">
        <f>SUM(BK230:BK271)</f>
        <v>0</v>
      </c>
    </row>
    <row r="230" s="1" customFormat="1" ht="25.5" customHeight="1">
      <c r="B230" s="203"/>
      <c r="C230" s="204" t="s">
        <v>732</v>
      </c>
      <c r="D230" s="204" t="s">
        <v>282</v>
      </c>
      <c r="E230" s="205" t="s">
        <v>5092</v>
      </c>
      <c r="F230" s="206" t="s">
        <v>5093</v>
      </c>
      <c r="G230" s="207" t="s">
        <v>394</v>
      </c>
      <c r="H230" s="208">
        <v>246.5</v>
      </c>
      <c r="I230" s="209"/>
      <c r="J230" s="210">
        <f>ROUND(I230*H230,2)</f>
        <v>0</v>
      </c>
      <c r="K230" s="206" t="s">
        <v>389</v>
      </c>
      <c r="L230" s="48"/>
      <c r="M230" s="211" t="s">
        <v>5</v>
      </c>
      <c r="N230" s="212" t="s">
        <v>51</v>
      </c>
      <c r="O230" s="49"/>
      <c r="P230" s="213">
        <f>O230*H230</f>
        <v>0</v>
      </c>
      <c r="Q230" s="213">
        <v>0.00020000000000000001</v>
      </c>
      <c r="R230" s="213">
        <f>Q230*H230</f>
        <v>0.049300000000000004</v>
      </c>
      <c r="S230" s="213">
        <v>0</v>
      </c>
      <c r="T230" s="214">
        <f>S230*H230</f>
        <v>0</v>
      </c>
      <c r="AR230" s="26" t="s">
        <v>354</v>
      </c>
      <c r="AT230" s="26" t="s">
        <v>282</v>
      </c>
      <c r="AU230" s="26" t="s">
        <v>87</v>
      </c>
      <c r="AY230" s="26" t="s">
        <v>281</v>
      </c>
      <c r="BE230" s="215">
        <f>IF(N230="základní",J230,0)</f>
        <v>0</v>
      </c>
      <c r="BF230" s="215">
        <f>IF(N230="snížená",J230,0)</f>
        <v>0</v>
      </c>
      <c r="BG230" s="215">
        <f>IF(N230="zákl. přenesená",J230,0)</f>
        <v>0</v>
      </c>
      <c r="BH230" s="215">
        <f>IF(N230="sníž. přenesená",J230,0)</f>
        <v>0</v>
      </c>
      <c r="BI230" s="215">
        <f>IF(N230="nulová",J230,0)</f>
        <v>0</v>
      </c>
      <c r="BJ230" s="26" t="s">
        <v>24</v>
      </c>
      <c r="BK230" s="215">
        <f>ROUND(I230*H230,2)</f>
        <v>0</v>
      </c>
      <c r="BL230" s="26" t="s">
        <v>354</v>
      </c>
      <c r="BM230" s="26" t="s">
        <v>5094</v>
      </c>
    </row>
    <row r="231" s="1" customFormat="1">
      <c r="B231" s="48"/>
      <c r="D231" s="216" t="s">
        <v>288</v>
      </c>
      <c r="F231" s="217" t="s">
        <v>5095</v>
      </c>
      <c r="I231" s="218"/>
      <c r="L231" s="48"/>
      <c r="M231" s="219"/>
      <c r="N231" s="49"/>
      <c r="O231" s="49"/>
      <c r="P231" s="49"/>
      <c r="Q231" s="49"/>
      <c r="R231" s="49"/>
      <c r="S231" s="49"/>
      <c r="T231" s="87"/>
      <c r="AT231" s="26" t="s">
        <v>288</v>
      </c>
      <c r="AU231" s="26" t="s">
        <v>87</v>
      </c>
    </row>
    <row r="232" s="13" customFormat="1">
      <c r="B232" s="239"/>
      <c r="D232" s="216" t="s">
        <v>402</v>
      </c>
      <c r="E232" s="240" t="s">
        <v>5</v>
      </c>
      <c r="F232" s="241" t="s">
        <v>5096</v>
      </c>
      <c r="H232" s="242">
        <v>246.5</v>
      </c>
      <c r="I232" s="243"/>
      <c r="L232" s="239"/>
      <c r="M232" s="244"/>
      <c r="N232" s="245"/>
      <c r="O232" s="245"/>
      <c r="P232" s="245"/>
      <c r="Q232" s="245"/>
      <c r="R232" s="245"/>
      <c r="S232" s="245"/>
      <c r="T232" s="246"/>
      <c r="AT232" s="240" t="s">
        <v>402</v>
      </c>
      <c r="AU232" s="240" t="s">
        <v>87</v>
      </c>
      <c r="AV232" s="13" t="s">
        <v>87</v>
      </c>
      <c r="AW232" s="13" t="s">
        <v>43</v>
      </c>
      <c r="AX232" s="13" t="s">
        <v>24</v>
      </c>
      <c r="AY232" s="240" t="s">
        <v>281</v>
      </c>
    </row>
    <row r="233" s="1" customFormat="1" ht="25.5" customHeight="1">
      <c r="B233" s="203"/>
      <c r="C233" s="255" t="s">
        <v>738</v>
      </c>
      <c r="D233" s="255" t="s">
        <v>512</v>
      </c>
      <c r="E233" s="256" t="s">
        <v>5097</v>
      </c>
      <c r="F233" s="257" t="s">
        <v>5098</v>
      </c>
      <c r="G233" s="258" t="s">
        <v>394</v>
      </c>
      <c r="H233" s="259">
        <v>132.55000000000001</v>
      </c>
      <c r="I233" s="260"/>
      <c r="J233" s="261">
        <f>ROUND(I233*H233,2)</f>
        <v>0</v>
      </c>
      <c r="K233" s="257" t="s">
        <v>5</v>
      </c>
      <c r="L233" s="262"/>
      <c r="M233" s="263" t="s">
        <v>5</v>
      </c>
      <c r="N233" s="264" t="s">
        <v>51</v>
      </c>
      <c r="O233" s="49"/>
      <c r="P233" s="213">
        <f>O233*H233</f>
        <v>0</v>
      </c>
      <c r="Q233" s="213">
        <v>0</v>
      </c>
      <c r="R233" s="213">
        <f>Q233*H233</f>
        <v>0</v>
      </c>
      <c r="S233" s="213">
        <v>0</v>
      </c>
      <c r="T233" s="214">
        <f>S233*H233</f>
        <v>0</v>
      </c>
      <c r="AR233" s="26" t="s">
        <v>738</v>
      </c>
      <c r="AT233" s="26" t="s">
        <v>512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354</v>
      </c>
      <c r="BM233" s="26" t="s">
        <v>5099</v>
      </c>
    </row>
    <row r="234" s="13" customFormat="1">
      <c r="B234" s="239"/>
      <c r="D234" s="216" t="s">
        <v>402</v>
      </c>
      <c r="E234" s="240" t="s">
        <v>5</v>
      </c>
      <c r="F234" s="241" t="s">
        <v>5100</v>
      </c>
      <c r="H234" s="242">
        <v>120.5</v>
      </c>
      <c r="I234" s="243"/>
      <c r="L234" s="239"/>
      <c r="M234" s="244"/>
      <c r="N234" s="245"/>
      <c r="O234" s="245"/>
      <c r="P234" s="245"/>
      <c r="Q234" s="245"/>
      <c r="R234" s="245"/>
      <c r="S234" s="245"/>
      <c r="T234" s="246"/>
      <c r="AT234" s="240" t="s">
        <v>402</v>
      </c>
      <c r="AU234" s="240" t="s">
        <v>87</v>
      </c>
      <c r="AV234" s="13" t="s">
        <v>87</v>
      </c>
      <c r="AW234" s="13" t="s">
        <v>43</v>
      </c>
      <c r="AX234" s="13" t="s">
        <v>24</v>
      </c>
      <c r="AY234" s="240" t="s">
        <v>281</v>
      </c>
    </row>
    <row r="235" s="13" customFormat="1">
      <c r="B235" s="239"/>
      <c r="D235" s="216" t="s">
        <v>402</v>
      </c>
      <c r="F235" s="241" t="s">
        <v>5101</v>
      </c>
      <c r="H235" s="242">
        <v>132.55000000000001</v>
      </c>
      <c r="I235" s="243"/>
      <c r="L235" s="239"/>
      <c r="M235" s="244"/>
      <c r="N235" s="245"/>
      <c r="O235" s="245"/>
      <c r="P235" s="245"/>
      <c r="Q235" s="245"/>
      <c r="R235" s="245"/>
      <c r="S235" s="245"/>
      <c r="T235" s="246"/>
      <c r="AT235" s="240" t="s">
        <v>402</v>
      </c>
      <c r="AU235" s="240" t="s">
        <v>87</v>
      </c>
      <c r="AV235" s="13" t="s">
        <v>87</v>
      </c>
      <c r="AW235" s="13" t="s">
        <v>6</v>
      </c>
      <c r="AX235" s="13" t="s">
        <v>24</v>
      </c>
      <c r="AY235" s="240" t="s">
        <v>281</v>
      </c>
    </row>
    <row r="236" s="1" customFormat="1" ht="25.5" customHeight="1">
      <c r="B236" s="203"/>
      <c r="C236" s="255" t="s">
        <v>744</v>
      </c>
      <c r="D236" s="255" t="s">
        <v>512</v>
      </c>
      <c r="E236" s="256" t="s">
        <v>5102</v>
      </c>
      <c r="F236" s="257" t="s">
        <v>5103</v>
      </c>
      <c r="G236" s="258" t="s">
        <v>394</v>
      </c>
      <c r="H236" s="259">
        <v>46.200000000000003</v>
      </c>
      <c r="I236" s="260"/>
      <c r="J236" s="261">
        <f>ROUND(I236*H236,2)</f>
        <v>0</v>
      </c>
      <c r="K236" s="257" t="s">
        <v>5</v>
      </c>
      <c r="L236" s="262"/>
      <c r="M236" s="263" t="s">
        <v>5</v>
      </c>
      <c r="N236" s="264" t="s">
        <v>51</v>
      </c>
      <c r="O236" s="49"/>
      <c r="P236" s="213">
        <f>O236*H236</f>
        <v>0</v>
      </c>
      <c r="Q236" s="213">
        <v>0</v>
      </c>
      <c r="R236" s="213">
        <f>Q236*H236</f>
        <v>0</v>
      </c>
      <c r="S236" s="213">
        <v>0</v>
      </c>
      <c r="T236" s="214">
        <f>S236*H236</f>
        <v>0</v>
      </c>
      <c r="AR236" s="26" t="s">
        <v>738</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5104</v>
      </c>
    </row>
    <row r="237" s="13" customFormat="1">
      <c r="B237" s="239"/>
      <c r="D237" s="216" t="s">
        <v>402</v>
      </c>
      <c r="F237" s="241" t="s">
        <v>5105</v>
      </c>
      <c r="H237" s="242">
        <v>46.200000000000003</v>
      </c>
      <c r="I237" s="243"/>
      <c r="L237" s="239"/>
      <c r="M237" s="244"/>
      <c r="N237" s="245"/>
      <c r="O237" s="245"/>
      <c r="P237" s="245"/>
      <c r="Q237" s="245"/>
      <c r="R237" s="245"/>
      <c r="S237" s="245"/>
      <c r="T237" s="246"/>
      <c r="AT237" s="240" t="s">
        <v>402</v>
      </c>
      <c r="AU237" s="240" t="s">
        <v>87</v>
      </c>
      <c r="AV237" s="13" t="s">
        <v>87</v>
      </c>
      <c r="AW237" s="13" t="s">
        <v>6</v>
      </c>
      <c r="AX237" s="13" t="s">
        <v>24</v>
      </c>
      <c r="AY237" s="240" t="s">
        <v>281</v>
      </c>
    </row>
    <row r="238" s="1" customFormat="1" ht="25.5" customHeight="1">
      <c r="B238" s="203"/>
      <c r="C238" s="255" t="s">
        <v>749</v>
      </c>
      <c r="D238" s="255" t="s">
        <v>512</v>
      </c>
      <c r="E238" s="256" t="s">
        <v>5106</v>
      </c>
      <c r="F238" s="257" t="s">
        <v>5107</v>
      </c>
      <c r="G238" s="258" t="s">
        <v>394</v>
      </c>
      <c r="H238" s="259">
        <v>4.4000000000000004</v>
      </c>
      <c r="I238" s="260"/>
      <c r="J238" s="261">
        <f>ROUND(I238*H238,2)</f>
        <v>0</v>
      </c>
      <c r="K238" s="257" t="s">
        <v>5</v>
      </c>
      <c r="L238" s="262"/>
      <c r="M238" s="263" t="s">
        <v>5</v>
      </c>
      <c r="N238" s="264" t="s">
        <v>51</v>
      </c>
      <c r="O238" s="49"/>
      <c r="P238" s="213">
        <f>O238*H238</f>
        <v>0</v>
      </c>
      <c r="Q238" s="213">
        <v>0</v>
      </c>
      <c r="R238" s="213">
        <f>Q238*H238</f>
        <v>0</v>
      </c>
      <c r="S238" s="213">
        <v>0</v>
      </c>
      <c r="T238" s="214">
        <f>S238*H238</f>
        <v>0</v>
      </c>
      <c r="AR238" s="26" t="s">
        <v>738</v>
      </c>
      <c r="AT238" s="26" t="s">
        <v>512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5108</v>
      </c>
    </row>
    <row r="239" s="13" customFormat="1">
      <c r="B239" s="239"/>
      <c r="D239" s="216" t="s">
        <v>402</v>
      </c>
      <c r="F239" s="241" t="s">
        <v>5109</v>
      </c>
      <c r="H239" s="242">
        <v>4.4000000000000004</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25.5" customHeight="1">
      <c r="B240" s="203"/>
      <c r="C240" s="255" t="s">
        <v>755</v>
      </c>
      <c r="D240" s="255" t="s">
        <v>512</v>
      </c>
      <c r="E240" s="256" t="s">
        <v>5110</v>
      </c>
      <c r="F240" s="257" t="s">
        <v>5111</v>
      </c>
      <c r="G240" s="258" t="s">
        <v>394</v>
      </c>
      <c r="H240" s="259">
        <v>15.4</v>
      </c>
      <c r="I240" s="260"/>
      <c r="J240" s="261">
        <f>ROUND(I240*H240,2)</f>
        <v>0</v>
      </c>
      <c r="K240" s="257" t="s">
        <v>5</v>
      </c>
      <c r="L240" s="262"/>
      <c r="M240" s="263" t="s">
        <v>5</v>
      </c>
      <c r="N240" s="264" t="s">
        <v>51</v>
      </c>
      <c r="O240" s="49"/>
      <c r="P240" s="213">
        <f>O240*H240</f>
        <v>0</v>
      </c>
      <c r="Q240" s="213">
        <v>0</v>
      </c>
      <c r="R240" s="213">
        <f>Q240*H240</f>
        <v>0</v>
      </c>
      <c r="S240" s="213">
        <v>0</v>
      </c>
      <c r="T240" s="214">
        <f>S240*H240</f>
        <v>0</v>
      </c>
      <c r="AR240" s="26" t="s">
        <v>738</v>
      </c>
      <c r="AT240" s="26" t="s">
        <v>512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354</v>
      </c>
      <c r="BM240" s="26" t="s">
        <v>5112</v>
      </c>
    </row>
    <row r="241" s="13" customFormat="1">
      <c r="B241" s="239"/>
      <c r="D241" s="216" t="s">
        <v>402</v>
      </c>
      <c r="F241" s="241" t="s">
        <v>5113</v>
      </c>
      <c r="H241" s="242">
        <v>15.4</v>
      </c>
      <c r="I241" s="243"/>
      <c r="L241" s="239"/>
      <c r="M241" s="244"/>
      <c r="N241" s="245"/>
      <c r="O241" s="245"/>
      <c r="P241" s="245"/>
      <c r="Q241" s="245"/>
      <c r="R241" s="245"/>
      <c r="S241" s="245"/>
      <c r="T241" s="246"/>
      <c r="AT241" s="240" t="s">
        <v>402</v>
      </c>
      <c r="AU241" s="240" t="s">
        <v>87</v>
      </c>
      <c r="AV241" s="13" t="s">
        <v>87</v>
      </c>
      <c r="AW241" s="13" t="s">
        <v>6</v>
      </c>
      <c r="AX241" s="13" t="s">
        <v>24</v>
      </c>
      <c r="AY241" s="240" t="s">
        <v>281</v>
      </c>
    </row>
    <row r="242" s="1" customFormat="1" ht="25.5" customHeight="1">
      <c r="B242" s="203"/>
      <c r="C242" s="255" t="s">
        <v>760</v>
      </c>
      <c r="D242" s="255" t="s">
        <v>512</v>
      </c>
      <c r="E242" s="256" t="s">
        <v>5114</v>
      </c>
      <c r="F242" s="257" t="s">
        <v>5115</v>
      </c>
      <c r="G242" s="258" t="s">
        <v>394</v>
      </c>
      <c r="H242" s="259">
        <v>30.800000000000001</v>
      </c>
      <c r="I242" s="260"/>
      <c r="J242" s="261">
        <f>ROUND(I242*H242,2)</f>
        <v>0</v>
      </c>
      <c r="K242" s="257" t="s">
        <v>5</v>
      </c>
      <c r="L242" s="262"/>
      <c r="M242" s="263" t="s">
        <v>5</v>
      </c>
      <c r="N242" s="264" t="s">
        <v>51</v>
      </c>
      <c r="O242" s="49"/>
      <c r="P242" s="213">
        <f>O242*H242</f>
        <v>0</v>
      </c>
      <c r="Q242" s="213">
        <v>0</v>
      </c>
      <c r="R242" s="213">
        <f>Q242*H242</f>
        <v>0</v>
      </c>
      <c r="S242" s="213">
        <v>0</v>
      </c>
      <c r="T242" s="214">
        <f>S242*H242</f>
        <v>0</v>
      </c>
      <c r="AR242" s="26" t="s">
        <v>738</v>
      </c>
      <c r="AT242" s="26" t="s">
        <v>512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5116</v>
      </c>
    </row>
    <row r="243" s="13" customFormat="1">
      <c r="B243" s="239"/>
      <c r="D243" s="216" t="s">
        <v>402</v>
      </c>
      <c r="F243" s="241" t="s">
        <v>5117</v>
      </c>
      <c r="H243" s="242">
        <v>30.800000000000001</v>
      </c>
      <c r="I243" s="243"/>
      <c r="L243" s="239"/>
      <c r="M243" s="244"/>
      <c r="N243" s="245"/>
      <c r="O243" s="245"/>
      <c r="P243" s="245"/>
      <c r="Q243" s="245"/>
      <c r="R243" s="245"/>
      <c r="S243" s="245"/>
      <c r="T243" s="246"/>
      <c r="AT243" s="240" t="s">
        <v>402</v>
      </c>
      <c r="AU243" s="240" t="s">
        <v>87</v>
      </c>
      <c r="AV243" s="13" t="s">
        <v>87</v>
      </c>
      <c r="AW243" s="13" t="s">
        <v>6</v>
      </c>
      <c r="AX243" s="13" t="s">
        <v>24</v>
      </c>
      <c r="AY243" s="240" t="s">
        <v>281</v>
      </c>
    </row>
    <row r="244" s="1" customFormat="1" ht="25.5" customHeight="1">
      <c r="B244" s="203"/>
      <c r="C244" s="255" t="s">
        <v>767</v>
      </c>
      <c r="D244" s="255" t="s">
        <v>512</v>
      </c>
      <c r="E244" s="256" t="s">
        <v>5118</v>
      </c>
      <c r="F244" s="257" t="s">
        <v>5119</v>
      </c>
      <c r="G244" s="258" t="s">
        <v>394</v>
      </c>
      <c r="H244" s="259">
        <v>24.199999999999999</v>
      </c>
      <c r="I244" s="260"/>
      <c r="J244" s="261">
        <f>ROUND(I244*H244,2)</f>
        <v>0</v>
      </c>
      <c r="K244" s="257" t="s">
        <v>5</v>
      </c>
      <c r="L244" s="262"/>
      <c r="M244" s="263" t="s">
        <v>5</v>
      </c>
      <c r="N244" s="264" t="s">
        <v>51</v>
      </c>
      <c r="O244" s="49"/>
      <c r="P244" s="213">
        <f>O244*H244</f>
        <v>0</v>
      </c>
      <c r="Q244" s="213">
        <v>0</v>
      </c>
      <c r="R244" s="213">
        <f>Q244*H244</f>
        <v>0</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5120</v>
      </c>
    </row>
    <row r="245" s="13" customFormat="1">
      <c r="B245" s="239"/>
      <c r="D245" s="216" t="s">
        <v>402</v>
      </c>
      <c r="F245" s="241" t="s">
        <v>5121</v>
      </c>
      <c r="H245" s="242">
        <v>24.199999999999999</v>
      </c>
      <c r="I245" s="243"/>
      <c r="L245" s="239"/>
      <c r="M245" s="244"/>
      <c r="N245" s="245"/>
      <c r="O245" s="245"/>
      <c r="P245" s="245"/>
      <c r="Q245" s="245"/>
      <c r="R245" s="245"/>
      <c r="S245" s="245"/>
      <c r="T245" s="246"/>
      <c r="AT245" s="240" t="s">
        <v>402</v>
      </c>
      <c r="AU245" s="240" t="s">
        <v>87</v>
      </c>
      <c r="AV245" s="13" t="s">
        <v>87</v>
      </c>
      <c r="AW245" s="13" t="s">
        <v>6</v>
      </c>
      <c r="AX245" s="13" t="s">
        <v>24</v>
      </c>
      <c r="AY245" s="240" t="s">
        <v>281</v>
      </c>
    </row>
    <row r="246" s="1" customFormat="1" ht="25.5" customHeight="1">
      <c r="B246" s="203"/>
      <c r="C246" s="255" t="s">
        <v>754</v>
      </c>
      <c r="D246" s="255" t="s">
        <v>512</v>
      </c>
      <c r="E246" s="256" t="s">
        <v>5122</v>
      </c>
      <c r="F246" s="257" t="s">
        <v>5123</v>
      </c>
      <c r="G246" s="258" t="s">
        <v>394</v>
      </c>
      <c r="H246" s="259">
        <v>17.600000000000001</v>
      </c>
      <c r="I246" s="260"/>
      <c r="J246" s="261">
        <f>ROUND(I246*H246,2)</f>
        <v>0</v>
      </c>
      <c r="K246" s="257" t="s">
        <v>5</v>
      </c>
      <c r="L246" s="262"/>
      <c r="M246" s="263" t="s">
        <v>5</v>
      </c>
      <c r="N246" s="264" t="s">
        <v>51</v>
      </c>
      <c r="O246" s="49"/>
      <c r="P246" s="213">
        <f>O246*H246</f>
        <v>0</v>
      </c>
      <c r="Q246" s="213">
        <v>0</v>
      </c>
      <c r="R246" s="213">
        <f>Q246*H246</f>
        <v>0</v>
      </c>
      <c r="S246" s="213">
        <v>0</v>
      </c>
      <c r="T246" s="214">
        <f>S246*H246</f>
        <v>0</v>
      </c>
      <c r="AR246" s="26" t="s">
        <v>738</v>
      </c>
      <c r="AT246" s="26" t="s">
        <v>512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5124</v>
      </c>
    </row>
    <row r="247" s="13" customFormat="1">
      <c r="B247" s="239"/>
      <c r="D247" s="216" t="s">
        <v>402</v>
      </c>
      <c r="F247" s="241" t="s">
        <v>5125</v>
      </c>
      <c r="H247" s="242">
        <v>17.600000000000001</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25.5" customHeight="1">
      <c r="B248" s="203"/>
      <c r="C248" s="204" t="s">
        <v>785</v>
      </c>
      <c r="D248" s="204" t="s">
        <v>282</v>
      </c>
      <c r="E248" s="205" t="s">
        <v>3830</v>
      </c>
      <c r="F248" s="206" t="s">
        <v>3831</v>
      </c>
      <c r="G248" s="207" t="s">
        <v>394</v>
      </c>
      <c r="H248" s="208">
        <v>19.5</v>
      </c>
      <c r="I248" s="209"/>
      <c r="J248" s="210">
        <f>ROUND(I248*H248,2)</f>
        <v>0</v>
      </c>
      <c r="K248" s="206" t="s">
        <v>389</v>
      </c>
      <c r="L248" s="48"/>
      <c r="M248" s="211" t="s">
        <v>5</v>
      </c>
      <c r="N248" s="212" t="s">
        <v>51</v>
      </c>
      <c r="O248" s="49"/>
      <c r="P248" s="213">
        <f>O248*H248</f>
        <v>0</v>
      </c>
      <c r="Q248" s="213">
        <v>0.00027999999999999998</v>
      </c>
      <c r="R248" s="213">
        <f>Q248*H248</f>
        <v>0.0054599999999999996</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5126</v>
      </c>
    </row>
    <row r="249" s="1" customFormat="1">
      <c r="B249" s="48"/>
      <c r="D249" s="216" t="s">
        <v>288</v>
      </c>
      <c r="F249" s="217" t="s">
        <v>3833</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5127</v>
      </c>
      <c r="H250" s="242">
        <v>19.5</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25.5" customHeight="1">
      <c r="B251" s="203"/>
      <c r="C251" s="255" t="s">
        <v>801</v>
      </c>
      <c r="D251" s="255" t="s">
        <v>512</v>
      </c>
      <c r="E251" s="256" t="s">
        <v>5128</v>
      </c>
      <c r="F251" s="257" t="s">
        <v>5129</v>
      </c>
      <c r="G251" s="258" t="s">
        <v>394</v>
      </c>
      <c r="H251" s="259">
        <v>9.9000000000000004</v>
      </c>
      <c r="I251" s="260"/>
      <c r="J251" s="261">
        <f>ROUND(I251*H251,2)</f>
        <v>0</v>
      </c>
      <c r="K251" s="257" t="s">
        <v>5</v>
      </c>
      <c r="L251" s="262"/>
      <c r="M251" s="263" t="s">
        <v>5</v>
      </c>
      <c r="N251" s="264" t="s">
        <v>51</v>
      </c>
      <c r="O251" s="49"/>
      <c r="P251" s="213">
        <f>O251*H251</f>
        <v>0</v>
      </c>
      <c r="Q251" s="213">
        <v>0</v>
      </c>
      <c r="R251" s="213">
        <f>Q251*H251</f>
        <v>0</v>
      </c>
      <c r="S251" s="213">
        <v>0</v>
      </c>
      <c r="T251" s="214">
        <f>S251*H251</f>
        <v>0</v>
      </c>
      <c r="AR251" s="26" t="s">
        <v>738</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5130</v>
      </c>
    </row>
    <row r="252" s="13" customFormat="1">
      <c r="B252" s="239"/>
      <c r="D252" s="216" t="s">
        <v>402</v>
      </c>
      <c r="F252" s="241" t="s">
        <v>5131</v>
      </c>
      <c r="H252" s="242">
        <v>9.9000000000000004</v>
      </c>
      <c r="I252" s="243"/>
      <c r="L252" s="239"/>
      <c r="M252" s="244"/>
      <c r="N252" s="245"/>
      <c r="O252" s="245"/>
      <c r="P252" s="245"/>
      <c r="Q252" s="245"/>
      <c r="R252" s="245"/>
      <c r="S252" s="245"/>
      <c r="T252" s="246"/>
      <c r="AT252" s="240" t="s">
        <v>402</v>
      </c>
      <c r="AU252" s="240" t="s">
        <v>87</v>
      </c>
      <c r="AV252" s="13" t="s">
        <v>87</v>
      </c>
      <c r="AW252" s="13" t="s">
        <v>6</v>
      </c>
      <c r="AX252" s="13" t="s">
        <v>24</v>
      </c>
      <c r="AY252" s="240" t="s">
        <v>281</v>
      </c>
    </row>
    <row r="253" s="1" customFormat="1" ht="25.5" customHeight="1">
      <c r="B253" s="203"/>
      <c r="C253" s="255" t="s">
        <v>807</v>
      </c>
      <c r="D253" s="255" t="s">
        <v>512</v>
      </c>
      <c r="E253" s="256" t="s">
        <v>5132</v>
      </c>
      <c r="F253" s="257" t="s">
        <v>5133</v>
      </c>
      <c r="G253" s="258" t="s">
        <v>394</v>
      </c>
      <c r="H253" s="259">
        <v>2.2000000000000002</v>
      </c>
      <c r="I253" s="260"/>
      <c r="J253" s="261">
        <f>ROUND(I253*H253,2)</f>
        <v>0</v>
      </c>
      <c r="K253" s="257" t="s">
        <v>5</v>
      </c>
      <c r="L253" s="262"/>
      <c r="M253" s="263" t="s">
        <v>5</v>
      </c>
      <c r="N253" s="264" t="s">
        <v>51</v>
      </c>
      <c r="O253" s="49"/>
      <c r="P253" s="213">
        <f>O253*H253</f>
        <v>0</v>
      </c>
      <c r="Q253" s="213">
        <v>0</v>
      </c>
      <c r="R253" s="213">
        <f>Q253*H253</f>
        <v>0</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5134</v>
      </c>
    </row>
    <row r="254" s="13" customFormat="1">
      <c r="B254" s="239"/>
      <c r="D254" s="216" t="s">
        <v>402</v>
      </c>
      <c r="F254" s="241" t="s">
        <v>5135</v>
      </c>
      <c r="H254" s="242">
        <v>2.2000000000000002</v>
      </c>
      <c r="I254" s="243"/>
      <c r="L254" s="239"/>
      <c r="M254" s="244"/>
      <c r="N254" s="245"/>
      <c r="O254" s="245"/>
      <c r="P254" s="245"/>
      <c r="Q254" s="245"/>
      <c r="R254" s="245"/>
      <c r="S254" s="245"/>
      <c r="T254" s="246"/>
      <c r="AT254" s="240" t="s">
        <v>402</v>
      </c>
      <c r="AU254" s="240" t="s">
        <v>87</v>
      </c>
      <c r="AV254" s="13" t="s">
        <v>87</v>
      </c>
      <c r="AW254" s="13" t="s">
        <v>6</v>
      </c>
      <c r="AX254" s="13" t="s">
        <v>24</v>
      </c>
      <c r="AY254" s="240" t="s">
        <v>281</v>
      </c>
    </row>
    <row r="255" s="1" customFormat="1" ht="25.5" customHeight="1">
      <c r="B255" s="203"/>
      <c r="C255" s="255" t="s">
        <v>814</v>
      </c>
      <c r="D255" s="255" t="s">
        <v>512</v>
      </c>
      <c r="E255" s="256" t="s">
        <v>5136</v>
      </c>
      <c r="F255" s="257" t="s">
        <v>5137</v>
      </c>
      <c r="G255" s="258" t="s">
        <v>394</v>
      </c>
      <c r="H255" s="259">
        <v>9.3499999999999996</v>
      </c>
      <c r="I255" s="260"/>
      <c r="J255" s="261">
        <f>ROUND(I255*H255,2)</f>
        <v>0</v>
      </c>
      <c r="K255" s="257" t="s">
        <v>5</v>
      </c>
      <c r="L255" s="262"/>
      <c r="M255" s="263" t="s">
        <v>5</v>
      </c>
      <c r="N255" s="264" t="s">
        <v>51</v>
      </c>
      <c r="O255" s="49"/>
      <c r="P255" s="213">
        <f>O255*H255</f>
        <v>0</v>
      </c>
      <c r="Q255" s="213">
        <v>0</v>
      </c>
      <c r="R255" s="213">
        <f>Q255*H255</f>
        <v>0</v>
      </c>
      <c r="S255" s="213">
        <v>0</v>
      </c>
      <c r="T255" s="214">
        <f>S255*H255</f>
        <v>0</v>
      </c>
      <c r="AR255" s="26" t="s">
        <v>738</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354</v>
      </c>
      <c r="BM255" s="26" t="s">
        <v>5138</v>
      </c>
    </row>
    <row r="256" s="13" customFormat="1">
      <c r="B256" s="239"/>
      <c r="D256" s="216" t="s">
        <v>402</v>
      </c>
      <c r="E256" s="240" t="s">
        <v>5</v>
      </c>
      <c r="F256" s="241" t="s">
        <v>5139</v>
      </c>
      <c r="H256" s="242">
        <v>8.5</v>
      </c>
      <c r="I256" s="243"/>
      <c r="L256" s="239"/>
      <c r="M256" s="244"/>
      <c r="N256" s="245"/>
      <c r="O256" s="245"/>
      <c r="P256" s="245"/>
      <c r="Q256" s="245"/>
      <c r="R256" s="245"/>
      <c r="S256" s="245"/>
      <c r="T256" s="246"/>
      <c r="AT256" s="240" t="s">
        <v>402</v>
      </c>
      <c r="AU256" s="240" t="s">
        <v>87</v>
      </c>
      <c r="AV256" s="13" t="s">
        <v>87</v>
      </c>
      <c r="AW256" s="13" t="s">
        <v>43</v>
      </c>
      <c r="AX256" s="13" t="s">
        <v>24</v>
      </c>
      <c r="AY256" s="240" t="s">
        <v>281</v>
      </c>
    </row>
    <row r="257" s="13" customFormat="1">
      <c r="B257" s="239"/>
      <c r="D257" s="216" t="s">
        <v>402</v>
      </c>
      <c r="F257" s="241" t="s">
        <v>5140</v>
      </c>
      <c r="H257" s="242">
        <v>9.3499999999999996</v>
      </c>
      <c r="I257" s="243"/>
      <c r="L257" s="239"/>
      <c r="M257" s="244"/>
      <c r="N257" s="245"/>
      <c r="O257" s="245"/>
      <c r="P257" s="245"/>
      <c r="Q257" s="245"/>
      <c r="R257" s="245"/>
      <c r="S257" s="245"/>
      <c r="T257" s="246"/>
      <c r="AT257" s="240" t="s">
        <v>402</v>
      </c>
      <c r="AU257" s="240" t="s">
        <v>87</v>
      </c>
      <c r="AV257" s="13" t="s">
        <v>87</v>
      </c>
      <c r="AW257" s="13" t="s">
        <v>6</v>
      </c>
      <c r="AX257" s="13" t="s">
        <v>24</v>
      </c>
      <c r="AY257" s="240" t="s">
        <v>281</v>
      </c>
    </row>
    <row r="258" s="1" customFormat="1" ht="25.5" customHeight="1">
      <c r="B258" s="203"/>
      <c r="C258" s="204" t="s">
        <v>800</v>
      </c>
      <c r="D258" s="204" t="s">
        <v>282</v>
      </c>
      <c r="E258" s="205" t="s">
        <v>3848</v>
      </c>
      <c r="F258" s="206" t="s">
        <v>3849</v>
      </c>
      <c r="G258" s="207" t="s">
        <v>394</v>
      </c>
      <c r="H258" s="208">
        <v>187</v>
      </c>
      <c r="I258" s="209"/>
      <c r="J258" s="210">
        <f>ROUND(I258*H258,2)</f>
        <v>0</v>
      </c>
      <c r="K258" s="206" t="s">
        <v>389</v>
      </c>
      <c r="L258" s="48"/>
      <c r="M258" s="211" t="s">
        <v>5</v>
      </c>
      <c r="N258" s="212" t="s">
        <v>51</v>
      </c>
      <c r="O258" s="49"/>
      <c r="P258" s="213">
        <f>O258*H258</f>
        <v>0</v>
      </c>
      <c r="Q258" s="213">
        <v>0.00042000000000000002</v>
      </c>
      <c r="R258" s="213">
        <f>Q258*H258</f>
        <v>0.078539999999999999</v>
      </c>
      <c r="S258" s="213">
        <v>0</v>
      </c>
      <c r="T258" s="214">
        <f>S258*H258</f>
        <v>0</v>
      </c>
      <c r="AR258" s="26" t="s">
        <v>354</v>
      </c>
      <c r="AT258" s="26" t="s">
        <v>282</v>
      </c>
      <c r="AU258" s="26" t="s">
        <v>87</v>
      </c>
      <c r="AY258" s="26" t="s">
        <v>281</v>
      </c>
      <c r="BE258" s="215">
        <f>IF(N258="základní",J258,0)</f>
        <v>0</v>
      </c>
      <c r="BF258" s="215">
        <f>IF(N258="snížená",J258,0)</f>
        <v>0</v>
      </c>
      <c r="BG258" s="215">
        <f>IF(N258="zákl. přenesená",J258,0)</f>
        <v>0</v>
      </c>
      <c r="BH258" s="215">
        <f>IF(N258="sníž. přenesená",J258,0)</f>
        <v>0</v>
      </c>
      <c r="BI258" s="215">
        <f>IF(N258="nulová",J258,0)</f>
        <v>0</v>
      </c>
      <c r="BJ258" s="26" t="s">
        <v>24</v>
      </c>
      <c r="BK258" s="215">
        <f>ROUND(I258*H258,2)</f>
        <v>0</v>
      </c>
      <c r="BL258" s="26" t="s">
        <v>354</v>
      </c>
      <c r="BM258" s="26" t="s">
        <v>5141</v>
      </c>
    </row>
    <row r="259" s="1" customFormat="1">
      <c r="B259" s="48"/>
      <c r="D259" s="216" t="s">
        <v>288</v>
      </c>
      <c r="F259" s="217" t="s">
        <v>3851</v>
      </c>
      <c r="I259" s="218"/>
      <c r="L259" s="48"/>
      <c r="M259" s="219"/>
      <c r="N259" s="49"/>
      <c r="O259" s="49"/>
      <c r="P259" s="49"/>
      <c r="Q259" s="49"/>
      <c r="R259" s="49"/>
      <c r="S259" s="49"/>
      <c r="T259" s="87"/>
      <c r="AT259" s="26" t="s">
        <v>288</v>
      </c>
      <c r="AU259" s="26" t="s">
        <v>87</v>
      </c>
    </row>
    <row r="260" s="13" customFormat="1">
      <c r="B260" s="239"/>
      <c r="D260" s="216" t="s">
        <v>402</v>
      </c>
      <c r="E260" s="240" t="s">
        <v>5</v>
      </c>
      <c r="F260" s="241" t="s">
        <v>5142</v>
      </c>
      <c r="H260" s="242">
        <v>187</v>
      </c>
      <c r="I260" s="243"/>
      <c r="L260" s="239"/>
      <c r="M260" s="244"/>
      <c r="N260" s="245"/>
      <c r="O260" s="245"/>
      <c r="P260" s="245"/>
      <c r="Q260" s="245"/>
      <c r="R260" s="245"/>
      <c r="S260" s="245"/>
      <c r="T260" s="246"/>
      <c r="AT260" s="240" t="s">
        <v>402</v>
      </c>
      <c r="AU260" s="240" t="s">
        <v>87</v>
      </c>
      <c r="AV260" s="13" t="s">
        <v>87</v>
      </c>
      <c r="AW260" s="13" t="s">
        <v>43</v>
      </c>
      <c r="AX260" s="13" t="s">
        <v>24</v>
      </c>
      <c r="AY260" s="240" t="s">
        <v>281</v>
      </c>
    </row>
    <row r="261" s="1" customFormat="1" ht="25.5" customHeight="1">
      <c r="B261" s="203"/>
      <c r="C261" s="255" t="s">
        <v>838</v>
      </c>
      <c r="D261" s="255" t="s">
        <v>512</v>
      </c>
      <c r="E261" s="256" t="s">
        <v>5143</v>
      </c>
      <c r="F261" s="257" t="s">
        <v>5144</v>
      </c>
      <c r="G261" s="258" t="s">
        <v>394</v>
      </c>
      <c r="H261" s="259">
        <v>52.25</v>
      </c>
      <c r="I261" s="260"/>
      <c r="J261" s="261">
        <f>ROUND(I261*H261,2)</f>
        <v>0</v>
      </c>
      <c r="K261" s="257" t="s">
        <v>5</v>
      </c>
      <c r="L261" s="262"/>
      <c r="M261" s="263" t="s">
        <v>5</v>
      </c>
      <c r="N261" s="264" t="s">
        <v>51</v>
      </c>
      <c r="O261" s="49"/>
      <c r="P261" s="213">
        <f>O261*H261</f>
        <v>0</v>
      </c>
      <c r="Q261" s="213">
        <v>0</v>
      </c>
      <c r="R261" s="213">
        <f>Q261*H261</f>
        <v>0</v>
      </c>
      <c r="S261" s="213">
        <v>0</v>
      </c>
      <c r="T261" s="214">
        <f>S261*H261</f>
        <v>0</v>
      </c>
      <c r="AR261" s="26" t="s">
        <v>738</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354</v>
      </c>
      <c r="BM261" s="26" t="s">
        <v>5145</v>
      </c>
    </row>
    <row r="262" s="13" customFormat="1">
      <c r="B262" s="239"/>
      <c r="D262" s="216" t="s">
        <v>402</v>
      </c>
      <c r="E262" s="240" t="s">
        <v>5</v>
      </c>
      <c r="F262" s="241" t="s">
        <v>5146</v>
      </c>
      <c r="H262" s="242">
        <v>47.5</v>
      </c>
      <c r="I262" s="243"/>
      <c r="L262" s="239"/>
      <c r="M262" s="244"/>
      <c r="N262" s="245"/>
      <c r="O262" s="245"/>
      <c r="P262" s="245"/>
      <c r="Q262" s="245"/>
      <c r="R262" s="245"/>
      <c r="S262" s="245"/>
      <c r="T262" s="246"/>
      <c r="AT262" s="240" t="s">
        <v>402</v>
      </c>
      <c r="AU262" s="240" t="s">
        <v>87</v>
      </c>
      <c r="AV262" s="13" t="s">
        <v>87</v>
      </c>
      <c r="AW262" s="13" t="s">
        <v>43</v>
      </c>
      <c r="AX262" s="13" t="s">
        <v>24</v>
      </c>
      <c r="AY262" s="240" t="s">
        <v>281</v>
      </c>
    </row>
    <row r="263" s="13" customFormat="1">
      <c r="B263" s="239"/>
      <c r="D263" s="216" t="s">
        <v>402</v>
      </c>
      <c r="F263" s="241" t="s">
        <v>5147</v>
      </c>
      <c r="H263" s="242">
        <v>52.25</v>
      </c>
      <c r="I263" s="243"/>
      <c r="L263" s="239"/>
      <c r="M263" s="244"/>
      <c r="N263" s="245"/>
      <c r="O263" s="245"/>
      <c r="P263" s="245"/>
      <c r="Q263" s="245"/>
      <c r="R263" s="245"/>
      <c r="S263" s="245"/>
      <c r="T263" s="246"/>
      <c r="AT263" s="240" t="s">
        <v>402</v>
      </c>
      <c r="AU263" s="240" t="s">
        <v>87</v>
      </c>
      <c r="AV263" s="13" t="s">
        <v>87</v>
      </c>
      <c r="AW263" s="13" t="s">
        <v>6</v>
      </c>
      <c r="AX263" s="13" t="s">
        <v>24</v>
      </c>
      <c r="AY263" s="240" t="s">
        <v>281</v>
      </c>
    </row>
    <row r="264" s="1" customFormat="1" ht="25.5" customHeight="1">
      <c r="B264" s="203"/>
      <c r="C264" s="255" t="s">
        <v>859</v>
      </c>
      <c r="D264" s="255" t="s">
        <v>512</v>
      </c>
      <c r="E264" s="256" t="s">
        <v>5148</v>
      </c>
      <c r="F264" s="257" t="s">
        <v>5149</v>
      </c>
      <c r="G264" s="258" t="s">
        <v>394</v>
      </c>
      <c r="H264" s="259">
        <v>153.44999999999999</v>
      </c>
      <c r="I264" s="260"/>
      <c r="J264" s="261">
        <f>ROUND(I264*H264,2)</f>
        <v>0</v>
      </c>
      <c r="K264" s="257" t="s">
        <v>5</v>
      </c>
      <c r="L264" s="262"/>
      <c r="M264" s="263" t="s">
        <v>5</v>
      </c>
      <c r="N264" s="264" t="s">
        <v>51</v>
      </c>
      <c r="O264" s="49"/>
      <c r="P264" s="213">
        <f>O264*H264</f>
        <v>0</v>
      </c>
      <c r="Q264" s="213">
        <v>0</v>
      </c>
      <c r="R264" s="213">
        <f>Q264*H264</f>
        <v>0</v>
      </c>
      <c r="S264" s="213">
        <v>0</v>
      </c>
      <c r="T264" s="214">
        <f>S264*H264</f>
        <v>0</v>
      </c>
      <c r="AR264" s="26" t="s">
        <v>738</v>
      </c>
      <c r="AT264" s="26" t="s">
        <v>512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5150</v>
      </c>
    </row>
    <row r="265" s="13" customFormat="1">
      <c r="B265" s="239"/>
      <c r="D265" s="216" t="s">
        <v>402</v>
      </c>
      <c r="E265" s="240" t="s">
        <v>5</v>
      </c>
      <c r="F265" s="241" t="s">
        <v>5151</v>
      </c>
      <c r="H265" s="242">
        <v>139.5</v>
      </c>
      <c r="I265" s="243"/>
      <c r="L265" s="239"/>
      <c r="M265" s="244"/>
      <c r="N265" s="245"/>
      <c r="O265" s="245"/>
      <c r="P265" s="245"/>
      <c r="Q265" s="245"/>
      <c r="R265" s="245"/>
      <c r="S265" s="245"/>
      <c r="T265" s="246"/>
      <c r="AT265" s="240" t="s">
        <v>402</v>
      </c>
      <c r="AU265" s="240" t="s">
        <v>87</v>
      </c>
      <c r="AV265" s="13" t="s">
        <v>87</v>
      </c>
      <c r="AW265" s="13" t="s">
        <v>43</v>
      </c>
      <c r="AX265" s="13" t="s">
        <v>24</v>
      </c>
      <c r="AY265" s="240" t="s">
        <v>281</v>
      </c>
    </row>
    <row r="266" s="13" customFormat="1">
      <c r="B266" s="239"/>
      <c r="D266" s="216" t="s">
        <v>402</v>
      </c>
      <c r="F266" s="241" t="s">
        <v>5152</v>
      </c>
      <c r="H266" s="242">
        <v>153.44999999999999</v>
      </c>
      <c r="I266" s="243"/>
      <c r="L266" s="239"/>
      <c r="M266" s="244"/>
      <c r="N266" s="245"/>
      <c r="O266" s="245"/>
      <c r="P266" s="245"/>
      <c r="Q266" s="245"/>
      <c r="R266" s="245"/>
      <c r="S266" s="245"/>
      <c r="T266" s="246"/>
      <c r="AT266" s="240" t="s">
        <v>402</v>
      </c>
      <c r="AU266" s="240" t="s">
        <v>87</v>
      </c>
      <c r="AV266" s="13" t="s">
        <v>87</v>
      </c>
      <c r="AW266" s="13" t="s">
        <v>6</v>
      </c>
      <c r="AX266" s="13" t="s">
        <v>24</v>
      </c>
      <c r="AY266" s="240" t="s">
        <v>281</v>
      </c>
    </row>
    <row r="267" s="1" customFormat="1" ht="25.5" customHeight="1">
      <c r="B267" s="203"/>
      <c r="C267" s="204" t="s">
        <v>864</v>
      </c>
      <c r="D267" s="204" t="s">
        <v>282</v>
      </c>
      <c r="E267" s="205" t="s">
        <v>5153</v>
      </c>
      <c r="F267" s="206" t="s">
        <v>5154</v>
      </c>
      <c r="G267" s="207" t="s">
        <v>394</v>
      </c>
      <c r="H267" s="208">
        <v>41</v>
      </c>
      <c r="I267" s="209"/>
      <c r="J267" s="210">
        <f>ROUND(I267*H267,2)</f>
        <v>0</v>
      </c>
      <c r="K267" s="206" t="s">
        <v>389</v>
      </c>
      <c r="L267" s="48"/>
      <c r="M267" s="211" t="s">
        <v>5</v>
      </c>
      <c r="N267" s="212" t="s">
        <v>51</v>
      </c>
      <c r="O267" s="49"/>
      <c r="P267" s="213">
        <f>O267*H267</f>
        <v>0</v>
      </c>
      <c r="Q267" s="213">
        <v>0.00046999999999999999</v>
      </c>
      <c r="R267" s="213">
        <f>Q267*H267</f>
        <v>0.019269999999999999</v>
      </c>
      <c r="S267" s="213">
        <v>0</v>
      </c>
      <c r="T267" s="214">
        <f>S267*H267</f>
        <v>0</v>
      </c>
      <c r="AR267" s="26" t="s">
        <v>354</v>
      </c>
      <c r="AT267" s="26" t="s">
        <v>282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354</v>
      </c>
      <c r="BM267" s="26" t="s">
        <v>5155</v>
      </c>
    </row>
    <row r="268" s="1" customFormat="1">
      <c r="B268" s="48"/>
      <c r="D268" s="216" t="s">
        <v>288</v>
      </c>
      <c r="F268" s="217" t="s">
        <v>5156</v>
      </c>
      <c r="I268" s="218"/>
      <c r="L268" s="48"/>
      <c r="M268" s="219"/>
      <c r="N268" s="49"/>
      <c r="O268" s="49"/>
      <c r="P268" s="49"/>
      <c r="Q268" s="49"/>
      <c r="R268" s="49"/>
      <c r="S268" s="49"/>
      <c r="T268" s="87"/>
      <c r="AT268" s="26" t="s">
        <v>288</v>
      </c>
      <c r="AU268" s="26" t="s">
        <v>87</v>
      </c>
    </row>
    <row r="269" s="1" customFormat="1" ht="25.5" customHeight="1">
      <c r="B269" s="203"/>
      <c r="C269" s="255" t="s">
        <v>906</v>
      </c>
      <c r="D269" s="255" t="s">
        <v>512</v>
      </c>
      <c r="E269" s="256" t="s">
        <v>5157</v>
      </c>
      <c r="F269" s="257" t="s">
        <v>5158</v>
      </c>
      <c r="G269" s="258" t="s">
        <v>394</v>
      </c>
      <c r="H269" s="259">
        <v>45.100000000000001</v>
      </c>
      <c r="I269" s="260"/>
      <c r="J269" s="261">
        <f>ROUND(I269*H269,2)</f>
        <v>0</v>
      </c>
      <c r="K269" s="257" t="s">
        <v>5</v>
      </c>
      <c r="L269" s="262"/>
      <c r="M269" s="263" t="s">
        <v>5</v>
      </c>
      <c r="N269" s="264" t="s">
        <v>51</v>
      </c>
      <c r="O269" s="49"/>
      <c r="P269" s="213">
        <f>O269*H269</f>
        <v>0</v>
      </c>
      <c r="Q269" s="213">
        <v>0</v>
      </c>
      <c r="R269" s="213">
        <f>Q269*H269</f>
        <v>0</v>
      </c>
      <c r="S269" s="213">
        <v>0</v>
      </c>
      <c r="T269" s="214">
        <f>S269*H269</f>
        <v>0</v>
      </c>
      <c r="AR269" s="26" t="s">
        <v>738</v>
      </c>
      <c r="AT269" s="26" t="s">
        <v>512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5159</v>
      </c>
    </row>
    <row r="270" s="13" customFormat="1">
      <c r="B270" s="239"/>
      <c r="D270" s="216" t="s">
        <v>402</v>
      </c>
      <c r="E270" s="240" t="s">
        <v>5</v>
      </c>
      <c r="F270" s="241" t="s">
        <v>5160</v>
      </c>
      <c r="H270" s="242">
        <v>41</v>
      </c>
      <c r="I270" s="243"/>
      <c r="L270" s="239"/>
      <c r="M270" s="244"/>
      <c r="N270" s="245"/>
      <c r="O270" s="245"/>
      <c r="P270" s="245"/>
      <c r="Q270" s="245"/>
      <c r="R270" s="245"/>
      <c r="S270" s="245"/>
      <c r="T270" s="246"/>
      <c r="AT270" s="240" t="s">
        <v>402</v>
      </c>
      <c r="AU270" s="240" t="s">
        <v>87</v>
      </c>
      <c r="AV270" s="13" t="s">
        <v>87</v>
      </c>
      <c r="AW270" s="13" t="s">
        <v>43</v>
      </c>
      <c r="AX270" s="13" t="s">
        <v>24</v>
      </c>
      <c r="AY270" s="240" t="s">
        <v>281</v>
      </c>
    </row>
    <row r="271" s="13" customFormat="1">
      <c r="B271" s="239"/>
      <c r="D271" s="216" t="s">
        <v>402</v>
      </c>
      <c r="F271" s="241" t="s">
        <v>5161</v>
      </c>
      <c r="H271" s="242">
        <v>45.100000000000001</v>
      </c>
      <c r="I271" s="243"/>
      <c r="L271" s="239"/>
      <c r="M271" s="244"/>
      <c r="N271" s="245"/>
      <c r="O271" s="245"/>
      <c r="P271" s="245"/>
      <c r="Q271" s="245"/>
      <c r="R271" s="245"/>
      <c r="S271" s="245"/>
      <c r="T271" s="246"/>
      <c r="AT271" s="240" t="s">
        <v>402</v>
      </c>
      <c r="AU271" s="240" t="s">
        <v>87</v>
      </c>
      <c r="AV271" s="13" t="s">
        <v>87</v>
      </c>
      <c r="AW271" s="13" t="s">
        <v>6</v>
      </c>
      <c r="AX271" s="13" t="s">
        <v>24</v>
      </c>
      <c r="AY271" s="240" t="s">
        <v>281</v>
      </c>
    </row>
    <row r="272" s="10" customFormat="1" ht="29.88" customHeight="1">
      <c r="B272" s="192"/>
      <c r="D272" s="193" t="s">
        <v>79</v>
      </c>
      <c r="E272" s="230" t="s">
        <v>5162</v>
      </c>
      <c r="F272" s="230" t="s">
        <v>5163</v>
      </c>
      <c r="I272" s="195"/>
      <c r="J272" s="231">
        <f>BK272</f>
        <v>0</v>
      </c>
      <c r="L272" s="192"/>
      <c r="M272" s="197"/>
      <c r="N272" s="198"/>
      <c r="O272" s="198"/>
      <c r="P272" s="199">
        <f>SUM(P273:P456)</f>
        <v>0</v>
      </c>
      <c r="Q272" s="198"/>
      <c r="R272" s="199">
        <f>SUM(R273:R456)</f>
        <v>1.6149564999999999</v>
      </c>
      <c r="S272" s="198"/>
      <c r="T272" s="200">
        <f>SUM(T273:T456)</f>
        <v>0</v>
      </c>
      <c r="AR272" s="193" t="s">
        <v>87</v>
      </c>
      <c r="AT272" s="201" t="s">
        <v>79</v>
      </c>
      <c r="AU272" s="201" t="s">
        <v>24</v>
      </c>
      <c r="AY272" s="193" t="s">
        <v>281</v>
      </c>
      <c r="BK272" s="202">
        <f>SUM(BK273:BK456)</f>
        <v>0</v>
      </c>
    </row>
    <row r="273" s="1" customFormat="1" ht="16.5" customHeight="1">
      <c r="B273" s="203"/>
      <c r="C273" s="204" t="s">
        <v>922</v>
      </c>
      <c r="D273" s="204" t="s">
        <v>282</v>
      </c>
      <c r="E273" s="205" t="s">
        <v>5164</v>
      </c>
      <c r="F273" s="206" t="s">
        <v>5165</v>
      </c>
      <c r="G273" s="207" t="s">
        <v>394</v>
      </c>
      <c r="H273" s="208">
        <v>4.4000000000000004</v>
      </c>
      <c r="I273" s="209"/>
      <c r="J273" s="210">
        <f>ROUND(I273*H273,2)</f>
        <v>0</v>
      </c>
      <c r="K273" s="206" t="s">
        <v>389</v>
      </c>
      <c r="L273" s="48"/>
      <c r="M273" s="211" t="s">
        <v>5</v>
      </c>
      <c r="N273" s="212" t="s">
        <v>51</v>
      </c>
      <c r="O273" s="49"/>
      <c r="P273" s="213">
        <f>O273*H273</f>
        <v>0</v>
      </c>
      <c r="Q273" s="213">
        <v>0.0011999999999999999</v>
      </c>
      <c r="R273" s="213">
        <f>Q273*H273</f>
        <v>0.00528</v>
      </c>
      <c r="S273" s="213">
        <v>0</v>
      </c>
      <c r="T273" s="214">
        <f>S273*H273</f>
        <v>0</v>
      </c>
      <c r="AR273" s="26" t="s">
        <v>354</v>
      </c>
      <c r="AT273" s="26" t="s">
        <v>282</v>
      </c>
      <c r="AU273" s="26" t="s">
        <v>87</v>
      </c>
      <c r="AY273" s="26" t="s">
        <v>281</v>
      </c>
      <c r="BE273" s="215">
        <f>IF(N273="základní",J273,0)</f>
        <v>0</v>
      </c>
      <c r="BF273" s="215">
        <f>IF(N273="snížená",J273,0)</f>
        <v>0</v>
      </c>
      <c r="BG273" s="215">
        <f>IF(N273="zákl. přenesená",J273,0)</f>
        <v>0</v>
      </c>
      <c r="BH273" s="215">
        <f>IF(N273="sníž. přenesená",J273,0)</f>
        <v>0</v>
      </c>
      <c r="BI273" s="215">
        <f>IF(N273="nulová",J273,0)</f>
        <v>0</v>
      </c>
      <c r="BJ273" s="26" t="s">
        <v>24</v>
      </c>
      <c r="BK273" s="215">
        <f>ROUND(I273*H273,2)</f>
        <v>0</v>
      </c>
      <c r="BL273" s="26" t="s">
        <v>354</v>
      </c>
      <c r="BM273" s="26" t="s">
        <v>5166</v>
      </c>
    </row>
    <row r="274" s="12" customFormat="1">
      <c r="B274" s="232"/>
      <c r="D274" s="216" t="s">
        <v>402</v>
      </c>
      <c r="E274" s="233" t="s">
        <v>5</v>
      </c>
      <c r="F274" s="234" t="s">
        <v>5167</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87</v>
      </c>
      <c r="H275" s="242">
        <v>2</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2" customFormat="1">
      <c r="B276" s="232"/>
      <c r="D276" s="216" t="s">
        <v>402</v>
      </c>
      <c r="E276" s="233" t="s">
        <v>5</v>
      </c>
      <c r="F276" s="234" t="s">
        <v>5168</v>
      </c>
      <c r="H276" s="233" t="s">
        <v>5</v>
      </c>
      <c r="I276" s="235"/>
      <c r="L276" s="232"/>
      <c r="M276" s="236"/>
      <c r="N276" s="237"/>
      <c r="O276" s="237"/>
      <c r="P276" s="237"/>
      <c r="Q276" s="237"/>
      <c r="R276" s="237"/>
      <c r="S276" s="237"/>
      <c r="T276" s="238"/>
      <c r="AT276" s="233" t="s">
        <v>402</v>
      </c>
      <c r="AU276" s="233" t="s">
        <v>87</v>
      </c>
      <c r="AV276" s="12" t="s">
        <v>24</v>
      </c>
      <c r="AW276" s="12" t="s">
        <v>43</v>
      </c>
      <c r="AX276" s="12" t="s">
        <v>80</v>
      </c>
      <c r="AY276" s="233" t="s">
        <v>281</v>
      </c>
    </row>
    <row r="277" s="13" customFormat="1">
      <c r="B277" s="239"/>
      <c r="D277" s="216" t="s">
        <v>402</v>
      </c>
      <c r="E277" s="240" t="s">
        <v>5</v>
      </c>
      <c r="F277" s="241" t="s">
        <v>5169</v>
      </c>
      <c r="H277" s="242">
        <v>2</v>
      </c>
      <c r="I277" s="243"/>
      <c r="L277" s="239"/>
      <c r="M277" s="244"/>
      <c r="N277" s="245"/>
      <c r="O277" s="245"/>
      <c r="P277" s="245"/>
      <c r="Q277" s="245"/>
      <c r="R277" s="245"/>
      <c r="S277" s="245"/>
      <c r="T277" s="246"/>
      <c r="AT277" s="240" t="s">
        <v>402</v>
      </c>
      <c r="AU277" s="240" t="s">
        <v>87</v>
      </c>
      <c r="AV277" s="13" t="s">
        <v>87</v>
      </c>
      <c r="AW277" s="13" t="s">
        <v>43</v>
      </c>
      <c r="AX277" s="13" t="s">
        <v>80</v>
      </c>
      <c r="AY277" s="240" t="s">
        <v>281</v>
      </c>
    </row>
    <row r="278" s="14" customFormat="1">
      <c r="B278" s="247"/>
      <c r="D278" s="216" t="s">
        <v>402</v>
      </c>
      <c r="E278" s="248" t="s">
        <v>5</v>
      </c>
      <c r="F278" s="249" t="s">
        <v>405</v>
      </c>
      <c r="H278" s="250">
        <v>4</v>
      </c>
      <c r="I278" s="251"/>
      <c r="L278" s="247"/>
      <c r="M278" s="252"/>
      <c r="N278" s="253"/>
      <c r="O278" s="253"/>
      <c r="P278" s="253"/>
      <c r="Q278" s="253"/>
      <c r="R278" s="253"/>
      <c r="S278" s="253"/>
      <c r="T278" s="254"/>
      <c r="AT278" s="248" t="s">
        <v>402</v>
      </c>
      <c r="AU278" s="248" t="s">
        <v>87</v>
      </c>
      <c r="AV278" s="14" t="s">
        <v>286</v>
      </c>
      <c r="AW278" s="14" t="s">
        <v>43</v>
      </c>
      <c r="AX278" s="14" t="s">
        <v>24</v>
      </c>
      <c r="AY278" s="248" t="s">
        <v>281</v>
      </c>
    </row>
    <row r="279" s="13" customFormat="1">
      <c r="B279" s="239"/>
      <c r="D279" s="216" t="s">
        <v>402</v>
      </c>
      <c r="F279" s="241" t="s">
        <v>5109</v>
      </c>
      <c r="H279" s="242">
        <v>4.4000000000000004</v>
      </c>
      <c r="I279" s="243"/>
      <c r="L279" s="239"/>
      <c r="M279" s="244"/>
      <c r="N279" s="245"/>
      <c r="O279" s="245"/>
      <c r="P279" s="245"/>
      <c r="Q279" s="245"/>
      <c r="R279" s="245"/>
      <c r="S279" s="245"/>
      <c r="T279" s="246"/>
      <c r="AT279" s="240" t="s">
        <v>402</v>
      </c>
      <c r="AU279" s="240" t="s">
        <v>87</v>
      </c>
      <c r="AV279" s="13" t="s">
        <v>87</v>
      </c>
      <c r="AW279" s="13" t="s">
        <v>6</v>
      </c>
      <c r="AX279" s="13" t="s">
        <v>24</v>
      </c>
      <c r="AY279" s="240" t="s">
        <v>281</v>
      </c>
    </row>
    <row r="280" s="1" customFormat="1" ht="16.5" customHeight="1">
      <c r="B280" s="203"/>
      <c r="C280" s="204" t="s">
        <v>936</v>
      </c>
      <c r="D280" s="204" t="s">
        <v>282</v>
      </c>
      <c r="E280" s="205" t="s">
        <v>5170</v>
      </c>
      <c r="F280" s="206" t="s">
        <v>5171</v>
      </c>
      <c r="G280" s="207" t="s">
        <v>394</v>
      </c>
      <c r="H280" s="208">
        <v>30.800000000000001</v>
      </c>
      <c r="I280" s="209"/>
      <c r="J280" s="210">
        <f>ROUND(I280*H280,2)</f>
        <v>0</v>
      </c>
      <c r="K280" s="206" t="s">
        <v>5</v>
      </c>
      <c r="L280" s="48"/>
      <c r="M280" s="211" t="s">
        <v>5</v>
      </c>
      <c r="N280" s="212" t="s">
        <v>51</v>
      </c>
      <c r="O280" s="49"/>
      <c r="P280" s="213">
        <f>O280*H280</f>
        <v>0</v>
      </c>
      <c r="Q280" s="213">
        <v>0.00029</v>
      </c>
      <c r="R280" s="213">
        <f>Q280*H280</f>
        <v>0.0089320000000000007</v>
      </c>
      <c r="S280" s="213">
        <v>0</v>
      </c>
      <c r="T280" s="214">
        <f>S280*H280</f>
        <v>0</v>
      </c>
      <c r="AR280" s="26" t="s">
        <v>354</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354</v>
      </c>
      <c r="BM280" s="26" t="s">
        <v>5172</v>
      </c>
    </row>
    <row r="281" s="1" customFormat="1">
      <c r="B281" s="48"/>
      <c r="D281" s="216" t="s">
        <v>288</v>
      </c>
      <c r="F281" s="217" t="s">
        <v>5173</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5167</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5174</v>
      </c>
      <c r="H283" s="242">
        <v>28</v>
      </c>
      <c r="I283" s="243"/>
      <c r="L283" s="239"/>
      <c r="M283" s="244"/>
      <c r="N283" s="245"/>
      <c r="O283" s="245"/>
      <c r="P283" s="245"/>
      <c r="Q283" s="245"/>
      <c r="R283" s="245"/>
      <c r="S283" s="245"/>
      <c r="T283" s="246"/>
      <c r="AT283" s="240" t="s">
        <v>402</v>
      </c>
      <c r="AU283" s="240" t="s">
        <v>87</v>
      </c>
      <c r="AV283" s="13" t="s">
        <v>87</v>
      </c>
      <c r="AW283" s="13" t="s">
        <v>43</v>
      </c>
      <c r="AX283" s="13" t="s">
        <v>24</v>
      </c>
      <c r="AY283" s="240" t="s">
        <v>281</v>
      </c>
    </row>
    <row r="284" s="13" customFormat="1">
      <c r="B284" s="239"/>
      <c r="D284" s="216" t="s">
        <v>402</v>
      </c>
      <c r="F284" s="241" t="s">
        <v>5117</v>
      </c>
      <c r="H284" s="242">
        <v>30.800000000000001</v>
      </c>
      <c r="I284" s="243"/>
      <c r="L284" s="239"/>
      <c r="M284" s="244"/>
      <c r="N284" s="245"/>
      <c r="O284" s="245"/>
      <c r="P284" s="245"/>
      <c r="Q284" s="245"/>
      <c r="R284" s="245"/>
      <c r="S284" s="245"/>
      <c r="T284" s="246"/>
      <c r="AT284" s="240" t="s">
        <v>402</v>
      </c>
      <c r="AU284" s="240" t="s">
        <v>87</v>
      </c>
      <c r="AV284" s="13" t="s">
        <v>87</v>
      </c>
      <c r="AW284" s="13" t="s">
        <v>6</v>
      </c>
      <c r="AX284" s="13" t="s">
        <v>24</v>
      </c>
      <c r="AY284" s="240" t="s">
        <v>281</v>
      </c>
    </row>
    <row r="285" s="1" customFormat="1" ht="16.5" customHeight="1">
      <c r="B285" s="203"/>
      <c r="C285" s="204" t="s">
        <v>451</v>
      </c>
      <c r="D285" s="204" t="s">
        <v>282</v>
      </c>
      <c r="E285" s="205" t="s">
        <v>5175</v>
      </c>
      <c r="F285" s="206" t="s">
        <v>5176</v>
      </c>
      <c r="G285" s="207" t="s">
        <v>394</v>
      </c>
      <c r="H285" s="208">
        <v>13.199999999999999</v>
      </c>
      <c r="I285" s="209"/>
      <c r="J285" s="210">
        <f>ROUND(I285*H285,2)</f>
        <v>0</v>
      </c>
      <c r="K285" s="206" t="s">
        <v>389</v>
      </c>
      <c r="L285" s="48"/>
      <c r="M285" s="211" t="s">
        <v>5</v>
      </c>
      <c r="N285" s="212" t="s">
        <v>51</v>
      </c>
      <c r="O285" s="49"/>
      <c r="P285" s="213">
        <f>O285*H285</f>
        <v>0</v>
      </c>
      <c r="Q285" s="213">
        <v>0.00029</v>
      </c>
      <c r="R285" s="213">
        <f>Q285*H285</f>
        <v>0.0038279999999999998</v>
      </c>
      <c r="S285" s="213">
        <v>0</v>
      </c>
      <c r="T285" s="214">
        <f>S285*H285</f>
        <v>0</v>
      </c>
      <c r="AR285" s="26" t="s">
        <v>354</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354</v>
      </c>
      <c r="BM285" s="26" t="s">
        <v>5177</v>
      </c>
    </row>
    <row r="286" s="1" customFormat="1">
      <c r="B286" s="48"/>
      <c r="D286" s="216" t="s">
        <v>288</v>
      </c>
      <c r="F286" s="217" t="s">
        <v>5178</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5167</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5179</v>
      </c>
      <c r="H288" s="242">
        <v>10</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5168</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5169</v>
      </c>
      <c r="H290" s="242">
        <v>2</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4" customFormat="1">
      <c r="B291" s="247"/>
      <c r="D291" s="216" t="s">
        <v>402</v>
      </c>
      <c r="E291" s="248" t="s">
        <v>5</v>
      </c>
      <c r="F291" s="249" t="s">
        <v>405</v>
      </c>
      <c r="H291" s="250">
        <v>12</v>
      </c>
      <c r="I291" s="251"/>
      <c r="L291" s="247"/>
      <c r="M291" s="252"/>
      <c r="N291" s="253"/>
      <c r="O291" s="253"/>
      <c r="P291" s="253"/>
      <c r="Q291" s="253"/>
      <c r="R291" s="253"/>
      <c r="S291" s="253"/>
      <c r="T291" s="254"/>
      <c r="AT291" s="248" t="s">
        <v>402</v>
      </c>
      <c r="AU291" s="248" t="s">
        <v>87</v>
      </c>
      <c r="AV291" s="14" t="s">
        <v>286</v>
      </c>
      <c r="AW291" s="14" t="s">
        <v>43</v>
      </c>
      <c r="AX291" s="14" t="s">
        <v>24</v>
      </c>
      <c r="AY291" s="248" t="s">
        <v>281</v>
      </c>
    </row>
    <row r="292" s="13" customFormat="1">
      <c r="B292" s="239"/>
      <c r="D292" s="216" t="s">
        <v>402</v>
      </c>
      <c r="F292" s="241" t="s">
        <v>5180</v>
      </c>
      <c r="H292" s="242">
        <v>13.199999999999999</v>
      </c>
      <c r="I292" s="243"/>
      <c r="L292" s="239"/>
      <c r="M292" s="244"/>
      <c r="N292" s="245"/>
      <c r="O292" s="245"/>
      <c r="P292" s="245"/>
      <c r="Q292" s="245"/>
      <c r="R292" s="245"/>
      <c r="S292" s="245"/>
      <c r="T292" s="246"/>
      <c r="AT292" s="240" t="s">
        <v>402</v>
      </c>
      <c r="AU292" s="240" t="s">
        <v>87</v>
      </c>
      <c r="AV292" s="13" t="s">
        <v>87</v>
      </c>
      <c r="AW292" s="13" t="s">
        <v>6</v>
      </c>
      <c r="AX292" s="13" t="s">
        <v>24</v>
      </c>
      <c r="AY292" s="240" t="s">
        <v>281</v>
      </c>
    </row>
    <row r="293" s="1" customFormat="1" ht="16.5" customHeight="1">
      <c r="B293" s="203"/>
      <c r="C293" s="204" t="s">
        <v>949</v>
      </c>
      <c r="D293" s="204" t="s">
        <v>282</v>
      </c>
      <c r="E293" s="205" t="s">
        <v>5181</v>
      </c>
      <c r="F293" s="206" t="s">
        <v>5182</v>
      </c>
      <c r="G293" s="207" t="s">
        <v>394</v>
      </c>
      <c r="H293" s="208">
        <v>20.899999999999999</v>
      </c>
      <c r="I293" s="209"/>
      <c r="J293" s="210">
        <f>ROUND(I293*H293,2)</f>
        <v>0</v>
      </c>
      <c r="K293" s="206" t="s">
        <v>389</v>
      </c>
      <c r="L293" s="48"/>
      <c r="M293" s="211" t="s">
        <v>5</v>
      </c>
      <c r="N293" s="212" t="s">
        <v>51</v>
      </c>
      <c r="O293" s="49"/>
      <c r="P293" s="213">
        <f>O293*H293</f>
        <v>0</v>
      </c>
      <c r="Q293" s="213">
        <v>0.00035</v>
      </c>
      <c r="R293" s="213">
        <f>Q293*H293</f>
        <v>0.0073149999999999995</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5183</v>
      </c>
    </row>
    <row r="294" s="1" customFormat="1">
      <c r="B294" s="48"/>
      <c r="D294" s="216" t="s">
        <v>288</v>
      </c>
      <c r="F294" s="217" t="s">
        <v>5184</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5167</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5185</v>
      </c>
      <c r="H296" s="242">
        <v>4.5</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2" customFormat="1">
      <c r="B297" s="232"/>
      <c r="D297" s="216" t="s">
        <v>402</v>
      </c>
      <c r="E297" s="233" t="s">
        <v>5</v>
      </c>
      <c r="F297" s="234" t="s">
        <v>5168</v>
      </c>
      <c r="H297" s="233" t="s">
        <v>5</v>
      </c>
      <c r="I297" s="235"/>
      <c r="L297" s="232"/>
      <c r="M297" s="236"/>
      <c r="N297" s="237"/>
      <c r="O297" s="237"/>
      <c r="P297" s="237"/>
      <c r="Q297" s="237"/>
      <c r="R297" s="237"/>
      <c r="S297" s="237"/>
      <c r="T297" s="238"/>
      <c r="AT297" s="233" t="s">
        <v>402</v>
      </c>
      <c r="AU297" s="233" t="s">
        <v>87</v>
      </c>
      <c r="AV297" s="12" t="s">
        <v>24</v>
      </c>
      <c r="AW297" s="12" t="s">
        <v>43</v>
      </c>
      <c r="AX297" s="12" t="s">
        <v>80</v>
      </c>
      <c r="AY297" s="233" t="s">
        <v>281</v>
      </c>
    </row>
    <row r="298" s="13" customFormat="1">
      <c r="B298" s="239"/>
      <c r="D298" s="216" t="s">
        <v>402</v>
      </c>
      <c r="E298" s="240" t="s">
        <v>5</v>
      </c>
      <c r="F298" s="241" t="s">
        <v>5186</v>
      </c>
      <c r="H298" s="242">
        <v>14.5</v>
      </c>
      <c r="I298" s="243"/>
      <c r="L298" s="239"/>
      <c r="M298" s="244"/>
      <c r="N298" s="245"/>
      <c r="O298" s="245"/>
      <c r="P298" s="245"/>
      <c r="Q298" s="245"/>
      <c r="R298" s="245"/>
      <c r="S298" s="245"/>
      <c r="T298" s="246"/>
      <c r="AT298" s="240" t="s">
        <v>402</v>
      </c>
      <c r="AU298" s="240" t="s">
        <v>87</v>
      </c>
      <c r="AV298" s="13" t="s">
        <v>87</v>
      </c>
      <c r="AW298" s="13" t="s">
        <v>43</v>
      </c>
      <c r="AX298" s="13" t="s">
        <v>80</v>
      </c>
      <c r="AY298" s="240" t="s">
        <v>281</v>
      </c>
    </row>
    <row r="299" s="14" customFormat="1">
      <c r="B299" s="247"/>
      <c r="D299" s="216" t="s">
        <v>402</v>
      </c>
      <c r="E299" s="248" t="s">
        <v>5</v>
      </c>
      <c r="F299" s="249" t="s">
        <v>405</v>
      </c>
      <c r="H299" s="250">
        <v>19</v>
      </c>
      <c r="I299" s="251"/>
      <c r="L299" s="247"/>
      <c r="M299" s="252"/>
      <c r="N299" s="253"/>
      <c r="O299" s="253"/>
      <c r="P299" s="253"/>
      <c r="Q299" s="253"/>
      <c r="R299" s="253"/>
      <c r="S299" s="253"/>
      <c r="T299" s="254"/>
      <c r="AT299" s="248" t="s">
        <v>402</v>
      </c>
      <c r="AU299" s="248" t="s">
        <v>87</v>
      </c>
      <c r="AV299" s="14" t="s">
        <v>286</v>
      </c>
      <c r="AW299" s="14" t="s">
        <v>43</v>
      </c>
      <c r="AX299" s="14" t="s">
        <v>24</v>
      </c>
      <c r="AY299" s="248" t="s">
        <v>281</v>
      </c>
    </row>
    <row r="300" s="13" customFormat="1">
      <c r="B300" s="239"/>
      <c r="D300" s="216" t="s">
        <v>402</v>
      </c>
      <c r="F300" s="241" t="s">
        <v>5187</v>
      </c>
      <c r="H300" s="242">
        <v>20.899999999999999</v>
      </c>
      <c r="I300" s="243"/>
      <c r="L300" s="239"/>
      <c r="M300" s="244"/>
      <c r="N300" s="245"/>
      <c r="O300" s="245"/>
      <c r="P300" s="245"/>
      <c r="Q300" s="245"/>
      <c r="R300" s="245"/>
      <c r="S300" s="245"/>
      <c r="T300" s="246"/>
      <c r="AT300" s="240" t="s">
        <v>402</v>
      </c>
      <c r="AU300" s="240" t="s">
        <v>87</v>
      </c>
      <c r="AV300" s="13" t="s">
        <v>87</v>
      </c>
      <c r="AW300" s="13" t="s">
        <v>6</v>
      </c>
      <c r="AX300" s="13" t="s">
        <v>24</v>
      </c>
      <c r="AY300" s="240" t="s">
        <v>281</v>
      </c>
    </row>
    <row r="301" s="1" customFormat="1" ht="16.5" customHeight="1">
      <c r="B301" s="203"/>
      <c r="C301" s="204" t="s">
        <v>953</v>
      </c>
      <c r="D301" s="204" t="s">
        <v>282</v>
      </c>
      <c r="E301" s="205" t="s">
        <v>5188</v>
      </c>
      <c r="F301" s="206" t="s">
        <v>5189</v>
      </c>
      <c r="G301" s="207" t="s">
        <v>394</v>
      </c>
      <c r="H301" s="208">
        <v>7.1500000000000004</v>
      </c>
      <c r="I301" s="209"/>
      <c r="J301" s="210">
        <f>ROUND(I301*H301,2)</f>
        <v>0</v>
      </c>
      <c r="K301" s="206" t="s">
        <v>389</v>
      </c>
      <c r="L301" s="48"/>
      <c r="M301" s="211" t="s">
        <v>5</v>
      </c>
      <c r="N301" s="212" t="s">
        <v>51</v>
      </c>
      <c r="O301" s="49"/>
      <c r="P301" s="213">
        <f>O301*H301</f>
        <v>0</v>
      </c>
      <c r="Q301" s="213">
        <v>0.00114</v>
      </c>
      <c r="R301" s="213">
        <f>Q301*H301</f>
        <v>0.0081510000000000003</v>
      </c>
      <c r="S301" s="213">
        <v>0</v>
      </c>
      <c r="T301" s="214">
        <f>S301*H301</f>
        <v>0</v>
      </c>
      <c r="AR301" s="26" t="s">
        <v>354</v>
      </c>
      <c r="AT301" s="26" t="s">
        <v>282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5190</v>
      </c>
    </row>
    <row r="302" s="1" customFormat="1">
      <c r="B302" s="48"/>
      <c r="D302" s="216" t="s">
        <v>288</v>
      </c>
      <c r="F302" s="217" t="s">
        <v>5191</v>
      </c>
      <c r="I302" s="218"/>
      <c r="L302" s="48"/>
      <c r="M302" s="219"/>
      <c r="N302" s="49"/>
      <c r="O302" s="49"/>
      <c r="P302" s="49"/>
      <c r="Q302" s="49"/>
      <c r="R302" s="49"/>
      <c r="S302" s="49"/>
      <c r="T302" s="87"/>
      <c r="AT302" s="26" t="s">
        <v>288</v>
      </c>
      <c r="AU302" s="26" t="s">
        <v>87</v>
      </c>
    </row>
    <row r="303" s="12" customFormat="1">
      <c r="B303" s="232"/>
      <c r="D303" s="216" t="s">
        <v>402</v>
      </c>
      <c r="E303" s="233" t="s">
        <v>5</v>
      </c>
      <c r="F303" s="234" t="s">
        <v>5167</v>
      </c>
      <c r="H303" s="233" t="s">
        <v>5</v>
      </c>
      <c r="I303" s="235"/>
      <c r="L303" s="232"/>
      <c r="M303" s="236"/>
      <c r="N303" s="237"/>
      <c r="O303" s="237"/>
      <c r="P303" s="237"/>
      <c r="Q303" s="237"/>
      <c r="R303" s="237"/>
      <c r="S303" s="237"/>
      <c r="T303" s="238"/>
      <c r="AT303" s="233" t="s">
        <v>402</v>
      </c>
      <c r="AU303" s="233" t="s">
        <v>87</v>
      </c>
      <c r="AV303" s="12" t="s">
        <v>24</v>
      </c>
      <c r="AW303" s="12" t="s">
        <v>43</v>
      </c>
      <c r="AX303" s="12" t="s">
        <v>80</v>
      </c>
      <c r="AY303" s="233" t="s">
        <v>281</v>
      </c>
    </row>
    <row r="304" s="13" customFormat="1">
      <c r="B304" s="239"/>
      <c r="D304" s="216" t="s">
        <v>402</v>
      </c>
      <c r="E304" s="240" t="s">
        <v>5</v>
      </c>
      <c r="F304" s="241" t="s">
        <v>5192</v>
      </c>
      <c r="H304" s="242">
        <v>3</v>
      </c>
      <c r="I304" s="243"/>
      <c r="L304" s="239"/>
      <c r="M304" s="244"/>
      <c r="N304" s="245"/>
      <c r="O304" s="245"/>
      <c r="P304" s="245"/>
      <c r="Q304" s="245"/>
      <c r="R304" s="245"/>
      <c r="S304" s="245"/>
      <c r="T304" s="246"/>
      <c r="AT304" s="240" t="s">
        <v>402</v>
      </c>
      <c r="AU304" s="240" t="s">
        <v>87</v>
      </c>
      <c r="AV304" s="13" t="s">
        <v>87</v>
      </c>
      <c r="AW304" s="13" t="s">
        <v>43</v>
      </c>
      <c r="AX304" s="13" t="s">
        <v>80</v>
      </c>
      <c r="AY304" s="240" t="s">
        <v>281</v>
      </c>
    </row>
    <row r="305" s="12" customFormat="1">
      <c r="B305" s="232"/>
      <c r="D305" s="216" t="s">
        <v>402</v>
      </c>
      <c r="E305" s="233" t="s">
        <v>5</v>
      </c>
      <c r="F305" s="234" t="s">
        <v>5168</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5193</v>
      </c>
      <c r="H306" s="242">
        <v>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6.5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3" customFormat="1">
      <c r="B308" s="239"/>
      <c r="D308" s="216" t="s">
        <v>402</v>
      </c>
      <c r="F308" s="241" t="s">
        <v>5194</v>
      </c>
      <c r="H308" s="242">
        <v>7.1500000000000004</v>
      </c>
      <c r="I308" s="243"/>
      <c r="L308" s="239"/>
      <c r="M308" s="244"/>
      <c r="N308" s="245"/>
      <c r="O308" s="245"/>
      <c r="P308" s="245"/>
      <c r="Q308" s="245"/>
      <c r="R308" s="245"/>
      <c r="S308" s="245"/>
      <c r="T308" s="246"/>
      <c r="AT308" s="240" t="s">
        <v>402</v>
      </c>
      <c r="AU308" s="240" t="s">
        <v>87</v>
      </c>
      <c r="AV308" s="13" t="s">
        <v>87</v>
      </c>
      <c r="AW308" s="13" t="s">
        <v>6</v>
      </c>
      <c r="AX308" s="13" t="s">
        <v>24</v>
      </c>
      <c r="AY308" s="240" t="s">
        <v>281</v>
      </c>
    </row>
    <row r="309" s="1" customFormat="1" ht="16.5" customHeight="1">
      <c r="B309" s="203"/>
      <c r="C309" s="204" t="s">
        <v>973</v>
      </c>
      <c r="D309" s="204" t="s">
        <v>282</v>
      </c>
      <c r="E309" s="205" t="s">
        <v>5195</v>
      </c>
      <c r="F309" s="206" t="s">
        <v>5196</v>
      </c>
      <c r="G309" s="207" t="s">
        <v>394</v>
      </c>
      <c r="H309" s="208">
        <v>11.550000000000001</v>
      </c>
      <c r="I309" s="209"/>
      <c r="J309" s="210">
        <f>ROUND(I309*H309,2)</f>
        <v>0</v>
      </c>
      <c r="K309" s="206" t="s">
        <v>389</v>
      </c>
      <c r="L309" s="48"/>
      <c r="M309" s="211" t="s">
        <v>5</v>
      </c>
      <c r="N309" s="212" t="s">
        <v>51</v>
      </c>
      <c r="O309" s="49"/>
      <c r="P309" s="213">
        <f>O309*H309</f>
        <v>0</v>
      </c>
      <c r="Q309" s="213">
        <v>0.0011299999999999999</v>
      </c>
      <c r="R309" s="213">
        <f>Q309*H309</f>
        <v>0.013051500000000001</v>
      </c>
      <c r="S309" s="213">
        <v>0</v>
      </c>
      <c r="T309" s="214">
        <f>S309*H309</f>
        <v>0</v>
      </c>
      <c r="AR309" s="26" t="s">
        <v>354</v>
      </c>
      <c r="AT309" s="26" t="s">
        <v>282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5197</v>
      </c>
    </row>
    <row r="310" s="1" customFormat="1">
      <c r="B310" s="48"/>
      <c r="D310" s="216" t="s">
        <v>288</v>
      </c>
      <c r="F310" s="217" t="s">
        <v>5198</v>
      </c>
      <c r="I310" s="218"/>
      <c r="L310" s="48"/>
      <c r="M310" s="219"/>
      <c r="N310" s="49"/>
      <c r="O310" s="49"/>
      <c r="P310" s="49"/>
      <c r="Q310" s="49"/>
      <c r="R310" s="49"/>
      <c r="S310" s="49"/>
      <c r="T310" s="87"/>
      <c r="AT310" s="26" t="s">
        <v>288</v>
      </c>
      <c r="AU310" s="26" t="s">
        <v>87</v>
      </c>
    </row>
    <row r="311" s="12" customFormat="1">
      <c r="B311" s="232"/>
      <c r="D311" s="216" t="s">
        <v>402</v>
      </c>
      <c r="E311" s="233" t="s">
        <v>5</v>
      </c>
      <c r="F311" s="234" t="s">
        <v>5199</v>
      </c>
      <c r="H311" s="233" t="s">
        <v>5</v>
      </c>
      <c r="I311" s="235"/>
      <c r="L311" s="232"/>
      <c r="M311" s="236"/>
      <c r="N311" s="237"/>
      <c r="O311" s="237"/>
      <c r="P311" s="237"/>
      <c r="Q311" s="237"/>
      <c r="R311" s="237"/>
      <c r="S311" s="237"/>
      <c r="T311" s="238"/>
      <c r="AT311" s="233" t="s">
        <v>402</v>
      </c>
      <c r="AU311" s="233" t="s">
        <v>87</v>
      </c>
      <c r="AV311" s="12" t="s">
        <v>24</v>
      </c>
      <c r="AW311" s="12" t="s">
        <v>43</v>
      </c>
      <c r="AX311" s="12" t="s">
        <v>80</v>
      </c>
      <c r="AY311" s="233" t="s">
        <v>281</v>
      </c>
    </row>
    <row r="312" s="13" customFormat="1">
      <c r="B312" s="239"/>
      <c r="D312" s="216" t="s">
        <v>402</v>
      </c>
      <c r="E312" s="240" t="s">
        <v>5</v>
      </c>
      <c r="F312" s="241" t="s">
        <v>5200</v>
      </c>
      <c r="H312" s="242">
        <v>10.5</v>
      </c>
      <c r="I312" s="243"/>
      <c r="L312" s="239"/>
      <c r="M312" s="244"/>
      <c r="N312" s="245"/>
      <c r="O312" s="245"/>
      <c r="P312" s="245"/>
      <c r="Q312" s="245"/>
      <c r="R312" s="245"/>
      <c r="S312" s="245"/>
      <c r="T312" s="246"/>
      <c r="AT312" s="240" t="s">
        <v>402</v>
      </c>
      <c r="AU312" s="240" t="s">
        <v>87</v>
      </c>
      <c r="AV312" s="13" t="s">
        <v>87</v>
      </c>
      <c r="AW312" s="13" t="s">
        <v>43</v>
      </c>
      <c r="AX312" s="13" t="s">
        <v>24</v>
      </c>
      <c r="AY312" s="240" t="s">
        <v>281</v>
      </c>
    </row>
    <row r="313" s="13" customFormat="1">
      <c r="B313" s="239"/>
      <c r="D313" s="216" t="s">
        <v>402</v>
      </c>
      <c r="F313" s="241" t="s">
        <v>5201</v>
      </c>
      <c r="H313" s="242">
        <v>11.550000000000001</v>
      </c>
      <c r="I313" s="243"/>
      <c r="L313" s="239"/>
      <c r="M313" s="244"/>
      <c r="N313" s="245"/>
      <c r="O313" s="245"/>
      <c r="P313" s="245"/>
      <c r="Q313" s="245"/>
      <c r="R313" s="245"/>
      <c r="S313" s="245"/>
      <c r="T313" s="246"/>
      <c r="AT313" s="240" t="s">
        <v>402</v>
      </c>
      <c r="AU313" s="240" t="s">
        <v>87</v>
      </c>
      <c r="AV313" s="13" t="s">
        <v>87</v>
      </c>
      <c r="AW313" s="13" t="s">
        <v>6</v>
      </c>
      <c r="AX313" s="13" t="s">
        <v>24</v>
      </c>
      <c r="AY313" s="240" t="s">
        <v>281</v>
      </c>
    </row>
    <row r="314" s="1" customFormat="1" ht="16.5" customHeight="1">
      <c r="B314" s="203"/>
      <c r="C314" s="204" t="s">
        <v>982</v>
      </c>
      <c r="D314" s="204" t="s">
        <v>282</v>
      </c>
      <c r="E314" s="205" t="s">
        <v>5202</v>
      </c>
      <c r="F314" s="206" t="s">
        <v>5203</v>
      </c>
      <c r="G314" s="207" t="s">
        <v>394</v>
      </c>
      <c r="H314" s="208">
        <v>16.5</v>
      </c>
      <c r="I314" s="209"/>
      <c r="J314" s="210">
        <f>ROUND(I314*H314,2)</f>
        <v>0</v>
      </c>
      <c r="K314" s="206" t="s">
        <v>389</v>
      </c>
      <c r="L314" s="48"/>
      <c r="M314" s="211" t="s">
        <v>5</v>
      </c>
      <c r="N314" s="212" t="s">
        <v>51</v>
      </c>
      <c r="O314" s="49"/>
      <c r="P314" s="213">
        <f>O314*H314</f>
        <v>0</v>
      </c>
      <c r="Q314" s="213">
        <v>0.00084000000000000003</v>
      </c>
      <c r="R314" s="213">
        <f>Q314*H314</f>
        <v>0.013860000000000001</v>
      </c>
      <c r="S314" s="213">
        <v>0</v>
      </c>
      <c r="T314" s="214">
        <f>S314*H314</f>
        <v>0</v>
      </c>
      <c r="AR314" s="26" t="s">
        <v>354</v>
      </c>
      <c r="AT314" s="26" t="s">
        <v>282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354</v>
      </c>
      <c r="BM314" s="26" t="s">
        <v>5204</v>
      </c>
    </row>
    <row r="315" s="1" customFormat="1">
      <c r="B315" s="48"/>
      <c r="D315" s="216" t="s">
        <v>288</v>
      </c>
      <c r="F315" s="217" t="s">
        <v>5205</v>
      </c>
      <c r="I315" s="218"/>
      <c r="L315" s="48"/>
      <c r="M315" s="219"/>
      <c r="N315" s="49"/>
      <c r="O315" s="49"/>
      <c r="P315" s="49"/>
      <c r="Q315" s="49"/>
      <c r="R315" s="49"/>
      <c r="S315" s="49"/>
      <c r="T315" s="87"/>
      <c r="AT315" s="26" t="s">
        <v>288</v>
      </c>
      <c r="AU315" s="26" t="s">
        <v>87</v>
      </c>
    </row>
    <row r="316" s="12" customFormat="1">
      <c r="B316" s="232"/>
      <c r="D316" s="216" t="s">
        <v>402</v>
      </c>
      <c r="E316" s="233" t="s">
        <v>5</v>
      </c>
      <c r="F316" s="234" t="s">
        <v>5199</v>
      </c>
      <c r="H316" s="233" t="s">
        <v>5</v>
      </c>
      <c r="I316" s="235"/>
      <c r="L316" s="232"/>
      <c r="M316" s="236"/>
      <c r="N316" s="237"/>
      <c r="O316" s="237"/>
      <c r="P316" s="237"/>
      <c r="Q316" s="237"/>
      <c r="R316" s="237"/>
      <c r="S316" s="237"/>
      <c r="T316" s="238"/>
      <c r="AT316" s="233" t="s">
        <v>402</v>
      </c>
      <c r="AU316" s="233" t="s">
        <v>87</v>
      </c>
      <c r="AV316" s="12" t="s">
        <v>24</v>
      </c>
      <c r="AW316" s="12" t="s">
        <v>43</v>
      </c>
      <c r="AX316" s="12" t="s">
        <v>80</v>
      </c>
      <c r="AY316" s="233" t="s">
        <v>281</v>
      </c>
    </row>
    <row r="317" s="13" customFormat="1">
      <c r="B317" s="239"/>
      <c r="D317" s="216" t="s">
        <v>402</v>
      </c>
      <c r="E317" s="240" t="s">
        <v>5</v>
      </c>
      <c r="F317" s="241" t="s">
        <v>5206</v>
      </c>
      <c r="H317" s="242">
        <v>15</v>
      </c>
      <c r="I317" s="243"/>
      <c r="L317" s="239"/>
      <c r="M317" s="244"/>
      <c r="N317" s="245"/>
      <c r="O317" s="245"/>
      <c r="P317" s="245"/>
      <c r="Q317" s="245"/>
      <c r="R317" s="245"/>
      <c r="S317" s="245"/>
      <c r="T317" s="246"/>
      <c r="AT317" s="240" t="s">
        <v>402</v>
      </c>
      <c r="AU317" s="240" t="s">
        <v>87</v>
      </c>
      <c r="AV317" s="13" t="s">
        <v>87</v>
      </c>
      <c r="AW317" s="13" t="s">
        <v>43</v>
      </c>
      <c r="AX317" s="13" t="s">
        <v>24</v>
      </c>
      <c r="AY317" s="240" t="s">
        <v>281</v>
      </c>
    </row>
    <row r="318" s="13" customFormat="1">
      <c r="B318" s="239"/>
      <c r="D318" s="216" t="s">
        <v>402</v>
      </c>
      <c r="F318" s="241" t="s">
        <v>5207</v>
      </c>
      <c r="H318" s="242">
        <v>16.5</v>
      </c>
      <c r="I318" s="243"/>
      <c r="L318" s="239"/>
      <c r="M318" s="244"/>
      <c r="N318" s="245"/>
      <c r="O318" s="245"/>
      <c r="P318" s="245"/>
      <c r="Q318" s="245"/>
      <c r="R318" s="245"/>
      <c r="S318" s="245"/>
      <c r="T318" s="246"/>
      <c r="AT318" s="240" t="s">
        <v>402</v>
      </c>
      <c r="AU318" s="240" t="s">
        <v>87</v>
      </c>
      <c r="AV318" s="13" t="s">
        <v>87</v>
      </c>
      <c r="AW318" s="13" t="s">
        <v>6</v>
      </c>
      <c r="AX318" s="13" t="s">
        <v>24</v>
      </c>
      <c r="AY318" s="240" t="s">
        <v>281</v>
      </c>
    </row>
    <row r="319" s="1" customFormat="1" ht="16.5" customHeight="1">
      <c r="B319" s="203"/>
      <c r="C319" s="204" t="s">
        <v>986</v>
      </c>
      <c r="D319" s="204" t="s">
        <v>282</v>
      </c>
      <c r="E319" s="205" t="s">
        <v>5208</v>
      </c>
      <c r="F319" s="206" t="s">
        <v>5209</v>
      </c>
      <c r="G319" s="207" t="s">
        <v>394</v>
      </c>
      <c r="H319" s="208">
        <v>5.5</v>
      </c>
      <c r="I319" s="209"/>
      <c r="J319" s="210">
        <f>ROUND(I319*H319,2)</f>
        <v>0</v>
      </c>
      <c r="K319" s="206" t="s">
        <v>389</v>
      </c>
      <c r="L319" s="48"/>
      <c r="M319" s="211" t="s">
        <v>5</v>
      </c>
      <c r="N319" s="212" t="s">
        <v>51</v>
      </c>
      <c r="O319" s="49"/>
      <c r="P319" s="213">
        <f>O319*H319</f>
        <v>0</v>
      </c>
      <c r="Q319" s="213">
        <v>0.0022399999999999998</v>
      </c>
      <c r="R319" s="213">
        <f>Q319*H319</f>
        <v>0.012319999999999999</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5210</v>
      </c>
    </row>
    <row r="320" s="1" customFormat="1">
      <c r="B320" s="48"/>
      <c r="D320" s="216" t="s">
        <v>288</v>
      </c>
      <c r="F320" s="217" t="s">
        <v>5211</v>
      </c>
      <c r="I320" s="218"/>
      <c r="L320" s="48"/>
      <c r="M320" s="219"/>
      <c r="N320" s="49"/>
      <c r="O320" s="49"/>
      <c r="P320" s="49"/>
      <c r="Q320" s="49"/>
      <c r="R320" s="49"/>
      <c r="S320" s="49"/>
      <c r="T320" s="87"/>
      <c r="AT320" s="26" t="s">
        <v>288</v>
      </c>
      <c r="AU320" s="26" t="s">
        <v>87</v>
      </c>
    </row>
    <row r="321" s="12" customFormat="1">
      <c r="B321" s="232"/>
      <c r="D321" s="216" t="s">
        <v>402</v>
      </c>
      <c r="E321" s="233" t="s">
        <v>5</v>
      </c>
      <c r="F321" s="234" t="s">
        <v>5199</v>
      </c>
      <c r="H321" s="233" t="s">
        <v>5</v>
      </c>
      <c r="I321" s="235"/>
      <c r="L321" s="232"/>
      <c r="M321" s="236"/>
      <c r="N321" s="237"/>
      <c r="O321" s="237"/>
      <c r="P321" s="237"/>
      <c r="Q321" s="237"/>
      <c r="R321" s="237"/>
      <c r="S321" s="237"/>
      <c r="T321" s="238"/>
      <c r="AT321" s="233" t="s">
        <v>402</v>
      </c>
      <c r="AU321" s="233" t="s">
        <v>87</v>
      </c>
      <c r="AV321" s="12" t="s">
        <v>24</v>
      </c>
      <c r="AW321" s="12" t="s">
        <v>43</v>
      </c>
      <c r="AX321" s="12" t="s">
        <v>80</v>
      </c>
      <c r="AY321" s="233" t="s">
        <v>281</v>
      </c>
    </row>
    <row r="322" s="13" customFormat="1">
      <c r="B322" s="239"/>
      <c r="D322" s="216" t="s">
        <v>402</v>
      </c>
      <c r="E322" s="240" t="s">
        <v>5</v>
      </c>
      <c r="F322" s="241" t="s">
        <v>280</v>
      </c>
      <c r="H322" s="242">
        <v>5</v>
      </c>
      <c r="I322" s="243"/>
      <c r="L322" s="239"/>
      <c r="M322" s="244"/>
      <c r="N322" s="245"/>
      <c r="O322" s="245"/>
      <c r="P322" s="245"/>
      <c r="Q322" s="245"/>
      <c r="R322" s="245"/>
      <c r="S322" s="245"/>
      <c r="T322" s="246"/>
      <c r="AT322" s="240" t="s">
        <v>402</v>
      </c>
      <c r="AU322" s="240" t="s">
        <v>87</v>
      </c>
      <c r="AV322" s="13" t="s">
        <v>87</v>
      </c>
      <c r="AW322" s="13" t="s">
        <v>43</v>
      </c>
      <c r="AX322" s="13" t="s">
        <v>24</v>
      </c>
      <c r="AY322" s="240" t="s">
        <v>281</v>
      </c>
    </row>
    <row r="323" s="13" customFormat="1">
      <c r="B323" s="239"/>
      <c r="D323" s="216" t="s">
        <v>402</v>
      </c>
      <c r="F323" s="241" t="s">
        <v>5212</v>
      </c>
      <c r="H323" s="242">
        <v>5.5</v>
      </c>
      <c r="I323" s="243"/>
      <c r="L323" s="239"/>
      <c r="M323" s="244"/>
      <c r="N323" s="245"/>
      <c r="O323" s="245"/>
      <c r="P323" s="245"/>
      <c r="Q323" s="245"/>
      <c r="R323" s="245"/>
      <c r="S323" s="245"/>
      <c r="T323" s="246"/>
      <c r="AT323" s="240" t="s">
        <v>402</v>
      </c>
      <c r="AU323" s="240" t="s">
        <v>87</v>
      </c>
      <c r="AV323" s="13" t="s">
        <v>87</v>
      </c>
      <c r="AW323" s="13" t="s">
        <v>6</v>
      </c>
      <c r="AX323" s="13" t="s">
        <v>24</v>
      </c>
      <c r="AY323" s="240" t="s">
        <v>281</v>
      </c>
    </row>
    <row r="324" s="1" customFormat="1" ht="25.5" customHeight="1">
      <c r="B324" s="203"/>
      <c r="C324" s="204" t="s">
        <v>994</v>
      </c>
      <c r="D324" s="204" t="s">
        <v>282</v>
      </c>
      <c r="E324" s="205" t="s">
        <v>5213</v>
      </c>
      <c r="F324" s="206" t="s">
        <v>5214</v>
      </c>
      <c r="G324" s="207" t="s">
        <v>394</v>
      </c>
      <c r="H324" s="208">
        <v>5.5</v>
      </c>
      <c r="I324" s="209"/>
      <c r="J324" s="210">
        <f>ROUND(I324*H324,2)</f>
        <v>0</v>
      </c>
      <c r="K324" s="206" t="s">
        <v>389</v>
      </c>
      <c r="L324" s="48"/>
      <c r="M324" s="211" t="s">
        <v>5</v>
      </c>
      <c r="N324" s="212" t="s">
        <v>51</v>
      </c>
      <c r="O324" s="49"/>
      <c r="P324" s="213">
        <f>O324*H324</f>
        <v>0</v>
      </c>
      <c r="Q324" s="213">
        <v>0.00044000000000000002</v>
      </c>
      <c r="R324" s="213">
        <f>Q324*H324</f>
        <v>0.0024200000000000003</v>
      </c>
      <c r="S324" s="213">
        <v>0</v>
      </c>
      <c r="T324" s="214">
        <f>S324*H324</f>
        <v>0</v>
      </c>
      <c r="AR324" s="26" t="s">
        <v>354</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5215</v>
      </c>
    </row>
    <row r="325" s="1" customFormat="1">
      <c r="B325" s="48"/>
      <c r="D325" s="216" t="s">
        <v>288</v>
      </c>
      <c r="F325" s="217" t="s">
        <v>5216</v>
      </c>
      <c r="I325" s="218"/>
      <c r="L325" s="48"/>
      <c r="M325" s="219"/>
      <c r="N325" s="49"/>
      <c r="O325" s="49"/>
      <c r="P325" s="49"/>
      <c r="Q325" s="49"/>
      <c r="R325" s="49"/>
      <c r="S325" s="49"/>
      <c r="T325" s="87"/>
      <c r="AT325" s="26" t="s">
        <v>288</v>
      </c>
      <c r="AU325" s="26" t="s">
        <v>87</v>
      </c>
    </row>
    <row r="326" s="12" customFormat="1">
      <c r="B326" s="232"/>
      <c r="D326" s="216" t="s">
        <v>402</v>
      </c>
      <c r="E326" s="233" t="s">
        <v>5</v>
      </c>
      <c r="F326" s="234" t="s">
        <v>5167</v>
      </c>
      <c r="H326" s="233" t="s">
        <v>5</v>
      </c>
      <c r="I326" s="235"/>
      <c r="L326" s="232"/>
      <c r="M326" s="236"/>
      <c r="N326" s="237"/>
      <c r="O326" s="237"/>
      <c r="P326" s="237"/>
      <c r="Q326" s="237"/>
      <c r="R326" s="237"/>
      <c r="S326" s="237"/>
      <c r="T326" s="238"/>
      <c r="AT326" s="233" t="s">
        <v>402</v>
      </c>
      <c r="AU326" s="233" t="s">
        <v>87</v>
      </c>
      <c r="AV326" s="12" t="s">
        <v>24</v>
      </c>
      <c r="AW326" s="12" t="s">
        <v>43</v>
      </c>
      <c r="AX326" s="12" t="s">
        <v>80</v>
      </c>
      <c r="AY326" s="233" t="s">
        <v>281</v>
      </c>
    </row>
    <row r="327" s="13" customFormat="1">
      <c r="B327" s="239"/>
      <c r="D327" s="216" t="s">
        <v>402</v>
      </c>
      <c r="E327" s="240" t="s">
        <v>5</v>
      </c>
      <c r="F327" s="241" t="s">
        <v>5217</v>
      </c>
      <c r="H327" s="242">
        <v>2.5</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2" customFormat="1">
      <c r="B328" s="232"/>
      <c r="D328" s="216" t="s">
        <v>402</v>
      </c>
      <c r="E328" s="233" t="s">
        <v>5</v>
      </c>
      <c r="F328" s="234" t="s">
        <v>5218</v>
      </c>
      <c r="H328" s="233" t="s">
        <v>5</v>
      </c>
      <c r="I328" s="235"/>
      <c r="L328" s="232"/>
      <c r="M328" s="236"/>
      <c r="N328" s="237"/>
      <c r="O328" s="237"/>
      <c r="P328" s="237"/>
      <c r="Q328" s="237"/>
      <c r="R328" s="237"/>
      <c r="S328" s="237"/>
      <c r="T328" s="238"/>
      <c r="AT328" s="233" t="s">
        <v>402</v>
      </c>
      <c r="AU328" s="233" t="s">
        <v>87</v>
      </c>
      <c r="AV328" s="12" t="s">
        <v>24</v>
      </c>
      <c r="AW328" s="12" t="s">
        <v>43</v>
      </c>
      <c r="AX328" s="12" t="s">
        <v>80</v>
      </c>
      <c r="AY328" s="233" t="s">
        <v>281</v>
      </c>
    </row>
    <row r="329" s="13" customFormat="1">
      <c r="B329" s="239"/>
      <c r="D329" s="216" t="s">
        <v>402</v>
      </c>
      <c r="E329" s="240" t="s">
        <v>5</v>
      </c>
      <c r="F329" s="241" t="s">
        <v>5219</v>
      </c>
      <c r="H329" s="242">
        <v>2.5</v>
      </c>
      <c r="I329" s="243"/>
      <c r="L329" s="239"/>
      <c r="M329" s="244"/>
      <c r="N329" s="245"/>
      <c r="O329" s="245"/>
      <c r="P329" s="245"/>
      <c r="Q329" s="245"/>
      <c r="R329" s="245"/>
      <c r="S329" s="245"/>
      <c r="T329" s="246"/>
      <c r="AT329" s="240" t="s">
        <v>402</v>
      </c>
      <c r="AU329" s="240" t="s">
        <v>87</v>
      </c>
      <c r="AV329" s="13" t="s">
        <v>87</v>
      </c>
      <c r="AW329" s="13" t="s">
        <v>43</v>
      </c>
      <c r="AX329" s="13" t="s">
        <v>80</v>
      </c>
      <c r="AY329" s="240" t="s">
        <v>281</v>
      </c>
    </row>
    <row r="330" s="14" customFormat="1">
      <c r="B330" s="247"/>
      <c r="D330" s="216" t="s">
        <v>402</v>
      </c>
      <c r="E330" s="248" t="s">
        <v>5</v>
      </c>
      <c r="F330" s="249" t="s">
        <v>405</v>
      </c>
      <c r="H330" s="250">
        <v>5</v>
      </c>
      <c r="I330" s="251"/>
      <c r="L330" s="247"/>
      <c r="M330" s="252"/>
      <c r="N330" s="253"/>
      <c r="O330" s="253"/>
      <c r="P330" s="253"/>
      <c r="Q330" s="253"/>
      <c r="R330" s="253"/>
      <c r="S330" s="253"/>
      <c r="T330" s="254"/>
      <c r="AT330" s="248" t="s">
        <v>402</v>
      </c>
      <c r="AU330" s="248" t="s">
        <v>87</v>
      </c>
      <c r="AV330" s="14" t="s">
        <v>286</v>
      </c>
      <c r="AW330" s="14" t="s">
        <v>43</v>
      </c>
      <c r="AX330" s="14" t="s">
        <v>24</v>
      </c>
      <c r="AY330" s="248" t="s">
        <v>281</v>
      </c>
    </row>
    <row r="331" s="13" customFormat="1">
      <c r="B331" s="239"/>
      <c r="D331" s="216" t="s">
        <v>402</v>
      </c>
      <c r="F331" s="241" t="s">
        <v>5212</v>
      </c>
      <c r="H331" s="242">
        <v>5.5</v>
      </c>
      <c r="I331" s="243"/>
      <c r="L331" s="239"/>
      <c r="M331" s="244"/>
      <c r="N331" s="245"/>
      <c r="O331" s="245"/>
      <c r="P331" s="245"/>
      <c r="Q331" s="245"/>
      <c r="R331" s="245"/>
      <c r="S331" s="245"/>
      <c r="T331" s="246"/>
      <c r="AT331" s="240" t="s">
        <v>402</v>
      </c>
      <c r="AU331" s="240" t="s">
        <v>87</v>
      </c>
      <c r="AV331" s="13" t="s">
        <v>87</v>
      </c>
      <c r="AW331" s="13" t="s">
        <v>6</v>
      </c>
      <c r="AX331" s="13" t="s">
        <v>24</v>
      </c>
      <c r="AY331" s="240" t="s">
        <v>281</v>
      </c>
    </row>
    <row r="332" s="1" customFormat="1" ht="16.5" customHeight="1">
      <c r="B332" s="203"/>
      <c r="C332" s="204" t="s">
        <v>999</v>
      </c>
      <c r="D332" s="204" t="s">
        <v>282</v>
      </c>
      <c r="E332" s="205" t="s">
        <v>5220</v>
      </c>
      <c r="F332" s="206" t="s">
        <v>5221</v>
      </c>
      <c r="G332" s="207" t="s">
        <v>394</v>
      </c>
      <c r="H332" s="208">
        <v>9.3499999999999996</v>
      </c>
      <c r="I332" s="209"/>
      <c r="J332" s="210">
        <f>ROUND(I332*H332,2)</f>
        <v>0</v>
      </c>
      <c r="K332" s="206" t="s">
        <v>389</v>
      </c>
      <c r="L332" s="48"/>
      <c r="M332" s="211" t="s">
        <v>5</v>
      </c>
      <c r="N332" s="212" t="s">
        <v>51</v>
      </c>
      <c r="O332" s="49"/>
      <c r="P332" s="213">
        <f>O332*H332</f>
        <v>0</v>
      </c>
      <c r="Q332" s="213">
        <v>0.0015299999999999999</v>
      </c>
      <c r="R332" s="213">
        <f>Q332*H332</f>
        <v>0.014305499999999999</v>
      </c>
      <c r="S332" s="213">
        <v>0</v>
      </c>
      <c r="T332" s="214">
        <f>S332*H332</f>
        <v>0</v>
      </c>
      <c r="AR332" s="26" t="s">
        <v>354</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5222</v>
      </c>
    </row>
    <row r="333" s="1" customFormat="1">
      <c r="B333" s="48"/>
      <c r="D333" s="216" t="s">
        <v>288</v>
      </c>
      <c r="F333" s="217" t="s">
        <v>5216</v>
      </c>
      <c r="I333" s="218"/>
      <c r="L333" s="48"/>
      <c r="M333" s="219"/>
      <c r="N333" s="49"/>
      <c r="O333" s="49"/>
      <c r="P333" s="49"/>
      <c r="Q333" s="49"/>
      <c r="R333" s="49"/>
      <c r="S333" s="49"/>
      <c r="T333" s="87"/>
      <c r="AT333" s="26" t="s">
        <v>288</v>
      </c>
      <c r="AU333" s="26" t="s">
        <v>87</v>
      </c>
    </row>
    <row r="334" s="12" customFormat="1">
      <c r="B334" s="232"/>
      <c r="D334" s="216" t="s">
        <v>402</v>
      </c>
      <c r="E334" s="233" t="s">
        <v>5</v>
      </c>
      <c r="F334" s="234" t="s">
        <v>5218</v>
      </c>
      <c r="H334" s="233" t="s">
        <v>5</v>
      </c>
      <c r="I334" s="235"/>
      <c r="L334" s="232"/>
      <c r="M334" s="236"/>
      <c r="N334" s="237"/>
      <c r="O334" s="237"/>
      <c r="P334" s="237"/>
      <c r="Q334" s="237"/>
      <c r="R334" s="237"/>
      <c r="S334" s="237"/>
      <c r="T334" s="238"/>
      <c r="AT334" s="233" t="s">
        <v>402</v>
      </c>
      <c r="AU334" s="233" t="s">
        <v>87</v>
      </c>
      <c r="AV334" s="12" t="s">
        <v>24</v>
      </c>
      <c r="AW334" s="12" t="s">
        <v>43</v>
      </c>
      <c r="AX334" s="12" t="s">
        <v>80</v>
      </c>
      <c r="AY334" s="233" t="s">
        <v>281</v>
      </c>
    </row>
    <row r="335" s="13" customFormat="1">
      <c r="B335" s="239"/>
      <c r="D335" s="216" t="s">
        <v>402</v>
      </c>
      <c r="E335" s="240" t="s">
        <v>5</v>
      </c>
      <c r="F335" s="241" t="s">
        <v>5223</v>
      </c>
      <c r="H335" s="242">
        <v>8.5</v>
      </c>
      <c r="I335" s="243"/>
      <c r="L335" s="239"/>
      <c r="M335" s="244"/>
      <c r="N335" s="245"/>
      <c r="O335" s="245"/>
      <c r="P335" s="245"/>
      <c r="Q335" s="245"/>
      <c r="R335" s="245"/>
      <c r="S335" s="245"/>
      <c r="T335" s="246"/>
      <c r="AT335" s="240" t="s">
        <v>402</v>
      </c>
      <c r="AU335" s="240" t="s">
        <v>87</v>
      </c>
      <c r="AV335" s="13" t="s">
        <v>87</v>
      </c>
      <c r="AW335" s="13" t="s">
        <v>43</v>
      </c>
      <c r="AX335" s="13" t="s">
        <v>24</v>
      </c>
      <c r="AY335" s="240" t="s">
        <v>281</v>
      </c>
    </row>
    <row r="336" s="13" customFormat="1">
      <c r="B336" s="239"/>
      <c r="D336" s="216" t="s">
        <v>402</v>
      </c>
      <c r="F336" s="241" t="s">
        <v>5140</v>
      </c>
      <c r="H336" s="242">
        <v>9.3499999999999996</v>
      </c>
      <c r="I336" s="243"/>
      <c r="L336" s="239"/>
      <c r="M336" s="244"/>
      <c r="N336" s="245"/>
      <c r="O336" s="245"/>
      <c r="P336" s="245"/>
      <c r="Q336" s="245"/>
      <c r="R336" s="245"/>
      <c r="S336" s="245"/>
      <c r="T336" s="246"/>
      <c r="AT336" s="240" t="s">
        <v>402</v>
      </c>
      <c r="AU336" s="240" t="s">
        <v>87</v>
      </c>
      <c r="AV336" s="13" t="s">
        <v>87</v>
      </c>
      <c r="AW336" s="13" t="s">
        <v>6</v>
      </c>
      <c r="AX336" s="13" t="s">
        <v>24</v>
      </c>
      <c r="AY336" s="240" t="s">
        <v>281</v>
      </c>
    </row>
    <row r="337" s="1" customFormat="1" ht="25.5" customHeight="1">
      <c r="B337" s="203"/>
      <c r="C337" s="204" t="s">
        <v>1005</v>
      </c>
      <c r="D337" s="204" t="s">
        <v>282</v>
      </c>
      <c r="E337" s="205" t="s">
        <v>5224</v>
      </c>
      <c r="F337" s="206" t="s">
        <v>5225</v>
      </c>
      <c r="G337" s="207" t="s">
        <v>394</v>
      </c>
      <c r="H337" s="208">
        <v>15.949999999999999</v>
      </c>
      <c r="I337" s="209"/>
      <c r="J337" s="210">
        <f>ROUND(I337*H337,2)</f>
        <v>0</v>
      </c>
      <c r="K337" s="206" t="s">
        <v>389</v>
      </c>
      <c r="L337" s="48"/>
      <c r="M337" s="211" t="s">
        <v>5</v>
      </c>
      <c r="N337" s="212" t="s">
        <v>51</v>
      </c>
      <c r="O337" s="49"/>
      <c r="P337" s="213">
        <f>O337*H337</f>
        <v>0</v>
      </c>
      <c r="Q337" s="213">
        <v>0.0058900000000000003</v>
      </c>
      <c r="R337" s="213">
        <f>Q337*H337</f>
        <v>0.093945500000000001</v>
      </c>
      <c r="S337" s="213">
        <v>0</v>
      </c>
      <c r="T337" s="214">
        <f>S337*H337</f>
        <v>0</v>
      </c>
      <c r="AR337" s="26" t="s">
        <v>354</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354</v>
      </c>
      <c r="BM337" s="26" t="s">
        <v>5226</v>
      </c>
    </row>
    <row r="338" s="1" customFormat="1">
      <c r="B338" s="48"/>
      <c r="D338" s="216" t="s">
        <v>288</v>
      </c>
      <c r="F338" s="217" t="s">
        <v>5216</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5167</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5169</v>
      </c>
      <c r="H340" s="242">
        <v>2</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2" customFormat="1">
      <c r="B341" s="232"/>
      <c r="D341" s="216" t="s">
        <v>402</v>
      </c>
      <c r="E341" s="233" t="s">
        <v>5</v>
      </c>
      <c r="F341" s="234" t="s">
        <v>5218</v>
      </c>
      <c r="H341" s="233" t="s">
        <v>5</v>
      </c>
      <c r="I341" s="235"/>
      <c r="L341" s="232"/>
      <c r="M341" s="236"/>
      <c r="N341" s="237"/>
      <c r="O341" s="237"/>
      <c r="P341" s="237"/>
      <c r="Q341" s="237"/>
      <c r="R341" s="237"/>
      <c r="S341" s="237"/>
      <c r="T341" s="238"/>
      <c r="AT341" s="233" t="s">
        <v>402</v>
      </c>
      <c r="AU341" s="233" t="s">
        <v>87</v>
      </c>
      <c r="AV341" s="12" t="s">
        <v>24</v>
      </c>
      <c r="AW341" s="12" t="s">
        <v>43</v>
      </c>
      <c r="AX341" s="12" t="s">
        <v>80</v>
      </c>
      <c r="AY341" s="233" t="s">
        <v>281</v>
      </c>
    </row>
    <row r="342" s="13" customFormat="1">
      <c r="B342" s="239"/>
      <c r="D342" s="216" t="s">
        <v>402</v>
      </c>
      <c r="E342" s="240" t="s">
        <v>5</v>
      </c>
      <c r="F342" s="241" t="s">
        <v>5227</v>
      </c>
      <c r="H342" s="242">
        <v>3</v>
      </c>
      <c r="I342" s="243"/>
      <c r="L342" s="239"/>
      <c r="M342" s="244"/>
      <c r="N342" s="245"/>
      <c r="O342" s="245"/>
      <c r="P342" s="245"/>
      <c r="Q342" s="245"/>
      <c r="R342" s="245"/>
      <c r="S342" s="245"/>
      <c r="T342" s="246"/>
      <c r="AT342" s="240" t="s">
        <v>402</v>
      </c>
      <c r="AU342" s="240" t="s">
        <v>87</v>
      </c>
      <c r="AV342" s="13" t="s">
        <v>87</v>
      </c>
      <c r="AW342" s="13" t="s">
        <v>43</v>
      </c>
      <c r="AX342" s="13" t="s">
        <v>80</v>
      </c>
      <c r="AY342" s="240" t="s">
        <v>281</v>
      </c>
    </row>
    <row r="343" s="12" customFormat="1">
      <c r="B343" s="232"/>
      <c r="D343" s="216" t="s">
        <v>402</v>
      </c>
      <c r="E343" s="233" t="s">
        <v>5</v>
      </c>
      <c r="F343" s="234" t="s">
        <v>5228</v>
      </c>
      <c r="H343" s="233" t="s">
        <v>5</v>
      </c>
      <c r="I343" s="235"/>
      <c r="L343" s="232"/>
      <c r="M343" s="236"/>
      <c r="N343" s="237"/>
      <c r="O343" s="237"/>
      <c r="P343" s="237"/>
      <c r="Q343" s="237"/>
      <c r="R343" s="237"/>
      <c r="S343" s="237"/>
      <c r="T343" s="238"/>
      <c r="AT343" s="233" t="s">
        <v>402</v>
      </c>
      <c r="AU343" s="233" t="s">
        <v>87</v>
      </c>
      <c r="AV343" s="12" t="s">
        <v>24</v>
      </c>
      <c r="AW343" s="12" t="s">
        <v>43</v>
      </c>
      <c r="AX343" s="12" t="s">
        <v>80</v>
      </c>
      <c r="AY343" s="233" t="s">
        <v>281</v>
      </c>
    </row>
    <row r="344" s="13" customFormat="1">
      <c r="B344" s="239"/>
      <c r="D344" s="216" t="s">
        <v>402</v>
      </c>
      <c r="E344" s="240" t="s">
        <v>5</v>
      </c>
      <c r="F344" s="241" t="s">
        <v>5229</v>
      </c>
      <c r="H344" s="242">
        <v>9.5</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4" customFormat="1">
      <c r="B345" s="247"/>
      <c r="D345" s="216" t="s">
        <v>402</v>
      </c>
      <c r="E345" s="248" t="s">
        <v>5</v>
      </c>
      <c r="F345" s="249" t="s">
        <v>405</v>
      </c>
      <c r="H345" s="250">
        <v>14.5</v>
      </c>
      <c r="I345" s="251"/>
      <c r="L345" s="247"/>
      <c r="M345" s="252"/>
      <c r="N345" s="253"/>
      <c r="O345" s="253"/>
      <c r="P345" s="253"/>
      <c r="Q345" s="253"/>
      <c r="R345" s="253"/>
      <c r="S345" s="253"/>
      <c r="T345" s="254"/>
      <c r="AT345" s="248" t="s">
        <v>402</v>
      </c>
      <c r="AU345" s="248" t="s">
        <v>87</v>
      </c>
      <c r="AV345" s="14" t="s">
        <v>286</v>
      </c>
      <c r="AW345" s="14" t="s">
        <v>43</v>
      </c>
      <c r="AX345" s="14" t="s">
        <v>24</v>
      </c>
      <c r="AY345" s="248" t="s">
        <v>281</v>
      </c>
    </row>
    <row r="346" s="13" customFormat="1">
      <c r="B346" s="239"/>
      <c r="D346" s="216" t="s">
        <v>402</v>
      </c>
      <c r="F346" s="241" t="s">
        <v>5230</v>
      </c>
      <c r="H346" s="242">
        <v>15.949999999999999</v>
      </c>
      <c r="I346" s="243"/>
      <c r="L346" s="239"/>
      <c r="M346" s="244"/>
      <c r="N346" s="245"/>
      <c r="O346" s="245"/>
      <c r="P346" s="245"/>
      <c r="Q346" s="245"/>
      <c r="R346" s="245"/>
      <c r="S346" s="245"/>
      <c r="T346" s="246"/>
      <c r="AT346" s="240" t="s">
        <v>402</v>
      </c>
      <c r="AU346" s="240" t="s">
        <v>87</v>
      </c>
      <c r="AV346" s="13" t="s">
        <v>87</v>
      </c>
      <c r="AW346" s="13" t="s">
        <v>6</v>
      </c>
      <c r="AX346" s="13" t="s">
        <v>24</v>
      </c>
      <c r="AY346" s="240" t="s">
        <v>281</v>
      </c>
    </row>
    <row r="347" s="1" customFormat="1" ht="25.5" customHeight="1">
      <c r="B347" s="203"/>
      <c r="C347" s="204" t="s">
        <v>1010</v>
      </c>
      <c r="D347" s="204" t="s">
        <v>282</v>
      </c>
      <c r="E347" s="205" t="s">
        <v>5231</v>
      </c>
      <c r="F347" s="206" t="s">
        <v>5232</v>
      </c>
      <c r="G347" s="207" t="s">
        <v>394</v>
      </c>
      <c r="H347" s="208">
        <v>30.25</v>
      </c>
      <c r="I347" s="209"/>
      <c r="J347" s="210">
        <f>ROUND(I347*H347,2)</f>
        <v>0</v>
      </c>
      <c r="K347" s="206" t="s">
        <v>389</v>
      </c>
      <c r="L347" s="48"/>
      <c r="M347" s="211" t="s">
        <v>5</v>
      </c>
      <c r="N347" s="212" t="s">
        <v>51</v>
      </c>
      <c r="O347" s="49"/>
      <c r="P347" s="213">
        <f>O347*H347</f>
        <v>0</v>
      </c>
      <c r="Q347" s="213">
        <v>0.0037200000000000002</v>
      </c>
      <c r="R347" s="213">
        <f>Q347*H347</f>
        <v>0.11253000000000001</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5233</v>
      </c>
    </row>
    <row r="348" s="1" customFormat="1">
      <c r="B348" s="48"/>
      <c r="D348" s="216" t="s">
        <v>288</v>
      </c>
      <c r="F348" s="217" t="s">
        <v>5216</v>
      </c>
      <c r="I348" s="218"/>
      <c r="L348" s="48"/>
      <c r="M348" s="219"/>
      <c r="N348" s="49"/>
      <c r="O348" s="49"/>
      <c r="P348" s="49"/>
      <c r="Q348" s="49"/>
      <c r="R348" s="49"/>
      <c r="S348" s="49"/>
      <c r="T348" s="87"/>
      <c r="AT348" s="26" t="s">
        <v>288</v>
      </c>
      <c r="AU348" s="26" t="s">
        <v>87</v>
      </c>
    </row>
    <row r="349" s="12" customFormat="1">
      <c r="B349" s="232"/>
      <c r="D349" s="216" t="s">
        <v>402</v>
      </c>
      <c r="E349" s="233" t="s">
        <v>5</v>
      </c>
      <c r="F349" s="234" t="s">
        <v>5167</v>
      </c>
      <c r="H349" s="233" t="s">
        <v>5</v>
      </c>
      <c r="I349" s="235"/>
      <c r="L349" s="232"/>
      <c r="M349" s="236"/>
      <c r="N349" s="237"/>
      <c r="O349" s="237"/>
      <c r="P349" s="237"/>
      <c r="Q349" s="237"/>
      <c r="R349" s="237"/>
      <c r="S349" s="237"/>
      <c r="T349" s="238"/>
      <c r="AT349" s="233" t="s">
        <v>402</v>
      </c>
      <c r="AU349" s="233" t="s">
        <v>87</v>
      </c>
      <c r="AV349" s="12" t="s">
        <v>24</v>
      </c>
      <c r="AW349" s="12" t="s">
        <v>43</v>
      </c>
      <c r="AX349" s="12" t="s">
        <v>80</v>
      </c>
      <c r="AY349" s="233" t="s">
        <v>281</v>
      </c>
    </row>
    <row r="350" s="13" customFormat="1">
      <c r="B350" s="239"/>
      <c r="D350" s="216" t="s">
        <v>402</v>
      </c>
      <c r="E350" s="240" t="s">
        <v>5</v>
      </c>
      <c r="F350" s="241" t="s">
        <v>286</v>
      </c>
      <c r="H350" s="242">
        <v>4</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2" customFormat="1">
      <c r="B351" s="232"/>
      <c r="D351" s="216" t="s">
        <v>402</v>
      </c>
      <c r="E351" s="233" t="s">
        <v>5</v>
      </c>
      <c r="F351" s="234" t="s">
        <v>5218</v>
      </c>
      <c r="H351" s="233" t="s">
        <v>5</v>
      </c>
      <c r="I351" s="235"/>
      <c r="L351" s="232"/>
      <c r="M351" s="236"/>
      <c r="N351" s="237"/>
      <c r="O351" s="237"/>
      <c r="P351" s="237"/>
      <c r="Q351" s="237"/>
      <c r="R351" s="237"/>
      <c r="S351" s="237"/>
      <c r="T351" s="238"/>
      <c r="AT351" s="233" t="s">
        <v>402</v>
      </c>
      <c r="AU351" s="233" t="s">
        <v>87</v>
      </c>
      <c r="AV351" s="12" t="s">
        <v>24</v>
      </c>
      <c r="AW351" s="12" t="s">
        <v>43</v>
      </c>
      <c r="AX351" s="12" t="s">
        <v>80</v>
      </c>
      <c r="AY351" s="233" t="s">
        <v>281</v>
      </c>
    </row>
    <row r="352" s="13" customFormat="1">
      <c r="B352" s="239"/>
      <c r="D352" s="216" t="s">
        <v>402</v>
      </c>
      <c r="E352" s="240" t="s">
        <v>5</v>
      </c>
      <c r="F352" s="241" t="s">
        <v>5234</v>
      </c>
      <c r="H352" s="242">
        <v>23.5</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4" customFormat="1">
      <c r="B353" s="247"/>
      <c r="D353" s="216" t="s">
        <v>402</v>
      </c>
      <c r="E353" s="248" t="s">
        <v>5</v>
      </c>
      <c r="F353" s="249" t="s">
        <v>405</v>
      </c>
      <c r="H353" s="250">
        <v>27.5</v>
      </c>
      <c r="I353" s="251"/>
      <c r="L353" s="247"/>
      <c r="M353" s="252"/>
      <c r="N353" s="253"/>
      <c r="O353" s="253"/>
      <c r="P353" s="253"/>
      <c r="Q353" s="253"/>
      <c r="R353" s="253"/>
      <c r="S353" s="253"/>
      <c r="T353" s="254"/>
      <c r="AT353" s="248" t="s">
        <v>402</v>
      </c>
      <c r="AU353" s="248" t="s">
        <v>87</v>
      </c>
      <c r="AV353" s="14" t="s">
        <v>286</v>
      </c>
      <c r="AW353" s="14" t="s">
        <v>43</v>
      </c>
      <c r="AX353" s="14" t="s">
        <v>24</v>
      </c>
      <c r="AY353" s="248" t="s">
        <v>281</v>
      </c>
    </row>
    <row r="354" s="13" customFormat="1">
      <c r="B354" s="239"/>
      <c r="D354" s="216" t="s">
        <v>402</v>
      </c>
      <c r="F354" s="241" t="s">
        <v>5235</v>
      </c>
      <c r="H354" s="242">
        <v>30.25</v>
      </c>
      <c r="I354" s="243"/>
      <c r="L354" s="239"/>
      <c r="M354" s="244"/>
      <c r="N354" s="245"/>
      <c r="O354" s="245"/>
      <c r="P354" s="245"/>
      <c r="Q354" s="245"/>
      <c r="R354" s="245"/>
      <c r="S354" s="245"/>
      <c r="T354" s="246"/>
      <c r="AT354" s="240" t="s">
        <v>402</v>
      </c>
      <c r="AU354" s="240" t="s">
        <v>87</v>
      </c>
      <c r="AV354" s="13" t="s">
        <v>87</v>
      </c>
      <c r="AW354" s="13" t="s">
        <v>6</v>
      </c>
      <c r="AX354" s="13" t="s">
        <v>24</v>
      </c>
      <c r="AY354" s="240" t="s">
        <v>281</v>
      </c>
    </row>
    <row r="355" s="1" customFormat="1" ht="25.5" customHeight="1">
      <c r="B355" s="203"/>
      <c r="C355" s="204" t="s">
        <v>457</v>
      </c>
      <c r="D355" s="204" t="s">
        <v>282</v>
      </c>
      <c r="E355" s="205" t="s">
        <v>5236</v>
      </c>
      <c r="F355" s="206" t="s">
        <v>5237</v>
      </c>
      <c r="G355" s="207" t="s">
        <v>394</v>
      </c>
      <c r="H355" s="208">
        <v>22.550000000000001</v>
      </c>
      <c r="I355" s="209"/>
      <c r="J355" s="210">
        <f>ROUND(I355*H355,2)</f>
        <v>0</v>
      </c>
      <c r="K355" s="206" t="s">
        <v>389</v>
      </c>
      <c r="L355" s="48"/>
      <c r="M355" s="211" t="s">
        <v>5</v>
      </c>
      <c r="N355" s="212" t="s">
        <v>51</v>
      </c>
      <c r="O355" s="49"/>
      <c r="P355" s="213">
        <f>O355*H355</f>
        <v>0</v>
      </c>
      <c r="Q355" s="213">
        <v>0.00562</v>
      </c>
      <c r="R355" s="213">
        <f>Q355*H355</f>
        <v>0.12673100000000001</v>
      </c>
      <c r="S355" s="213">
        <v>0</v>
      </c>
      <c r="T355" s="214">
        <f>S355*H355</f>
        <v>0</v>
      </c>
      <c r="AR355" s="26" t="s">
        <v>354</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5238</v>
      </c>
    </row>
    <row r="356" s="1" customFormat="1">
      <c r="B356" s="48"/>
      <c r="D356" s="216" t="s">
        <v>288</v>
      </c>
      <c r="F356" s="217" t="s">
        <v>5216</v>
      </c>
      <c r="I356" s="218"/>
      <c r="L356" s="48"/>
      <c r="M356" s="219"/>
      <c r="N356" s="49"/>
      <c r="O356" s="49"/>
      <c r="P356" s="49"/>
      <c r="Q356" s="49"/>
      <c r="R356" s="49"/>
      <c r="S356" s="49"/>
      <c r="T356" s="87"/>
      <c r="AT356" s="26" t="s">
        <v>288</v>
      </c>
      <c r="AU356" s="26" t="s">
        <v>87</v>
      </c>
    </row>
    <row r="357" s="12" customFormat="1">
      <c r="B357" s="232"/>
      <c r="D357" s="216" t="s">
        <v>402</v>
      </c>
      <c r="E357" s="233" t="s">
        <v>5</v>
      </c>
      <c r="F357" s="234" t="s">
        <v>5167</v>
      </c>
      <c r="H357" s="233" t="s">
        <v>5</v>
      </c>
      <c r="I357" s="235"/>
      <c r="L357" s="232"/>
      <c r="M357" s="236"/>
      <c r="N357" s="237"/>
      <c r="O357" s="237"/>
      <c r="P357" s="237"/>
      <c r="Q357" s="237"/>
      <c r="R357" s="237"/>
      <c r="S357" s="237"/>
      <c r="T357" s="238"/>
      <c r="AT357" s="233" t="s">
        <v>402</v>
      </c>
      <c r="AU357" s="233" t="s">
        <v>87</v>
      </c>
      <c r="AV357" s="12" t="s">
        <v>24</v>
      </c>
      <c r="AW357" s="12" t="s">
        <v>43</v>
      </c>
      <c r="AX357" s="12" t="s">
        <v>80</v>
      </c>
      <c r="AY357" s="233" t="s">
        <v>281</v>
      </c>
    </row>
    <row r="358" s="13" customFormat="1">
      <c r="B358" s="239"/>
      <c r="D358" s="216" t="s">
        <v>402</v>
      </c>
      <c r="E358" s="240" t="s">
        <v>5</v>
      </c>
      <c r="F358" s="241" t="s">
        <v>5239</v>
      </c>
      <c r="H358" s="242">
        <v>15</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2" customFormat="1">
      <c r="B359" s="232"/>
      <c r="D359" s="216" t="s">
        <v>402</v>
      </c>
      <c r="E359" s="233" t="s">
        <v>5</v>
      </c>
      <c r="F359" s="234" t="s">
        <v>5168</v>
      </c>
      <c r="H359" s="233" t="s">
        <v>5</v>
      </c>
      <c r="I359" s="235"/>
      <c r="L359" s="232"/>
      <c r="M359" s="236"/>
      <c r="N359" s="237"/>
      <c r="O359" s="237"/>
      <c r="P359" s="237"/>
      <c r="Q359" s="237"/>
      <c r="R359" s="237"/>
      <c r="S359" s="237"/>
      <c r="T359" s="238"/>
      <c r="AT359" s="233" t="s">
        <v>402</v>
      </c>
      <c r="AU359" s="233" t="s">
        <v>87</v>
      </c>
      <c r="AV359" s="12" t="s">
        <v>24</v>
      </c>
      <c r="AW359" s="12" t="s">
        <v>43</v>
      </c>
      <c r="AX359" s="12" t="s">
        <v>80</v>
      </c>
      <c r="AY359" s="233" t="s">
        <v>281</v>
      </c>
    </row>
    <row r="360" s="13" customFormat="1">
      <c r="B360" s="239"/>
      <c r="D360" s="216" t="s">
        <v>402</v>
      </c>
      <c r="E360" s="240" t="s">
        <v>5</v>
      </c>
      <c r="F360" s="241" t="s">
        <v>5240</v>
      </c>
      <c r="H360" s="242">
        <v>5.5</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20.5</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3" customFormat="1">
      <c r="B362" s="239"/>
      <c r="D362" s="216" t="s">
        <v>402</v>
      </c>
      <c r="F362" s="241" t="s">
        <v>5241</v>
      </c>
      <c r="H362" s="242">
        <v>22.550000000000001</v>
      </c>
      <c r="I362" s="243"/>
      <c r="L362" s="239"/>
      <c r="M362" s="244"/>
      <c r="N362" s="245"/>
      <c r="O362" s="245"/>
      <c r="P362" s="245"/>
      <c r="Q362" s="245"/>
      <c r="R362" s="245"/>
      <c r="S362" s="245"/>
      <c r="T362" s="246"/>
      <c r="AT362" s="240" t="s">
        <v>402</v>
      </c>
      <c r="AU362" s="240" t="s">
        <v>87</v>
      </c>
      <c r="AV362" s="13" t="s">
        <v>87</v>
      </c>
      <c r="AW362" s="13" t="s">
        <v>6</v>
      </c>
      <c r="AX362" s="13" t="s">
        <v>24</v>
      </c>
      <c r="AY362" s="240" t="s">
        <v>281</v>
      </c>
    </row>
    <row r="363" s="1" customFormat="1" ht="25.5" customHeight="1">
      <c r="B363" s="203"/>
      <c r="C363" s="204" t="s">
        <v>1019</v>
      </c>
      <c r="D363" s="204" t="s">
        <v>282</v>
      </c>
      <c r="E363" s="205" t="s">
        <v>5242</v>
      </c>
      <c r="F363" s="206" t="s">
        <v>5243</v>
      </c>
      <c r="G363" s="207" t="s">
        <v>394</v>
      </c>
      <c r="H363" s="208">
        <v>111.09999999999999</v>
      </c>
      <c r="I363" s="209"/>
      <c r="J363" s="210">
        <f>ROUND(I363*H363,2)</f>
        <v>0</v>
      </c>
      <c r="K363" s="206" t="s">
        <v>389</v>
      </c>
      <c r="L363" s="48"/>
      <c r="M363" s="211" t="s">
        <v>5</v>
      </c>
      <c r="N363" s="212" t="s">
        <v>51</v>
      </c>
      <c r="O363" s="49"/>
      <c r="P363" s="213">
        <f>O363*H363</f>
        <v>0</v>
      </c>
      <c r="Q363" s="213">
        <v>0.0034099999999999998</v>
      </c>
      <c r="R363" s="213">
        <f>Q363*H363</f>
        <v>0.37885099999999994</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5244</v>
      </c>
    </row>
    <row r="364" s="1" customFormat="1">
      <c r="B364" s="48"/>
      <c r="D364" s="216" t="s">
        <v>288</v>
      </c>
      <c r="F364" s="217" t="s">
        <v>5216</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5167</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5245</v>
      </c>
      <c r="H366" s="242">
        <v>63.5</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5168</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5246</v>
      </c>
      <c r="H368" s="242">
        <v>37.5</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101</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3" customFormat="1">
      <c r="B370" s="239"/>
      <c r="D370" s="216" t="s">
        <v>402</v>
      </c>
      <c r="F370" s="241" t="s">
        <v>5247</v>
      </c>
      <c r="H370" s="242">
        <v>111.09999999999999</v>
      </c>
      <c r="I370" s="243"/>
      <c r="L370" s="239"/>
      <c r="M370" s="244"/>
      <c r="N370" s="245"/>
      <c r="O370" s="245"/>
      <c r="P370" s="245"/>
      <c r="Q370" s="245"/>
      <c r="R370" s="245"/>
      <c r="S370" s="245"/>
      <c r="T370" s="246"/>
      <c r="AT370" s="240" t="s">
        <v>402</v>
      </c>
      <c r="AU370" s="240" t="s">
        <v>87</v>
      </c>
      <c r="AV370" s="13" t="s">
        <v>87</v>
      </c>
      <c r="AW370" s="13" t="s">
        <v>6</v>
      </c>
      <c r="AX370" s="13" t="s">
        <v>24</v>
      </c>
      <c r="AY370" s="240" t="s">
        <v>281</v>
      </c>
    </row>
    <row r="371" s="1" customFormat="1" ht="25.5" customHeight="1">
      <c r="B371" s="203"/>
      <c r="C371" s="204" t="s">
        <v>1024</v>
      </c>
      <c r="D371" s="204" t="s">
        <v>282</v>
      </c>
      <c r="E371" s="205" t="s">
        <v>5248</v>
      </c>
      <c r="F371" s="206" t="s">
        <v>5249</v>
      </c>
      <c r="G371" s="207" t="s">
        <v>394</v>
      </c>
      <c r="H371" s="208">
        <v>39.600000000000001</v>
      </c>
      <c r="I371" s="209"/>
      <c r="J371" s="210">
        <f>ROUND(I371*H371,2)</f>
        <v>0</v>
      </c>
      <c r="K371" s="206" t="s">
        <v>389</v>
      </c>
      <c r="L371" s="48"/>
      <c r="M371" s="211" t="s">
        <v>5</v>
      </c>
      <c r="N371" s="212" t="s">
        <v>51</v>
      </c>
      <c r="O371" s="49"/>
      <c r="P371" s="213">
        <f>O371*H371</f>
        <v>0</v>
      </c>
      <c r="Q371" s="213">
        <v>0.0056299999999999996</v>
      </c>
      <c r="R371" s="213">
        <f>Q371*H371</f>
        <v>0.22294799999999998</v>
      </c>
      <c r="S371" s="213">
        <v>0</v>
      </c>
      <c r="T371" s="214">
        <f>S371*H371</f>
        <v>0</v>
      </c>
      <c r="AR371" s="26" t="s">
        <v>354</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354</v>
      </c>
      <c r="BM371" s="26" t="s">
        <v>5250</v>
      </c>
    </row>
    <row r="372" s="1" customFormat="1">
      <c r="B372" s="48"/>
      <c r="D372" s="216" t="s">
        <v>288</v>
      </c>
      <c r="F372" s="217" t="s">
        <v>5216</v>
      </c>
      <c r="I372" s="218"/>
      <c r="L372" s="48"/>
      <c r="M372" s="219"/>
      <c r="N372" s="49"/>
      <c r="O372" s="49"/>
      <c r="P372" s="49"/>
      <c r="Q372" s="49"/>
      <c r="R372" s="49"/>
      <c r="S372" s="49"/>
      <c r="T372" s="87"/>
      <c r="AT372" s="26" t="s">
        <v>288</v>
      </c>
      <c r="AU372" s="26" t="s">
        <v>87</v>
      </c>
    </row>
    <row r="373" s="12" customFormat="1">
      <c r="B373" s="232"/>
      <c r="D373" s="216" t="s">
        <v>402</v>
      </c>
      <c r="E373" s="233" t="s">
        <v>5</v>
      </c>
      <c r="F373" s="234" t="s">
        <v>5167</v>
      </c>
      <c r="H373" s="233" t="s">
        <v>5</v>
      </c>
      <c r="I373" s="235"/>
      <c r="L373" s="232"/>
      <c r="M373" s="236"/>
      <c r="N373" s="237"/>
      <c r="O373" s="237"/>
      <c r="P373" s="237"/>
      <c r="Q373" s="237"/>
      <c r="R373" s="237"/>
      <c r="S373" s="237"/>
      <c r="T373" s="238"/>
      <c r="AT373" s="233" t="s">
        <v>402</v>
      </c>
      <c r="AU373" s="233" t="s">
        <v>87</v>
      </c>
      <c r="AV373" s="12" t="s">
        <v>24</v>
      </c>
      <c r="AW373" s="12" t="s">
        <v>43</v>
      </c>
      <c r="AX373" s="12" t="s">
        <v>80</v>
      </c>
      <c r="AY373" s="233" t="s">
        <v>281</v>
      </c>
    </row>
    <row r="374" s="13" customFormat="1">
      <c r="B374" s="239"/>
      <c r="D374" s="216" t="s">
        <v>402</v>
      </c>
      <c r="E374" s="240" t="s">
        <v>5</v>
      </c>
      <c r="F374" s="241" t="s">
        <v>5251</v>
      </c>
      <c r="H374" s="242">
        <v>19</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2" customFormat="1">
      <c r="B375" s="232"/>
      <c r="D375" s="216" t="s">
        <v>402</v>
      </c>
      <c r="E375" s="233" t="s">
        <v>5</v>
      </c>
      <c r="F375" s="234" t="s">
        <v>5168</v>
      </c>
      <c r="H375" s="233" t="s">
        <v>5</v>
      </c>
      <c r="I375" s="235"/>
      <c r="L375" s="232"/>
      <c r="M375" s="236"/>
      <c r="N375" s="237"/>
      <c r="O375" s="237"/>
      <c r="P375" s="237"/>
      <c r="Q375" s="237"/>
      <c r="R375" s="237"/>
      <c r="S375" s="237"/>
      <c r="T375" s="238"/>
      <c r="AT375" s="233" t="s">
        <v>402</v>
      </c>
      <c r="AU375" s="233" t="s">
        <v>87</v>
      </c>
      <c r="AV375" s="12" t="s">
        <v>24</v>
      </c>
      <c r="AW375" s="12" t="s">
        <v>43</v>
      </c>
      <c r="AX375" s="12" t="s">
        <v>80</v>
      </c>
      <c r="AY375" s="233" t="s">
        <v>281</v>
      </c>
    </row>
    <row r="376" s="13" customFormat="1">
      <c r="B376" s="239"/>
      <c r="D376" s="216" t="s">
        <v>402</v>
      </c>
      <c r="E376" s="240" t="s">
        <v>5</v>
      </c>
      <c r="F376" s="241" t="s">
        <v>5252</v>
      </c>
      <c r="H376" s="242">
        <v>17</v>
      </c>
      <c r="I376" s="243"/>
      <c r="L376" s="239"/>
      <c r="M376" s="244"/>
      <c r="N376" s="245"/>
      <c r="O376" s="245"/>
      <c r="P376" s="245"/>
      <c r="Q376" s="245"/>
      <c r="R376" s="245"/>
      <c r="S376" s="245"/>
      <c r="T376" s="246"/>
      <c r="AT376" s="240" t="s">
        <v>402</v>
      </c>
      <c r="AU376" s="240" t="s">
        <v>87</v>
      </c>
      <c r="AV376" s="13" t="s">
        <v>87</v>
      </c>
      <c r="AW376" s="13" t="s">
        <v>43</v>
      </c>
      <c r="AX376" s="13" t="s">
        <v>80</v>
      </c>
      <c r="AY376" s="240" t="s">
        <v>281</v>
      </c>
    </row>
    <row r="377" s="14" customFormat="1">
      <c r="B377" s="247"/>
      <c r="D377" s="216" t="s">
        <v>402</v>
      </c>
      <c r="E377" s="248" t="s">
        <v>5</v>
      </c>
      <c r="F377" s="249" t="s">
        <v>405</v>
      </c>
      <c r="H377" s="250">
        <v>36</v>
      </c>
      <c r="I377" s="251"/>
      <c r="L377" s="247"/>
      <c r="M377" s="252"/>
      <c r="N377" s="253"/>
      <c r="O377" s="253"/>
      <c r="P377" s="253"/>
      <c r="Q377" s="253"/>
      <c r="R377" s="253"/>
      <c r="S377" s="253"/>
      <c r="T377" s="254"/>
      <c r="AT377" s="248" t="s">
        <v>402</v>
      </c>
      <c r="AU377" s="248" t="s">
        <v>87</v>
      </c>
      <c r="AV377" s="14" t="s">
        <v>286</v>
      </c>
      <c r="AW377" s="14" t="s">
        <v>43</v>
      </c>
      <c r="AX377" s="14" t="s">
        <v>24</v>
      </c>
      <c r="AY377" s="248" t="s">
        <v>281</v>
      </c>
    </row>
    <row r="378" s="13" customFormat="1">
      <c r="B378" s="239"/>
      <c r="D378" s="216" t="s">
        <v>402</v>
      </c>
      <c r="F378" s="241" t="s">
        <v>5253</v>
      </c>
      <c r="H378" s="242">
        <v>39.600000000000001</v>
      </c>
      <c r="I378" s="243"/>
      <c r="L378" s="239"/>
      <c r="M378" s="244"/>
      <c r="N378" s="245"/>
      <c r="O378" s="245"/>
      <c r="P378" s="245"/>
      <c r="Q378" s="245"/>
      <c r="R378" s="245"/>
      <c r="S378" s="245"/>
      <c r="T378" s="246"/>
      <c r="AT378" s="240" t="s">
        <v>402</v>
      </c>
      <c r="AU378" s="240" t="s">
        <v>87</v>
      </c>
      <c r="AV378" s="13" t="s">
        <v>87</v>
      </c>
      <c r="AW378" s="13" t="s">
        <v>6</v>
      </c>
      <c r="AX378" s="13" t="s">
        <v>24</v>
      </c>
      <c r="AY378" s="240" t="s">
        <v>281</v>
      </c>
    </row>
    <row r="379" s="1" customFormat="1" ht="25.5" customHeight="1">
      <c r="B379" s="203"/>
      <c r="C379" s="204" t="s">
        <v>1029</v>
      </c>
      <c r="D379" s="204" t="s">
        <v>282</v>
      </c>
      <c r="E379" s="205" t="s">
        <v>5254</v>
      </c>
      <c r="F379" s="206" t="s">
        <v>5255</v>
      </c>
      <c r="G379" s="207" t="s">
        <v>394</v>
      </c>
      <c r="H379" s="208">
        <v>14.85</v>
      </c>
      <c r="I379" s="209"/>
      <c r="J379" s="210">
        <f>ROUND(I379*H379,2)</f>
        <v>0</v>
      </c>
      <c r="K379" s="206" t="s">
        <v>389</v>
      </c>
      <c r="L379" s="48"/>
      <c r="M379" s="211" t="s">
        <v>5</v>
      </c>
      <c r="N379" s="212" t="s">
        <v>51</v>
      </c>
      <c r="O379" s="49"/>
      <c r="P379" s="213">
        <f>O379*H379</f>
        <v>0</v>
      </c>
      <c r="Q379" s="213">
        <v>0.0054799999999999996</v>
      </c>
      <c r="R379" s="213">
        <f>Q379*H379</f>
        <v>0.081377999999999992</v>
      </c>
      <c r="S379" s="213">
        <v>0</v>
      </c>
      <c r="T379" s="214">
        <f>S379*H379</f>
        <v>0</v>
      </c>
      <c r="AR379" s="26" t="s">
        <v>354</v>
      </c>
      <c r="AT379" s="26" t="s">
        <v>282</v>
      </c>
      <c r="AU379" s="26" t="s">
        <v>87</v>
      </c>
      <c r="AY379" s="26" t="s">
        <v>281</v>
      </c>
      <c r="BE379" s="215">
        <f>IF(N379="základní",J379,0)</f>
        <v>0</v>
      </c>
      <c r="BF379" s="215">
        <f>IF(N379="snížená",J379,0)</f>
        <v>0</v>
      </c>
      <c r="BG379" s="215">
        <f>IF(N379="zákl. přenesená",J379,0)</f>
        <v>0</v>
      </c>
      <c r="BH379" s="215">
        <f>IF(N379="sníž. přenesená",J379,0)</f>
        <v>0</v>
      </c>
      <c r="BI379" s="215">
        <f>IF(N379="nulová",J379,0)</f>
        <v>0</v>
      </c>
      <c r="BJ379" s="26" t="s">
        <v>24</v>
      </c>
      <c r="BK379" s="215">
        <f>ROUND(I379*H379,2)</f>
        <v>0</v>
      </c>
      <c r="BL379" s="26" t="s">
        <v>354</v>
      </c>
      <c r="BM379" s="26" t="s">
        <v>5256</v>
      </c>
    </row>
    <row r="380" s="1" customFormat="1">
      <c r="B380" s="48"/>
      <c r="D380" s="216" t="s">
        <v>288</v>
      </c>
      <c r="F380" s="217" t="s">
        <v>5216</v>
      </c>
      <c r="I380" s="218"/>
      <c r="L380" s="48"/>
      <c r="M380" s="219"/>
      <c r="N380" s="49"/>
      <c r="O380" s="49"/>
      <c r="P380" s="49"/>
      <c r="Q380" s="49"/>
      <c r="R380" s="49"/>
      <c r="S380" s="49"/>
      <c r="T380" s="87"/>
      <c r="AT380" s="26" t="s">
        <v>288</v>
      </c>
      <c r="AU380" s="26" t="s">
        <v>87</v>
      </c>
    </row>
    <row r="381" s="12" customFormat="1">
      <c r="B381" s="232"/>
      <c r="D381" s="216" t="s">
        <v>402</v>
      </c>
      <c r="E381" s="233" t="s">
        <v>5</v>
      </c>
      <c r="F381" s="234" t="s">
        <v>5167</v>
      </c>
      <c r="H381" s="233" t="s">
        <v>5</v>
      </c>
      <c r="I381" s="235"/>
      <c r="L381" s="232"/>
      <c r="M381" s="236"/>
      <c r="N381" s="237"/>
      <c r="O381" s="237"/>
      <c r="P381" s="237"/>
      <c r="Q381" s="237"/>
      <c r="R381" s="237"/>
      <c r="S381" s="237"/>
      <c r="T381" s="238"/>
      <c r="AT381" s="233" t="s">
        <v>402</v>
      </c>
      <c r="AU381" s="233" t="s">
        <v>87</v>
      </c>
      <c r="AV381" s="12" t="s">
        <v>24</v>
      </c>
      <c r="AW381" s="12" t="s">
        <v>43</v>
      </c>
      <c r="AX381" s="12" t="s">
        <v>80</v>
      </c>
      <c r="AY381" s="233" t="s">
        <v>281</v>
      </c>
    </row>
    <row r="382" s="13" customFormat="1">
      <c r="B382" s="239"/>
      <c r="D382" s="216" t="s">
        <v>402</v>
      </c>
      <c r="E382" s="240" t="s">
        <v>5</v>
      </c>
      <c r="F382" s="241" t="s">
        <v>5257</v>
      </c>
      <c r="H382" s="242">
        <v>13.5</v>
      </c>
      <c r="I382" s="243"/>
      <c r="L382" s="239"/>
      <c r="M382" s="244"/>
      <c r="N382" s="245"/>
      <c r="O382" s="245"/>
      <c r="P382" s="245"/>
      <c r="Q382" s="245"/>
      <c r="R382" s="245"/>
      <c r="S382" s="245"/>
      <c r="T382" s="246"/>
      <c r="AT382" s="240" t="s">
        <v>402</v>
      </c>
      <c r="AU382" s="240" t="s">
        <v>87</v>
      </c>
      <c r="AV382" s="13" t="s">
        <v>87</v>
      </c>
      <c r="AW382" s="13" t="s">
        <v>43</v>
      </c>
      <c r="AX382" s="13" t="s">
        <v>24</v>
      </c>
      <c r="AY382" s="240" t="s">
        <v>281</v>
      </c>
    </row>
    <row r="383" s="13" customFormat="1">
      <c r="B383" s="239"/>
      <c r="D383" s="216" t="s">
        <v>402</v>
      </c>
      <c r="F383" s="241" t="s">
        <v>5258</v>
      </c>
      <c r="H383" s="242">
        <v>14.85</v>
      </c>
      <c r="I383" s="243"/>
      <c r="L383" s="239"/>
      <c r="M383" s="244"/>
      <c r="N383" s="245"/>
      <c r="O383" s="245"/>
      <c r="P383" s="245"/>
      <c r="Q383" s="245"/>
      <c r="R383" s="245"/>
      <c r="S383" s="245"/>
      <c r="T383" s="246"/>
      <c r="AT383" s="240" t="s">
        <v>402</v>
      </c>
      <c r="AU383" s="240" t="s">
        <v>87</v>
      </c>
      <c r="AV383" s="13" t="s">
        <v>87</v>
      </c>
      <c r="AW383" s="13" t="s">
        <v>6</v>
      </c>
      <c r="AX383" s="13" t="s">
        <v>24</v>
      </c>
      <c r="AY383" s="240" t="s">
        <v>281</v>
      </c>
    </row>
    <row r="384" s="1" customFormat="1" ht="16.5" customHeight="1">
      <c r="B384" s="203"/>
      <c r="C384" s="204" t="s">
        <v>1034</v>
      </c>
      <c r="D384" s="204" t="s">
        <v>282</v>
      </c>
      <c r="E384" s="205" t="s">
        <v>5259</v>
      </c>
      <c r="F384" s="206" t="s">
        <v>5260</v>
      </c>
      <c r="G384" s="207" t="s">
        <v>515</v>
      </c>
      <c r="H384" s="208">
        <v>5</v>
      </c>
      <c r="I384" s="209"/>
      <c r="J384" s="210">
        <f>ROUND(I384*H384,2)</f>
        <v>0</v>
      </c>
      <c r="K384" s="206" t="s">
        <v>5</v>
      </c>
      <c r="L384" s="48"/>
      <c r="M384" s="211" t="s">
        <v>5</v>
      </c>
      <c r="N384" s="212" t="s">
        <v>51</v>
      </c>
      <c r="O384" s="49"/>
      <c r="P384" s="213">
        <f>O384*H384</f>
        <v>0</v>
      </c>
      <c r="Q384" s="213">
        <v>0</v>
      </c>
      <c r="R384" s="213">
        <f>Q384*H384</f>
        <v>0</v>
      </c>
      <c r="S384" s="213">
        <v>0</v>
      </c>
      <c r="T384" s="214">
        <f>S384*H384</f>
        <v>0</v>
      </c>
      <c r="AR384" s="26" t="s">
        <v>354</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354</v>
      </c>
      <c r="BM384" s="26" t="s">
        <v>5261</v>
      </c>
    </row>
    <row r="385" s="1" customFormat="1">
      <c r="B385" s="48"/>
      <c r="D385" s="216" t="s">
        <v>288</v>
      </c>
      <c r="F385" s="217" t="s">
        <v>5262</v>
      </c>
      <c r="I385" s="218"/>
      <c r="L385" s="48"/>
      <c r="M385" s="219"/>
      <c r="N385" s="49"/>
      <c r="O385" s="49"/>
      <c r="P385" s="49"/>
      <c r="Q385" s="49"/>
      <c r="R385" s="49"/>
      <c r="S385" s="49"/>
      <c r="T385" s="87"/>
      <c r="AT385" s="26" t="s">
        <v>288</v>
      </c>
      <c r="AU385" s="26" t="s">
        <v>87</v>
      </c>
    </row>
    <row r="386" s="1" customFormat="1" ht="16.5" customHeight="1">
      <c r="B386" s="203"/>
      <c r="C386" s="204" t="s">
        <v>1039</v>
      </c>
      <c r="D386" s="204" t="s">
        <v>282</v>
      </c>
      <c r="E386" s="205" t="s">
        <v>5263</v>
      </c>
      <c r="F386" s="206" t="s">
        <v>5264</v>
      </c>
      <c r="G386" s="207" t="s">
        <v>515</v>
      </c>
      <c r="H386" s="208">
        <v>16</v>
      </c>
      <c r="I386" s="209"/>
      <c r="J386" s="210">
        <f>ROUND(I386*H386,2)</f>
        <v>0</v>
      </c>
      <c r="K386" s="206" t="s">
        <v>389</v>
      </c>
      <c r="L386" s="48"/>
      <c r="M386" s="211" t="s">
        <v>5</v>
      </c>
      <c r="N386" s="212" t="s">
        <v>51</v>
      </c>
      <c r="O386" s="49"/>
      <c r="P386" s="213">
        <f>O386*H386</f>
        <v>0</v>
      </c>
      <c r="Q386" s="213">
        <v>0</v>
      </c>
      <c r="R386" s="213">
        <f>Q386*H386</f>
        <v>0</v>
      </c>
      <c r="S386" s="213">
        <v>0</v>
      </c>
      <c r="T386" s="214">
        <f>S386*H386</f>
        <v>0</v>
      </c>
      <c r="AR386" s="26" t="s">
        <v>354</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354</v>
      </c>
      <c r="BM386" s="26" t="s">
        <v>5265</v>
      </c>
    </row>
    <row r="387" s="1" customFormat="1">
      <c r="B387" s="48"/>
      <c r="D387" s="216" t="s">
        <v>288</v>
      </c>
      <c r="F387" s="217" t="s">
        <v>5266</v>
      </c>
      <c r="I387" s="218"/>
      <c r="L387" s="48"/>
      <c r="M387" s="219"/>
      <c r="N387" s="49"/>
      <c r="O387" s="49"/>
      <c r="P387" s="49"/>
      <c r="Q387" s="49"/>
      <c r="R387" s="49"/>
      <c r="S387" s="49"/>
      <c r="T387" s="87"/>
      <c r="AT387" s="26" t="s">
        <v>288</v>
      </c>
      <c r="AU387" s="26" t="s">
        <v>87</v>
      </c>
    </row>
    <row r="388" s="12" customFormat="1">
      <c r="B388" s="232"/>
      <c r="D388" s="216" t="s">
        <v>402</v>
      </c>
      <c r="E388" s="233" t="s">
        <v>5</v>
      </c>
      <c r="F388" s="234" t="s">
        <v>5267</v>
      </c>
      <c r="H388" s="233" t="s">
        <v>5</v>
      </c>
      <c r="I388" s="235"/>
      <c r="L388" s="232"/>
      <c r="M388" s="236"/>
      <c r="N388" s="237"/>
      <c r="O388" s="237"/>
      <c r="P388" s="237"/>
      <c r="Q388" s="237"/>
      <c r="R388" s="237"/>
      <c r="S388" s="237"/>
      <c r="T388" s="238"/>
      <c r="AT388" s="233" t="s">
        <v>402</v>
      </c>
      <c r="AU388" s="233" t="s">
        <v>87</v>
      </c>
      <c r="AV388" s="12" t="s">
        <v>24</v>
      </c>
      <c r="AW388" s="12" t="s">
        <v>43</v>
      </c>
      <c r="AX388" s="12" t="s">
        <v>80</v>
      </c>
      <c r="AY388" s="233" t="s">
        <v>281</v>
      </c>
    </row>
    <row r="389" s="13" customFormat="1">
      <c r="B389" s="239"/>
      <c r="D389" s="216" t="s">
        <v>402</v>
      </c>
      <c r="E389" s="240" t="s">
        <v>5</v>
      </c>
      <c r="F389" s="241" t="s">
        <v>5268</v>
      </c>
      <c r="H389" s="242">
        <v>16</v>
      </c>
      <c r="I389" s="243"/>
      <c r="L389" s="239"/>
      <c r="M389" s="244"/>
      <c r="N389" s="245"/>
      <c r="O389" s="245"/>
      <c r="P389" s="245"/>
      <c r="Q389" s="245"/>
      <c r="R389" s="245"/>
      <c r="S389" s="245"/>
      <c r="T389" s="246"/>
      <c r="AT389" s="240" t="s">
        <v>402</v>
      </c>
      <c r="AU389" s="240" t="s">
        <v>87</v>
      </c>
      <c r="AV389" s="13" t="s">
        <v>87</v>
      </c>
      <c r="AW389" s="13" t="s">
        <v>43</v>
      </c>
      <c r="AX389" s="13" t="s">
        <v>24</v>
      </c>
      <c r="AY389" s="240" t="s">
        <v>281</v>
      </c>
    </row>
    <row r="390" s="1" customFormat="1" ht="16.5" customHeight="1">
      <c r="B390" s="203"/>
      <c r="C390" s="204" t="s">
        <v>1044</v>
      </c>
      <c r="D390" s="204" t="s">
        <v>282</v>
      </c>
      <c r="E390" s="205" t="s">
        <v>5269</v>
      </c>
      <c r="F390" s="206" t="s">
        <v>5270</v>
      </c>
      <c r="G390" s="207" t="s">
        <v>515</v>
      </c>
      <c r="H390" s="208">
        <v>14</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5271</v>
      </c>
    </row>
    <row r="391" s="1" customFormat="1">
      <c r="B391" s="48"/>
      <c r="D391" s="216" t="s">
        <v>288</v>
      </c>
      <c r="F391" s="217" t="s">
        <v>5272</v>
      </c>
      <c r="I391" s="218"/>
      <c r="L391" s="48"/>
      <c r="M391" s="219"/>
      <c r="N391" s="49"/>
      <c r="O391" s="49"/>
      <c r="P391" s="49"/>
      <c r="Q391" s="49"/>
      <c r="R391" s="49"/>
      <c r="S391" s="49"/>
      <c r="T391" s="87"/>
      <c r="AT391" s="26" t="s">
        <v>288</v>
      </c>
      <c r="AU391" s="26" t="s">
        <v>87</v>
      </c>
    </row>
    <row r="392" s="12" customFormat="1">
      <c r="B392" s="232"/>
      <c r="D392" s="216" t="s">
        <v>402</v>
      </c>
      <c r="E392" s="233" t="s">
        <v>5</v>
      </c>
      <c r="F392" s="234" t="s">
        <v>5267</v>
      </c>
      <c r="H392" s="233" t="s">
        <v>5</v>
      </c>
      <c r="I392" s="235"/>
      <c r="L392" s="232"/>
      <c r="M392" s="236"/>
      <c r="N392" s="237"/>
      <c r="O392" s="237"/>
      <c r="P392" s="237"/>
      <c r="Q392" s="237"/>
      <c r="R392" s="237"/>
      <c r="S392" s="237"/>
      <c r="T392" s="238"/>
      <c r="AT392" s="233" t="s">
        <v>402</v>
      </c>
      <c r="AU392" s="233" t="s">
        <v>87</v>
      </c>
      <c r="AV392" s="12" t="s">
        <v>24</v>
      </c>
      <c r="AW392" s="12" t="s">
        <v>43</v>
      </c>
      <c r="AX392" s="12" t="s">
        <v>80</v>
      </c>
      <c r="AY392" s="233" t="s">
        <v>281</v>
      </c>
    </row>
    <row r="393" s="13" customFormat="1">
      <c r="B393" s="239"/>
      <c r="D393" s="216" t="s">
        <v>402</v>
      </c>
      <c r="E393" s="240" t="s">
        <v>5</v>
      </c>
      <c r="F393" s="241" t="s">
        <v>5273</v>
      </c>
      <c r="H393" s="242">
        <v>14</v>
      </c>
      <c r="I393" s="243"/>
      <c r="L393" s="239"/>
      <c r="M393" s="244"/>
      <c r="N393" s="245"/>
      <c r="O393" s="245"/>
      <c r="P393" s="245"/>
      <c r="Q393" s="245"/>
      <c r="R393" s="245"/>
      <c r="S393" s="245"/>
      <c r="T393" s="246"/>
      <c r="AT393" s="240" t="s">
        <v>402</v>
      </c>
      <c r="AU393" s="240" t="s">
        <v>87</v>
      </c>
      <c r="AV393" s="13" t="s">
        <v>87</v>
      </c>
      <c r="AW393" s="13" t="s">
        <v>43</v>
      </c>
      <c r="AX393" s="13" t="s">
        <v>24</v>
      </c>
      <c r="AY393" s="240" t="s">
        <v>281</v>
      </c>
    </row>
    <row r="394" s="1" customFormat="1" ht="16.5" customHeight="1">
      <c r="B394" s="203"/>
      <c r="C394" s="204" t="s">
        <v>1051</v>
      </c>
      <c r="D394" s="204" t="s">
        <v>282</v>
      </c>
      <c r="E394" s="205" t="s">
        <v>5274</v>
      </c>
      <c r="F394" s="206" t="s">
        <v>5275</v>
      </c>
      <c r="G394" s="207" t="s">
        <v>515</v>
      </c>
      <c r="H394" s="208">
        <v>12</v>
      </c>
      <c r="I394" s="209"/>
      <c r="J394" s="210">
        <f>ROUND(I394*H394,2)</f>
        <v>0</v>
      </c>
      <c r="K394" s="206" t="s">
        <v>389</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5276</v>
      </c>
    </row>
    <row r="395" s="1" customFormat="1">
      <c r="B395" s="48"/>
      <c r="D395" s="216" t="s">
        <v>288</v>
      </c>
      <c r="F395" s="217" t="s">
        <v>5277</v>
      </c>
      <c r="I395" s="218"/>
      <c r="L395" s="48"/>
      <c r="M395" s="219"/>
      <c r="N395" s="49"/>
      <c r="O395" s="49"/>
      <c r="P395" s="49"/>
      <c r="Q395" s="49"/>
      <c r="R395" s="49"/>
      <c r="S395" s="49"/>
      <c r="T395" s="87"/>
      <c r="AT395" s="26" t="s">
        <v>288</v>
      </c>
      <c r="AU395" s="26" t="s">
        <v>87</v>
      </c>
    </row>
    <row r="396" s="12" customFormat="1">
      <c r="B396" s="232"/>
      <c r="D396" s="216" t="s">
        <v>402</v>
      </c>
      <c r="E396" s="233" t="s">
        <v>5</v>
      </c>
      <c r="F396" s="234" t="s">
        <v>5267</v>
      </c>
      <c r="H396" s="233" t="s">
        <v>5</v>
      </c>
      <c r="I396" s="235"/>
      <c r="L396" s="232"/>
      <c r="M396" s="236"/>
      <c r="N396" s="237"/>
      <c r="O396" s="237"/>
      <c r="P396" s="237"/>
      <c r="Q396" s="237"/>
      <c r="R396" s="237"/>
      <c r="S396" s="237"/>
      <c r="T396" s="238"/>
      <c r="AT396" s="233" t="s">
        <v>402</v>
      </c>
      <c r="AU396" s="233" t="s">
        <v>87</v>
      </c>
      <c r="AV396" s="12" t="s">
        <v>24</v>
      </c>
      <c r="AW396" s="12" t="s">
        <v>43</v>
      </c>
      <c r="AX396" s="12" t="s">
        <v>80</v>
      </c>
      <c r="AY396" s="233" t="s">
        <v>281</v>
      </c>
    </row>
    <row r="397" s="13" customFormat="1">
      <c r="B397" s="239"/>
      <c r="D397" s="216" t="s">
        <v>402</v>
      </c>
      <c r="E397" s="240" t="s">
        <v>5</v>
      </c>
      <c r="F397" s="241" t="s">
        <v>5278</v>
      </c>
      <c r="H397" s="242">
        <v>12</v>
      </c>
      <c r="I397" s="243"/>
      <c r="L397" s="239"/>
      <c r="M397" s="244"/>
      <c r="N397" s="245"/>
      <c r="O397" s="245"/>
      <c r="P397" s="245"/>
      <c r="Q397" s="245"/>
      <c r="R397" s="245"/>
      <c r="S397" s="245"/>
      <c r="T397" s="246"/>
      <c r="AT397" s="240" t="s">
        <v>402</v>
      </c>
      <c r="AU397" s="240" t="s">
        <v>87</v>
      </c>
      <c r="AV397" s="13" t="s">
        <v>87</v>
      </c>
      <c r="AW397" s="13" t="s">
        <v>43</v>
      </c>
      <c r="AX397" s="13" t="s">
        <v>24</v>
      </c>
      <c r="AY397" s="240" t="s">
        <v>281</v>
      </c>
    </row>
    <row r="398" s="1" customFormat="1" ht="16.5" customHeight="1">
      <c r="B398" s="203"/>
      <c r="C398" s="204" t="s">
        <v>1061</v>
      </c>
      <c r="D398" s="204" t="s">
        <v>282</v>
      </c>
      <c r="E398" s="205" t="s">
        <v>5279</v>
      </c>
      <c r="F398" s="206" t="s">
        <v>5280</v>
      </c>
      <c r="G398" s="207" t="s">
        <v>515</v>
      </c>
      <c r="H398" s="208">
        <v>3</v>
      </c>
      <c r="I398" s="209"/>
      <c r="J398" s="210">
        <f>ROUND(I398*H398,2)</f>
        <v>0</v>
      </c>
      <c r="K398" s="206" t="s">
        <v>5</v>
      </c>
      <c r="L398" s="48"/>
      <c r="M398" s="211" t="s">
        <v>5</v>
      </c>
      <c r="N398" s="212" t="s">
        <v>51</v>
      </c>
      <c r="O398" s="49"/>
      <c r="P398" s="213">
        <f>O398*H398</f>
        <v>0</v>
      </c>
      <c r="Q398" s="213">
        <v>0.0010100000000000001</v>
      </c>
      <c r="R398" s="213">
        <f>Q398*H398</f>
        <v>0.0030300000000000001</v>
      </c>
      <c r="S398" s="213">
        <v>0</v>
      </c>
      <c r="T398" s="214">
        <f>S398*H398</f>
        <v>0</v>
      </c>
      <c r="AR398" s="26" t="s">
        <v>354</v>
      </c>
      <c r="AT398" s="26" t="s">
        <v>282</v>
      </c>
      <c r="AU398" s="26" t="s">
        <v>87</v>
      </c>
      <c r="AY398" s="26" t="s">
        <v>281</v>
      </c>
      <c r="BE398" s="215">
        <f>IF(N398="základní",J398,0)</f>
        <v>0</v>
      </c>
      <c r="BF398" s="215">
        <f>IF(N398="snížená",J398,0)</f>
        <v>0</v>
      </c>
      <c r="BG398" s="215">
        <f>IF(N398="zákl. přenesená",J398,0)</f>
        <v>0</v>
      </c>
      <c r="BH398" s="215">
        <f>IF(N398="sníž. přenesená",J398,0)</f>
        <v>0</v>
      </c>
      <c r="BI398" s="215">
        <f>IF(N398="nulová",J398,0)</f>
        <v>0</v>
      </c>
      <c r="BJ398" s="26" t="s">
        <v>24</v>
      </c>
      <c r="BK398" s="215">
        <f>ROUND(I398*H398,2)</f>
        <v>0</v>
      </c>
      <c r="BL398" s="26" t="s">
        <v>354</v>
      </c>
      <c r="BM398" s="26" t="s">
        <v>5281</v>
      </c>
    </row>
    <row r="399" s="1" customFormat="1">
      <c r="B399" s="48"/>
      <c r="D399" s="216" t="s">
        <v>288</v>
      </c>
      <c r="F399" s="217" t="s">
        <v>5282</v>
      </c>
      <c r="I399" s="218"/>
      <c r="L399" s="48"/>
      <c r="M399" s="219"/>
      <c r="N399" s="49"/>
      <c r="O399" s="49"/>
      <c r="P399" s="49"/>
      <c r="Q399" s="49"/>
      <c r="R399" s="49"/>
      <c r="S399" s="49"/>
      <c r="T399" s="87"/>
      <c r="AT399" s="26" t="s">
        <v>288</v>
      </c>
      <c r="AU399" s="26" t="s">
        <v>87</v>
      </c>
    </row>
    <row r="400" s="1" customFormat="1" ht="16.5" customHeight="1">
      <c r="B400" s="203"/>
      <c r="C400" s="204" t="s">
        <v>1067</v>
      </c>
      <c r="D400" s="204" t="s">
        <v>282</v>
      </c>
      <c r="E400" s="205" t="s">
        <v>5283</v>
      </c>
      <c r="F400" s="206" t="s">
        <v>5284</v>
      </c>
      <c r="G400" s="207" t="s">
        <v>515</v>
      </c>
      <c r="H400" s="208">
        <v>3</v>
      </c>
      <c r="I400" s="209"/>
      <c r="J400" s="210">
        <f>ROUND(I400*H400,2)</f>
        <v>0</v>
      </c>
      <c r="K400" s="206" t="s">
        <v>389</v>
      </c>
      <c r="L400" s="48"/>
      <c r="M400" s="211" t="s">
        <v>5</v>
      </c>
      <c r="N400" s="212" t="s">
        <v>51</v>
      </c>
      <c r="O400" s="49"/>
      <c r="P400" s="213">
        <f>O400*H400</f>
        <v>0</v>
      </c>
      <c r="Q400" s="213">
        <v>0.00148</v>
      </c>
      <c r="R400" s="213">
        <f>Q400*H400</f>
        <v>0.0044399999999999995</v>
      </c>
      <c r="S400" s="213">
        <v>0</v>
      </c>
      <c r="T400" s="214">
        <f>S400*H400</f>
        <v>0</v>
      </c>
      <c r="AR400" s="26" t="s">
        <v>354</v>
      </c>
      <c r="AT400" s="26" t="s">
        <v>282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354</v>
      </c>
      <c r="BM400" s="26" t="s">
        <v>5285</v>
      </c>
    </row>
    <row r="401" s="1" customFormat="1">
      <c r="B401" s="48"/>
      <c r="D401" s="216" t="s">
        <v>288</v>
      </c>
      <c r="F401" s="217" t="s">
        <v>5286</v>
      </c>
      <c r="I401" s="218"/>
      <c r="L401" s="48"/>
      <c r="M401" s="219"/>
      <c r="N401" s="49"/>
      <c r="O401" s="49"/>
      <c r="P401" s="49"/>
      <c r="Q401" s="49"/>
      <c r="R401" s="49"/>
      <c r="S401" s="49"/>
      <c r="T401" s="87"/>
      <c r="AT401" s="26" t="s">
        <v>288</v>
      </c>
      <c r="AU401" s="26" t="s">
        <v>87</v>
      </c>
    </row>
    <row r="402" s="1" customFormat="1" ht="16.5" customHeight="1">
      <c r="B402" s="203"/>
      <c r="C402" s="204" t="s">
        <v>1072</v>
      </c>
      <c r="D402" s="204" t="s">
        <v>282</v>
      </c>
      <c r="E402" s="205" t="s">
        <v>5287</v>
      </c>
      <c r="F402" s="206" t="s">
        <v>5288</v>
      </c>
      <c r="G402" s="207" t="s">
        <v>515</v>
      </c>
      <c r="H402" s="208">
        <v>6</v>
      </c>
      <c r="I402" s="209"/>
      <c r="J402" s="210">
        <f>ROUND(I402*H402,2)</f>
        <v>0</v>
      </c>
      <c r="K402" s="206" t="s">
        <v>389</v>
      </c>
      <c r="L402" s="48"/>
      <c r="M402" s="211" t="s">
        <v>5</v>
      </c>
      <c r="N402" s="212" t="s">
        <v>51</v>
      </c>
      <c r="O402" s="49"/>
      <c r="P402" s="213">
        <f>O402*H402</f>
        <v>0</v>
      </c>
      <c r="Q402" s="213">
        <v>0.00062</v>
      </c>
      <c r="R402" s="213">
        <f>Q402*H402</f>
        <v>0.0037200000000000002</v>
      </c>
      <c r="S402" s="213">
        <v>0</v>
      </c>
      <c r="T402" s="214">
        <f>S402*H402</f>
        <v>0</v>
      </c>
      <c r="AR402" s="26" t="s">
        <v>354</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354</v>
      </c>
      <c r="BM402" s="26" t="s">
        <v>5289</v>
      </c>
    </row>
    <row r="403" s="1" customFormat="1">
      <c r="B403" s="48"/>
      <c r="D403" s="216" t="s">
        <v>288</v>
      </c>
      <c r="F403" s="217" t="s">
        <v>5290</v>
      </c>
      <c r="I403" s="218"/>
      <c r="L403" s="48"/>
      <c r="M403" s="219"/>
      <c r="N403" s="49"/>
      <c r="O403" s="49"/>
      <c r="P403" s="49"/>
      <c r="Q403" s="49"/>
      <c r="R403" s="49"/>
      <c r="S403" s="49"/>
      <c r="T403" s="87"/>
      <c r="AT403" s="26" t="s">
        <v>288</v>
      </c>
      <c r="AU403" s="26" t="s">
        <v>87</v>
      </c>
    </row>
    <row r="404" s="13" customFormat="1">
      <c r="B404" s="239"/>
      <c r="D404" s="216" t="s">
        <v>402</v>
      </c>
      <c r="E404" s="240" t="s">
        <v>5</v>
      </c>
      <c r="F404" s="241" t="s">
        <v>5291</v>
      </c>
      <c r="H404" s="242">
        <v>6</v>
      </c>
      <c r="I404" s="243"/>
      <c r="L404" s="239"/>
      <c r="M404" s="244"/>
      <c r="N404" s="245"/>
      <c r="O404" s="245"/>
      <c r="P404" s="245"/>
      <c r="Q404" s="245"/>
      <c r="R404" s="245"/>
      <c r="S404" s="245"/>
      <c r="T404" s="246"/>
      <c r="AT404" s="240" t="s">
        <v>402</v>
      </c>
      <c r="AU404" s="240" t="s">
        <v>87</v>
      </c>
      <c r="AV404" s="13" t="s">
        <v>87</v>
      </c>
      <c r="AW404" s="13" t="s">
        <v>43</v>
      </c>
      <c r="AX404" s="13" t="s">
        <v>24</v>
      </c>
      <c r="AY404" s="240" t="s">
        <v>281</v>
      </c>
    </row>
    <row r="405" s="1" customFormat="1" ht="25.5" customHeight="1">
      <c r="B405" s="203"/>
      <c r="C405" s="255" t="s">
        <v>1078</v>
      </c>
      <c r="D405" s="255" t="s">
        <v>512</v>
      </c>
      <c r="E405" s="256" t="s">
        <v>5292</v>
      </c>
      <c r="F405" s="257" t="s">
        <v>5293</v>
      </c>
      <c r="G405" s="258" t="s">
        <v>515</v>
      </c>
      <c r="H405" s="259">
        <v>1</v>
      </c>
      <c r="I405" s="260"/>
      <c r="J405" s="261">
        <f>ROUND(I405*H405,2)</f>
        <v>0</v>
      </c>
      <c r="K405" s="257" t="s">
        <v>5</v>
      </c>
      <c r="L405" s="262"/>
      <c r="M405" s="263" t="s">
        <v>5</v>
      </c>
      <c r="N405" s="264" t="s">
        <v>51</v>
      </c>
      <c r="O405" s="49"/>
      <c r="P405" s="213">
        <f>O405*H405</f>
        <v>0</v>
      </c>
      <c r="Q405" s="213">
        <v>0.0044000000000000003</v>
      </c>
      <c r="R405" s="213">
        <f>Q405*H405</f>
        <v>0.0044000000000000003</v>
      </c>
      <c r="S405" s="213">
        <v>0</v>
      </c>
      <c r="T405" s="214">
        <f>S405*H405</f>
        <v>0</v>
      </c>
      <c r="AR405" s="26" t="s">
        <v>738</v>
      </c>
      <c r="AT405" s="26" t="s">
        <v>512</v>
      </c>
      <c r="AU405" s="26" t="s">
        <v>87</v>
      </c>
      <c r="AY405" s="26" t="s">
        <v>281</v>
      </c>
      <c r="BE405" s="215">
        <f>IF(N405="základní",J405,0)</f>
        <v>0</v>
      </c>
      <c r="BF405" s="215">
        <f>IF(N405="snížená",J405,0)</f>
        <v>0</v>
      </c>
      <c r="BG405" s="215">
        <f>IF(N405="zákl. přenesená",J405,0)</f>
        <v>0</v>
      </c>
      <c r="BH405" s="215">
        <f>IF(N405="sníž. přenesená",J405,0)</f>
        <v>0</v>
      </c>
      <c r="BI405" s="215">
        <f>IF(N405="nulová",J405,0)</f>
        <v>0</v>
      </c>
      <c r="BJ405" s="26" t="s">
        <v>24</v>
      </c>
      <c r="BK405" s="215">
        <f>ROUND(I405*H405,2)</f>
        <v>0</v>
      </c>
      <c r="BL405" s="26" t="s">
        <v>354</v>
      </c>
      <c r="BM405" s="26" t="s">
        <v>5294</v>
      </c>
    </row>
    <row r="406" s="1" customFormat="1">
      <c r="B406" s="48"/>
      <c r="D406" s="216" t="s">
        <v>288</v>
      </c>
      <c r="F406" s="217" t="s">
        <v>5295</v>
      </c>
      <c r="I406" s="218"/>
      <c r="L406" s="48"/>
      <c r="M406" s="219"/>
      <c r="N406" s="49"/>
      <c r="O406" s="49"/>
      <c r="P406" s="49"/>
      <c r="Q406" s="49"/>
      <c r="R406" s="49"/>
      <c r="S406" s="49"/>
      <c r="T406" s="87"/>
      <c r="AT406" s="26" t="s">
        <v>288</v>
      </c>
      <c r="AU406" s="26" t="s">
        <v>87</v>
      </c>
    </row>
    <row r="407" s="1" customFormat="1" ht="25.5" customHeight="1">
      <c r="B407" s="203"/>
      <c r="C407" s="255" t="s">
        <v>1084</v>
      </c>
      <c r="D407" s="255" t="s">
        <v>512</v>
      </c>
      <c r="E407" s="256" t="s">
        <v>5296</v>
      </c>
      <c r="F407" s="257" t="s">
        <v>5297</v>
      </c>
      <c r="G407" s="258" t="s">
        <v>515</v>
      </c>
      <c r="H407" s="259">
        <v>4</v>
      </c>
      <c r="I407" s="260"/>
      <c r="J407" s="261">
        <f>ROUND(I407*H407,2)</f>
        <v>0</v>
      </c>
      <c r="K407" s="257" t="s">
        <v>5</v>
      </c>
      <c r="L407" s="262"/>
      <c r="M407" s="263" t="s">
        <v>5</v>
      </c>
      <c r="N407" s="264" t="s">
        <v>51</v>
      </c>
      <c r="O407" s="49"/>
      <c r="P407" s="213">
        <f>O407*H407</f>
        <v>0</v>
      </c>
      <c r="Q407" s="213">
        <v>0.0044000000000000003</v>
      </c>
      <c r="R407" s="213">
        <f>Q407*H407</f>
        <v>0.017600000000000001</v>
      </c>
      <c r="S407" s="213">
        <v>0</v>
      </c>
      <c r="T407" s="214">
        <f>S407*H407</f>
        <v>0</v>
      </c>
      <c r="AR407" s="26" t="s">
        <v>738</v>
      </c>
      <c r="AT407" s="26" t="s">
        <v>512</v>
      </c>
      <c r="AU407" s="26" t="s">
        <v>87</v>
      </c>
      <c r="AY407" s="26" t="s">
        <v>281</v>
      </c>
      <c r="BE407" s="215">
        <f>IF(N407="základní",J407,0)</f>
        <v>0</v>
      </c>
      <c r="BF407" s="215">
        <f>IF(N407="snížená",J407,0)</f>
        <v>0</v>
      </c>
      <c r="BG407" s="215">
        <f>IF(N407="zákl. přenesená",J407,0)</f>
        <v>0</v>
      </c>
      <c r="BH407" s="215">
        <f>IF(N407="sníž. přenesená",J407,0)</f>
        <v>0</v>
      </c>
      <c r="BI407" s="215">
        <f>IF(N407="nulová",J407,0)</f>
        <v>0</v>
      </c>
      <c r="BJ407" s="26" t="s">
        <v>24</v>
      </c>
      <c r="BK407" s="215">
        <f>ROUND(I407*H407,2)</f>
        <v>0</v>
      </c>
      <c r="BL407" s="26" t="s">
        <v>354</v>
      </c>
      <c r="BM407" s="26" t="s">
        <v>5298</v>
      </c>
    </row>
    <row r="408" s="1" customFormat="1">
      <c r="B408" s="48"/>
      <c r="D408" s="216" t="s">
        <v>288</v>
      </c>
      <c r="F408" s="217" t="s">
        <v>5299</v>
      </c>
      <c r="I408" s="218"/>
      <c r="L408" s="48"/>
      <c r="M408" s="219"/>
      <c r="N408" s="49"/>
      <c r="O408" s="49"/>
      <c r="P408" s="49"/>
      <c r="Q408" s="49"/>
      <c r="R408" s="49"/>
      <c r="S408" s="49"/>
      <c r="T408" s="87"/>
      <c r="AT408" s="26" t="s">
        <v>288</v>
      </c>
      <c r="AU408" s="26" t="s">
        <v>87</v>
      </c>
    </row>
    <row r="409" s="1" customFormat="1" ht="25.5" customHeight="1">
      <c r="B409" s="203"/>
      <c r="C409" s="204" t="s">
        <v>1096</v>
      </c>
      <c r="D409" s="204" t="s">
        <v>282</v>
      </c>
      <c r="E409" s="205" t="s">
        <v>5300</v>
      </c>
      <c r="F409" s="206" t="s">
        <v>5301</v>
      </c>
      <c r="G409" s="207" t="s">
        <v>515</v>
      </c>
      <c r="H409" s="208">
        <v>2</v>
      </c>
      <c r="I409" s="209"/>
      <c r="J409" s="210">
        <f>ROUND(I409*H409,2)</f>
        <v>0</v>
      </c>
      <c r="K409" s="206" t="s">
        <v>5</v>
      </c>
      <c r="L409" s="48"/>
      <c r="M409" s="211" t="s">
        <v>5</v>
      </c>
      <c r="N409" s="212" t="s">
        <v>51</v>
      </c>
      <c r="O409" s="49"/>
      <c r="P409" s="213">
        <f>O409*H409</f>
        <v>0</v>
      </c>
      <c r="Q409" s="213">
        <v>0.00034000000000000002</v>
      </c>
      <c r="R409" s="213">
        <f>Q409*H409</f>
        <v>0.00068000000000000005</v>
      </c>
      <c r="S409" s="213">
        <v>0</v>
      </c>
      <c r="T409" s="214">
        <f>S409*H409</f>
        <v>0</v>
      </c>
      <c r="AR409" s="26" t="s">
        <v>354</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5302</v>
      </c>
    </row>
    <row r="410" s="1" customFormat="1">
      <c r="B410" s="48"/>
      <c r="D410" s="216" t="s">
        <v>288</v>
      </c>
      <c r="F410" s="217" t="s">
        <v>5303</v>
      </c>
      <c r="I410" s="218"/>
      <c r="L410" s="48"/>
      <c r="M410" s="219"/>
      <c r="N410" s="49"/>
      <c r="O410" s="49"/>
      <c r="P410" s="49"/>
      <c r="Q410" s="49"/>
      <c r="R410" s="49"/>
      <c r="S410" s="49"/>
      <c r="T410" s="87"/>
      <c r="AT410" s="26" t="s">
        <v>288</v>
      </c>
      <c r="AU410" s="26" t="s">
        <v>87</v>
      </c>
    </row>
    <row r="411" s="1" customFormat="1" ht="16.5" customHeight="1">
      <c r="B411" s="203"/>
      <c r="C411" s="204" t="s">
        <v>1102</v>
      </c>
      <c r="D411" s="204" t="s">
        <v>282</v>
      </c>
      <c r="E411" s="205" t="s">
        <v>5304</v>
      </c>
      <c r="F411" s="206" t="s">
        <v>5305</v>
      </c>
      <c r="G411" s="207" t="s">
        <v>515</v>
      </c>
      <c r="H411" s="208">
        <v>1</v>
      </c>
      <c r="I411" s="209"/>
      <c r="J411" s="210">
        <f>ROUND(I411*H411,2)</f>
        <v>0</v>
      </c>
      <c r="K411" s="206" t="s">
        <v>5</v>
      </c>
      <c r="L411" s="48"/>
      <c r="M411" s="211" t="s">
        <v>5</v>
      </c>
      <c r="N411" s="212" t="s">
        <v>51</v>
      </c>
      <c r="O411" s="49"/>
      <c r="P411" s="213">
        <f>O411*H411</f>
        <v>0</v>
      </c>
      <c r="Q411" s="213">
        <v>0.00034000000000000002</v>
      </c>
      <c r="R411" s="213">
        <f>Q411*H411</f>
        <v>0.00034000000000000002</v>
      </c>
      <c r="S411" s="213">
        <v>0</v>
      </c>
      <c r="T411" s="214">
        <f>S411*H411</f>
        <v>0</v>
      </c>
      <c r="AR411" s="26" t="s">
        <v>354</v>
      </c>
      <c r="AT411" s="26" t="s">
        <v>282</v>
      </c>
      <c r="AU411" s="26" t="s">
        <v>87</v>
      </c>
      <c r="AY411" s="26" t="s">
        <v>281</v>
      </c>
      <c r="BE411" s="215">
        <f>IF(N411="základní",J411,0)</f>
        <v>0</v>
      </c>
      <c r="BF411" s="215">
        <f>IF(N411="snížená",J411,0)</f>
        <v>0</v>
      </c>
      <c r="BG411" s="215">
        <f>IF(N411="zákl. přenesená",J411,0)</f>
        <v>0</v>
      </c>
      <c r="BH411" s="215">
        <f>IF(N411="sníž. přenesená",J411,0)</f>
        <v>0</v>
      </c>
      <c r="BI411" s="215">
        <f>IF(N411="nulová",J411,0)</f>
        <v>0</v>
      </c>
      <c r="BJ411" s="26" t="s">
        <v>24</v>
      </c>
      <c r="BK411" s="215">
        <f>ROUND(I411*H411,2)</f>
        <v>0</v>
      </c>
      <c r="BL411" s="26" t="s">
        <v>354</v>
      </c>
      <c r="BM411" s="26" t="s">
        <v>5306</v>
      </c>
    </row>
    <row r="412" s="1" customFormat="1">
      <c r="B412" s="48"/>
      <c r="D412" s="216" t="s">
        <v>288</v>
      </c>
      <c r="F412" s="217" t="s">
        <v>5307</v>
      </c>
      <c r="I412" s="218"/>
      <c r="L412" s="48"/>
      <c r="M412" s="219"/>
      <c r="N412" s="49"/>
      <c r="O412" s="49"/>
      <c r="P412" s="49"/>
      <c r="Q412" s="49"/>
      <c r="R412" s="49"/>
      <c r="S412" s="49"/>
      <c r="T412" s="87"/>
      <c r="AT412" s="26" t="s">
        <v>288</v>
      </c>
      <c r="AU412" s="26" t="s">
        <v>87</v>
      </c>
    </row>
    <row r="413" s="1" customFormat="1" ht="38.25" customHeight="1">
      <c r="B413" s="203"/>
      <c r="C413" s="204" t="s">
        <v>1112</v>
      </c>
      <c r="D413" s="204" t="s">
        <v>282</v>
      </c>
      <c r="E413" s="205" t="s">
        <v>5308</v>
      </c>
      <c r="F413" s="206" t="s">
        <v>5309</v>
      </c>
      <c r="G413" s="207" t="s">
        <v>515</v>
      </c>
      <c r="H413" s="208">
        <v>5</v>
      </c>
      <c r="I413" s="209"/>
      <c r="J413" s="210">
        <f>ROUND(I413*H413,2)</f>
        <v>0</v>
      </c>
      <c r="K413" s="206" t="s">
        <v>5</v>
      </c>
      <c r="L413" s="48"/>
      <c r="M413" s="211" t="s">
        <v>5</v>
      </c>
      <c r="N413" s="212" t="s">
        <v>51</v>
      </c>
      <c r="O413" s="49"/>
      <c r="P413" s="213">
        <f>O413*H413</f>
        <v>0</v>
      </c>
      <c r="Q413" s="213">
        <v>0.00034000000000000002</v>
      </c>
      <c r="R413" s="213">
        <f>Q413*H413</f>
        <v>0.0017000000000000001</v>
      </c>
      <c r="S413" s="213">
        <v>0</v>
      </c>
      <c r="T413" s="214">
        <f>S413*H413</f>
        <v>0</v>
      </c>
      <c r="AR413" s="26" t="s">
        <v>354</v>
      </c>
      <c r="AT413" s="26" t="s">
        <v>282</v>
      </c>
      <c r="AU413" s="26" t="s">
        <v>87</v>
      </c>
      <c r="AY413" s="26" t="s">
        <v>281</v>
      </c>
      <c r="BE413" s="215">
        <f>IF(N413="základní",J413,0)</f>
        <v>0</v>
      </c>
      <c r="BF413" s="215">
        <f>IF(N413="snížená",J413,0)</f>
        <v>0</v>
      </c>
      <c r="BG413" s="215">
        <f>IF(N413="zákl. přenesená",J413,0)</f>
        <v>0</v>
      </c>
      <c r="BH413" s="215">
        <f>IF(N413="sníž. přenesená",J413,0)</f>
        <v>0</v>
      </c>
      <c r="BI413" s="215">
        <f>IF(N413="nulová",J413,0)</f>
        <v>0</v>
      </c>
      <c r="BJ413" s="26" t="s">
        <v>24</v>
      </c>
      <c r="BK413" s="215">
        <f>ROUND(I413*H413,2)</f>
        <v>0</v>
      </c>
      <c r="BL413" s="26" t="s">
        <v>354</v>
      </c>
      <c r="BM413" s="26" t="s">
        <v>5310</v>
      </c>
    </row>
    <row r="414" s="1" customFormat="1">
      <c r="B414" s="48"/>
      <c r="D414" s="216" t="s">
        <v>288</v>
      </c>
      <c r="F414" s="217" t="s">
        <v>5311</v>
      </c>
      <c r="I414" s="218"/>
      <c r="L414" s="48"/>
      <c r="M414" s="219"/>
      <c r="N414" s="49"/>
      <c r="O414" s="49"/>
      <c r="P414" s="49"/>
      <c r="Q414" s="49"/>
      <c r="R414" s="49"/>
      <c r="S414" s="49"/>
      <c r="T414" s="87"/>
      <c r="AT414" s="26" t="s">
        <v>288</v>
      </c>
      <c r="AU414" s="26" t="s">
        <v>87</v>
      </c>
    </row>
    <row r="415" s="12" customFormat="1">
      <c r="B415" s="232"/>
      <c r="D415" s="216" t="s">
        <v>402</v>
      </c>
      <c r="E415" s="233" t="s">
        <v>5</v>
      </c>
      <c r="F415" s="234" t="s">
        <v>5267</v>
      </c>
      <c r="H415" s="233" t="s">
        <v>5</v>
      </c>
      <c r="I415" s="235"/>
      <c r="L415" s="232"/>
      <c r="M415" s="236"/>
      <c r="N415" s="237"/>
      <c r="O415" s="237"/>
      <c r="P415" s="237"/>
      <c r="Q415" s="237"/>
      <c r="R415" s="237"/>
      <c r="S415" s="237"/>
      <c r="T415" s="238"/>
      <c r="AT415" s="233" t="s">
        <v>402</v>
      </c>
      <c r="AU415" s="233" t="s">
        <v>87</v>
      </c>
      <c r="AV415" s="12" t="s">
        <v>24</v>
      </c>
      <c r="AW415" s="12" t="s">
        <v>43</v>
      </c>
      <c r="AX415" s="12" t="s">
        <v>80</v>
      </c>
      <c r="AY415" s="233" t="s">
        <v>281</v>
      </c>
    </row>
    <row r="416" s="13" customFormat="1">
      <c r="B416" s="239"/>
      <c r="D416" s="216" t="s">
        <v>402</v>
      </c>
      <c r="E416" s="240" t="s">
        <v>5</v>
      </c>
      <c r="F416" s="241" t="s">
        <v>5312</v>
      </c>
      <c r="H416" s="242">
        <v>5</v>
      </c>
      <c r="I416" s="243"/>
      <c r="L416" s="239"/>
      <c r="M416" s="244"/>
      <c r="N416" s="245"/>
      <c r="O416" s="245"/>
      <c r="P416" s="245"/>
      <c r="Q416" s="245"/>
      <c r="R416" s="245"/>
      <c r="S416" s="245"/>
      <c r="T416" s="246"/>
      <c r="AT416" s="240" t="s">
        <v>402</v>
      </c>
      <c r="AU416" s="240" t="s">
        <v>87</v>
      </c>
      <c r="AV416" s="13" t="s">
        <v>87</v>
      </c>
      <c r="AW416" s="13" t="s">
        <v>43</v>
      </c>
      <c r="AX416" s="13" t="s">
        <v>24</v>
      </c>
      <c r="AY416" s="240" t="s">
        <v>281</v>
      </c>
    </row>
    <row r="417" s="1" customFormat="1" ht="51" customHeight="1">
      <c r="B417" s="203"/>
      <c r="C417" s="204" t="s">
        <v>1133</v>
      </c>
      <c r="D417" s="204" t="s">
        <v>282</v>
      </c>
      <c r="E417" s="205" t="s">
        <v>5313</v>
      </c>
      <c r="F417" s="206" t="s">
        <v>5314</v>
      </c>
      <c r="G417" s="207" t="s">
        <v>515</v>
      </c>
      <c r="H417" s="208">
        <v>2</v>
      </c>
      <c r="I417" s="209"/>
      <c r="J417" s="210">
        <f>ROUND(I417*H417,2)</f>
        <v>0</v>
      </c>
      <c r="K417" s="206" t="s">
        <v>5</v>
      </c>
      <c r="L417" s="48"/>
      <c r="M417" s="211" t="s">
        <v>5</v>
      </c>
      <c r="N417" s="212" t="s">
        <v>51</v>
      </c>
      <c r="O417" s="49"/>
      <c r="P417" s="213">
        <f>O417*H417</f>
        <v>0</v>
      </c>
      <c r="Q417" s="213">
        <v>0.00034000000000000002</v>
      </c>
      <c r="R417" s="213">
        <f>Q417*H417</f>
        <v>0.00068000000000000005</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5315</v>
      </c>
    </row>
    <row r="418" s="1" customFormat="1">
      <c r="B418" s="48"/>
      <c r="D418" s="216" t="s">
        <v>288</v>
      </c>
      <c r="F418" s="217" t="s">
        <v>5311</v>
      </c>
      <c r="I418" s="218"/>
      <c r="L418" s="48"/>
      <c r="M418" s="219"/>
      <c r="N418" s="49"/>
      <c r="O418" s="49"/>
      <c r="P418" s="49"/>
      <c r="Q418" s="49"/>
      <c r="R418" s="49"/>
      <c r="S418" s="49"/>
      <c r="T418" s="87"/>
      <c r="AT418" s="26" t="s">
        <v>288</v>
      </c>
      <c r="AU418" s="26" t="s">
        <v>87</v>
      </c>
    </row>
    <row r="419" s="1" customFormat="1" ht="16.5" customHeight="1">
      <c r="B419" s="203"/>
      <c r="C419" s="204" t="s">
        <v>1148</v>
      </c>
      <c r="D419" s="204" t="s">
        <v>282</v>
      </c>
      <c r="E419" s="205" t="s">
        <v>5316</v>
      </c>
      <c r="F419" s="206" t="s">
        <v>5317</v>
      </c>
      <c r="G419" s="207" t="s">
        <v>515</v>
      </c>
      <c r="H419" s="208">
        <v>3</v>
      </c>
      <c r="I419" s="209"/>
      <c r="J419" s="210">
        <f>ROUND(I419*H419,2)</f>
        <v>0</v>
      </c>
      <c r="K419" s="206" t="s">
        <v>5</v>
      </c>
      <c r="L419" s="48"/>
      <c r="M419" s="211" t="s">
        <v>5</v>
      </c>
      <c r="N419" s="212" t="s">
        <v>51</v>
      </c>
      <c r="O419" s="49"/>
      <c r="P419" s="213">
        <f>O419*H419</f>
        <v>0</v>
      </c>
      <c r="Q419" s="213">
        <v>0.00415</v>
      </c>
      <c r="R419" s="213">
        <f>Q419*H419</f>
        <v>0.012449999999999999</v>
      </c>
      <c r="S419" s="213">
        <v>0</v>
      </c>
      <c r="T419" s="214">
        <f>S419*H419</f>
        <v>0</v>
      </c>
      <c r="AR419" s="26" t="s">
        <v>354</v>
      </c>
      <c r="AT419" s="26" t="s">
        <v>282</v>
      </c>
      <c r="AU419" s="26" t="s">
        <v>87</v>
      </c>
      <c r="AY419" s="26" t="s">
        <v>281</v>
      </c>
      <c r="BE419" s="215">
        <f>IF(N419="základní",J419,0)</f>
        <v>0</v>
      </c>
      <c r="BF419" s="215">
        <f>IF(N419="snížená",J419,0)</f>
        <v>0</v>
      </c>
      <c r="BG419" s="215">
        <f>IF(N419="zákl. přenesená",J419,0)</f>
        <v>0</v>
      </c>
      <c r="BH419" s="215">
        <f>IF(N419="sníž. přenesená",J419,0)</f>
        <v>0</v>
      </c>
      <c r="BI419" s="215">
        <f>IF(N419="nulová",J419,0)</f>
        <v>0</v>
      </c>
      <c r="BJ419" s="26" t="s">
        <v>24</v>
      </c>
      <c r="BK419" s="215">
        <f>ROUND(I419*H419,2)</f>
        <v>0</v>
      </c>
      <c r="BL419" s="26" t="s">
        <v>354</v>
      </c>
      <c r="BM419" s="26" t="s">
        <v>5318</v>
      </c>
    </row>
    <row r="420" s="1" customFormat="1">
      <c r="B420" s="48"/>
      <c r="D420" s="216" t="s">
        <v>288</v>
      </c>
      <c r="F420" s="217" t="s">
        <v>5319</v>
      </c>
      <c r="I420" s="218"/>
      <c r="L420" s="48"/>
      <c r="M420" s="219"/>
      <c r="N420" s="49"/>
      <c r="O420" s="49"/>
      <c r="P420" s="49"/>
      <c r="Q420" s="49"/>
      <c r="R420" s="49"/>
      <c r="S420" s="49"/>
      <c r="T420" s="87"/>
      <c r="AT420" s="26" t="s">
        <v>288</v>
      </c>
      <c r="AU420" s="26" t="s">
        <v>87</v>
      </c>
    </row>
    <row r="421" s="1" customFormat="1" ht="16.5" customHeight="1">
      <c r="B421" s="203"/>
      <c r="C421" s="204" t="s">
        <v>1173</v>
      </c>
      <c r="D421" s="204" t="s">
        <v>282</v>
      </c>
      <c r="E421" s="205" t="s">
        <v>5320</v>
      </c>
      <c r="F421" s="206" t="s">
        <v>5321</v>
      </c>
      <c r="G421" s="207" t="s">
        <v>515</v>
      </c>
      <c r="H421" s="208">
        <v>2</v>
      </c>
      <c r="I421" s="209"/>
      <c r="J421" s="210">
        <f>ROUND(I421*H421,2)</f>
        <v>0</v>
      </c>
      <c r="K421" s="206" t="s">
        <v>5</v>
      </c>
      <c r="L421" s="48"/>
      <c r="M421" s="211" t="s">
        <v>5</v>
      </c>
      <c r="N421" s="212" t="s">
        <v>51</v>
      </c>
      <c r="O421" s="49"/>
      <c r="P421" s="213">
        <f>O421*H421</f>
        <v>0</v>
      </c>
      <c r="Q421" s="213">
        <v>0.00415</v>
      </c>
      <c r="R421" s="213">
        <f>Q421*H421</f>
        <v>0.0083000000000000001</v>
      </c>
      <c r="S421" s="213">
        <v>0</v>
      </c>
      <c r="T421" s="214">
        <f>S421*H421</f>
        <v>0</v>
      </c>
      <c r="AR421" s="26" t="s">
        <v>354</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354</v>
      </c>
      <c r="BM421" s="26" t="s">
        <v>5322</v>
      </c>
    </row>
    <row r="422" s="1" customFormat="1">
      <c r="B422" s="48"/>
      <c r="D422" s="216" t="s">
        <v>288</v>
      </c>
      <c r="F422" s="217" t="s">
        <v>5323</v>
      </c>
      <c r="I422" s="218"/>
      <c r="L422" s="48"/>
      <c r="M422" s="219"/>
      <c r="N422" s="49"/>
      <c r="O422" s="49"/>
      <c r="P422" s="49"/>
      <c r="Q422" s="49"/>
      <c r="R422" s="49"/>
      <c r="S422" s="49"/>
      <c r="T422" s="87"/>
      <c r="AT422" s="26" t="s">
        <v>288</v>
      </c>
      <c r="AU422" s="26" t="s">
        <v>87</v>
      </c>
    </row>
    <row r="423" s="1" customFormat="1" ht="16.5" customHeight="1">
      <c r="B423" s="203"/>
      <c r="C423" s="204" t="s">
        <v>1183</v>
      </c>
      <c r="D423" s="204" t="s">
        <v>282</v>
      </c>
      <c r="E423" s="205" t="s">
        <v>5324</v>
      </c>
      <c r="F423" s="206" t="s">
        <v>5325</v>
      </c>
      <c r="G423" s="207" t="s">
        <v>515</v>
      </c>
      <c r="H423" s="208">
        <v>2</v>
      </c>
      <c r="I423" s="209"/>
      <c r="J423" s="210">
        <f>ROUND(I423*H423,2)</f>
        <v>0</v>
      </c>
      <c r="K423" s="206" t="s">
        <v>5</v>
      </c>
      <c r="L423" s="48"/>
      <c r="M423" s="211" t="s">
        <v>5</v>
      </c>
      <c r="N423" s="212" t="s">
        <v>51</v>
      </c>
      <c r="O423" s="49"/>
      <c r="P423" s="213">
        <f>O423*H423</f>
        <v>0</v>
      </c>
      <c r="Q423" s="213">
        <v>0.00415</v>
      </c>
      <c r="R423" s="213">
        <f>Q423*H423</f>
        <v>0.0083000000000000001</v>
      </c>
      <c r="S423" s="213">
        <v>0</v>
      </c>
      <c r="T423" s="214">
        <f>S423*H423</f>
        <v>0</v>
      </c>
      <c r="AR423" s="26" t="s">
        <v>354</v>
      </c>
      <c r="AT423" s="26" t="s">
        <v>282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5326</v>
      </c>
    </row>
    <row r="424" s="1" customFormat="1">
      <c r="B424" s="48"/>
      <c r="D424" s="216" t="s">
        <v>288</v>
      </c>
      <c r="F424" s="217" t="s">
        <v>5327</v>
      </c>
      <c r="I424" s="218"/>
      <c r="L424" s="48"/>
      <c r="M424" s="219"/>
      <c r="N424" s="49"/>
      <c r="O424" s="49"/>
      <c r="P424" s="49"/>
      <c r="Q424" s="49"/>
      <c r="R424" s="49"/>
      <c r="S424" s="49"/>
      <c r="T424" s="87"/>
      <c r="AT424" s="26" t="s">
        <v>288</v>
      </c>
      <c r="AU424" s="26" t="s">
        <v>87</v>
      </c>
    </row>
    <row r="425" s="1" customFormat="1" ht="16.5" customHeight="1">
      <c r="B425" s="203"/>
      <c r="C425" s="204" t="s">
        <v>1201</v>
      </c>
      <c r="D425" s="204" t="s">
        <v>282</v>
      </c>
      <c r="E425" s="205" t="s">
        <v>5328</v>
      </c>
      <c r="F425" s="206" t="s">
        <v>5329</v>
      </c>
      <c r="G425" s="207" t="s">
        <v>515</v>
      </c>
      <c r="H425" s="208">
        <v>6</v>
      </c>
      <c r="I425" s="209"/>
      <c r="J425" s="210">
        <f>ROUND(I425*H425,2)</f>
        <v>0</v>
      </c>
      <c r="K425" s="206" t="s">
        <v>5</v>
      </c>
      <c r="L425" s="48"/>
      <c r="M425" s="211" t="s">
        <v>5</v>
      </c>
      <c r="N425" s="212" t="s">
        <v>51</v>
      </c>
      <c r="O425" s="49"/>
      <c r="P425" s="213">
        <f>O425*H425</f>
        <v>0</v>
      </c>
      <c r="Q425" s="213">
        <v>0.00415</v>
      </c>
      <c r="R425" s="213">
        <f>Q425*H425</f>
        <v>0.024899999999999999</v>
      </c>
      <c r="S425" s="213">
        <v>0</v>
      </c>
      <c r="T425" s="214">
        <f>S425*H425</f>
        <v>0</v>
      </c>
      <c r="AR425" s="26" t="s">
        <v>354</v>
      </c>
      <c r="AT425" s="26" t="s">
        <v>282</v>
      </c>
      <c r="AU425" s="26" t="s">
        <v>87</v>
      </c>
      <c r="AY425" s="26" t="s">
        <v>281</v>
      </c>
      <c r="BE425" s="215">
        <f>IF(N425="základní",J425,0)</f>
        <v>0</v>
      </c>
      <c r="BF425" s="215">
        <f>IF(N425="snížená",J425,0)</f>
        <v>0</v>
      </c>
      <c r="BG425" s="215">
        <f>IF(N425="zákl. přenesená",J425,0)</f>
        <v>0</v>
      </c>
      <c r="BH425" s="215">
        <f>IF(N425="sníž. přenesená",J425,0)</f>
        <v>0</v>
      </c>
      <c r="BI425" s="215">
        <f>IF(N425="nulová",J425,0)</f>
        <v>0</v>
      </c>
      <c r="BJ425" s="26" t="s">
        <v>24</v>
      </c>
      <c r="BK425" s="215">
        <f>ROUND(I425*H425,2)</f>
        <v>0</v>
      </c>
      <c r="BL425" s="26" t="s">
        <v>354</v>
      </c>
      <c r="BM425" s="26" t="s">
        <v>5330</v>
      </c>
    </row>
    <row r="426" s="1" customFormat="1">
      <c r="B426" s="48"/>
      <c r="D426" s="216" t="s">
        <v>288</v>
      </c>
      <c r="F426" s="217" t="s">
        <v>5331</v>
      </c>
      <c r="I426" s="218"/>
      <c r="L426" s="48"/>
      <c r="M426" s="219"/>
      <c r="N426" s="49"/>
      <c r="O426" s="49"/>
      <c r="P426" s="49"/>
      <c r="Q426" s="49"/>
      <c r="R426" s="49"/>
      <c r="S426" s="49"/>
      <c r="T426" s="87"/>
      <c r="AT426" s="26" t="s">
        <v>288</v>
      </c>
      <c r="AU426" s="26" t="s">
        <v>87</v>
      </c>
    </row>
    <row r="427" s="1" customFormat="1" ht="16.5" customHeight="1">
      <c r="B427" s="203"/>
      <c r="C427" s="204" t="s">
        <v>1208</v>
      </c>
      <c r="D427" s="204" t="s">
        <v>282</v>
      </c>
      <c r="E427" s="205" t="s">
        <v>5332</v>
      </c>
      <c r="F427" s="206" t="s">
        <v>5333</v>
      </c>
      <c r="G427" s="207" t="s">
        <v>515</v>
      </c>
      <c r="H427" s="208">
        <v>2</v>
      </c>
      <c r="I427" s="209"/>
      <c r="J427" s="210">
        <f>ROUND(I427*H427,2)</f>
        <v>0</v>
      </c>
      <c r="K427" s="206" t="s">
        <v>5</v>
      </c>
      <c r="L427" s="48"/>
      <c r="M427" s="211" t="s">
        <v>5</v>
      </c>
      <c r="N427" s="212" t="s">
        <v>51</v>
      </c>
      <c r="O427" s="49"/>
      <c r="P427" s="213">
        <f>O427*H427</f>
        <v>0</v>
      </c>
      <c r="Q427" s="213">
        <v>0.00415</v>
      </c>
      <c r="R427" s="213">
        <f>Q427*H427</f>
        <v>0.0083000000000000001</v>
      </c>
      <c r="S427" s="213">
        <v>0</v>
      </c>
      <c r="T427" s="214">
        <f>S427*H427</f>
        <v>0</v>
      </c>
      <c r="AR427" s="26" t="s">
        <v>354</v>
      </c>
      <c r="AT427" s="26" t="s">
        <v>282</v>
      </c>
      <c r="AU427" s="26" t="s">
        <v>87</v>
      </c>
      <c r="AY427" s="26" t="s">
        <v>281</v>
      </c>
      <c r="BE427" s="215">
        <f>IF(N427="základní",J427,0)</f>
        <v>0</v>
      </c>
      <c r="BF427" s="215">
        <f>IF(N427="snížená",J427,0)</f>
        <v>0</v>
      </c>
      <c r="BG427" s="215">
        <f>IF(N427="zákl. přenesená",J427,0)</f>
        <v>0</v>
      </c>
      <c r="BH427" s="215">
        <f>IF(N427="sníž. přenesená",J427,0)</f>
        <v>0</v>
      </c>
      <c r="BI427" s="215">
        <f>IF(N427="nulová",J427,0)</f>
        <v>0</v>
      </c>
      <c r="BJ427" s="26" t="s">
        <v>24</v>
      </c>
      <c r="BK427" s="215">
        <f>ROUND(I427*H427,2)</f>
        <v>0</v>
      </c>
      <c r="BL427" s="26" t="s">
        <v>354</v>
      </c>
      <c r="BM427" s="26" t="s">
        <v>5334</v>
      </c>
    </row>
    <row r="428" s="1" customFormat="1">
      <c r="B428" s="48"/>
      <c r="D428" s="216" t="s">
        <v>288</v>
      </c>
      <c r="F428" s="217" t="s">
        <v>5335</v>
      </c>
      <c r="I428" s="218"/>
      <c r="L428" s="48"/>
      <c r="M428" s="219"/>
      <c r="N428" s="49"/>
      <c r="O428" s="49"/>
      <c r="P428" s="49"/>
      <c r="Q428" s="49"/>
      <c r="R428" s="49"/>
      <c r="S428" s="49"/>
      <c r="T428" s="87"/>
      <c r="AT428" s="26" t="s">
        <v>288</v>
      </c>
      <c r="AU428" s="26" t="s">
        <v>87</v>
      </c>
    </row>
    <row r="429" s="1" customFormat="1" ht="25.5" customHeight="1">
      <c r="B429" s="203"/>
      <c r="C429" s="204" t="s">
        <v>737</v>
      </c>
      <c r="D429" s="204" t="s">
        <v>282</v>
      </c>
      <c r="E429" s="205" t="s">
        <v>5336</v>
      </c>
      <c r="F429" s="206" t="s">
        <v>5337</v>
      </c>
      <c r="G429" s="207" t="s">
        <v>515</v>
      </c>
      <c r="H429" s="208">
        <v>7</v>
      </c>
      <c r="I429" s="209"/>
      <c r="J429" s="210">
        <f>ROUND(I429*H429,2)</f>
        <v>0</v>
      </c>
      <c r="K429" s="206" t="s">
        <v>5</v>
      </c>
      <c r="L429" s="48"/>
      <c r="M429" s="211" t="s">
        <v>5</v>
      </c>
      <c r="N429" s="212" t="s">
        <v>51</v>
      </c>
      <c r="O429" s="49"/>
      <c r="P429" s="213">
        <f>O429*H429</f>
        <v>0</v>
      </c>
      <c r="Q429" s="213">
        <v>0.00415</v>
      </c>
      <c r="R429" s="213">
        <f>Q429*H429</f>
        <v>0.029049999999999999</v>
      </c>
      <c r="S429" s="213">
        <v>0</v>
      </c>
      <c r="T429" s="214">
        <f>S429*H429</f>
        <v>0</v>
      </c>
      <c r="AR429" s="26" t="s">
        <v>354</v>
      </c>
      <c r="AT429" s="26" t="s">
        <v>282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5338</v>
      </c>
    </row>
    <row r="430" s="1" customFormat="1">
      <c r="B430" s="48"/>
      <c r="D430" s="216" t="s">
        <v>288</v>
      </c>
      <c r="F430" s="217" t="s">
        <v>5339</v>
      </c>
      <c r="I430" s="218"/>
      <c r="L430" s="48"/>
      <c r="M430" s="219"/>
      <c r="N430" s="49"/>
      <c r="O430" s="49"/>
      <c r="P430" s="49"/>
      <c r="Q430" s="49"/>
      <c r="R430" s="49"/>
      <c r="S430" s="49"/>
      <c r="T430" s="87"/>
      <c r="AT430" s="26" t="s">
        <v>288</v>
      </c>
      <c r="AU430" s="26" t="s">
        <v>87</v>
      </c>
    </row>
    <row r="431" s="1" customFormat="1" ht="16.5" customHeight="1">
      <c r="B431" s="203"/>
      <c r="C431" s="204" t="s">
        <v>1226</v>
      </c>
      <c r="D431" s="204" t="s">
        <v>282</v>
      </c>
      <c r="E431" s="205" t="s">
        <v>5340</v>
      </c>
      <c r="F431" s="206" t="s">
        <v>5341</v>
      </c>
      <c r="G431" s="207" t="s">
        <v>515</v>
      </c>
      <c r="H431" s="208">
        <v>8</v>
      </c>
      <c r="I431" s="209"/>
      <c r="J431" s="210">
        <f>ROUND(I431*H431,2)</f>
        <v>0</v>
      </c>
      <c r="K431" s="206" t="s">
        <v>5</v>
      </c>
      <c r="L431" s="48"/>
      <c r="M431" s="211" t="s">
        <v>5</v>
      </c>
      <c r="N431" s="212" t="s">
        <v>51</v>
      </c>
      <c r="O431" s="49"/>
      <c r="P431" s="213">
        <f>O431*H431</f>
        <v>0</v>
      </c>
      <c r="Q431" s="213">
        <v>0.00415</v>
      </c>
      <c r="R431" s="213">
        <f>Q431*H431</f>
        <v>0.0332</v>
      </c>
      <c r="S431" s="213">
        <v>0</v>
      </c>
      <c r="T431" s="214">
        <f>S431*H431</f>
        <v>0</v>
      </c>
      <c r="AR431" s="26" t="s">
        <v>354</v>
      </c>
      <c r="AT431" s="26" t="s">
        <v>282</v>
      </c>
      <c r="AU431" s="26" t="s">
        <v>87</v>
      </c>
      <c r="AY431" s="26" t="s">
        <v>281</v>
      </c>
      <c r="BE431" s="215">
        <f>IF(N431="základní",J431,0)</f>
        <v>0</v>
      </c>
      <c r="BF431" s="215">
        <f>IF(N431="snížená",J431,0)</f>
        <v>0</v>
      </c>
      <c r="BG431" s="215">
        <f>IF(N431="zákl. přenesená",J431,0)</f>
        <v>0</v>
      </c>
      <c r="BH431" s="215">
        <f>IF(N431="sníž. přenesená",J431,0)</f>
        <v>0</v>
      </c>
      <c r="BI431" s="215">
        <f>IF(N431="nulová",J431,0)</f>
        <v>0</v>
      </c>
      <c r="BJ431" s="26" t="s">
        <v>24</v>
      </c>
      <c r="BK431" s="215">
        <f>ROUND(I431*H431,2)</f>
        <v>0</v>
      </c>
      <c r="BL431" s="26" t="s">
        <v>354</v>
      </c>
      <c r="BM431" s="26" t="s">
        <v>5342</v>
      </c>
    </row>
    <row r="432" s="1" customFormat="1">
      <c r="B432" s="48"/>
      <c r="D432" s="216" t="s">
        <v>288</v>
      </c>
      <c r="F432" s="217" t="s">
        <v>5343</v>
      </c>
      <c r="I432" s="218"/>
      <c r="L432" s="48"/>
      <c r="M432" s="219"/>
      <c r="N432" s="49"/>
      <c r="O432" s="49"/>
      <c r="P432" s="49"/>
      <c r="Q432" s="49"/>
      <c r="R432" s="49"/>
      <c r="S432" s="49"/>
      <c r="T432" s="87"/>
      <c r="AT432" s="26" t="s">
        <v>288</v>
      </c>
      <c r="AU432" s="26" t="s">
        <v>87</v>
      </c>
    </row>
    <row r="433" s="1" customFormat="1" ht="25.5" customHeight="1">
      <c r="B433" s="203"/>
      <c r="C433" s="204" t="s">
        <v>1238</v>
      </c>
      <c r="D433" s="204" t="s">
        <v>282</v>
      </c>
      <c r="E433" s="205" t="s">
        <v>5344</v>
      </c>
      <c r="F433" s="206" t="s">
        <v>5345</v>
      </c>
      <c r="G433" s="207" t="s">
        <v>515</v>
      </c>
      <c r="H433" s="208">
        <v>1</v>
      </c>
      <c r="I433" s="209"/>
      <c r="J433" s="210">
        <f>ROUND(I433*H433,2)</f>
        <v>0</v>
      </c>
      <c r="K433" s="206" t="s">
        <v>5</v>
      </c>
      <c r="L433" s="48"/>
      <c r="M433" s="211" t="s">
        <v>5</v>
      </c>
      <c r="N433" s="212" t="s">
        <v>51</v>
      </c>
      <c r="O433" s="49"/>
      <c r="P433" s="213">
        <f>O433*H433</f>
        <v>0</v>
      </c>
      <c r="Q433" s="213">
        <v>0.00415</v>
      </c>
      <c r="R433" s="213">
        <f>Q433*H433</f>
        <v>0.00415</v>
      </c>
      <c r="S433" s="213">
        <v>0</v>
      </c>
      <c r="T433" s="214">
        <f>S433*H433</f>
        <v>0</v>
      </c>
      <c r="AR433" s="26" t="s">
        <v>354</v>
      </c>
      <c r="AT433" s="26" t="s">
        <v>282</v>
      </c>
      <c r="AU433" s="26" t="s">
        <v>87</v>
      </c>
      <c r="AY433" s="26" t="s">
        <v>281</v>
      </c>
      <c r="BE433" s="215">
        <f>IF(N433="základní",J433,0)</f>
        <v>0</v>
      </c>
      <c r="BF433" s="215">
        <f>IF(N433="snížená",J433,0)</f>
        <v>0</v>
      </c>
      <c r="BG433" s="215">
        <f>IF(N433="zákl. přenesená",J433,0)</f>
        <v>0</v>
      </c>
      <c r="BH433" s="215">
        <f>IF(N433="sníž. přenesená",J433,0)</f>
        <v>0</v>
      </c>
      <c r="BI433" s="215">
        <f>IF(N433="nulová",J433,0)</f>
        <v>0</v>
      </c>
      <c r="BJ433" s="26" t="s">
        <v>24</v>
      </c>
      <c r="BK433" s="215">
        <f>ROUND(I433*H433,2)</f>
        <v>0</v>
      </c>
      <c r="BL433" s="26" t="s">
        <v>354</v>
      </c>
      <c r="BM433" s="26" t="s">
        <v>5346</v>
      </c>
    </row>
    <row r="434" s="1" customFormat="1">
      <c r="B434" s="48"/>
      <c r="D434" s="216" t="s">
        <v>288</v>
      </c>
      <c r="F434" s="217" t="s">
        <v>5347</v>
      </c>
      <c r="I434" s="218"/>
      <c r="L434" s="48"/>
      <c r="M434" s="219"/>
      <c r="N434" s="49"/>
      <c r="O434" s="49"/>
      <c r="P434" s="49"/>
      <c r="Q434" s="49"/>
      <c r="R434" s="49"/>
      <c r="S434" s="49"/>
      <c r="T434" s="87"/>
      <c r="AT434" s="26" t="s">
        <v>288</v>
      </c>
      <c r="AU434" s="26" t="s">
        <v>87</v>
      </c>
    </row>
    <row r="435" s="1" customFormat="1" ht="16.5" customHeight="1">
      <c r="B435" s="203"/>
      <c r="C435" s="204" t="s">
        <v>1248</v>
      </c>
      <c r="D435" s="204" t="s">
        <v>282</v>
      </c>
      <c r="E435" s="205" t="s">
        <v>5348</v>
      </c>
      <c r="F435" s="206" t="s">
        <v>5349</v>
      </c>
      <c r="G435" s="207" t="s">
        <v>515</v>
      </c>
      <c r="H435" s="208">
        <v>3</v>
      </c>
      <c r="I435" s="209"/>
      <c r="J435" s="210">
        <f>ROUND(I435*H435,2)</f>
        <v>0</v>
      </c>
      <c r="K435" s="206" t="s">
        <v>389</v>
      </c>
      <c r="L435" s="48"/>
      <c r="M435" s="211" t="s">
        <v>5</v>
      </c>
      <c r="N435" s="212" t="s">
        <v>51</v>
      </c>
      <c r="O435" s="49"/>
      <c r="P435" s="213">
        <f>O435*H435</f>
        <v>0</v>
      </c>
      <c r="Q435" s="213">
        <v>0.00029</v>
      </c>
      <c r="R435" s="213">
        <f>Q435*H435</f>
        <v>0.00087000000000000001</v>
      </c>
      <c r="S435" s="213">
        <v>0</v>
      </c>
      <c r="T435" s="214">
        <f>S435*H435</f>
        <v>0</v>
      </c>
      <c r="AR435" s="26" t="s">
        <v>354</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5350</v>
      </c>
    </row>
    <row r="436" s="1" customFormat="1">
      <c r="B436" s="48"/>
      <c r="D436" s="216" t="s">
        <v>288</v>
      </c>
      <c r="F436" s="217" t="s">
        <v>5351</v>
      </c>
      <c r="I436" s="218"/>
      <c r="L436" s="48"/>
      <c r="M436" s="219"/>
      <c r="N436" s="49"/>
      <c r="O436" s="49"/>
      <c r="P436" s="49"/>
      <c r="Q436" s="49"/>
      <c r="R436" s="49"/>
      <c r="S436" s="49"/>
      <c r="T436" s="87"/>
      <c r="AT436" s="26" t="s">
        <v>288</v>
      </c>
      <c r="AU436" s="26" t="s">
        <v>87</v>
      </c>
    </row>
    <row r="437" s="1" customFormat="1" ht="16.5" customHeight="1">
      <c r="B437" s="203"/>
      <c r="C437" s="204" t="s">
        <v>1253</v>
      </c>
      <c r="D437" s="204" t="s">
        <v>282</v>
      </c>
      <c r="E437" s="205" t="s">
        <v>5352</v>
      </c>
      <c r="F437" s="206" t="s">
        <v>5353</v>
      </c>
      <c r="G437" s="207" t="s">
        <v>285</v>
      </c>
      <c r="H437" s="208">
        <v>2</v>
      </c>
      <c r="I437" s="209"/>
      <c r="J437" s="210">
        <f>ROUND(I437*H437,2)</f>
        <v>0</v>
      </c>
      <c r="K437" s="206" t="s">
        <v>5</v>
      </c>
      <c r="L437" s="48"/>
      <c r="M437" s="211" t="s">
        <v>5</v>
      </c>
      <c r="N437" s="212" t="s">
        <v>51</v>
      </c>
      <c r="O437" s="49"/>
      <c r="P437" s="213">
        <f>O437*H437</f>
        <v>0</v>
      </c>
      <c r="Q437" s="213">
        <v>0.035999999999999997</v>
      </c>
      <c r="R437" s="213">
        <f>Q437*H437</f>
        <v>0.071999999999999995</v>
      </c>
      <c r="S437" s="213">
        <v>0</v>
      </c>
      <c r="T437" s="214">
        <f>S437*H437</f>
        <v>0</v>
      </c>
      <c r="AR437" s="26" t="s">
        <v>354</v>
      </c>
      <c r="AT437" s="26" t="s">
        <v>282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5354</v>
      </c>
    </row>
    <row r="438" s="1" customFormat="1">
      <c r="B438" s="48"/>
      <c r="D438" s="216" t="s">
        <v>288</v>
      </c>
      <c r="F438" s="217" t="s">
        <v>5355</v>
      </c>
      <c r="I438" s="218"/>
      <c r="L438" s="48"/>
      <c r="M438" s="219"/>
      <c r="N438" s="49"/>
      <c r="O438" s="49"/>
      <c r="P438" s="49"/>
      <c r="Q438" s="49"/>
      <c r="R438" s="49"/>
      <c r="S438" s="49"/>
      <c r="T438" s="87"/>
      <c r="AT438" s="26" t="s">
        <v>288</v>
      </c>
      <c r="AU438" s="26" t="s">
        <v>87</v>
      </c>
    </row>
    <row r="439" s="1" customFormat="1" ht="25.5" customHeight="1">
      <c r="B439" s="203"/>
      <c r="C439" s="204" t="s">
        <v>1257</v>
      </c>
      <c r="D439" s="204" t="s">
        <v>282</v>
      </c>
      <c r="E439" s="205" t="s">
        <v>5356</v>
      </c>
      <c r="F439" s="206" t="s">
        <v>5357</v>
      </c>
      <c r="G439" s="207" t="s">
        <v>285</v>
      </c>
      <c r="H439" s="208">
        <v>16</v>
      </c>
      <c r="I439" s="209"/>
      <c r="J439" s="210">
        <f>ROUND(I439*H439,2)</f>
        <v>0</v>
      </c>
      <c r="K439" s="206" t="s">
        <v>5</v>
      </c>
      <c r="L439" s="48"/>
      <c r="M439" s="211" t="s">
        <v>5</v>
      </c>
      <c r="N439" s="212" t="s">
        <v>51</v>
      </c>
      <c r="O439" s="49"/>
      <c r="P439" s="213">
        <f>O439*H439</f>
        <v>0</v>
      </c>
      <c r="Q439" s="213">
        <v>0.0051000000000000004</v>
      </c>
      <c r="R439" s="213">
        <f>Q439*H439</f>
        <v>0.081600000000000006</v>
      </c>
      <c r="S439" s="213">
        <v>0</v>
      </c>
      <c r="T439" s="214">
        <f>S439*H439</f>
        <v>0</v>
      </c>
      <c r="AR439" s="26" t="s">
        <v>354</v>
      </c>
      <c r="AT439" s="26" t="s">
        <v>282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5358</v>
      </c>
    </row>
    <row r="440" s="1" customFormat="1" ht="25.5" customHeight="1">
      <c r="B440" s="203"/>
      <c r="C440" s="204" t="s">
        <v>1261</v>
      </c>
      <c r="D440" s="204" t="s">
        <v>282</v>
      </c>
      <c r="E440" s="205" t="s">
        <v>5359</v>
      </c>
      <c r="F440" s="206" t="s">
        <v>5360</v>
      </c>
      <c r="G440" s="207" t="s">
        <v>285</v>
      </c>
      <c r="H440" s="208">
        <v>1</v>
      </c>
      <c r="I440" s="209"/>
      <c r="J440" s="210">
        <f>ROUND(I440*H440,2)</f>
        <v>0</v>
      </c>
      <c r="K440" s="206" t="s">
        <v>5</v>
      </c>
      <c r="L440" s="48"/>
      <c r="M440" s="211" t="s">
        <v>5</v>
      </c>
      <c r="N440" s="212" t="s">
        <v>51</v>
      </c>
      <c r="O440" s="49"/>
      <c r="P440" s="213">
        <f>O440*H440</f>
        <v>0</v>
      </c>
      <c r="Q440" s="213">
        <v>0.0051000000000000004</v>
      </c>
      <c r="R440" s="213">
        <f>Q440*H440</f>
        <v>0.0051000000000000004</v>
      </c>
      <c r="S440" s="213">
        <v>0</v>
      </c>
      <c r="T440" s="214">
        <f>S440*H440</f>
        <v>0</v>
      </c>
      <c r="AR440" s="26" t="s">
        <v>354</v>
      </c>
      <c r="AT440" s="26" t="s">
        <v>282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354</v>
      </c>
      <c r="BM440" s="26" t="s">
        <v>5361</v>
      </c>
    </row>
    <row r="441" s="1" customFormat="1" ht="25.5" customHeight="1">
      <c r="B441" s="203"/>
      <c r="C441" s="204" t="s">
        <v>1265</v>
      </c>
      <c r="D441" s="204" t="s">
        <v>282</v>
      </c>
      <c r="E441" s="205" t="s">
        <v>5362</v>
      </c>
      <c r="F441" s="206" t="s">
        <v>5363</v>
      </c>
      <c r="G441" s="207" t="s">
        <v>285</v>
      </c>
      <c r="H441" s="208">
        <v>13</v>
      </c>
      <c r="I441" s="209"/>
      <c r="J441" s="210">
        <f>ROUND(I441*H441,2)</f>
        <v>0</v>
      </c>
      <c r="K441" s="206" t="s">
        <v>5</v>
      </c>
      <c r="L441" s="48"/>
      <c r="M441" s="211" t="s">
        <v>5</v>
      </c>
      <c r="N441" s="212" t="s">
        <v>51</v>
      </c>
      <c r="O441" s="49"/>
      <c r="P441" s="213">
        <f>O441*H441</f>
        <v>0</v>
      </c>
      <c r="Q441" s="213">
        <v>0.0071000000000000004</v>
      </c>
      <c r="R441" s="213">
        <f>Q441*H441</f>
        <v>0.092300000000000007</v>
      </c>
      <c r="S441" s="213">
        <v>0</v>
      </c>
      <c r="T441" s="214">
        <f>S441*H441</f>
        <v>0</v>
      </c>
      <c r="AR441" s="26" t="s">
        <v>354</v>
      </c>
      <c r="AT441" s="26" t="s">
        <v>282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5364</v>
      </c>
    </row>
    <row r="442" s="1" customFormat="1" ht="25.5" customHeight="1">
      <c r="B442" s="203"/>
      <c r="C442" s="204" t="s">
        <v>1269</v>
      </c>
      <c r="D442" s="204" t="s">
        <v>282</v>
      </c>
      <c r="E442" s="205" t="s">
        <v>5365</v>
      </c>
      <c r="F442" s="206" t="s">
        <v>5366</v>
      </c>
      <c r="G442" s="207" t="s">
        <v>285</v>
      </c>
      <c r="H442" s="208">
        <v>4</v>
      </c>
      <c r="I442" s="209"/>
      <c r="J442" s="210">
        <f>ROUND(I442*H442,2)</f>
        <v>0</v>
      </c>
      <c r="K442" s="206" t="s">
        <v>5</v>
      </c>
      <c r="L442" s="48"/>
      <c r="M442" s="211" t="s">
        <v>5</v>
      </c>
      <c r="N442" s="212" t="s">
        <v>51</v>
      </c>
      <c r="O442" s="49"/>
      <c r="P442" s="213">
        <f>O442*H442</f>
        <v>0</v>
      </c>
      <c r="Q442" s="213">
        <v>0.0080999999999999996</v>
      </c>
      <c r="R442" s="213">
        <f>Q442*H442</f>
        <v>0.032399999999999998</v>
      </c>
      <c r="S442" s="213">
        <v>0</v>
      </c>
      <c r="T442" s="214">
        <f>S442*H442</f>
        <v>0</v>
      </c>
      <c r="AR442" s="26" t="s">
        <v>354</v>
      </c>
      <c r="AT442" s="26" t="s">
        <v>282</v>
      </c>
      <c r="AU442" s="26" t="s">
        <v>87</v>
      </c>
      <c r="AY442" s="26" t="s">
        <v>281</v>
      </c>
      <c r="BE442" s="215">
        <f>IF(N442="základní",J442,0)</f>
        <v>0</v>
      </c>
      <c r="BF442" s="215">
        <f>IF(N442="snížená",J442,0)</f>
        <v>0</v>
      </c>
      <c r="BG442" s="215">
        <f>IF(N442="zákl. přenesená",J442,0)</f>
        <v>0</v>
      </c>
      <c r="BH442" s="215">
        <f>IF(N442="sníž. přenesená",J442,0)</f>
        <v>0</v>
      </c>
      <c r="BI442" s="215">
        <f>IF(N442="nulová",J442,0)</f>
        <v>0</v>
      </c>
      <c r="BJ442" s="26" t="s">
        <v>24</v>
      </c>
      <c r="BK442" s="215">
        <f>ROUND(I442*H442,2)</f>
        <v>0</v>
      </c>
      <c r="BL442" s="26" t="s">
        <v>354</v>
      </c>
      <c r="BM442" s="26" t="s">
        <v>5367</v>
      </c>
    </row>
    <row r="443" s="1" customFormat="1" ht="25.5" customHeight="1">
      <c r="B443" s="203"/>
      <c r="C443" s="204" t="s">
        <v>1273</v>
      </c>
      <c r="D443" s="204" t="s">
        <v>282</v>
      </c>
      <c r="E443" s="205" t="s">
        <v>5368</v>
      </c>
      <c r="F443" s="206" t="s">
        <v>5369</v>
      </c>
      <c r="G443" s="207" t="s">
        <v>285</v>
      </c>
      <c r="H443" s="208">
        <v>6</v>
      </c>
      <c r="I443" s="209"/>
      <c r="J443" s="210">
        <f>ROUND(I443*H443,2)</f>
        <v>0</v>
      </c>
      <c r="K443" s="206" t="s">
        <v>5</v>
      </c>
      <c r="L443" s="48"/>
      <c r="M443" s="211" t="s">
        <v>5</v>
      </c>
      <c r="N443" s="212" t="s">
        <v>51</v>
      </c>
      <c r="O443" s="49"/>
      <c r="P443" s="213">
        <f>O443*H443</f>
        <v>0</v>
      </c>
      <c r="Q443" s="213">
        <v>0.0091000000000000004</v>
      </c>
      <c r="R443" s="213">
        <f>Q443*H443</f>
        <v>0.054600000000000003</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5370</v>
      </c>
    </row>
    <row r="444" s="1" customFormat="1" ht="16.5" customHeight="1">
      <c r="B444" s="203"/>
      <c r="C444" s="204" t="s">
        <v>1277</v>
      </c>
      <c r="D444" s="204" t="s">
        <v>282</v>
      </c>
      <c r="E444" s="205" t="s">
        <v>5371</v>
      </c>
      <c r="F444" s="206" t="s">
        <v>5372</v>
      </c>
      <c r="G444" s="207" t="s">
        <v>399</v>
      </c>
      <c r="H444" s="208">
        <v>50</v>
      </c>
      <c r="I444" s="209"/>
      <c r="J444" s="210">
        <f>ROUND(I444*H444,2)</f>
        <v>0</v>
      </c>
      <c r="K444" s="206" t="s">
        <v>5</v>
      </c>
      <c r="L444" s="48"/>
      <c r="M444" s="211" t="s">
        <v>5</v>
      </c>
      <c r="N444" s="212" t="s">
        <v>51</v>
      </c>
      <c r="O444" s="49"/>
      <c r="P444" s="213">
        <f>O444*H444</f>
        <v>0</v>
      </c>
      <c r="Q444" s="213">
        <v>0.00010000000000000001</v>
      </c>
      <c r="R444" s="213">
        <f>Q444*H444</f>
        <v>0.0050000000000000001</v>
      </c>
      <c r="S444" s="213">
        <v>0</v>
      </c>
      <c r="T444" s="214">
        <f>S444*H444</f>
        <v>0</v>
      </c>
      <c r="AR444" s="26" t="s">
        <v>354</v>
      </c>
      <c r="AT444" s="26" t="s">
        <v>282</v>
      </c>
      <c r="AU444" s="26" t="s">
        <v>87</v>
      </c>
      <c r="AY444" s="26" t="s">
        <v>281</v>
      </c>
      <c r="BE444" s="215">
        <f>IF(N444="základní",J444,0)</f>
        <v>0</v>
      </c>
      <c r="BF444" s="215">
        <f>IF(N444="snížená",J444,0)</f>
        <v>0</v>
      </c>
      <c r="BG444" s="215">
        <f>IF(N444="zákl. přenesená",J444,0)</f>
        <v>0</v>
      </c>
      <c r="BH444" s="215">
        <f>IF(N444="sníž. přenesená",J444,0)</f>
        <v>0</v>
      </c>
      <c r="BI444" s="215">
        <f>IF(N444="nulová",J444,0)</f>
        <v>0</v>
      </c>
      <c r="BJ444" s="26" t="s">
        <v>24</v>
      </c>
      <c r="BK444" s="215">
        <f>ROUND(I444*H444,2)</f>
        <v>0</v>
      </c>
      <c r="BL444" s="26" t="s">
        <v>354</v>
      </c>
      <c r="BM444" s="26" t="s">
        <v>5373</v>
      </c>
    </row>
    <row r="445" s="1" customFormat="1" ht="16.5" customHeight="1">
      <c r="B445" s="203"/>
      <c r="C445" s="204" t="s">
        <v>1281</v>
      </c>
      <c r="D445" s="204" t="s">
        <v>282</v>
      </c>
      <c r="E445" s="205" t="s">
        <v>5374</v>
      </c>
      <c r="F445" s="206" t="s">
        <v>5375</v>
      </c>
      <c r="G445" s="207" t="s">
        <v>394</v>
      </c>
      <c r="H445" s="208">
        <v>384.5</v>
      </c>
      <c r="I445" s="209"/>
      <c r="J445" s="210">
        <f>ROUND(I445*H445,2)</f>
        <v>0</v>
      </c>
      <c r="K445" s="206" t="s">
        <v>389</v>
      </c>
      <c r="L445" s="48"/>
      <c r="M445" s="211" t="s">
        <v>5</v>
      </c>
      <c r="N445" s="212" t="s">
        <v>51</v>
      </c>
      <c r="O445" s="49"/>
      <c r="P445" s="213">
        <f>O445*H445</f>
        <v>0</v>
      </c>
      <c r="Q445" s="213">
        <v>0</v>
      </c>
      <c r="R445" s="213">
        <f>Q445*H445</f>
        <v>0</v>
      </c>
      <c r="S445" s="213">
        <v>0</v>
      </c>
      <c r="T445" s="214">
        <f>S445*H445</f>
        <v>0</v>
      </c>
      <c r="AR445" s="26" t="s">
        <v>354</v>
      </c>
      <c r="AT445" s="26" t="s">
        <v>282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5376</v>
      </c>
    </row>
    <row r="446" s="1" customFormat="1">
      <c r="B446" s="48"/>
      <c r="D446" s="216" t="s">
        <v>288</v>
      </c>
      <c r="F446" s="217" t="s">
        <v>5377</v>
      </c>
      <c r="I446" s="218"/>
      <c r="L446" s="48"/>
      <c r="M446" s="219"/>
      <c r="N446" s="49"/>
      <c r="O446" s="49"/>
      <c r="P446" s="49"/>
      <c r="Q446" s="49"/>
      <c r="R446" s="49"/>
      <c r="S446" s="49"/>
      <c r="T446" s="87"/>
      <c r="AT446" s="26" t="s">
        <v>288</v>
      </c>
      <c r="AU446" s="26" t="s">
        <v>87</v>
      </c>
    </row>
    <row r="447" s="13" customFormat="1">
      <c r="B447" s="239"/>
      <c r="D447" s="216" t="s">
        <v>402</v>
      </c>
      <c r="E447" s="240" t="s">
        <v>5</v>
      </c>
      <c r="F447" s="241" t="s">
        <v>5378</v>
      </c>
      <c r="H447" s="242">
        <v>99</v>
      </c>
      <c r="I447" s="243"/>
      <c r="L447" s="239"/>
      <c r="M447" s="244"/>
      <c r="N447" s="245"/>
      <c r="O447" s="245"/>
      <c r="P447" s="245"/>
      <c r="Q447" s="245"/>
      <c r="R447" s="245"/>
      <c r="S447" s="245"/>
      <c r="T447" s="246"/>
      <c r="AT447" s="240" t="s">
        <v>402</v>
      </c>
      <c r="AU447" s="240" t="s">
        <v>87</v>
      </c>
      <c r="AV447" s="13" t="s">
        <v>87</v>
      </c>
      <c r="AW447" s="13" t="s">
        <v>43</v>
      </c>
      <c r="AX447" s="13" t="s">
        <v>80</v>
      </c>
      <c r="AY447" s="240" t="s">
        <v>281</v>
      </c>
    </row>
    <row r="448" s="13" customFormat="1">
      <c r="B448" s="239"/>
      <c r="D448" s="216" t="s">
        <v>402</v>
      </c>
      <c r="E448" s="240" t="s">
        <v>5</v>
      </c>
      <c r="F448" s="241" t="s">
        <v>5379</v>
      </c>
      <c r="H448" s="242">
        <v>285.5</v>
      </c>
      <c r="I448" s="243"/>
      <c r="L448" s="239"/>
      <c r="M448" s="244"/>
      <c r="N448" s="245"/>
      <c r="O448" s="245"/>
      <c r="P448" s="245"/>
      <c r="Q448" s="245"/>
      <c r="R448" s="245"/>
      <c r="S448" s="245"/>
      <c r="T448" s="246"/>
      <c r="AT448" s="240" t="s">
        <v>402</v>
      </c>
      <c r="AU448" s="240" t="s">
        <v>87</v>
      </c>
      <c r="AV448" s="13" t="s">
        <v>87</v>
      </c>
      <c r="AW448" s="13" t="s">
        <v>43</v>
      </c>
      <c r="AX448" s="13" t="s">
        <v>80</v>
      </c>
      <c r="AY448" s="240" t="s">
        <v>281</v>
      </c>
    </row>
    <row r="449" s="14" customFormat="1">
      <c r="B449" s="247"/>
      <c r="D449" s="216" t="s">
        <v>402</v>
      </c>
      <c r="E449" s="248" t="s">
        <v>5</v>
      </c>
      <c r="F449" s="249" t="s">
        <v>405</v>
      </c>
      <c r="H449" s="250">
        <v>384.5</v>
      </c>
      <c r="I449" s="251"/>
      <c r="L449" s="247"/>
      <c r="M449" s="252"/>
      <c r="N449" s="253"/>
      <c r="O449" s="253"/>
      <c r="P449" s="253"/>
      <c r="Q449" s="253"/>
      <c r="R449" s="253"/>
      <c r="S449" s="253"/>
      <c r="T449" s="254"/>
      <c r="AT449" s="248" t="s">
        <v>402</v>
      </c>
      <c r="AU449" s="248" t="s">
        <v>87</v>
      </c>
      <c r="AV449" s="14" t="s">
        <v>286</v>
      </c>
      <c r="AW449" s="14" t="s">
        <v>43</v>
      </c>
      <c r="AX449" s="14" t="s">
        <v>24</v>
      </c>
      <c r="AY449" s="248" t="s">
        <v>281</v>
      </c>
    </row>
    <row r="450" s="1" customFormat="1" ht="16.5" customHeight="1">
      <c r="B450" s="203"/>
      <c r="C450" s="204" t="s">
        <v>1287</v>
      </c>
      <c r="D450" s="204" t="s">
        <v>282</v>
      </c>
      <c r="E450" s="205" t="s">
        <v>5380</v>
      </c>
      <c r="F450" s="206" t="s">
        <v>5381</v>
      </c>
      <c r="G450" s="207" t="s">
        <v>394</v>
      </c>
      <c r="H450" s="208">
        <v>162.5</v>
      </c>
      <c r="I450" s="209"/>
      <c r="J450" s="210">
        <f>ROUND(I450*H450,2)</f>
        <v>0</v>
      </c>
      <c r="K450" s="206" t="s">
        <v>389</v>
      </c>
      <c r="L450" s="48"/>
      <c r="M450" s="211" t="s">
        <v>5</v>
      </c>
      <c r="N450" s="212" t="s">
        <v>51</v>
      </c>
      <c r="O450" s="49"/>
      <c r="P450" s="213">
        <f>O450*H450</f>
        <v>0</v>
      </c>
      <c r="Q450" s="213">
        <v>0</v>
      </c>
      <c r="R450" s="213">
        <f>Q450*H450</f>
        <v>0</v>
      </c>
      <c r="S450" s="213">
        <v>0</v>
      </c>
      <c r="T450" s="214">
        <f>S450*H450</f>
        <v>0</v>
      </c>
      <c r="AR450" s="26" t="s">
        <v>354</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354</v>
      </c>
      <c r="BM450" s="26" t="s">
        <v>5382</v>
      </c>
    </row>
    <row r="451" s="1" customFormat="1">
      <c r="B451" s="48"/>
      <c r="D451" s="216" t="s">
        <v>288</v>
      </c>
      <c r="F451" s="217" t="s">
        <v>5383</v>
      </c>
      <c r="I451" s="218"/>
      <c r="L451" s="48"/>
      <c r="M451" s="219"/>
      <c r="N451" s="49"/>
      <c r="O451" s="49"/>
      <c r="P451" s="49"/>
      <c r="Q451" s="49"/>
      <c r="R451" s="49"/>
      <c r="S451" s="49"/>
      <c r="T451" s="87"/>
      <c r="AT451" s="26" t="s">
        <v>288</v>
      </c>
      <c r="AU451" s="26" t="s">
        <v>87</v>
      </c>
    </row>
    <row r="452" s="13" customFormat="1">
      <c r="B452" s="239"/>
      <c r="D452" s="216" t="s">
        <v>402</v>
      </c>
      <c r="E452" s="240" t="s">
        <v>5</v>
      </c>
      <c r="F452" s="241" t="s">
        <v>5384</v>
      </c>
      <c r="H452" s="242">
        <v>121.5</v>
      </c>
      <c r="I452" s="243"/>
      <c r="L452" s="239"/>
      <c r="M452" s="244"/>
      <c r="N452" s="245"/>
      <c r="O452" s="245"/>
      <c r="P452" s="245"/>
      <c r="Q452" s="245"/>
      <c r="R452" s="245"/>
      <c r="S452" s="245"/>
      <c r="T452" s="246"/>
      <c r="AT452" s="240" t="s">
        <v>402</v>
      </c>
      <c r="AU452" s="240" t="s">
        <v>87</v>
      </c>
      <c r="AV452" s="13" t="s">
        <v>87</v>
      </c>
      <c r="AW452" s="13" t="s">
        <v>43</v>
      </c>
      <c r="AX452" s="13" t="s">
        <v>80</v>
      </c>
      <c r="AY452" s="240" t="s">
        <v>281</v>
      </c>
    </row>
    <row r="453" s="13" customFormat="1">
      <c r="B453" s="239"/>
      <c r="D453" s="216" t="s">
        <v>402</v>
      </c>
      <c r="E453" s="240" t="s">
        <v>5</v>
      </c>
      <c r="F453" s="241" t="s">
        <v>5385</v>
      </c>
      <c r="H453" s="242">
        <v>41</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162.5</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16.5" customHeight="1">
      <c r="B455" s="203"/>
      <c r="C455" s="204" t="s">
        <v>1294</v>
      </c>
      <c r="D455" s="204" t="s">
        <v>282</v>
      </c>
      <c r="E455" s="205" t="s">
        <v>5386</v>
      </c>
      <c r="F455" s="206" t="s">
        <v>5387</v>
      </c>
      <c r="G455" s="207" t="s">
        <v>470</v>
      </c>
      <c r="H455" s="208">
        <v>1.615</v>
      </c>
      <c r="I455" s="209"/>
      <c r="J455" s="210">
        <f>ROUND(I455*H455,2)</f>
        <v>0</v>
      </c>
      <c r="K455" s="206" t="s">
        <v>389</v>
      </c>
      <c r="L455" s="48"/>
      <c r="M455" s="211" t="s">
        <v>5</v>
      </c>
      <c r="N455" s="212" t="s">
        <v>51</v>
      </c>
      <c r="O455" s="49"/>
      <c r="P455" s="213">
        <f>O455*H455</f>
        <v>0</v>
      </c>
      <c r="Q455" s="213">
        <v>0</v>
      </c>
      <c r="R455" s="213">
        <f>Q455*H455</f>
        <v>0</v>
      </c>
      <c r="S455" s="213">
        <v>0</v>
      </c>
      <c r="T455" s="214">
        <f>S455*H455</f>
        <v>0</v>
      </c>
      <c r="AR455" s="26" t="s">
        <v>354</v>
      </c>
      <c r="AT455" s="26" t="s">
        <v>282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354</v>
      </c>
      <c r="BM455" s="26" t="s">
        <v>5388</v>
      </c>
    </row>
    <row r="456" s="1" customFormat="1">
      <c r="B456" s="48"/>
      <c r="D456" s="216" t="s">
        <v>288</v>
      </c>
      <c r="F456" s="217" t="s">
        <v>5389</v>
      </c>
      <c r="I456" s="218"/>
      <c r="L456" s="48"/>
      <c r="M456" s="219"/>
      <c r="N456" s="49"/>
      <c r="O456" s="49"/>
      <c r="P456" s="49"/>
      <c r="Q456" s="49"/>
      <c r="R456" s="49"/>
      <c r="S456" s="49"/>
      <c r="T456" s="87"/>
      <c r="AT456" s="26" t="s">
        <v>288</v>
      </c>
      <c r="AU456" s="26" t="s">
        <v>87</v>
      </c>
    </row>
    <row r="457" s="10" customFormat="1" ht="29.88" customHeight="1">
      <c r="B457" s="192"/>
      <c r="D457" s="193" t="s">
        <v>79</v>
      </c>
      <c r="E457" s="230" t="s">
        <v>5390</v>
      </c>
      <c r="F457" s="230" t="s">
        <v>5391</v>
      </c>
      <c r="I457" s="195"/>
      <c r="J457" s="231">
        <f>BK457</f>
        <v>0</v>
      </c>
      <c r="L457" s="192"/>
      <c r="M457" s="197"/>
      <c r="N457" s="198"/>
      <c r="O457" s="198"/>
      <c r="P457" s="199">
        <f>SUM(P458:P684)</f>
        <v>0</v>
      </c>
      <c r="Q457" s="198"/>
      <c r="R457" s="199">
        <f>SUM(R458:R684)</f>
        <v>1.1168704999999997</v>
      </c>
      <c r="S457" s="198"/>
      <c r="T457" s="200">
        <f>SUM(T458:T684)</f>
        <v>0</v>
      </c>
      <c r="AR457" s="193" t="s">
        <v>87</v>
      </c>
      <c r="AT457" s="201" t="s">
        <v>79</v>
      </c>
      <c r="AU457" s="201" t="s">
        <v>24</v>
      </c>
      <c r="AY457" s="193" t="s">
        <v>281</v>
      </c>
      <c r="BK457" s="202">
        <f>SUM(BK458:BK684)</f>
        <v>0</v>
      </c>
    </row>
    <row r="458" s="1" customFormat="1" ht="16.5" customHeight="1">
      <c r="B458" s="203"/>
      <c r="C458" s="204" t="s">
        <v>1299</v>
      </c>
      <c r="D458" s="204" t="s">
        <v>282</v>
      </c>
      <c r="E458" s="205" t="s">
        <v>5392</v>
      </c>
      <c r="F458" s="206" t="s">
        <v>5393</v>
      </c>
      <c r="G458" s="207" t="s">
        <v>394</v>
      </c>
      <c r="H458" s="208">
        <v>2.2000000000000002</v>
      </c>
      <c r="I458" s="209"/>
      <c r="J458" s="210">
        <f>ROUND(I458*H458,2)</f>
        <v>0</v>
      </c>
      <c r="K458" s="206" t="s">
        <v>389</v>
      </c>
      <c r="L458" s="48"/>
      <c r="M458" s="211" t="s">
        <v>5</v>
      </c>
      <c r="N458" s="212" t="s">
        <v>51</v>
      </c>
      <c r="O458" s="49"/>
      <c r="P458" s="213">
        <f>O458*H458</f>
        <v>0</v>
      </c>
      <c r="Q458" s="213">
        <v>0.0030899999999999999</v>
      </c>
      <c r="R458" s="213">
        <f>Q458*H458</f>
        <v>0.0067980000000000002</v>
      </c>
      <c r="S458" s="213">
        <v>0</v>
      </c>
      <c r="T458" s="214">
        <f>S458*H458</f>
        <v>0</v>
      </c>
      <c r="AR458" s="26" t="s">
        <v>354</v>
      </c>
      <c r="AT458" s="26" t="s">
        <v>282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5394</v>
      </c>
    </row>
    <row r="459" s="1" customFormat="1">
      <c r="B459" s="48"/>
      <c r="D459" s="216" t="s">
        <v>288</v>
      </c>
      <c r="F459" s="217" t="s">
        <v>5395</v>
      </c>
      <c r="I459" s="218"/>
      <c r="L459" s="48"/>
      <c r="M459" s="219"/>
      <c r="N459" s="49"/>
      <c r="O459" s="49"/>
      <c r="P459" s="49"/>
      <c r="Q459" s="49"/>
      <c r="R459" s="49"/>
      <c r="S459" s="49"/>
      <c r="T459" s="87"/>
      <c r="AT459" s="26" t="s">
        <v>288</v>
      </c>
      <c r="AU459" s="26" t="s">
        <v>87</v>
      </c>
    </row>
    <row r="460" s="12" customFormat="1">
      <c r="B460" s="232"/>
      <c r="D460" s="216" t="s">
        <v>402</v>
      </c>
      <c r="E460" s="233" t="s">
        <v>5</v>
      </c>
      <c r="F460" s="234" t="s">
        <v>5267</v>
      </c>
      <c r="H460" s="233" t="s">
        <v>5</v>
      </c>
      <c r="I460" s="235"/>
      <c r="L460" s="232"/>
      <c r="M460" s="236"/>
      <c r="N460" s="237"/>
      <c r="O460" s="237"/>
      <c r="P460" s="237"/>
      <c r="Q460" s="237"/>
      <c r="R460" s="237"/>
      <c r="S460" s="237"/>
      <c r="T460" s="238"/>
      <c r="AT460" s="233" t="s">
        <v>402</v>
      </c>
      <c r="AU460" s="233" t="s">
        <v>87</v>
      </c>
      <c r="AV460" s="12" t="s">
        <v>24</v>
      </c>
      <c r="AW460" s="12" t="s">
        <v>43</v>
      </c>
      <c r="AX460" s="12" t="s">
        <v>80</v>
      </c>
      <c r="AY460" s="233" t="s">
        <v>281</v>
      </c>
    </row>
    <row r="461" s="13" customFormat="1">
      <c r="B461" s="239"/>
      <c r="D461" s="216" t="s">
        <v>402</v>
      </c>
      <c r="E461" s="240" t="s">
        <v>5</v>
      </c>
      <c r="F461" s="241" t="s">
        <v>5169</v>
      </c>
      <c r="H461" s="242">
        <v>2</v>
      </c>
      <c r="I461" s="243"/>
      <c r="L461" s="239"/>
      <c r="M461" s="244"/>
      <c r="N461" s="245"/>
      <c r="O461" s="245"/>
      <c r="P461" s="245"/>
      <c r="Q461" s="245"/>
      <c r="R461" s="245"/>
      <c r="S461" s="245"/>
      <c r="T461" s="246"/>
      <c r="AT461" s="240" t="s">
        <v>402</v>
      </c>
      <c r="AU461" s="240" t="s">
        <v>87</v>
      </c>
      <c r="AV461" s="13" t="s">
        <v>87</v>
      </c>
      <c r="AW461" s="13" t="s">
        <v>43</v>
      </c>
      <c r="AX461" s="13" t="s">
        <v>24</v>
      </c>
      <c r="AY461" s="240" t="s">
        <v>281</v>
      </c>
    </row>
    <row r="462" s="13" customFormat="1">
      <c r="B462" s="239"/>
      <c r="D462" s="216" t="s">
        <v>402</v>
      </c>
      <c r="F462" s="241" t="s">
        <v>5135</v>
      </c>
      <c r="H462" s="242">
        <v>2.2000000000000002</v>
      </c>
      <c r="I462" s="243"/>
      <c r="L462" s="239"/>
      <c r="M462" s="244"/>
      <c r="N462" s="245"/>
      <c r="O462" s="245"/>
      <c r="P462" s="245"/>
      <c r="Q462" s="245"/>
      <c r="R462" s="245"/>
      <c r="S462" s="245"/>
      <c r="T462" s="246"/>
      <c r="AT462" s="240" t="s">
        <v>402</v>
      </c>
      <c r="AU462" s="240" t="s">
        <v>87</v>
      </c>
      <c r="AV462" s="13" t="s">
        <v>87</v>
      </c>
      <c r="AW462" s="13" t="s">
        <v>6</v>
      </c>
      <c r="AX462" s="13" t="s">
        <v>24</v>
      </c>
      <c r="AY462" s="240" t="s">
        <v>281</v>
      </c>
    </row>
    <row r="463" s="1" customFormat="1" ht="16.5" customHeight="1">
      <c r="B463" s="203"/>
      <c r="C463" s="204" t="s">
        <v>1304</v>
      </c>
      <c r="D463" s="204" t="s">
        <v>282</v>
      </c>
      <c r="E463" s="205" t="s">
        <v>5396</v>
      </c>
      <c r="F463" s="206" t="s">
        <v>5397</v>
      </c>
      <c r="G463" s="207" t="s">
        <v>394</v>
      </c>
      <c r="H463" s="208">
        <v>13.75</v>
      </c>
      <c r="I463" s="209"/>
      <c r="J463" s="210">
        <f>ROUND(I463*H463,2)</f>
        <v>0</v>
      </c>
      <c r="K463" s="206" t="s">
        <v>389</v>
      </c>
      <c r="L463" s="48"/>
      <c r="M463" s="211" t="s">
        <v>5</v>
      </c>
      <c r="N463" s="212" t="s">
        <v>51</v>
      </c>
      <c r="O463" s="49"/>
      <c r="P463" s="213">
        <f>O463*H463</f>
        <v>0</v>
      </c>
      <c r="Q463" s="213">
        <v>0.0045100000000000001</v>
      </c>
      <c r="R463" s="213">
        <f>Q463*H463</f>
        <v>0.062012499999999998</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5398</v>
      </c>
    </row>
    <row r="464" s="1" customFormat="1">
      <c r="B464" s="48"/>
      <c r="D464" s="216" t="s">
        <v>288</v>
      </c>
      <c r="F464" s="217" t="s">
        <v>5399</v>
      </c>
      <c r="I464" s="218"/>
      <c r="L464" s="48"/>
      <c r="M464" s="219"/>
      <c r="N464" s="49"/>
      <c r="O464" s="49"/>
      <c r="P464" s="49"/>
      <c r="Q464" s="49"/>
      <c r="R464" s="49"/>
      <c r="S464" s="49"/>
      <c r="T464" s="87"/>
      <c r="AT464" s="26" t="s">
        <v>288</v>
      </c>
      <c r="AU464" s="26" t="s">
        <v>87</v>
      </c>
    </row>
    <row r="465" s="12" customFormat="1">
      <c r="B465" s="232"/>
      <c r="D465" s="216" t="s">
        <v>402</v>
      </c>
      <c r="E465" s="233" t="s">
        <v>5</v>
      </c>
      <c r="F465" s="234" t="s">
        <v>5167</v>
      </c>
      <c r="H465" s="233" t="s">
        <v>5</v>
      </c>
      <c r="I465" s="235"/>
      <c r="L465" s="232"/>
      <c r="M465" s="236"/>
      <c r="N465" s="237"/>
      <c r="O465" s="237"/>
      <c r="P465" s="237"/>
      <c r="Q465" s="237"/>
      <c r="R465" s="237"/>
      <c r="S465" s="237"/>
      <c r="T465" s="238"/>
      <c r="AT465" s="233" t="s">
        <v>402</v>
      </c>
      <c r="AU465" s="233" t="s">
        <v>87</v>
      </c>
      <c r="AV465" s="12" t="s">
        <v>24</v>
      </c>
      <c r="AW465" s="12" t="s">
        <v>43</v>
      </c>
      <c r="AX465" s="12" t="s">
        <v>80</v>
      </c>
      <c r="AY465" s="233" t="s">
        <v>281</v>
      </c>
    </row>
    <row r="466" s="13" customFormat="1">
      <c r="B466" s="239"/>
      <c r="D466" s="216" t="s">
        <v>402</v>
      </c>
      <c r="E466" s="240" t="s">
        <v>5</v>
      </c>
      <c r="F466" s="241" t="s">
        <v>87</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2" customFormat="1">
      <c r="B467" s="232"/>
      <c r="D467" s="216" t="s">
        <v>402</v>
      </c>
      <c r="E467" s="233" t="s">
        <v>5</v>
      </c>
      <c r="F467" s="234" t="s">
        <v>5168</v>
      </c>
      <c r="H467" s="233" t="s">
        <v>5</v>
      </c>
      <c r="I467" s="235"/>
      <c r="L467" s="232"/>
      <c r="M467" s="236"/>
      <c r="N467" s="237"/>
      <c r="O467" s="237"/>
      <c r="P467" s="237"/>
      <c r="Q467" s="237"/>
      <c r="R467" s="237"/>
      <c r="S467" s="237"/>
      <c r="T467" s="238"/>
      <c r="AT467" s="233" t="s">
        <v>402</v>
      </c>
      <c r="AU467" s="233" t="s">
        <v>87</v>
      </c>
      <c r="AV467" s="12" t="s">
        <v>24</v>
      </c>
      <c r="AW467" s="12" t="s">
        <v>43</v>
      </c>
      <c r="AX467" s="12" t="s">
        <v>80</v>
      </c>
      <c r="AY467" s="233" t="s">
        <v>281</v>
      </c>
    </row>
    <row r="468" s="13" customFormat="1">
      <c r="B468" s="239"/>
      <c r="D468" s="216" t="s">
        <v>402</v>
      </c>
      <c r="E468" s="240" t="s">
        <v>5</v>
      </c>
      <c r="F468" s="241" t="s">
        <v>5400</v>
      </c>
      <c r="H468" s="242">
        <v>10.5</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4" customFormat="1">
      <c r="B469" s="247"/>
      <c r="D469" s="216" t="s">
        <v>402</v>
      </c>
      <c r="E469" s="248" t="s">
        <v>5</v>
      </c>
      <c r="F469" s="249" t="s">
        <v>405</v>
      </c>
      <c r="H469" s="250">
        <v>12.5</v>
      </c>
      <c r="I469" s="251"/>
      <c r="L469" s="247"/>
      <c r="M469" s="252"/>
      <c r="N469" s="253"/>
      <c r="O469" s="253"/>
      <c r="P469" s="253"/>
      <c r="Q469" s="253"/>
      <c r="R469" s="253"/>
      <c r="S469" s="253"/>
      <c r="T469" s="254"/>
      <c r="AT469" s="248" t="s">
        <v>402</v>
      </c>
      <c r="AU469" s="248" t="s">
        <v>87</v>
      </c>
      <c r="AV469" s="14" t="s">
        <v>286</v>
      </c>
      <c r="AW469" s="14" t="s">
        <v>43</v>
      </c>
      <c r="AX469" s="14" t="s">
        <v>24</v>
      </c>
      <c r="AY469" s="248" t="s">
        <v>281</v>
      </c>
    </row>
    <row r="470" s="13" customFormat="1">
      <c r="B470" s="239"/>
      <c r="D470" s="216" t="s">
        <v>402</v>
      </c>
      <c r="F470" s="241" t="s">
        <v>5401</v>
      </c>
      <c r="H470" s="242">
        <v>13.75</v>
      </c>
      <c r="I470" s="243"/>
      <c r="L470" s="239"/>
      <c r="M470" s="244"/>
      <c r="N470" s="245"/>
      <c r="O470" s="245"/>
      <c r="P470" s="245"/>
      <c r="Q470" s="245"/>
      <c r="R470" s="245"/>
      <c r="S470" s="245"/>
      <c r="T470" s="246"/>
      <c r="AT470" s="240" t="s">
        <v>402</v>
      </c>
      <c r="AU470" s="240" t="s">
        <v>87</v>
      </c>
      <c r="AV470" s="13" t="s">
        <v>87</v>
      </c>
      <c r="AW470" s="13" t="s">
        <v>6</v>
      </c>
      <c r="AX470" s="13" t="s">
        <v>24</v>
      </c>
      <c r="AY470" s="240" t="s">
        <v>281</v>
      </c>
    </row>
    <row r="471" s="1" customFormat="1" ht="16.5" customHeight="1">
      <c r="B471" s="203"/>
      <c r="C471" s="204" t="s">
        <v>1314</v>
      </c>
      <c r="D471" s="204" t="s">
        <v>282</v>
      </c>
      <c r="E471" s="205" t="s">
        <v>5402</v>
      </c>
      <c r="F471" s="206" t="s">
        <v>5403</v>
      </c>
      <c r="G471" s="207" t="s">
        <v>394</v>
      </c>
      <c r="H471" s="208">
        <v>14.300000000000001</v>
      </c>
      <c r="I471" s="209"/>
      <c r="J471" s="210">
        <f>ROUND(I471*H471,2)</f>
        <v>0</v>
      </c>
      <c r="K471" s="206" t="s">
        <v>389</v>
      </c>
      <c r="L471" s="48"/>
      <c r="M471" s="211" t="s">
        <v>5</v>
      </c>
      <c r="N471" s="212" t="s">
        <v>51</v>
      </c>
      <c r="O471" s="49"/>
      <c r="P471" s="213">
        <f>O471*H471</f>
        <v>0</v>
      </c>
      <c r="Q471" s="213">
        <v>0.0064000000000000003</v>
      </c>
      <c r="R471" s="213">
        <f>Q471*H471</f>
        <v>0.091520000000000004</v>
      </c>
      <c r="S471" s="213">
        <v>0</v>
      </c>
      <c r="T471" s="214">
        <f>S471*H471</f>
        <v>0</v>
      </c>
      <c r="AR471" s="26" t="s">
        <v>354</v>
      </c>
      <c r="AT471" s="26" t="s">
        <v>282</v>
      </c>
      <c r="AU471" s="26" t="s">
        <v>87</v>
      </c>
      <c r="AY471" s="26" t="s">
        <v>281</v>
      </c>
      <c r="BE471" s="215">
        <f>IF(N471="základní",J471,0)</f>
        <v>0</v>
      </c>
      <c r="BF471" s="215">
        <f>IF(N471="snížená",J471,0)</f>
        <v>0</v>
      </c>
      <c r="BG471" s="215">
        <f>IF(N471="zákl. přenesená",J471,0)</f>
        <v>0</v>
      </c>
      <c r="BH471" s="215">
        <f>IF(N471="sníž. přenesená",J471,0)</f>
        <v>0</v>
      </c>
      <c r="BI471" s="215">
        <f>IF(N471="nulová",J471,0)</f>
        <v>0</v>
      </c>
      <c r="BJ471" s="26" t="s">
        <v>24</v>
      </c>
      <c r="BK471" s="215">
        <f>ROUND(I471*H471,2)</f>
        <v>0</v>
      </c>
      <c r="BL471" s="26" t="s">
        <v>354</v>
      </c>
      <c r="BM471" s="26" t="s">
        <v>5404</v>
      </c>
    </row>
    <row r="472" s="1" customFormat="1">
      <c r="B472" s="48"/>
      <c r="D472" s="216" t="s">
        <v>288</v>
      </c>
      <c r="F472" s="217" t="s">
        <v>5405</v>
      </c>
      <c r="I472" s="218"/>
      <c r="L472" s="48"/>
      <c r="M472" s="219"/>
      <c r="N472" s="49"/>
      <c r="O472" s="49"/>
      <c r="P472" s="49"/>
      <c r="Q472" s="49"/>
      <c r="R472" s="49"/>
      <c r="S472" s="49"/>
      <c r="T472" s="87"/>
      <c r="AT472" s="26" t="s">
        <v>288</v>
      </c>
      <c r="AU472" s="26" t="s">
        <v>87</v>
      </c>
    </row>
    <row r="473" s="12" customFormat="1">
      <c r="B473" s="232"/>
      <c r="D473" s="216" t="s">
        <v>402</v>
      </c>
      <c r="E473" s="233" t="s">
        <v>5</v>
      </c>
      <c r="F473" s="234" t="s">
        <v>5168</v>
      </c>
      <c r="H473" s="233" t="s">
        <v>5</v>
      </c>
      <c r="I473" s="235"/>
      <c r="L473" s="232"/>
      <c r="M473" s="236"/>
      <c r="N473" s="237"/>
      <c r="O473" s="237"/>
      <c r="P473" s="237"/>
      <c r="Q473" s="237"/>
      <c r="R473" s="237"/>
      <c r="S473" s="237"/>
      <c r="T473" s="238"/>
      <c r="AT473" s="233" t="s">
        <v>402</v>
      </c>
      <c r="AU473" s="233" t="s">
        <v>87</v>
      </c>
      <c r="AV473" s="12" t="s">
        <v>24</v>
      </c>
      <c r="AW473" s="12" t="s">
        <v>43</v>
      </c>
      <c r="AX473" s="12" t="s">
        <v>80</v>
      </c>
      <c r="AY473" s="233" t="s">
        <v>281</v>
      </c>
    </row>
    <row r="474" s="13" customFormat="1">
      <c r="B474" s="239"/>
      <c r="D474" s="216" t="s">
        <v>402</v>
      </c>
      <c r="E474" s="240" t="s">
        <v>5</v>
      </c>
      <c r="F474" s="241" t="s">
        <v>5406</v>
      </c>
      <c r="H474" s="242">
        <v>13</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3" customFormat="1">
      <c r="B475" s="239"/>
      <c r="D475" s="216" t="s">
        <v>402</v>
      </c>
      <c r="F475" s="241" t="s">
        <v>5407</v>
      </c>
      <c r="H475" s="242">
        <v>14.300000000000001</v>
      </c>
      <c r="I475" s="243"/>
      <c r="L475" s="239"/>
      <c r="M475" s="244"/>
      <c r="N475" s="245"/>
      <c r="O475" s="245"/>
      <c r="P475" s="245"/>
      <c r="Q475" s="245"/>
      <c r="R475" s="245"/>
      <c r="S475" s="245"/>
      <c r="T475" s="246"/>
      <c r="AT475" s="240" t="s">
        <v>402</v>
      </c>
      <c r="AU475" s="240" t="s">
        <v>87</v>
      </c>
      <c r="AV475" s="13" t="s">
        <v>87</v>
      </c>
      <c r="AW475" s="13" t="s">
        <v>6</v>
      </c>
      <c r="AX475" s="13" t="s">
        <v>24</v>
      </c>
      <c r="AY475" s="240" t="s">
        <v>281</v>
      </c>
    </row>
    <row r="476" s="1" customFormat="1" ht="16.5" customHeight="1">
      <c r="B476" s="203"/>
      <c r="C476" s="204" t="s">
        <v>1320</v>
      </c>
      <c r="D476" s="204" t="s">
        <v>282</v>
      </c>
      <c r="E476" s="205" t="s">
        <v>5408</v>
      </c>
      <c r="F476" s="206" t="s">
        <v>5409</v>
      </c>
      <c r="G476" s="207" t="s">
        <v>394</v>
      </c>
      <c r="H476" s="208">
        <v>325.5</v>
      </c>
      <c r="I476" s="209"/>
      <c r="J476" s="210">
        <f>ROUND(I476*H476,2)</f>
        <v>0</v>
      </c>
      <c r="K476" s="206" t="s">
        <v>389</v>
      </c>
      <c r="L476" s="48"/>
      <c r="M476" s="211" t="s">
        <v>5</v>
      </c>
      <c r="N476" s="212" t="s">
        <v>51</v>
      </c>
      <c r="O476" s="49"/>
      <c r="P476" s="213">
        <f>O476*H476</f>
        <v>0</v>
      </c>
      <c r="Q476" s="213">
        <v>0.00042000000000000002</v>
      </c>
      <c r="R476" s="213">
        <f>Q476*H476</f>
        <v>0.13671</v>
      </c>
      <c r="S476" s="213">
        <v>0</v>
      </c>
      <c r="T476" s="214">
        <f>S476*H476</f>
        <v>0</v>
      </c>
      <c r="AR476" s="26" t="s">
        <v>354</v>
      </c>
      <c r="AT476" s="26" t="s">
        <v>282</v>
      </c>
      <c r="AU476" s="26" t="s">
        <v>87</v>
      </c>
      <c r="AY476" s="26" t="s">
        <v>281</v>
      </c>
      <c r="BE476" s="215">
        <f>IF(N476="základní",J476,0)</f>
        <v>0</v>
      </c>
      <c r="BF476" s="215">
        <f>IF(N476="snížená",J476,0)</f>
        <v>0</v>
      </c>
      <c r="BG476" s="215">
        <f>IF(N476="zákl. přenesená",J476,0)</f>
        <v>0</v>
      </c>
      <c r="BH476" s="215">
        <f>IF(N476="sníž. přenesená",J476,0)</f>
        <v>0</v>
      </c>
      <c r="BI476" s="215">
        <f>IF(N476="nulová",J476,0)</f>
        <v>0</v>
      </c>
      <c r="BJ476" s="26" t="s">
        <v>24</v>
      </c>
      <c r="BK476" s="215">
        <f>ROUND(I476*H476,2)</f>
        <v>0</v>
      </c>
      <c r="BL476" s="26" t="s">
        <v>354</v>
      </c>
      <c r="BM476" s="26" t="s">
        <v>5410</v>
      </c>
    </row>
    <row r="477" s="1" customFormat="1">
      <c r="B477" s="48"/>
      <c r="D477" s="216" t="s">
        <v>288</v>
      </c>
      <c r="F477" s="217" t="s">
        <v>5411</v>
      </c>
      <c r="I477" s="218"/>
      <c r="L477" s="48"/>
      <c r="M477" s="219"/>
      <c r="N477" s="49"/>
      <c r="O477" s="49"/>
      <c r="P477" s="49"/>
      <c r="Q477" s="49"/>
      <c r="R477" s="49"/>
      <c r="S477" s="49"/>
      <c r="T477" s="87"/>
      <c r="AT477" s="26" t="s">
        <v>288</v>
      </c>
      <c r="AU477" s="26" t="s">
        <v>87</v>
      </c>
    </row>
    <row r="478" s="13" customFormat="1">
      <c r="B478" s="239"/>
      <c r="D478" s="216" t="s">
        <v>402</v>
      </c>
      <c r="E478" s="240" t="s">
        <v>5</v>
      </c>
      <c r="F478" s="241" t="s">
        <v>5412</v>
      </c>
      <c r="H478" s="242">
        <v>325.5</v>
      </c>
      <c r="I478" s="243"/>
      <c r="L478" s="239"/>
      <c r="M478" s="244"/>
      <c r="N478" s="245"/>
      <c r="O478" s="245"/>
      <c r="P478" s="245"/>
      <c r="Q478" s="245"/>
      <c r="R478" s="245"/>
      <c r="S478" s="245"/>
      <c r="T478" s="246"/>
      <c r="AT478" s="240" t="s">
        <v>402</v>
      </c>
      <c r="AU478" s="240" t="s">
        <v>87</v>
      </c>
      <c r="AV478" s="13" t="s">
        <v>87</v>
      </c>
      <c r="AW478" s="13" t="s">
        <v>43</v>
      </c>
      <c r="AX478" s="13" t="s">
        <v>24</v>
      </c>
      <c r="AY478" s="240" t="s">
        <v>281</v>
      </c>
    </row>
    <row r="479" s="1" customFormat="1" ht="16.5" customHeight="1">
      <c r="B479" s="203"/>
      <c r="C479" s="255" t="s">
        <v>30</v>
      </c>
      <c r="D479" s="255" t="s">
        <v>512</v>
      </c>
      <c r="E479" s="256" t="s">
        <v>5413</v>
      </c>
      <c r="F479" s="257" t="s">
        <v>5414</v>
      </c>
      <c r="G479" s="258" t="s">
        <v>394</v>
      </c>
      <c r="H479" s="259">
        <v>267.30000000000001</v>
      </c>
      <c r="I479" s="260"/>
      <c r="J479" s="261">
        <f>ROUND(I479*H479,2)</f>
        <v>0</v>
      </c>
      <c r="K479" s="257" t="s">
        <v>5</v>
      </c>
      <c r="L479" s="262"/>
      <c r="M479" s="263" t="s">
        <v>5</v>
      </c>
      <c r="N479" s="264" t="s">
        <v>51</v>
      </c>
      <c r="O479" s="49"/>
      <c r="P479" s="213">
        <f>O479*H479</f>
        <v>0</v>
      </c>
      <c r="Q479" s="213">
        <v>0.00012999999999999999</v>
      </c>
      <c r="R479" s="213">
        <f>Q479*H479</f>
        <v>0.034748999999999995</v>
      </c>
      <c r="S479" s="213">
        <v>0</v>
      </c>
      <c r="T479" s="214">
        <f>S479*H479</f>
        <v>0</v>
      </c>
      <c r="AR479" s="26" t="s">
        <v>738</v>
      </c>
      <c r="AT479" s="26" t="s">
        <v>512</v>
      </c>
      <c r="AU479" s="26" t="s">
        <v>87</v>
      </c>
      <c r="AY479" s="26" t="s">
        <v>281</v>
      </c>
      <c r="BE479" s="215">
        <f>IF(N479="základní",J479,0)</f>
        <v>0</v>
      </c>
      <c r="BF479" s="215">
        <f>IF(N479="snížená",J479,0)</f>
        <v>0</v>
      </c>
      <c r="BG479" s="215">
        <f>IF(N479="zákl. přenesená",J479,0)</f>
        <v>0</v>
      </c>
      <c r="BH479" s="215">
        <f>IF(N479="sníž. přenesená",J479,0)</f>
        <v>0</v>
      </c>
      <c r="BI479" s="215">
        <f>IF(N479="nulová",J479,0)</f>
        <v>0</v>
      </c>
      <c r="BJ479" s="26" t="s">
        <v>24</v>
      </c>
      <c r="BK479" s="215">
        <f>ROUND(I479*H479,2)</f>
        <v>0</v>
      </c>
      <c r="BL479" s="26" t="s">
        <v>354</v>
      </c>
      <c r="BM479" s="26" t="s">
        <v>5415</v>
      </c>
    </row>
    <row r="480" s="12" customFormat="1">
      <c r="B480" s="232"/>
      <c r="D480" s="216" t="s">
        <v>402</v>
      </c>
      <c r="E480" s="233" t="s">
        <v>5</v>
      </c>
      <c r="F480" s="234" t="s">
        <v>5416</v>
      </c>
      <c r="H480" s="233" t="s">
        <v>5</v>
      </c>
      <c r="I480" s="235"/>
      <c r="L480" s="232"/>
      <c r="M480" s="236"/>
      <c r="N480" s="237"/>
      <c r="O480" s="237"/>
      <c r="P480" s="237"/>
      <c r="Q480" s="237"/>
      <c r="R480" s="237"/>
      <c r="S480" s="237"/>
      <c r="T480" s="238"/>
      <c r="AT480" s="233" t="s">
        <v>402</v>
      </c>
      <c r="AU480" s="233" t="s">
        <v>87</v>
      </c>
      <c r="AV480" s="12" t="s">
        <v>24</v>
      </c>
      <c r="AW480" s="12" t="s">
        <v>43</v>
      </c>
      <c r="AX480" s="12" t="s">
        <v>80</v>
      </c>
      <c r="AY480" s="233" t="s">
        <v>281</v>
      </c>
    </row>
    <row r="481" s="12" customFormat="1">
      <c r="B481" s="232"/>
      <c r="D481" s="216" t="s">
        <v>402</v>
      </c>
      <c r="E481" s="233" t="s">
        <v>5</v>
      </c>
      <c r="F481" s="234" t="s">
        <v>5417</v>
      </c>
      <c r="H481" s="233" t="s">
        <v>5</v>
      </c>
      <c r="I481" s="235"/>
      <c r="L481" s="232"/>
      <c r="M481" s="236"/>
      <c r="N481" s="237"/>
      <c r="O481" s="237"/>
      <c r="P481" s="237"/>
      <c r="Q481" s="237"/>
      <c r="R481" s="237"/>
      <c r="S481" s="237"/>
      <c r="T481" s="238"/>
      <c r="AT481" s="233" t="s">
        <v>402</v>
      </c>
      <c r="AU481" s="233" t="s">
        <v>87</v>
      </c>
      <c r="AV481" s="12" t="s">
        <v>24</v>
      </c>
      <c r="AW481" s="12" t="s">
        <v>43</v>
      </c>
      <c r="AX481" s="12" t="s">
        <v>80</v>
      </c>
      <c r="AY481" s="233" t="s">
        <v>281</v>
      </c>
    </row>
    <row r="482" s="12" customFormat="1">
      <c r="B482" s="232"/>
      <c r="D482" s="216" t="s">
        <v>402</v>
      </c>
      <c r="E482" s="233" t="s">
        <v>5</v>
      </c>
      <c r="F482" s="234" t="s">
        <v>3838</v>
      </c>
      <c r="H482" s="233" t="s">
        <v>5</v>
      </c>
      <c r="I482" s="235"/>
      <c r="L482" s="232"/>
      <c r="M482" s="236"/>
      <c r="N482" s="237"/>
      <c r="O482" s="237"/>
      <c r="P482" s="237"/>
      <c r="Q482" s="237"/>
      <c r="R482" s="237"/>
      <c r="S482" s="237"/>
      <c r="T482" s="238"/>
      <c r="AT482" s="233" t="s">
        <v>402</v>
      </c>
      <c r="AU482" s="233" t="s">
        <v>87</v>
      </c>
      <c r="AV482" s="12" t="s">
        <v>24</v>
      </c>
      <c r="AW482" s="12" t="s">
        <v>43</v>
      </c>
      <c r="AX482" s="12" t="s">
        <v>80</v>
      </c>
      <c r="AY482" s="233" t="s">
        <v>281</v>
      </c>
    </row>
    <row r="483" s="13" customFormat="1">
      <c r="B483" s="239"/>
      <c r="D483" s="216" t="s">
        <v>402</v>
      </c>
      <c r="E483" s="240" t="s">
        <v>5</v>
      </c>
      <c r="F483" s="241" t="s">
        <v>5418</v>
      </c>
      <c r="H483" s="242">
        <v>45</v>
      </c>
      <c r="I483" s="243"/>
      <c r="L483" s="239"/>
      <c r="M483" s="244"/>
      <c r="N483" s="245"/>
      <c r="O483" s="245"/>
      <c r="P483" s="245"/>
      <c r="Q483" s="245"/>
      <c r="R483" s="245"/>
      <c r="S483" s="245"/>
      <c r="T483" s="246"/>
      <c r="AT483" s="240" t="s">
        <v>402</v>
      </c>
      <c r="AU483" s="240" t="s">
        <v>87</v>
      </c>
      <c r="AV483" s="13" t="s">
        <v>87</v>
      </c>
      <c r="AW483" s="13" t="s">
        <v>43</v>
      </c>
      <c r="AX483" s="13" t="s">
        <v>80</v>
      </c>
      <c r="AY483" s="240" t="s">
        <v>281</v>
      </c>
    </row>
    <row r="484" s="15" customFormat="1">
      <c r="B484" s="265"/>
      <c r="D484" s="216" t="s">
        <v>402</v>
      </c>
      <c r="E484" s="266" t="s">
        <v>5</v>
      </c>
      <c r="F484" s="267" t="s">
        <v>715</v>
      </c>
      <c r="H484" s="268">
        <v>45</v>
      </c>
      <c r="I484" s="269"/>
      <c r="L484" s="265"/>
      <c r="M484" s="270"/>
      <c r="N484" s="271"/>
      <c r="O484" s="271"/>
      <c r="P484" s="271"/>
      <c r="Q484" s="271"/>
      <c r="R484" s="271"/>
      <c r="S484" s="271"/>
      <c r="T484" s="272"/>
      <c r="AT484" s="266" t="s">
        <v>402</v>
      </c>
      <c r="AU484" s="266" t="s">
        <v>87</v>
      </c>
      <c r="AV484" s="15" t="s">
        <v>294</v>
      </c>
      <c r="AW484" s="15" t="s">
        <v>43</v>
      </c>
      <c r="AX484" s="15" t="s">
        <v>80</v>
      </c>
      <c r="AY484" s="266" t="s">
        <v>281</v>
      </c>
    </row>
    <row r="485" s="12" customFormat="1">
      <c r="B485" s="232"/>
      <c r="D485" s="216" t="s">
        <v>402</v>
      </c>
      <c r="E485" s="233" t="s">
        <v>5</v>
      </c>
      <c r="F485" s="234" t="s">
        <v>5419</v>
      </c>
      <c r="H485" s="233" t="s">
        <v>5</v>
      </c>
      <c r="I485" s="235"/>
      <c r="L485" s="232"/>
      <c r="M485" s="236"/>
      <c r="N485" s="237"/>
      <c r="O485" s="237"/>
      <c r="P485" s="237"/>
      <c r="Q485" s="237"/>
      <c r="R485" s="237"/>
      <c r="S485" s="237"/>
      <c r="T485" s="238"/>
      <c r="AT485" s="233" t="s">
        <v>402</v>
      </c>
      <c r="AU485" s="233" t="s">
        <v>87</v>
      </c>
      <c r="AV485" s="12" t="s">
        <v>24</v>
      </c>
      <c r="AW485" s="12" t="s">
        <v>43</v>
      </c>
      <c r="AX485" s="12" t="s">
        <v>80</v>
      </c>
      <c r="AY485" s="233" t="s">
        <v>281</v>
      </c>
    </row>
    <row r="486" s="12" customFormat="1">
      <c r="B486" s="232"/>
      <c r="D486" s="216" t="s">
        <v>402</v>
      </c>
      <c r="E486" s="233" t="s">
        <v>5</v>
      </c>
      <c r="F486" s="234" t="s">
        <v>5167</v>
      </c>
      <c r="H486" s="233" t="s">
        <v>5</v>
      </c>
      <c r="I486" s="235"/>
      <c r="L486" s="232"/>
      <c r="M486" s="236"/>
      <c r="N486" s="237"/>
      <c r="O486" s="237"/>
      <c r="P486" s="237"/>
      <c r="Q486" s="237"/>
      <c r="R486" s="237"/>
      <c r="S486" s="237"/>
      <c r="T486" s="238"/>
      <c r="AT486" s="233" t="s">
        <v>402</v>
      </c>
      <c r="AU486" s="233" t="s">
        <v>87</v>
      </c>
      <c r="AV486" s="12" t="s">
        <v>24</v>
      </c>
      <c r="AW486" s="12" t="s">
        <v>43</v>
      </c>
      <c r="AX486" s="12" t="s">
        <v>80</v>
      </c>
      <c r="AY486" s="233" t="s">
        <v>281</v>
      </c>
    </row>
    <row r="487" s="13" customFormat="1">
      <c r="B487" s="239"/>
      <c r="D487" s="216" t="s">
        <v>402</v>
      </c>
      <c r="E487" s="240" t="s">
        <v>5</v>
      </c>
      <c r="F487" s="241" t="s">
        <v>5420</v>
      </c>
      <c r="H487" s="242">
        <v>18</v>
      </c>
      <c r="I487" s="243"/>
      <c r="L487" s="239"/>
      <c r="M487" s="244"/>
      <c r="N487" s="245"/>
      <c r="O487" s="245"/>
      <c r="P487" s="245"/>
      <c r="Q487" s="245"/>
      <c r="R487" s="245"/>
      <c r="S487" s="245"/>
      <c r="T487" s="246"/>
      <c r="AT487" s="240" t="s">
        <v>402</v>
      </c>
      <c r="AU487" s="240" t="s">
        <v>87</v>
      </c>
      <c r="AV487" s="13" t="s">
        <v>87</v>
      </c>
      <c r="AW487" s="13" t="s">
        <v>43</v>
      </c>
      <c r="AX487" s="13" t="s">
        <v>80</v>
      </c>
      <c r="AY487" s="240" t="s">
        <v>281</v>
      </c>
    </row>
    <row r="488" s="12" customFormat="1">
      <c r="B488" s="232"/>
      <c r="D488" s="216" t="s">
        <v>402</v>
      </c>
      <c r="E488" s="233" t="s">
        <v>5</v>
      </c>
      <c r="F488" s="234" t="s">
        <v>3838</v>
      </c>
      <c r="H488" s="233" t="s">
        <v>5</v>
      </c>
      <c r="I488" s="235"/>
      <c r="L488" s="232"/>
      <c r="M488" s="236"/>
      <c r="N488" s="237"/>
      <c r="O488" s="237"/>
      <c r="P488" s="237"/>
      <c r="Q488" s="237"/>
      <c r="R488" s="237"/>
      <c r="S488" s="237"/>
      <c r="T488" s="238"/>
      <c r="AT488" s="233" t="s">
        <v>402</v>
      </c>
      <c r="AU488" s="233" t="s">
        <v>87</v>
      </c>
      <c r="AV488" s="12" t="s">
        <v>24</v>
      </c>
      <c r="AW488" s="12" t="s">
        <v>43</v>
      </c>
      <c r="AX488" s="12" t="s">
        <v>80</v>
      </c>
      <c r="AY488" s="233" t="s">
        <v>281</v>
      </c>
    </row>
    <row r="489" s="13" customFormat="1">
      <c r="B489" s="239"/>
      <c r="D489" s="216" t="s">
        <v>402</v>
      </c>
      <c r="E489" s="240" t="s">
        <v>5</v>
      </c>
      <c r="F489" s="241" t="s">
        <v>5421</v>
      </c>
      <c r="H489" s="242">
        <v>49</v>
      </c>
      <c r="I489" s="243"/>
      <c r="L489" s="239"/>
      <c r="M489" s="244"/>
      <c r="N489" s="245"/>
      <c r="O489" s="245"/>
      <c r="P489" s="245"/>
      <c r="Q489" s="245"/>
      <c r="R489" s="245"/>
      <c r="S489" s="245"/>
      <c r="T489" s="246"/>
      <c r="AT489" s="240" t="s">
        <v>402</v>
      </c>
      <c r="AU489" s="240" t="s">
        <v>87</v>
      </c>
      <c r="AV489" s="13" t="s">
        <v>87</v>
      </c>
      <c r="AW489" s="13" t="s">
        <v>43</v>
      </c>
      <c r="AX489" s="13" t="s">
        <v>80</v>
      </c>
      <c r="AY489" s="240" t="s">
        <v>281</v>
      </c>
    </row>
    <row r="490" s="15" customFormat="1">
      <c r="B490" s="265"/>
      <c r="D490" s="216" t="s">
        <v>402</v>
      </c>
      <c r="E490" s="266" t="s">
        <v>5</v>
      </c>
      <c r="F490" s="267" t="s">
        <v>715</v>
      </c>
      <c r="H490" s="268">
        <v>67</v>
      </c>
      <c r="I490" s="269"/>
      <c r="L490" s="265"/>
      <c r="M490" s="270"/>
      <c r="N490" s="271"/>
      <c r="O490" s="271"/>
      <c r="P490" s="271"/>
      <c r="Q490" s="271"/>
      <c r="R490" s="271"/>
      <c r="S490" s="271"/>
      <c r="T490" s="272"/>
      <c r="AT490" s="266" t="s">
        <v>402</v>
      </c>
      <c r="AU490" s="266" t="s">
        <v>87</v>
      </c>
      <c r="AV490" s="15" t="s">
        <v>294</v>
      </c>
      <c r="AW490" s="15" t="s">
        <v>43</v>
      </c>
      <c r="AX490" s="15" t="s">
        <v>80</v>
      </c>
      <c r="AY490" s="266" t="s">
        <v>281</v>
      </c>
    </row>
    <row r="491" s="12" customFormat="1">
      <c r="B491" s="232"/>
      <c r="D491" s="216" t="s">
        <v>402</v>
      </c>
      <c r="E491" s="233" t="s">
        <v>5</v>
      </c>
      <c r="F491" s="234" t="s">
        <v>5422</v>
      </c>
      <c r="H491" s="233" t="s">
        <v>5</v>
      </c>
      <c r="I491" s="235"/>
      <c r="L491" s="232"/>
      <c r="M491" s="236"/>
      <c r="N491" s="237"/>
      <c r="O491" s="237"/>
      <c r="P491" s="237"/>
      <c r="Q491" s="237"/>
      <c r="R491" s="237"/>
      <c r="S491" s="237"/>
      <c r="T491" s="238"/>
      <c r="AT491" s="233" t="s">
        <v>402</v>
      </c>
      <c r="AU491" s="233" t="s">
        <v>87</v>
      </c>
      <c r="AV491" s="12" t="s">
        <v>24</v>
      </c>
      <c r="AW491" s="12" t="s">
        <v>43</v>
      </c>
      <c r="AX491" s="12" t="s">
        <v>80</v>
      </c>
      <c r="AY491" s="233" t="s">
        <v>281</v>
      </c>
    </row>
    <row r="492" s="12" customFormat="1">
      <c r="B492" s="232"/>
      <c r="D492" s="216" t="s">
        <v>402</v>
      </c>
      <c r="E492" s="233" t="s">
        <v>5</v>
      </c>
      <c r="F492" s="234" t="s">
        <v>5417</v>
      </c>
      <c r="H492" s="233" t="s">
        <v>5</v>
      </c>
      <c r="I492" s="235"/>
      <c r="L492" s="232"/>
      <c r="M492" s="236"/>
      <c r="N492" s="237"/>
      <c r="O492" s="237"/>
      <c r="P492" s="237"/>
      <c r="Q492" s="237"/>
      <c r="R492" s="237"/>
      <c r="S492" s="237"/>
      <c r="T492" s="238"/>
      <c r="AT492" s="233" t="s">
        <v>402</v>
      </c>
      <c r="AU492" s="233" t="s">
        <v>87</v>
      </c>
      <c r="AV492" s="12" t="s">
        <v>24</v>
      </c>
      <c r="AW492" s="12" t="s">
        <v>43</v>
      </c>
      <c r="AX492" s="12" t="s">
        <v>80</v>
      </c>
      <c r="AY492" s="233" t="s">
        <v>281</v>
      </c>
    </row>
    <row r="493" s="12" customFormat="1">
      <c r="B493" s="232"/>
      <c r="D493" s="216" t="s">
        <v>402</v>
      </c>
      <c r="E493" s="233" t="s">
        <v>5</v>
      </c>
      <c r="F493" s="234" t="s">
        <v>3838</v>
      </c>
      <c r="H493" s="233" t="s">
        <v>5</v>
      </c>
      <c r="I493" s="235"/>
      <c r="L493" s="232"/>
      <c r="M493" s="236"/>
      <c r="N493" s="237"/>
      <c r="O493" s="237"/>
      <c r="P493" s="237"/>
      <c r="Q493" s="237"/>
      <c r="R493" s="237"/>
      <c r="S493" s="237"/>
      <c r="T493" s="238"/>
      <c r="AT493" s="233" t="s">
        <v>402</v>
      </c>
      <c r="AU493" s="233" t="s">
        <v>87</v>
      </c>
      <c r="AV493" s="12" t="s">
        <v>24</v>
      </c>
      <c r="AW493" s="12" t="s">
        <v>43</v>
      </c>
      <c r="AX493" s="12" t="s">
        <v>80</v>
      </c>
      <c r="AY493" s="233" t="s">
        <v>281</v>
      </c>
    </row>
    <row r="494" s="13" customFormat="1">
      <c r="B494" s="239"/>
      <c r="D494" s="216" t="s">
        <v>402</v>
      </c>
      <c r="E494" s="240" t="s">
        <v>5</v>
      </c>
      <c r="F494" s="241" t="s">
        <v>5423</v>
      </c>
      <c r="H494" s="242">
        <v>75.5</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5" customFormat="1">
      <c r="B495" s="265"/>
      <c r="D495" s="216" t="s">
        <v>402</v>
      </c>
      <c r="E495" s="266" t="s">
        <v>5</v>
      </c>
      <c r="F495" s="267" t="s">
        <v>715</v>
      </c>
      <c r="H495" s="268">
        <v>75.5</v>
      </c>
      <c r="I495" s="269"/>
      <c r="L495" s="265"/>
      <c r="M495" s="270"/>
      <c r="N495" s="271"/>
      <c r="O495" s="271"/>
      <c r="P495" s="271"/>
      <c r="Q495" s="271"/>
      <c r="R495" s="271"/>
      <c r="S495" s="271"/>
      <c r="T495" s="272"/>
      <c r="AT495" s="266" t="s">
        <v>402</v>
      </c>
      <c r="AU495" s="266" t="s">
        <v>87</v>
      </c>
      <c r="AV495" s="15" t="s">
        <v>294</v>
      </c>
      <c r="AW495" s="15" t="s">
        <v>43</v>
      </c>
      <c r="AX495" s="15" t="s">
        <v>80</v>
      </c>
      <c r="AY495" s="266" t="s">
        <v>281</v>
      </c>
    </row>
    <row r="496" s="12" customFormat="1">
      <c r="B496" s="232"/>
      <c r="D496" s="216" t="s">
        <v>402</v>
      </c>
      <c r="E496" s="233" t="s">
        <v>5</v>
      </c>
      <c r="F496" s="234" t="s">
        <v>5419</v>
      </c>
      <c r="H496" s="233" t="s">
        <v>5</v>
      </c>
      <c r="I496" s="235"/>
      <c r="L496" s="232"/>
      <c r="M496" s="236"/>
      <c r="N496" s="237"/>
      <c r="O496" s="237"/>
      <c r="P496" s="237"/>
      <c r="Q496" s="237"/>
      <c r="R496" s="237"/>
      <c r="S496" s="237"/>
      <c r="T496" s="238"/>
      <c r="AT496" s="233" t="s">
        <v>402</v>
      </c>
      <c r="AU496" s="233" t="s">
        <v>87</v>
      </c>
      <c r="AV496" s="12" t="s">
        <v>24</v>
      </c>
      <c r="AW496" s="12" t="s">
        <v>43</v>
      </c>
      <c r="AX496" s="12" t="s">
        <v>80</v>
      </c>
      <c r="AY496" s="233" t="s">
        <v>281</v>
      </c>
    </row>
    <row r="497" s="12" customFormat="1">
      <c r="B497" s="232"/>
      <c r="D497" s="216" t="s">
        <v>402</v>
      </c>
      <c r="E497" s="233" t="s">
        <v>5</v>
      </c>
      <c r="F497" s="234" t="s">
        <v>3840</v>
      </c>
      <c r="H497" s="233" t="s">
        <v>5</v>
      </c>
      <c r="I497" s="235"/>
      <c r="L497" s="232"/>
      <c r="M497" s="236"/>
      <c r="N497" s="237"/>
      <c r="O497" s="237"/>
      <c r="P497" s="237"/>
      <c r="Q497" s="237"/>
      <c r="R497" s="237"/>
      <c r="S497" s="237"/>
      <c r="T497" s="238"/>
      <c r="AT497" s="233" t="s">
        <v>402</v>
      </c>
      <c r="AU497" s="233" t="s">
        <v>87</v>
      </c>
      <c r="AV497" s="12" t="s">
        <v>24</v>
      </c>
      <c r="AW497" s="12" t="s">
        <v>43</v>
      </c>
      <c r="AX497" s="12" t="s">
        <v>80</v>
      </c>
      <c r="AY497" s="233" t="s">
        <v>281</v>
      </c>
    </row>
    <row r="498" s="13" customFormat="1">
      <c r="B498" s="239"/>
      <c r="D498" s="216" t="s">
        <v>402</v>
      </c>
      <c r="E498" s="240" t="s">
        <v>5</v>
      </c>
      <c r="F498" s="241" t="s">
        <v>5424</v>
      </c>
      <c r="H498" s="242">
        <v>21.5</v>
      </c>
      <c r="I498" s="243"/>
      <c r="L498" s="239"/>
      <c r="M498" s="244"/>
      <c r="N498" s="245"/>
      <c r="O498" s="245"/>
      <c r="P498" s="245"/>
      <c r="Q498" s="245"/>
      <c r="R498" s="245"/>
      <c r="S498" s="245"/>
      <c r="T498" s="246"/>
      <c r="AT498" s="240" t="s">
        <v>402</v>
      </c>
      <c r="AU498" s="240" t="s">
        <v>87</v>
      </c>
      <c r="AV498" s="13" t="s">
        <v>87</v>
      </c>
      <c r="AW498" s="13" t="s">
        <v>43</v>
      </c>
      <c r="AX498" s="13" t="s">
        <v>80</v>
      </c>
      <c r="AY498" s="240" t="s">
        <v>281</v>
      </c>
    </row>
    <row r="499" s="12" customFormat="1">
      <c r="B499" s="232"/>
      <c r="D499" s="216" t="s">
        <v>402</v>
      </c>
      <c r="E499" s="233" t="s">
        <v>5</v>
      </c>
      <c r="F499" s="234" t="s">
        <v>3838</v>
      </c>
      <c r="H499" s="233" t="s">
        <v>5</v>
      </c>
      <c r="I499" s="235"/>
      <c r="L499" s="232"/>
      <c r="M499" s="236"/>
      <c r="N499" s="237"/>
      <c r="O499" s="237"/>
      <c r="P499" s="237"/>
      <c r="Q499" s="237"/>
      <c r="R499" s="237"/>
      <c r="S499" s="237"/>
      <c r="T499" s="238"/>
      <c r="AT499" s="233" t="s">
        <v>402</v>
      </c>
      <c r="AU499" s="233" t="s">
        <v>87</v>
      </c>
      <c r="AV499" s="12" t="s">
        <v>24</v>
      </c>
      <c r="AW499" s="12" t="s">
        <v>43</v>
      </c>
      <c r="AX499" s="12" t="s">
        <v>80</v>
      </c>
      <c r="AY499" s="233" t="s">
        <v>281</v>
      </c>
    </row>
    <row r="500" s="13" customFormat="1">
      <c r="B500" s="239"/>
      <c r="D500" s="216" t="s">
        <v>402</v>
      </c>
      <c r="E500" s="240" t="s">
        <v>5</v>
      </c>
      <c r="F500" s="241" t="s">
        <v>5425</v>
      </c>
      <c r="H500" s="242">
        <v>34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5" customFormat="1">
      <c r="B501" s="265"/>
      <c r="D501" s="216" t="s">
        <v>402</v>
      </c>
      <c r="E501" s="266" t="s">
        <v>5</v>
      </c>
      <c r="F501" s="267" t="s">
        <v>715</v>
      </c>
      <c r="H501" s="268">
        <v>55.5</v>
      </c>
      <c r="I501" s="269"/>
      <c r="L501" s="265"/>
      <c r="M501" s="270"/>
      <c r="N501" s="271"/>
      <c r="O501" s="271"/>
      <c r="P501" s="271"/>
      <c r="Q501" s="271"/>
      <c r="R501" s="271"/>
      <c r="S501" s="271"/>
      <c r="T501" s="272"/>
      <c r="AT501" s="266" t="s">
        <v>402</v>
      </c>
      <c r="AU501" s="266" t="s">
        <v>87</v>
      </c>
      <c r="AV501" s="15" t="s">
        <v>294</v>
      </c>
      <c r="AW501" s="15" t="s">
        <v>43</v>
      </c>
      <c r="AX501" s="15" t="s">
        <v>80</v>
      </c>
      <c r="AY501" s="266" t="s">
        <v>281</v>
      </c>
    </row>
    <row r="502" s="14" customFormat="1">
      <c r="B502" s="247"/>
      <c r="D502" s="216" t="s">
        <v>402</v>
      </c>
      <c r="E502" s="248" t="s">
        <v>5</v>
      </c>
      <c r="F502" s="249" t="s">
        <v>405</v>
      </c>
      <c r="H502" s="250">
        <v>243</v>
      </c>
      <c r="I502" s="251"/>
      <c r="L502" s="247"/>
      <c r="M502" s="252"/>
      <c r="N502" s="253"/>
      <c r="O502" s="253"/>
      <c r="P502" s="253"/>
      <c r="Q502" s="253"/>
      <c r="R502" s="253"/>
      <c r="S502" s="253"/>
      <c r="T502" s="254"/>
      <c r="AT502" s="248" t="s">
        <v>402</v>
      </c>
      <c r="AU502" s="248" t="s">
        <v>87</v>
      </c>
      <c r="AV502" s="14" t="s">
        <v>286</v>
      </c>
      <c r="AW502" s="14" t="s">
        <v>43</v>
      </c>
      <c r="AX502" s="14" t="s">
        <v>24</v>
      </c>
      <c r="AY502" s="248" t="s">
        <v>281</v>
      </c>
    </row>
    <row r="503" s="13" customFormat="1">
      <c r="B503" s="239"/>
      <c r="D503" s="216" t="s">
        <v>402</v>
      </c>
      <c r="F503" s="241" t="s">
        <v>5426</v>
      </c>
      <c r="H503" s="242">
        <v>267.30000000000001</v>
      </c>
      <c r="I503" s="243"/>
      <c r="L503" s="239"/>
      <c r="M503" s="244"/>
      <c r="N503" s="245"/>
      <c r="O503" s="245"/>
      <c r="P503" s="245"/>
      <c r="Q503" s="245"/>
      <c r="R503" s="245"/>
      <c r="S503" s="245"/>
      <c r="T503" s="246"/>
      <c r="AT503" s="240" t="s">
        <v>402</v>
      </c>
      <c r="AU503" s="240" t="s">
        <v>87</v>
      </c>
      <c r="AV503" s="13" t="s">
        <v>87</v>
      </c>
      <c r="AW503" s="13" t="s">
        <v>6</v>
      </c>
      <c r="AX503" s="13" t="s">
        <v>24</v>
      </c>
      <c r="AY503" s="240" t="s">
        <v>281</v>
      </c>
    </row>
    <row r="504" s="1" customFormat="1" ht="16.5" customHeight="1">
      <c r="B504" s="203"/>
      <c r="C504" s="255" t="s">
        <v>1331</v>
      </c>
      <c r="D504" s="255" t="s">
        <v>512</v>
      </c>
      <c r="E504" s="256" t="s">
        <v>5427</v>
      </c>
      <c r="F504" s="257" t="s">
        <v>5428</v>
      </c>
      <c r="G504" s="258" t="s">
        <v>394</v>
      </c>
      <c r="H504" s="259">
        <v>90.75</v>
      </c>
      <c r="I504" s="260"/>
      <c r="J504" s="261">
        <f>ROUND(I504*H504,2)</f>
        <v>0</v>
      </c>
      <c r="K504" s="257" t="s">
        <v>389</v>
      </c>
      <c r="L504" s="262"/>
      <c r="M504" s="263" t="s">
        <v>5</v>
      </c>
      <c r="N504" s="264" t="s">
        <v>51</v>
      </c>
      <c r="O504" s="49"/>
      <c r="P504" s="213">
        <f>O504*H504</f>
        <v>0</v>
      </c>
      <c r="Q504" s="213">
        <v>0.00018000000000000001</v>
      </c>
      <c r="R504" s="213">
        <f>Q504*H504</f>
        <v>0.016335000000000002</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5429</v>
      </c>
    </row>
    <row r="505" s="12" customFormat="1">
      <c r="B505" s="232"/>
      <c r="D505" s="216" t="s">
        <v>402</v>
      </c>
      <c r="E505" s="233" t="s">
        <v>5</v>
      </c>
      <c r="F505" s="234" t="s">
        <v>5416</v>
      </c>
      <c r="H505" s="233" t="s">
        <v>5</v>
      </c>
      <c r="I505" s="235"/>
      <c r="L505" s="232"/>
      <c r="M505" s="236"/>
      <c r="N505" s="237"/>
      <c r="O505" s="237"/>
      <c r="P505" s="237"/>
      <c r="Q505" s="237"/>
      <c r="R505" s="237"/>
      <c r="S505" s="237"/>
      <c r="T505" s="238"/>
      <c r="AT505" s="233" t="s">
        <v>402</v>
      </c>
      <c r="AU505" s="233" t="s">
        <v>87</v>
      </c>
      <c r="AV505" s="12" t="s">
        <v>24</v>
      </c>
      <c r="AW505" s="12" t="s">
        <v>43</v>
      </c>
      <c r="AX505" s="12" t="s">
        <v>80</v>
      </c>
      <c r="AY505" s="233" t="s">
        <v>281</v>
      </c>
    </row>
    <row r="506" s="12" customFormat="1">
      <c r="B506" s="232"/>
      <c r="D506" s="216" t="s">
        <v>402</v>
      </c>
      <c r="E506" s="233" t="s">
        <v>5</v>
      </c>
      <c r="F506" s="234" t="s">
        <v>5417</v>
      </c>
      <c r="H506" s="233" t="s">
        <v>5</v>
      </c>
      <c r="I506" s="235"/>
      <c r="L506" s="232"/>
      <c r="M506" s="236"/>
      <c r="N506" s="237"/>
      <c r="O506" s="237"/>
      <c r="P506" s="237"/>
      <c r="Q506" s="237"/>
      <c r="R506" s="237"/>
      <c r="S506" s="237"/>
      <c r="T506" s="238"/>
      <c r="AT506" s="233" t="s">
        <v>402</v>
      </c>
      <c r="AU506" s="233" t="s">
        <v>87</v>
      </c>
      <c r="AV506" s="12" t="s">
        <v>24</v>
      </c>
      <c r="AW506" s="12" t="s">
        <v>43</v>
      </c>
      <c r="AX506" s="12" t="s">
        <v>80</v>
      </c>
      <c r="AY506" s="233" t="s">
        <v>281</v>
      </c>
    </row>
    <row r="507" s="12" customFormat="1">
      <c r="B507" s="232"/>
      <c r="D507" s="216" t="s">
        <v>402</v>
      </c>
      <c r="E507" s="233" t="s">
        <v>5</v>
      </c>
      <c r="F507" s="234" t="s">
        <v>3838</v>
      </c>
      <c r="H507" s="233" t="s">
        <v>5</v>
      </c>
      <c r="I507" s="235"/>
      <c r="L507" s="232"/>
      <c r="M507" s="236"/>
      <c r="N507" s="237"/>
      <c r="O507" s="237"/>
      <c r="P507" s="237"/>
      <c r="Q507" s="237"/>
      <c r="R507" s="237"/>
      <c r="S507" s="237"/>
      <c r="T507" s="238"/>
      <c r="AT507" s="233" t="s">
        <v>402</v>
      </c>
      <c r="AU507" s="233" t="s">
        <v>87</v>
      </c>
      <c r="AV507" s="12" t="s">
        <v>24</v>
      </c>
      <c r="AW507" s="12" t="s">
        <v>43</v>
      </c>
      <c r="AX507" s="12" t="s">
        <v>80</v>
      </c>
      <c r="AY507" s="233" t="s">
        <v>281</v>
      </c>
    </row>
    <row r="508" s="13" customFormat="1">
      <c r="B508" s="239"/>
      <c r="D508" s="216" t="s">
        <v>402</v>
      </c>
      <c r="E508" s="240" t="s">
        <v>5</v>
      </c>
      <c r="F508" s="241" t="s">
        <v>5430</v>
      </c>
      <c r="H508" s="242">
        <v>42</v>
      </c>
      <c r="I508" s="243"/>
      <c r="L508" s="239"/>
      <c r="M508" s="244"/>
      <c r="N508" s="245"/>
      <c r="O508" s="245"/>
      <c r="P508" s="245"/>
      <c r="Q508" s="245"/>
      <c r="R508" s="245"/>
      <c r="S508" s="245"/>
      <c r="T508" s="246"/>
      <c r="AT508" s="240" t="s">
        <v>402</v>
      </c>
      <c r="AU508" s="240" t="s">
        <v>87</v>
      </c>
      <c r="AV508" s="13" t="s">
        <v>87</v>
      </c>
      <c r="AW508" s="13" t="s">
        <v>43</v>
      </c>
      <c r="AX508" s="13" t="s">
        <v>80</v>
      </c>
      <c r="AY508" s="240" t="s">
        <v>281</v>
      </c>
    </row>
    <row r="509" s="15" customFormat="1">
      <c r="B509" s="265"/>
      <c r="D509" s="216" t="s">
        <v>402</v>
      </c>
      <c r="E509" s="266" t="s">
        <v>5</v>
      </c>
      <c r="F509" s="267" t="s">
        <v>715</v>
      </c>
      <c r="H509" s="268">
        <v>42</v>
      </c>
      <c r="I509" s="269"/>
      <c r="L509" s="265"/>
      <c r="M509" s="270"/>
      <c r="N509" s="271"/>
      <c r="O509" s="271"/>
      <c r="P509" s="271"/>
      <c r="Q509" s="271"/>
      <c r="R509" s="271"/>
      <c r="S509" s="271"/>
      <c r="T509" s="272"/>
      <c r="AT509" s="266" t="s">
        <v>402</v>
      </c>
      <c r="AU509" s="266" t="s">
        <v>87</v>
      </c>
      <c r="AV509" s="15" t="s">
        <v>294</v>
      </c>
      <c r="AW509" s="15" t="s">
        <v>43</v>
      </c>
      <c r="AX509" s="15" t="s">
        <v>80</v>
      </c>
      <c r="AY509" s="266" t="s">
        <v>281</v>
      </c>
    </row>
    <row r="510" s="12" customFormat="1">
      <c r="B510" s="232"/>
      <c r="D510" s="216" t="s">
        <v>402</v>
      </c>
      <c r="E510" s="233" t="s">
        <v>5</v>
      </c>
      <c r="F510" s="234" t="s">
        <v>5419</v>
      </c>
      <c r="H510" s="233" t="s">
        <v>5</v>
      </c>
      <c r="I510" s="235"/>
      <c r="L510" s="232"/>
      <c r="M510" s="236"/>
      <c r="N510" s="237"/>
      <c r="O510" s="237"/>
      <c r="P510" s="237"/>
      <c r="Q510" s="237"/>
      <c r="R510" s="237"/>
      <c r="S510" s="237"/>
      <c r="T510" s="238"/>
      <c r="AT510" s="233" t="s">
        <v>402</v>
      </c>
      <c r="AU510" s="233" t="s">
        <v>87</v>
      </c>
      <c r="AV510" s="12" t="s">
        <v>24</v>
      </c>
      <c r="AW510" s="12" t="s">
        <v>43</v>
      </c>
      <c r="AX510" s="12" t="s">
        <v>80</v>
      </c>
      <c r="AY510" s="233" t="s">
        <v>281</v>
      </c>
    </row>
    <row r="511" s="12" customFormat="1">
      <c r="B511" s="232"/>
      <c r="D511" s="216" t="s">
        <v>402</v>
      </c>
      <c r="E511" s="233" t="s">
        <v>5</v>
      </c>
      <c r="F511" s="234" t="s">
        <v>5167</v>
      </c>
      <c r="H511" s="233" t="s">
        <v>5</v>
      </c>
      <c r="I511" s="235"/>
      <c r="L511" s="232"/>
      <c r="M511" s="236"/>
      <c r="N511" s="237"/>
      <c r="O511" s="237"/>
      <c r="P511" s="237"/>
      <c r="Q511" s="237"/>
      <c r="R511" s="237"/>
      <c r="S511" s="237"/>
      <c r="T511" s="238"/>
      <c r="AT511" s="233" t="s">
        <v>402</v>
      </c>
      <c r="AU511" s="233" t="s">
        <v>87</v>
      </c>
      <c r="AV511" s="12" t="s">
        <v>24</v>
      </c>
      <c r="AW511" s="12" t="s">
        <v>43</v>
      </c>
      <c r="AX511" s="12" t="s">
        <v>80</v>
      </c>
      <c r="AY511" s="233" t="s">
        <v>281</v>
      </c>
    </row>
    <row r="512" s="13" customFormat="1">
      <c r="B512" s="239"/>
      <c r="D512" s="216" t="s">
        <v>402</v>
      </c>
      <c r="E512" s="240" t="s">
        <v>5</v>
      </c>
      <c r="F512" s="241" t="s">
        <v>5219</v>
      </c>
      <c r="H512" s="242">
        <v>2.5</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2" customFormat="1">
      <c r="B513" s="232"/>
      <c r="D513" s="216" t="s">
        <v>402</v>
      </c>
      <c r="E513" s="233" t="s">
        <v>5</v>
      </c>
      <c r="F513" s="234" t="s">
        <v>3838</v>
      </c>
      <c r="H513" s="233" t="s">
        <v>5</v>
      </c>
      <c r="I513" s="235"/>
      <c r="L513" s="232"/>
      <c r="M513" s="236"/>
      <c r="N513" s="237"/>
      <c r="O513" s="237"/>
      <c r="P513" s="237"/>
      <c r="Q513" s="237"/>
      <c r="R513" s="237"/>
      <c r="S513" s="237"/>
      <c r="T513" s="238"/>
      <c r="AT513" s="233" t="s">
        <v>402</v>
      </c>
      <c r="AU513" s="233" t="s">
        <v>87</v>
      </c>
      <c r="AV513" s="12" t="s">
        <v>24</v>
      </c>
      <c r="AW513" s="12" t="s">
        <v>43</v>
      </c>
      <c r="AX513" s="12" t="s">
        <v>80</v>
      </c>
      <c r="AY513" s="233" t="s">
        <v>281</v>
      </c>
    </row>
    <row r="514" s="13" customFormat="1">
      <c r="B514" s="239"/>
      <c r="D514" s="216" t="s">
        <v>402</v>
      </c>
      <c r="E514" s="240" t="s">
        <v>5</v>
      </c>
      <c r="F514" s="241" t="s">
        <v>5431</v>
      </c>
      <c r="H514" s="242">
        <v>5</v>
      </c>
      <c r="I514" s="243"/>
      <c r="L514" s="239"/>
      <c r="M514" s="244"/>
      <c r="N514" s="245"/>
      <c r="O514" s="245"/>
      <c r="P514" s="245"/>
      <c r="Q514" s="245"/>
      <c r="R514" s="245"/>
      <c r="S514" s="245"/>
      <c r="T514" s="246"/>
      <c r="AT514" s="240" t="s">
        <v>402</v>
      </c>
      <c r="AU514" s="240" t="s">
        <v>87</v>
      </c>
      <c r="AV514" s="13" t="s">
        <v>87</v>
      </c>
      <c r="AW514" s="13" t="s">
        <v>43</v>
      </c>
      <c r="AX514" s="13" t="s">
        <v>80</v>
      </c>
      <c r="AY514" s="240" t="s">
        <v>281</v>
      </c>
    </row>
    <row r="515" s="15" customFormat="1">
      <c r="B515" s="265"/>
      <c r="D515" s="216" t="s">
        <v>402</v>
      </c>
      <c r="E515" s="266" t="s">
        <v>5</v>
      </c>
      <c r="F515" s="267" t="s">
        <v>715</v>
      </c>
      <c r="H515" s="268">
        <v>7.5</v>
      </c>
      <c r="I515" s="269"/>
      <c r="L515" s="265"/>
      <c r="M515" s="270"/>
      <c r="N515" s="271"/>
      <c r="O515" s="271"/>
      <c r="P515" s="271"/>
      <c r="Q515" s="271"/>
      <c r="R515" s="271"/>
      <c r="S515" s="271"/>
      <c r="T515" s="272"/>
      <c r="AT515" s="266" t="s">
        <v>402</v>
      </c>
      <c r="AU515" s="266" t="s">
        <v>87</v>
      </c>
      <c r="AV515" s="15" t="s">
        <v>294</v>
      </c>
      <c r="AW515" s="15" t="s">
        <v>43</v>
      </c>
      <c r="AX515" s="15" t="s">
        <v>80</v>
      </c>
      <c r="AY515" s="266" t="s">
        <v>281</v>
      </c>
    </row>
    <row r="516" s="12" customFormat="1">
      <c r="B516" s="232"/>
      <c r="D516" s="216" t="s">
        <v>402</v>
      </c>
      <c r="E516" s="233" t="s">
        <v>5</v>
      </c>
      <c r="F516" s="234" t="s">
        <v>5422</v>
      </c>
      <c r="H516" s="233" t="s">
        <v>5</v>
      </c>
      <c r="I516" s="235"/>
      <c r="L516" s="232"/>
      <c r="M516" s="236"/>
      <c r="N516" s="237"/>
      <c r="O516" s="237"/>
      <c r="P516" s="237"/>
      <c r="Q516" s="237"/>
      <c r="R516" s="237"/>
      <c r="S516" s="237"/>
      <c r="T516" s="238"/>
      <c r="AT516" s="233" t="s">
        <v>402</v>
      </c>
      <c r="AU516" s="233" t="s">
        <v>87</v>
      </c>
      <c r="AV516" s="12" t="s">
        <v>24</v>
      </c>
      <c r="AW516" s="12" t="s">
        <v>43</v>
      </c>
      <c r="AX516" s="12" t="s">
        <v>80</v>
      </c>
      <c r="AY516" s="233" t="s">
        <v>281</v>
      </c>
    </row>
    <row r="517" s="12" customFormat="1">
      <c r="B517" s="232"/>
      <c r="D517" s="216" t="s">
        <v>402</v>
      </c>
      <c r="E517" s="233" t="s">
        <v>5</v>
      </c>
      <c r="F517" s="234" t="s">
        <v>5417</v>
      </c>
      <c r="H517" s="233" t="s">
        <v>5</v>
      </c>
      <c r="I517" s="235"/>
      <c r="L517" s="232"/>
      <c r="M517" s="236"/>
      <c r="N517" s="237"/>
      <c r="O517" s="237"/>
      <c r="P517" s="237"/>
      <c r="Q517" s="237"/>
      <c r="R517" s="237"/>
      <c r="S517" s="237"/>
      <c r="T517" s="238"/>
      <c r="AT517" s="233" t="s">
        <v>402</v>
      </c>
      <c r="AU517" s="233" t="s">
        <v>87</v>
      </c>
      <c r="AV517" s="12" t="s">
        <v>24</v>
      </c>
      <c r="AW517" s="12" t="s">
        <v>43</v>
      </c>
      <c r="AX517" s="12" t="s">
        <v>80</v>
      </c>
      <c r="AY517" s="233" t="s">
        <v>281</v>
      </c>
    </row>
    <row r="518" s="12" customFormat="1">
      <c r="B518" s="232"/>
      <c r="D518" s="216" t="s">
        <v>402</v>
      </c>
      <c r="E518" s="233" t="s">
        <v>5</v>
      </c>
      <c r="F518" s="234" t="s">
        <v>3838</v>
      </c>
      <c r="H518" s="233" t="s">
        <v>5</v>
      </c>
      <c r="I518" s="235"/>
      <c r="L518" s="232"/>
      <c r="M518" s="236"/>
      <c r="N518" s="237"/>
      <c r="O518" s="237"/>
      <c r="P518" s="237"/>
      <c r="Q518" s="237"/>
      <c r="R518" s="237"/>
      <c r="S518" s="237"/>
      <c r="T518" s="238"/>
      <c r="AT518" s="233" t="s">
        <v>402</v>
      </c>
      <c r="AU518" s="233" t="s">
        <v>87</v>
      </c>
      <c r="AV518" s="12" t="s">
        <v>24</v>
      </c>
      <c r="AW518" s="12" t="s">
        <v>43</v>
      </c>
      <c r="AX518" s="12" t="s">
        <v>80</v>
      </c>
      <c r="AY518" s="233" t="s">
        <v>281</v>
      </c>
    </row>
    <row r="519" s="13" customFormat="1">
      <c r="B519" s="239"/>
      <c r="D519" s="216" t="s">
        <v>402</v>
      </c>
      <c r="E519" s="240" t="s">
        <v>5</v>
      </c>
      <c r="F519" s="241" t="s">
        <v>5432</v>
      </c>
      <c r="H519" s="242">
        <v>28</v>
      </c>
      <c r="I519" s="243"/>
      <c r="L519" s="239"/>
      <c r="M519" s="244"/>
      <c r="N519" s="245"/>
      <c r="O519" s="245"/>
      <c r="P519" s="245"/>
      <c r="Q519" s="245"/>
      <c r="R519" s="245"/>
      <c r="S519" s="245"/>
      <c r="T519" s="246"/>
      <c r="AT519" s="240" t="s">
        <v>402</v>
      </c>
      <c r="AU519" s="240" t="s">
        <v>87</v>
      </c>
      <c r="AV519" s="13" t="s">
        <v>87</v>
      </c>
      <c r="AW519" s="13" t="s">
        <v>43</v>
      </c>
      <c r="AX519" s="13" t="s">
        <v>80</v>
      </c>
      <c r="AY519" s="240" t="s">
        <v>281</v>
      </c>
    </row>
    <row r="520" s="15" customFormat="1">
      <c r="B520" s="265"/>
      <c r="D520" s="216" t="s">
        <v>402</v>
      </c>
      <c r="E520" s="266" t="s">
        <v>5</v>
      </c>
      <c r="F520" s="267" t="s">
        <v>715</v>
      </c>
      <c r="H520" s="268">
        <v>28</v>
      </c>
      <c r="I520" s="269"/>
      <c r="L520" s="265"/>
      <c r="M520" s="270"/>
      <c r="N520" s="271"/>
      <c r="O520" s="271"/>
      <c r="P520" s="271"/>
      <c r="Q520" s="271"/>
      <c r="R520" s="271"/>
      <c r="S520" s="271"/>
      <c r="T520" s="272"/>
      <c r="AT520" s="266" t="s">
        <v>402</v>
      </c>
      <c r="AU520" s="266" t="s">
        <v>87</v>
      </c>
      <c r="AV520" s="15" t="s">
        <v>294</v>
      </c>
      <c r="AW520" s="15" t="s">
        <v>43</v>
      </c>
      <c r="AX520" s="15" t="s">
        <v>80</v>
      </c>
      <c r="AY520" s="266" t="s">
        <v>281</v>
      </c>
    </row>
    <row r="521" s="12" customFormat="1">
      <c r="B521" s="232"/>
      <c r="D521" s="216" t="s">
        <v>402</v>
      </c>
      <c r="E521" s="233" t="s">
        <v>5</v>
      </c>
      <c r="F521" s="234" t="s">
        <v>5419</v>
      </c>
      <c r="H521" s="233" t="s">
        <v>5</v>
      </c>
      <c r="I521" s="235"/>
      <c r="L521" s="232"/>
      <c r="M521" s="236"/>
      <c r="N521" s="237"/>
      <c r="O521" s="237"/>
      <c r="P521" s="237"/>
      <c r="Q521" s="237"/>
      <c r="R521" s="237"/>
      <c r="S521" s="237"/>
      <c r="T521" s="238"/>
      <c r="AT521" s="233" t="s">
        <v>402</v>
      </c>
      <c r="AU521" s="233" t="s">
        <v>87</v>
      </c>
      <c r="AV521" s="12" t="s">
        <v>24</v>
      </c>
      <c r="AW521" s="12" t="s">
        <v>43</v>
      </c>
      <c r="AX521" s="12" t="s">
        <v>80</v>
      </c>
      <c r="AY521" s="233" t="s">
        <v>281</v>
      </c>
    </row>
    <row r="522" s="12" customFormat="1">
      <c r="B522" s="232"/>
      <c r="D522" s="216" t="s">
        <v>402</v>
      </c>
      <c r="E522" s="233" t="s">
        <v>5</v>
      </c>
      <c r="F522" s="234" t="s">
        <v>3838</v>
      </c>
      <c r="H522" s="233" t="s">
        <v>5</v>
      </c>
      <c r="I522" s="235"/>
      <c r="L522" s="232"/>
      <c r="M522" s="236"/>
      <c r="N522" s="237"/>
      <c r="O522" s="237"/>
      <c r="P522" s="237"/>
      <c r="Q522" s="237"/>
      <c r="R522" s="237"/>
      <c r="S522" s="237"/>
      <c r="T522" s="238"/>
      <c r="AT522" s="233" t="s">
        <v>402</v>
      </c>
      <c r="AU522" s="233" t="s">
        <v>87</v>
      </c>
      <c r="AV522" s="12" t="s">
        <v>24</v>
      </c>
      <c r="AW522" s="12" t="s">
        <v>43</v>
      </c>
      <c r="AX522" s="12" t="s">
        <v>80</v>
      </c>
      <c r="AY522" s="233" t="s">
        <v>281</v>
      </c>
    </row>
    <row r="523" s="13" customFormat="1">
      <c r="B523" s="239"/>
      <c r="D523" s="216" t="s">
        <v>402</v>
      </c>
      <c r="E523" s="240" t="s">
        <v>5</v>
      </c>
      <c r="F523" s="241" t="s">
        <v>5431</v>
      </c>
      <c r="H523" s="242">
        <v>5</v>
      </c>
      <c r="I523" s="243"/>
      <c r="L523" s="239"/>
      <c r="M523" s="244"/>
      <c r="N523" s="245"/>
      <c r="O523" s="245"/>
      <c r="P523" s="245"/>
      <c r="Q523" s="245"/>
      <c r="R523" s="245"/>
      <c r="S523" s="245"/>
      <c r="T523" s="246"/>
      <c r="AT523" s="240" t="s">
        <v>402</v>
      </c>
      <c r="AU523" s="240" t="s">
        <v>87</v>
      </c>
      <c r="AV523" s="13" t="s">
        <v>87</v>
      </c>
      <c r="AW523" s="13" t="s">
        <v>43</v>
      </c>
      <c r="AX523" s="13" t="s">
        <v>80</v>
      </c>
      <c r="AY523" s="240" t="s">
        <v>281</v>
      </c>
    </row>
    <row r="524" s="15" customFormat="1">
      <c r="B524" s="265"/>
      <c r="D524" s="216" t="s">
        <v>402</v>
      </c>
      <c r="E524" s="266" t="s">
        <v>5</v>
      </c>
      <c r="F524" s="267" t="s">
        <v>715</v>
      </c>
      <c r="H524" s="268">
        <v>5</v>
      </c>
      <c r="I524" s="269"/>
      <c r="L524" s="265"/>
      <c r="M524" s="270"/>
      <c r="N524" s="271"/>
      <c r="O524" s="271"/>
      <c r="P524" s="271"/>
      <c r="Q524" s="271"/>
      <c r="R524" s="271"/>
      <c r="S524" s="271"/>
      <c r="T524" s="272"/>
      <c r="AT524" s="266" t="s">
        <v>402</v>
      </c>
      <c r="AU524" s="266" t="s">
        <v>87</v>
      </c>
      <c r="AV524" s="15" t="s">
        <v>294</v>
      </c>
      <c r="AW524" s="15" t="s">
        <v>43</v>
      </c>
      <c r="AX524" s="15" t="s">
        <v>80</v>
      </c>
      <c r="AY524" s="266" t="s">
        <v>281</v>
      </c>
    </row>
    <row r="525" s="14" customFormat="1">
      <c r="B525" s="247"/>
      <c r="D525" s="216" t="s">
        <v>402</v>
      </c>
      <c r="E525" s="248" t="s">
        <v>5</v>
      </c>
      <c r="F525" s="249" t="s">
        <v>405</v>
      </c>
      <c r="H525" s="250">
        <v>82.5</v>
      </c>
      <c r="I525" s="251"/>
      <c r="L525" s="247"/>
      <c r="M525" s="252"/>
      <c r="N525" s="253"/>
      <c r="O525" s="253"/>
      <c r="P525" s="253"/>
      <c r="Q525" s="253"/>
      <c r="R525" s="253"/>
      <c r="S525" s="253"/>
      <c r="T525" s="254"/>
      <c r="AT525" s="248" t="s">
        <v>402</v>
      </c>
      <c r="AU525" s="248" t="s">
        <v>87</v>
      </c>
      <c r="AV525" s="14" t="s">
        <v>286</v>
      </c>
      <c r="AW525" s="14" t="s">
        <v>43</v>
      </c>
      <c r="AX525" s="14" t="s">
        <v>24</v>
      </c>
      <c r="AY525" s="248" t="s">
        <v>281</v>
      </c>
    </row>
    <row r="526" s="13" customFormat="1">
      <c r="B526" s="239"/>
      <c r="D526" s="216" t="s">
        <v>402</v>
      </c>
      <c r="F526" s="241" t="s">
        <v>5433</v>
      </c>
      <c r="H526" s="242">
        <v>90.75</v>
      </c>
      <c r="I526" s="243"/>
      <c r="L526" s="239"/>
      <c r="M526" s="244"/>
      <c r="N526" s="245"/>
      <c r="O526" s="245"/>
      <c r="P526" s="245"/>
      <c r="Q526" s="245"/>
      <c r="R526" s="245"/>
      <c r="S526" s="245"/>
      <c r="T526" s="246"/>
      <c r="AT526" s="240" t="s">
        <v>402</v>
      </c>
      <c r="AU526" s="240" t="s">
        <v>87</v>
      </c>
      <c r="AV526" s="13" t="s">
        <v>87</v>
      </c>
      <c r="AW526" s="13" t="s">
        <v>6</v>
      </c>
      <c r="AX526" s="13" t="s">
        <v>24</v>
      </c>
      <c r="AY526" s="240" t="s">
        <v>281</v>
      </c>
    </row>
    <row r="527" s="1" customFormat="1" ht="16.5" customHeight="1">
      <c r="B527" s="203"/>
      <c r="C527" s="204" t="s">
        <v>1348</v>
      </c>
      <c r="D527" s="204" t="s">
        <v>282</v>
      </c>
      <c r="E527" s="205" t="s">
        <v>5434</v>
      </c>
      <c r="F527" s="206" t="s">
        <v>5435</v>
      </c>
      <c r="G527" s="207" t="s">
        <v>394</v>
      </c>
      <c r="H527" s="208">
        <v>26</v>
      </c>
      <c r="I527" s="209"/>
      <c r="J527" s="210">
        <f>ROUND(I527*H527,2)</f>
        <v>0</v>
      </c>
      <c r="K527" s="206" t="s">
        <v>389</v>
      </c>
      <c r="L527" s="48"/>
      <c r="M527" s="211" t="s">
        <v>5</v>
      </c>
      <c r="N527" s="212" t="s">
        <v>51</v>
      </c>
      <c r="O527" s="49"/>
      <c r="P527" s="213">
        <f>O527*H527</f>
        <v>0</v>
      </c>
      <c r="Q527" s="213">
        <v>0.00050000000000000001</v>
      </c>
      <c r="R527" s="213">
        <f>Q527*H527</f>
        <v>0.013000000000000001</v>
      </c>
      <c r="S527" s="213">
        <v>0</v>
      </c>
      <c r="T527" s="214">
        <f>S527*H527</f>
        <v>0</v>
      </c>
      <c r="AR527" s="26" t="s">
        <v>354</v>
      </c>
      <c r="AT527" s="26" t="s">
        <v>282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5436</v>
      </c>
    </row>
    <row r="528" s="1" customFormat="1">
      <c r="B528" s="48"/>
      <c r="D528" s="216" t="s">
        <v>288</v>
      </c>
      <c r="F528" s="217" t="s">
        <v>5437</v>
      </c>
      <c r="I528" s="218"/>
      <c r="L528" s="48"/>
      <c r="M528" s="219"/>
      <c r="N528" s="49"/>
      <c r="O528" s="49"/>
      <c r="P528" s="49"/>
      <c r="Q528" s="49"/>
      <c r="R528" s="49"/>
      <c r="S528" s="49"/>
      <c r="T528" s="87"/>
      <c r="AT528" s="26" t="s">
        <v>288</v>
      </c>
      <c r="AU528" s="26" t="s">
        <v>87</v>
      </c>
    </row>
    <row r="529" s="1" customFormat="1" ht="16.5" customHeight="1">
      <c r="B529" s="203"/>
      <c r="C529" s="255" t="s">
        <v>1363</v>
      </c>
      <c r="D529" s="255" t="s">
        <v>512</v>
      </c>
      <c r="E529" s="256" t="s">
        <v>5438</v>
      </c>
      <c r="F529" s="257" t="s">
        <v>5439</v>
      </c>
      <c r="G529" s="258" t="s">
        <v>394</v>
      </c>
      <c r="H529" s="259">
        <v>28.600000000000001</v>
      </c>
      <c r="I529" s="260"/>
      <c r="J529" s="261">
        <f>ROUND(I529*H529,2)</f>
        <v>0</v>
      </c>
      <c r="K529" s="257" t="s">
        <v>5</v>
      </c>
      <c r="L529" s="262"/>
      <c r="M529" s="263" t="s">
        <v>5</v>
      </c>
      <c r="N529" s="264" t="s">
        <v>51</v>
      </c>
      <c r="O529" s="49"/>
      <c r="P529" s="213">
        <f>O529*H529</f>
        <v>0</v>
      </c>
      <c r="Q529" s="213">
        <v>0.00027</v>
      </c>
      <c r="R529" s="213">
        <f>Q529*H529</f>
        <v>0.0077220000000000006</v>
      </c>
      <c r="S529" s="213">
        <v>0</v>
      </c>
      <c r="T529" s="214">
        <f>S529*H529</f>
        <v>0</v>
      </c>
      <c r="AR529" s="26" t="s">
        <v>738</v>
      </c>
      <c r="AT529" s="26" t="s">
        <v>512</v>
      </c>
      <c r="AU529" s="26" t="s">
        <v>87</v>
      </c>
      <c r="AY529" s="26" t="s">
        <v>281</v>
      </c>
      <c r="BE529" s="215">
        <f>IF(N529="základní",J529,0)</f>
        <v>0</v>
      </c>
      <c r="BF529" s="215">
        <f>IF(N529="snížená",J529,0)</f>
        <v>0</v>
      </c>
      <c r="BG529" s="215">
        <f>IF(N529="zákl. přenesená",J529,0)</f>
        <v>0</v>
      </c>
      <c r="BH529" s="215">
        <f>IF(N529="sníž. přenesená",J529,0)</f>
        <v>0</v>
      </c>
      <c r="BI529" s="215">
        <f>IF(N529="nulová",J529,0)</f>
        <v>0</v>
      </c>
      <c r="BJ529" s="26" t="s">
        <v>24</v>
      </c>
      <c r="BK529" s="215">
        <f>ROUND(I529*H529,2)</f>
        <v>0</v>
      </c>
      <c r="BL529" s="26" t="s">
        <v>354</v>
      </c>
      <c r="BM529" s="26" t="s">
        <v>5440</v>
      </c>
    </row>
    <row r="530" s="12" customFormat="1">
      <c r="B530" s="232"/>
      <c r="D530" s="216" t="s">
        <v>402</v>
      </c>
      <c r="E530" s="233" t="s">
        <v>5</v>
      </c>
      <c r="F530" s="234" t="s">
        <v>5416</v>
      </c>
      <c r="H530" s="233" t="s">
        <v>5</v>
      </c>
      <c r="I530" s="235"/>
      <c r="L530" s="232"/>
      <c r="M530" s="236"/>
      <c r="N530" s="237"/>
      <c r="O530" s="237"/>
      <c r="P530" s="237"/>
      <c r="Q530" s="237"/>
      <c r="R530" s="237"/>
      <c r="S530" s="237"/>
      <c r="T530" s="238"/>
      <c r="AT530" s="233" t="s">
        <v>402</v>
      </c>
      <c r="AU530" s="233" t="s">
        <v>87</v>
      </c>
      <c r="AV530" s="12" t="s">
        <v>24</v>
      </c>
      <c r="AW530" s="12" t="s">
        <v>43</v>
      </c>
      <c r="AX530" s="12" t="s">
        <v>80</v>
      </c>
      <c r="AY530" s="233" t="s">
        <v>281</v>
      </c>
    </row>
    <row r="531" s="12" customFormat="1">
      <c r="B531" s="232"/>
      <c r="D531" s="216" t="s">
        <v>402</v>
      </c>
      <c r="E531" s="233" t="s">
        <v>5</v>
      </c>
      <c r="F531" s="234" t="s">
        <v>5417</v>
      </c>
      <c r="H531" s="233" t="s">
        <v>5</v>
      </c>
      <c r="I531" s="235"/>
      <c r="L531" s="232"/>
      <c r="M531" s="236"/>
      <c r="N531" s="237"/>
      <c r="O531" s="237"/>
      <c r="P531" s="237"/>
      <c r="Q531" s="237"/>
      <c r="R531" s="237"/>
      <c r="S531" s="237"/>
      <c r="T531" s="238"/>
      <c r="AT531" s="233" t="s">
        <v>402</v>
      </c>
      <c r="AU531" s="233" t="s">
        <v>87</v>
      </c>
      <c r="AV531" s="12" t="s">
        <v>24</v>
      </c>
      <c r="AW531" s="12" t="s">
        <v>43</v>
      </c>
      <c r="AX531" s="12" t="s">
        <v>80</v>
      </c>
      <c r="AY531" s="233" t="s">
        <v>281</v>
      </c>
    </row>
    <row r="532" s="12" customFormat="1">
      <c r="B532" s="232"/>
      <c r="D532" s="216" t="s">
        <v>402</v>
      </c>
      <c r="E532" s="233" t="s">
        <v>5</v>
      </c>
      <c r="F532" s="234" t="s">
        <v>3838</v>
      </c>
      <c r="H532" s="233" t="s">
        <v>5</v>
      </c>
      <c r="I532" s="235"/>
      <c r="L532" s="232"/>
      <c r="M532" s="236"/>
      <c r="N532" s="237"/>
      <c r="O532" s="237"/>
      <c r="P532" s="237"/>
      <c r="Q532" s="237"/>
      <c r="R532" s="237"/>
      <c r="S532" s="237"/>
      <c r="T532" s="238"/>
      <c r="AT532" s="233" t="s">
        <v>402</v>
      </c>
      <c r="AU532" s="233" t="s">
        <v>87</v>
      </c>
      <c r="AV532" s="12" t="s">
        <v>24</v>
      </c>
      <c r="AW532" s="12" t="s">
        <v>43</v>
      </c>
      <c r="AX532" s="12" t="s">
        <v>80</v>
      </c>
      <c r="AY532" s="233" t="s">
        <v>281</v>
      </c>
    </row>
    <row r="533" s="13" customFormat="1">
      <c r="B533" s="239"/>
      <c r="D533" s="216" t="s">
        <v>402</v>
      </c>
      <c r="E533" s="240" t="s">
        <v>5</v>
      </c>
      <c r="F533" s="241" t="s">
        <v>286</v>
      </c>
      <c r="H533" s="242">
        <v>4</v>
      </c>
      <c r="I533" s="243"/>
      <c r="L533" s="239"/>
      <c r="M533" s="244"/>
      <c r="N533" s="245"/>
      <c r="O533" s="245"/>
      <c r="P533" s="245"/>
      <c r="Q533" s="245"/>
      <c r="R533" s="245"/>
      <c r="S533" s="245"/>
      <c r="T533" s="246"/>
      <c r="AT533" s="240" t="s">
        <v>402</v>
      </c>
      <c r="AU533" s="240" t="s">
        <v>87</v>
      </c>
      <c r="AV533" s="13" t="s">
        <v>87</v>
      </c>
      <c r="AW533" s="13" t="s">
        <v>43</v>
      </c>
      <c r="AX533" s="13" t="s">
        <v>80</v>
      </c>
      <c r="AY533" s="240" t="s">
        <v>281</v>
      </c>
    </row>
    <row r="534" s="15" customFormat="1">
      <c r="B534" s="265"/>
      <c r="D534" s="216" t="s">
        <v>402</v>
      </c>
      <c r="E534" s="266" t="s">
        <v>5</v>
      </c>
      <c r="F534" s="267" t="s">
        <v>715</v>
      </c>
      <c r="H534" s="268">
        <v>4</v>
      </c>
      <c r="I534" s="269"/>
      <c r="L534" s="265"/>
      <c r="M534" s="270"/>
      <c r="N534" s="271"/>
      <c r="O534" s="271"/>
      <c r="P534" s="271"/>
      <c r="Q534" s="271"/>
      <c r="R534" s="271"/>
      <c r="S534" s="271"/>
      <c r="T534" s="272"/>
      <c r="AT534" s="266" t="s">
        <v>402</v>
      </c>
      <c r="AU534" s="266" t="s">
        <v>87</v>
      </c>
      <c r="AV534" s="15" t="s">
        <v>294</v>
      </c>
      <c r="AW534" s="15" t="s">
        <v>43</v>
      </c>
      <c r="AX534" s="15" t="s">
        <v>80</v>
      </c>
      <c r="AY534" s="266" t="s">
        <v>281</v>
      </c>
    </row>
    <row r="535" s="12" customFormat="1">
      <c r="B535" s="232"/>
      <c r="D535" s="216" t="s">
        <v>402</v>
      </c>
      <c r="E535" s="233" t="s">
        <v>5</v>
      </c>
      <c r="F535" s="234" t="s">
        <v>5422</v>
      </c>
      <c r="H535" s="233" t="s">
        <v>5</v>
      </c>
      <c r="I535" s="235"/>
      <c r="L535" s="232"/>
      <c r="M535" s="236"/>
      <c r="N535" s="237"/>
      <c r="O535" s="237"/>
      <c r="P535" s="237"/>
      <c r="Q535" s="237"/>
      <c r="R535" s="237"/>
      <c r="S535" s="237"/>
      <c r="T535" s="238"/>
      <c r="AT535" s="233" t="s">
        <v>402</v>
      </c>
      <c r="AU535" s="233" t="s">
        <v>87</v>
      </c>
      <c r="AV535" s="12" t="s">
        <v>24</v>
      </c>
      <c r="AW535" s="12" t="s">
        <v>43</v>
      </c>
      <c r="AX535" s="12" t="s">
        <v>80</v>
      </c>
      <c r="AY535" s="233" t="s">
        <v>281</v>
      </c>
    </row>
    <row r="536" s="12" customFormat="1">
      <c r="B536" s="232"/>
      <c r="D536" s="216" t="s">
        <v>402</v>
      </c>
      <c r="E536" s="233" t="s">
        <v>5</v>
      </c>
      <c r="F536" s="234" t="s">
        <v>5417</v>
      </c>
      <c r="H536" s="233" t="s">
        <v>5</v>
      </c>
      <c r="I536" s="235"/>
      <c r="L536" s="232"/>
      <c r="M536" s="236"/>
      <c r="N536" s="237"/>
      <c r="O536" s="237"/>
      <c r="P536" s="237"/>
      <c r="Q536" s="237"/>
      <c r="R536" s="237"/>
      <c r="S536" s="237"/>
      <c r="T536" s="238"/>
      <c r="AT536" s="233" t="s">
        <v>402</v>
      </c>
      <c r="AU536" s="233" t="s">
        <v>87</v>
      </c>
      <c r="AV536" s="12" t="s">
        <v>24</v>
      </c>
      <c r="AW536" s="12" t="s">
        <v>43</v>
      </c>
      <c r="AX536" s="12" t="s">
        <v>80</v>
      </c>
      <c r="AY536" s="233" t="s">
        <v>281</v>
      </c>
    </row>
    <row r="537" s="12" customFormat="1">
      <c r="B537" s="232"/>
      <c r="D537" s="216" t="s">
        <v>402</v>
      </c>
      <c r="E537" s="233" t="s">
        <v>5</v>
      </c>
      <c r="F537" s="234" t="s">
        <v>3838</v>
      </c>
      <c r="H537" s="233" t="s">
        <v>5</v>
      </c>
      <c r="I537" s="235"/>
      <c r="L537" s="232"/>
      <c r="M537" s="236"/>
      <c r="N537" s="237"/>
      <c r="O537" s="237"/>
      <c r="P537" s="237"/>
      <c r="Q537" s="237"/>
      <c r="R537" s="237"/>
      <c r="S537" s="237"/>
      <c r="T537" s="238"/>
      <c r="AT537" s="233" t="s">
        <v>402</v>
      </c>
      <c r="AU537" s="233" t="s">
        <v>87</v>
      </c>
      <c r="AV537" s="12" t="s">
        <v>24</v>
      </c>
      <c r="AW537" s="12" t="s">
        <v>43</v>
      </c>
      <c r="AX537" s="12" t="s">
        <v>80</v>
      </c>
      <c r="AY537" s="233" t="s">
        <v>281</v>
      </c>
    </row>
    <row r="538" s="13" customFormat="1">
      <c r="B538" s="239"/>
      <c r="D538" s="216" t="s">
        <v>402</v>
      </c>
      <c r="E538" s="240" t="s">
        <v>5</v>
      </c>
      <c r="F538" s="241" t="s">
        <v>5441</v>
      </c>
      <c r="H538" s="242">
        <v>22</v>
      </c>
      <c r="I538" s="243"/>
      <c r="L538" s="239"/>
      <c r="M538" s="244"/>
      <c r="N538" s="245"/>
      <c r="O538" s="245"/>
      <c r="P538" s="245"/>
      <c r="Q538" s="245"/>
      <c r="R538" s="245"/>
      <c r="S538" s="245"/>
      <c r="T538" s="246"/>
      <c r="AT538" s="240" t="s">
        <v>402</v>
      </c>
      <c r="AU538" s="240" t="s">
        <v>87</v>
      </c>
      <c r="AV538" s="13" t="s">
        <v>87</v>
      </c>
      <c r="AW538" s="13" t="s">
        <v>43</v>
      </c>
      <c r="AX538" s="13" t="s">
        <v>80</v>
      </c>
      <c r="AY538" s="240" t="s">
        <v>281</v>
      </c>
    </row>
    <row r="539" s="15" customFormat="1">
      <c r="B539" s="265"/>
      <c r="D539" s="216" t="s">
        <v>402</v>
      </c>
      <c r="E539" s="266" t="s">
        <v>5</v>
      </c>
      <c r="F539" s="267" t="s">
        <v>715</v>
      </c>
      <c r="H539" s="268">
        <v>22</v>
      </c>
      <c r="I539" s="269"/>
      <c r="L539" s="265"/>
      <c r="M539" s="270"/>
      <c r="N539" s="271"/>
      <c r="O539" s="271"/>
      <c r="P539" s="271"/>
      <c r="Q539" s="271"/>
      <c r="R539" s="271"/>
      <c r="S539" s="271"/>
      <c r="T539" s="272"/>
      <c r="AT539" s="266" t="s">
        <v>402</v>
      </c>
      <c r="AU539" s="266" t="s">
        <v>87</v>
      </c>
      <c r="AV539" s="15" t="s">
        <v>294</v>
      </c>
      <c r="AW539" s="15" t="s">
        <v>43</v>
      </c>
      <c r="AX539" s="15" t="s">
        <v>80</v>
      </c>
      <c r="AY539" s="266" t="s">
        <v>281</v>
      </c>
    </row>
    <row r="540" s="14" customFormat="1">
      <c r="B540" s="247"/>
      <c r="D540" s="216" t="s">
        <v>402</v>
      </c>
      <c r="E540" s="248" t="s">
        <v>5</v>
      </c>
      <c r="F540" s="249" t="s">
        <v>405</v>
      </c>
      <c r="H540" s="250">
        <v>26</v>
      </c>
      <c r="I540" s="251"/>
      <c r="L540" s="247"/>
      <c r="M540" s="252"/>
      <c r="N540" s="253"/>
      <c r="O540" s="253"/>
      <c r="P540" s="253"/>
      <c r="Q540" s="253"/>
      <c r="R540" s="253"/>
      <c r="S540" s="253"/>
      <c r="T540" s="254"/>
      <c r="AT540" s="248" t="s">
        <v>402</v>
      </c>
      <c r="AU540" s="248" t="s">
        <v>87</v>
      </c>
      <c r="AV540" s="14" t="s">
        <v>286</v>
      </c>
      <c r="AW540" s="14" t="s">
        <v>43</v>
      </c>
      <c r="AX540" s="14" t="s">
        <v>24</v>
      </c>
      <c r="AY540" s="248" t="s">
        <v>281</v>
      </c>
    </row>
    <row r="541" s="13" customFormat="1">
      <c r="B541" s="239"/>
      <c r="D541" s="216" t="s">
        <v>402</v>
      </c>
      <c r="F541" s="241" t="s">
        <v>5442</v>
      </c>
      <c r="H541" s="242">
        <v>28.600000000000001</v>
      </c>
      <c r="I541" s="243"/>
      <c r="L541" s="239"/>
      <c r="M541" s="244"/>
      <c r="N541" s="245"/>
      <c r="O541" s="245"/>
      <c r="P541" s="245"/>
      <c r="Q541" s="245"/>
      <c r="R541" s="245"/>
      <c r="S541" s="245"/>
      <c r="T541" s="246"/>
      <c r="AT541" s="240" t="s">
        <v>402</v>
      </c>
      <c r="AU541" s="240" t="s">
        <v>87</v>
      </c>
      <c r="AV541" s="13" t="s">
        <v>87</v>
      </c>
      <c r="AW541" s="13" t="s">
        <v>6</v>
      </c>
      <c r="AX541" s="13" t="s">
        <v>24</v>
      </c>
      <c r="AY541" s="240" t="s">
        <v>281</v>
      </c>
    </row>
    <row r="542" s="1" customFormat="1" ht="16.5" customHeight="1">
      <c r="B542" s="203"/>
      <c r="C542" s="204" t="s">
        <v>1373</v>
      </c>
      <c r="D542" s="204" t="s">
        <v>282</v>
      </c>
      <c r="E542" s="205" t="s">
        <v>5443</v>
      </c>
      <c r="F542" s="206" t="s">
        <v>5444</v>
      </c>
      <c r="G542" s="207" t="s">
        <v>394</v>
      </c>
      <c r="H542" s="208">
        <v>30</v>
      </c>
      <c r="I542" s="209"/>
      <c r="J542" s="210">
        <f>ROUND(I542*H542,2)</f>
        <v>0</v>
      </c>
      <c r="K542" s="206" t="s">
        <v>389</v>
      </c>
      <c r="L542" s="48"/>
      <c r="M542" s="211" t="s">
        <v>5</v>
      </c>
      <c r="N542" s="212" t="s">
        <v>51</v>
      </c>
      <c r="O542" s="49"/>
      <c r="P542" s="213">
        <f>O542*H542</f>
        <v>0</v>
      </c>
      <c r="Q542" s="213">
        <v>0.00064999999999999997</v>
      </c>
      <c r="R542" s="213">
        <f>Q542*H542</f>
        <v>0.0195</v>
      </c>
      <c r="S542" s="213">
        <v>0</v>
      </c>
      <c r="T542" s="214">
        <f>S542*H542</f>
        <v>0</v>
      </c>
      <c r="AR542" s="26" t="s">
        <v>354</v>
      </c>
      <c r="AT542" s="26" t="s">
        <v>282</v>
      </c>
      <c r="AU542" s="26" t="s">
        <v>87</v>
      </c>
      <c r="AY542" s="26" t="s">
        <v>281</v>
      </c>
      <c r="BE542" s="215">
        <f>IF(N542="základní",J542,0)</f>
        <v>0</v>
      </c>
      <c r="BF542" s="215">
        <f>IF(N542="snížená",J542,0)</f>
        <v>0</v>
      </c>
      <c r="BG542" s="215">
        <f>IF(N542="zákl. přenesená",J542,0)</f>
        <v>0</v>
      </c>
      <c r="BH542" s="215">
        <f>IF(N542="sníž. přenesená",J542,0)</f>
        <v>0</v>
      </c>
      <c r="BI542" s="215">
        <f>IF(N542="nulová",J542,0)</f>
        <v>0</v>
      </c>
      <c r="BJ542" s="26" t="s">
        <v>24</v>
      </c>
      <c r="BK542" s="215">
        <f>ROUND(I542*H542,2)</f>
        <v>0</v>
      </c>
      <c r="BL542" s="26" t="s">
        <v>354</v>
      </c>
      <c r="BM542" s="26" t="s">
        <v>5445</v>
      </c>
    </row>
    <row r="543" s="1" customFormat="1">
      <c r="B543" s="48"/>
      <c r="D543" s="216" t="s">
        <v>288</v>
      </c>
      <c r="F543" s="217" t="s">
        <v>5446</v>
      </c>
      <c r="I543" s="218"/>
      <c r="L543" s="48"/>
      <c r="M543" s="219"/>
      <c r="N543" s="49"/>
      <c r="O543" s="49"/>
      <c r="P543" s="49"/>
      <c r="Q543" s="49"/>
      <c r="R543" s="49"/>
      <c r="S543" s="49"/>
      <c r="T543" s="87"/>
      <c r="AT543" s="26" t="s">
        <v>288</v>
      </c>
      <c r="AU543" s="26" t="s">
        <v>87</v>
      </c>
    </row>
    <row r="544" s="1" customFormat="1" ht="16.5" customHeight="1">
      <c r="B544" s="203"/>
      <c r="C544" s="255" t="s">
        <v>1383</v>
      </c>
      <c r="D544" s="255" t="s">
        <v>512</v>
      </c>
      <c r="E544" s="256" t="s">
        <v>5447</v>
      </c>
      <c r="F544" s="257" t="s">
        <v>5448</v>
      </c>
      <c r="G544" s="258" t="s">
        <v>394</v>
      </c>
      <c r="H544" s="259">
        <v>33</v>
      </c>
      <c r="I544" s="260"/>
      <c r="J544" s="261">
        <f>ROUND(I544*H544,2)</f>
        <v>0</v>
      </c>
      <c r="K544" s="257" t="s">
        <v>5</v>
      </c>
      <c r="L544" s="262"/>
      <c r="M544" s="263" t="s">
        <v>5</v>
      </c>
      <c r="N544" s="264" t="s">
        <v>51</v>
      </c>
      <c r="O544" s="49"/>
      <c r="P544" s="213">
        <f>O544*H544</f>
        <v>0</v>
      </c>
      <c r="Q544" s="213">
        <v>0.00040999999999999999</v>
      </c>
      <c r="R544" s="213">
        <f>Q544*H544</f>
        <v>0.01353</v>
      </c>
      <c r="S544" s="213">
        <v>0</v>
      </c>
      <c r="T544" s="214">
        <f>S544*H544</f>
        <v>0</v>
      </c>
      <c r="AR544" s="26" t="s">
        <v>738</v>
      </c>
      <c r="AT544" s="26" t="s">
        <v>512</v>
      </c>
      <c r="AU544" s="26" t="s">
        <v>87</v>
      </c>
      <c r="AY544" s="26" t="s">
        <v>281</v>
      </c>
      <c r="BE544" s="215">
        <f>IF(N544="základní",J544,0)</f>
        <v>0</v>
      </c>
      <c r="BF544" s="215">
        <f>IF(N544="snížená",J544,0)</f>
        <v>0</v>
      </c>
      <c r="BG544" s="215">
        <f>IF(N544="zákl. přenesená",J544,0)</f>
        <v>0</v>
      </c>
      <c r="BH544" s="215">
        <f>IF(N544="sníž. přenesená",J544,0)</f>
        <v>0</v>
      </c>
      <c r="BI544" s="215">
        <f>IF(N544="nulová",J544,0)</f>
        <v>0</v>
      </c>
      <c r="BJ544" s="26" t="s">
        <v>24</v>
      </c>
      <c r="BK544" s="215">
        <f>ROUND(I544*H544,2)</f>
        <v>0</v>
      </c>
      <c r="BL544" s="26" t="s">
        <v>354</v>
      </c>
      <c r="BM544" s="26" t="s">
        <v>5449</v>
      </c>
    </row>
    <row r="545" s="12" customFormat="1">
      <c r="B545" s="232"/>
      <c r="D545" s="216" t="s">
        <v>402</v>
      </c>
      <c r="E545" s="233" t="s">
        <v>5</v>
      </c>
      <c r="F545" s="234" t="s">
        <v>5416</v>
      </c>
      <c r="H545" s="233" t="s">
        <v>5</v>
      </c>
      <c r="I545" s="235"/>
      <c r="L545" s="232"/>
      <c r="M545" s="236"/>
      <c r="N545" s="237"/>
      <c r="O545" s="237"/>
      <c r="P545" s="237"/>
      <c r="Q545" s="237"/>
      <c r="R545" s="237"/>
      <c r="S545" s="237"/>
      <c r="T545" s="238"/>
      <c r="AT545" s="233" t="s">
        <v>402</v>
      </c>
      <c r="AU545" s="233" t="s">
        <v>87</v>
      </c>
      <c r="AV545" s="12" t="s">
        <v>24</v>
      </c>
      <c r="AW545" s="12" t="s">
        <v>43</v>
      </c>
      <c r="AX545" s="12" t="s">
        <v>80</v>
      </c>
      <c r="AY545" s="233" t="s">
        <v>281</v>
      </c>
    </row>
    <row r="546" s="12" customFormat="1">
      <c r="B546" s="232"/>
      <c r="D546" s="216" t="s">
        <v>402</v>
      </c>
      <c r="E546" s="233" t="s">
        <v>5</v>
      </c>
      <c r="F546" s="234" t="s">
        <v>5417</v>
      </c>
      <c r="H546" s="233" t="s">
        <v>5</v>
      </c>
      <c r="I546" s="235"/>
      <c r="L546" s="232"/>
      <c r="M546" s="236"/>
      <c r="N546" s="237"/>
      <c r="O546" s="237"/>
      <c r="P546" s="237"/>
      <c r="Q546" s="237"/>
      <c r="R546" s="237"/>
      <c r="S546" s="237"/>
      <c r="T546" s="238"/>
      <c r="AT546" s="233" t="s">
        <v>402</v>
      </c>
      <c r="AU546" s="233" t="s">
        <v>87</v>
      </c>
      <c r="AV546" s="12" t="s">
        <v>24</v>
      </c>
      <c r="AW546" s="12" t="s">
        <v>43</v>
      </c>
      <c r="AX546" s="12" t="s">
        <v>80</v>
      </c>
      <c r="AY546" s="233" t="s">
        <v>281</v>
      </c>
    </row>
    <row r="547" s="12" customFormat="1">
      <c r="B547" s="232"/>
      <c r="D547" s="216" t="s">
        <v>402</v>
      </c>
      <c r="E547" s="233" t="s">
        <v>5</v>
      </c>
      <c r="F547" s="234" t="s">
        <v>3838</v>
      </c>
      <c r="H547" s="233" t="s">
        <v>5</v>
      </c>
      <c r="I547" s="235"/>
      <c r="L547" s="232"/>
      <c r="M547" s="236"/>
      <c r="N547" s="237"/>
      <c r="O547" s="237"/>
      <c r="P547" s="237"/>
      <c r="Q547" s="237"/>
      <c r="R547" s="237"/>
      <c r="S547" s="237"/>
      <c r="T547" s="238"/>
      <c r="AT547" s="233" t="s">
        <v>402</v>
      </c>
      <c r="AU547" s="233" t="s">
        <v>87</v>
      </c>
      <c r="AV547" s="12" t="s">
        <v>24</v>
      </c>
      <c r="AW547" s="12" t="s">
        <v>43</v>
      </c>
      <c r="AX547" s="12" t="s">
        <v>80</v>
      </c>
      <c r="AY547" s="233" t="s">
        <v>281</v>
      </c>
    </row>
    <row r="548" s="13" customFormat="1">
      <c r="B548" s="239"/>
      <c r="D548" s="216" t="s">
        <v>402</v>
      </c>
      <c r="E548" s="240" t="s">
        <v>5</v>
      </c>
      <c r="F548" s="241" t="s">
        <v>5450</v>
      </c>
      <c r="H548" s="242">
        <v>14</v>
      </c>
      <c r="I548" s="243"/>
      <c r="L548" s="239"/>
      <c r="M548" s="244"/>
      <c r="N548" s="245"/>
      <c r="O548" s="245"/>
      <c r="P548" s="245"/>
      <c r="Q548" s="245"/>
      <c r="R548" s="245"/>
      <c r="S548" s="245"/>
      <c r="T548" s="246"/>
      <c r="AT548" s="240" t="s">
        <v>402</v>
      </c>
      <c r="AU548" s="240" t="s">
        <v>87</v>
      </c>
      <c r="AV548" s="13" t="s">
        <v>87</v>
      </c>
      <c r="AW548" s="13" t="s">
        <v>43</v>
      </c>
      <c r="AX548" s="13" t="s">
        <v>80</v>
      </c>
      <c r="AY548" s="240" t="s">
        <v>281</v>
      </c>
    </row>
    <row r="549" s="15" customFormat="1">
      <c r="B549" s="265"/>
      <c r="D549" s="216" t="s">
        <v>402</v>
      </c>
      <c r="E549" s="266" t="s">
        <v>5</v>
      </c>
      <c r="F549" s="267" t="s">
        <v>715</v>
      </c>
      <c r="H549" s="268">
        <v>14</v>
      </c>
      <c r="I549" s="269"/>
      <c r="L549" s="265"/>
      <c r="M549" s="270"/>
      <c r="N549" s="271"/>
      <c r="O549" s="271"/>
      <c r="P549" s="271"/>
      <c r="Q549" s="271"/>
      <c r="R549" s="271"/>
      <c r="S549" s="271"/>
      <c r="T549" s="272"/>
      <c r="AT549" s="266" t="s">
        <v>402</v>
      </c>
      <c r="AU549" s="266" t="s">
        <v>87</v>
      </c>
      <c r="AV549" s="15" t="s">
        <v>294</v>
      </c>
      <c r="AW549" s="15" t="s">
        <v>43</v>
      </c>
      <c r="AX549" s="15" t="s">
        <v>80</v>
      </c>
      <c r="AY549" s="266" t="s">
        <v>281</v>
      </c>
    </row>
    <row r="550" s="12" customFormat="1">
      <c r="B550" s="232"/>
      <c r="D550" s="216" t="s">
        <v>402</v>
      </c>
      <c r="E550" s="233" t="s">
        <v>5</v>
      </c>
      <c r="F550" s="234" t="s">
        <v>5422</v>
      </c>
      <c r="H550" s="233" t="s">
        <v>5</v>
      </c>
      <c r="I550" s="235"/>
      <c r="L550" s="232"/>
      <c r="M550" s="236"/>
      <c r="N550" s="237"/>
      <c r="O550" s="237"/>
      <c r="P550" s="237"/>
      <c r="Q550" s="237"/>
      <c r="R550" s="237"/>
      <c r="S550" s="237"/>
      <c r="T550" s="238"/>
      <c r="AT550" s="233" t="s">
        <v>402</v>
      </c>
      <c r="AU550" s="233" t="s">
        <v>87</v>
      </c>
      <c r="AV550" s="12" t="s">
        <v>24</v>
      </c>
      <c r="AW550" s="12" t="s">
        <v>43</v>
      </c>
      <c r="AX550" s="12" t="s">
        <v>80</v>
      </c>
      <c r="AY550" s="233" t="s">
        <v>281</v>
      </c>
    </row>
    <row r="551" s="12" customFormat="1">
      <c r="B551" s="232"/>
      <c r="D551" s="216" t="s">
        <v>402</v>
      </c>
      <c r="E551" s="233" t="s">
        <v>5</v>
      </c>
      <c r="F551" s="234" t="s">
        <v>5417</v>
      </c>
      <c r="H551" s="233" t="s">
        <v>5</v>
      </c>
      <c r="I551" s="235"/>
      <c r="L551" s="232"/>
      <c r="M551" s="236"/>
      <c r="N551" s="237"/>
      <c r="O551" s="237"/>
      <c r="P551" s="237"/>
      <c r="Q551" s="237"/>
      <c r="R551" s="237"/>
      <c r="S551" s="237"/>
      <c r="T551" s="238"/>
      <c r="AT551" s="233" t="s">
        <v>402</v>
      </c>
      <c r="AU551" s="233" t="s">
        <v>87</v>
      </c>
      <c r="AV551" s="12" t="s">
        <v>24</v>
      </c>
      <c r="AW551" s="12" t="s">
        <v>43</v>
      </c>
      <c r="AX551" s="12" t="s">
        <v>80</v>
      </c>
      <c r="AY551" s="233" t="s">
        <v>281</v>
      </c>
    </row>
    <row r="552" s="12" customFormat="1">
      <c r="B552" s="232"/>
      <c r="D552" s="216" t="s">
        <v>402</v>
      </c>
      <c r="E552" s="233" t="s">
        <v>5</v>
      </c>
      <c r="F552" s="234" t="s">
        <v>3838</v>
      </c>
      <c r="H552" s="233" t="s">
        <v>5</v>
      </c>
      <c r="I552" s="235"/>
      <c r="L552" s="232"/>
      <c r="M552" s="236"/>
      <c r="N552" s="237"/>
      <c r="O552" s="237"/>
      <c r="P552" s="237"/>
      <c r="Q552" s="237"/>
      <c r="R552" s="237"/>
      <c r="S552" s="237"/>
      <c r="T552" s="238"/>
      <c r="AT552" s="233" t="s">
        <v>402</v>
      </c>
      <c r="AU552" s="233" t="s">
        <v>87</v>
      </c>
      <c r="AV552" s="12" t="s">
        <v>24</v>
      </c>
      <c r="AW552" s="12" t="s">
        <v>43</v>
      </c>
      <c r="AX552" s="12" t="s">
        <v>80</v>
      </c>
      <c r="AY552" s="233" t="s">
        <v>281</v>
      </c>
    </row>
    <row r="553" s="13" customFormat="1">
      <c r="B553" s="239"/>
      <c r="D553" s="216" t="s">
        <v>402</v>
      </c>
      <c r="E553" s="240" t="s">
        <v>5</v>
      </c>
      <c r="F553" s="241" t="s">
        <v>5451</v>
      </c>
      <c r="H553" s="242">
        <v>16</v>
      </c>
      <c r="I553" s="243"/>
      <c r="L553" s="239"/>
      <c r="M553" s="244"/>
      <c r="N553" s="245"/>
      <c r="O553" s="245"/>
      <c r="P553" s="245"/>
      <c r="Q553" s="245"/>
      <c r="R553" s="245"/>
      <c r="S553" s="245"/>
      <c r="T553" s="246"/>
      <c r="AT553" s="240" t="s">
        <v>402</v>
      </c>
      <c r="AU553" s="240" t="s">
        <v>87</v>
      </c>
      <c r="AV553" s="13" t="s">
        <v>87</v>
      </c>
      <c r="AW553" s="13" t="s">
        <v>43</v>
      </c>
      <c r="AX553" s="13" t="s">
        <v>80</v>
      </c>
      <c r="AY553" s="240" t="s">
        <v>281</v>
      </c>
    </row>
    <row r="554" s="15" customFormat="1">
      <c r="B554" s="265"/>
      <c r="D554" s="216" t="s">
        <v>402</v>
      </c>
      <c r="E554" s="266" t="s">
        <v>5</v>
      </c>
      <c r="F554" s="267" t="s">
        <v>715</v>
      </c>
      <c r="H554" s="268">
        <v>16</v>
      </c>
      <c r="I554" s="269"/>
      <c r="L554" s="265"/>
      <c r="M554" s="270"/>
      <c r="N554" s="271"/>
      <c r="O554" s="271"/>
      <c r="P554" s="271"/>
      <c r="Q554" s="271"/>
      <c r="R554" s="271"/>
      <c r="S554" s="271"/>
      <c r="T554" s="272"/>
      <c r="AT554" s="266" t="s">
        <v>402</v>
      </c>
      <c r="AU554" s="266" t="s">
        <v>87</v>
      </c>
      <c r="AV554" s="15" t="s">
        <v>294</v>
      </c>
      <c r="AW554" s="15" t="s">
        <v>43</v>
      </c>
      <c r="AX554" s="15" t="s">
        <v>80</v>
      </c>
      <c r="AY554" s="266" t="s">
        <v>281</v>
      </c>
    </row>
    <row r="555" s="14" customFormat="1">
      <c r="B555" s="247"/>
      <c r="D555" s="216" t="s">
        <v>402</v>
      </c>
      <c r="E555" s="248" t="s">
        <v>5</v>
      </c>
      <c r="F555" s="249" t="s">
        <v>405</v>
      </c>
      <c r="H555" s="250">
        <v>30</v>
      </c>
      <c r="I555" s="251"/>
      <c r="L555" s="247"/>
      <c r="M555" s="252"/>
      <c r="N555" s="253"/>
      <c r="O555" s="253"/>
      <c r="P555" s="253"/>
      <c r="Q555" s="253"/>
      <c r="R555" s="253"/>
      <c r="S555" s="253"/>
      <c r="T555" s="254"/>
      <c r="AT555" s="248" t="s">
        <v>402</v>
      </c>
      <c r="AU555" s="248" t="s">
        <v>87</v>
      </c>
      <c r="AV555" s="14" t="s">
        <v>286</v>
      </c>
      <c r="AW555" s="14" t="s">
        <v>43</v>
      </c>
      <c r="AX555" s="14" t="s">
        <v>24</v>
      </c>
      <c r="AY555" s="248" t="s">
        <v>281</v>
      </c>
    </row>
    <row r="556" s="13" customFormat="1">
      <c r="B556" s="239"/>
      <c r="D556" s="216" t="s">
        <v>402</v>
      </c>
      <c r="F556" s="241" t="s">
        <v>5452</v>
      </c>
      <c r="H556" s="242">
        <v>33</v>
      </c>
      <c r="I556" s="243"/>
      <c r="L556" s="239"/>
      <c r="M556" s="244"/>
      <c r="N556" s="245"/>
      <c r="O556" s="245"/>
      <c r="P556" s="245"/>
      <c r="Q556" s="245"/>
      <c r="R556" s="245"/>
      <c r="S556" s="245"/>
      <c r="T556" s="246"/>
      <c r="AT556" s="240" t="s">
        <v>402</v>
      </c>
      <c r="AU556" s="240" t="s">
        <v>87</v>
      </c>
      <c r="AV556" s="13" t="s">
        <v>87</v>
      </c>
      <c r="AW556" s="13" t="s">
        <v>6</v>
      </c>
      <c r="AX556" s="13" t="s">
        <v>24</v>
      </c>
      <c r="AY556" s="240" t="s">
        <v>281</v>
      </c>
    </row>
    <row r="557" s="1" customFormat="1" ht="16.5" customHeight="1">
      <c r="B557" s="203"/>
      <c r="C557" s="204" t="s">
        <v>1388</v>
      </c>
      <c r="D557" s="204" t="s">
        <v>282</v>
      </c>
      <c r="E557" s="205" t="s">
        <v>5453</v>
      </c>
      <c r="F557" s="206" t="s">
        <v>5454</v>
      </c>
      <c r="G557" s="207" t="s">
        <v>394</v>
      </c>
      <c r="H557" s="208">
        <v>9</v>
      </c>
      <c r="I557" s="209"/>
      <c r="J557" s="210">
        <f>ROUND(I557*H557,2)</f>
        <v>0</v>
      </c>
      <c r="K557" s="206" t="s">
        <v>389</v>
      </c>
      <c r="L557" s="48"/>
      <c r="M557" s="211" t="s">
        <v>5</v>
      </c>
      <c r="N557" s="212" t="s">
        <v>51</v>
      </c>
      <c r="O557" s="49"/>
      <c r="P557" s="213">
        <f>O557*H557</f>
        <v>0</v>
      </c>
      <c r="Q557" s="213">
        <v>0.00080000000000000004</v>
      </c>
      <c r="R557" s="213">
        <f>Q557*H557</f>
        <v>0.0072000000000000007</v>
      </c>
      <c r="S557" s="213">
        <v>0</v>
      </c>
      <c r="T557" s="214">
        <f>S557*H557</f>
        <v>0</v>
      </c>
      <c r="AR557" s="26" t="s">
        <v>354</v>
      </c>
      <c r="AT557" s="26" t="s">
        <v>282</v>
      </c>
      <c r="AU557" s="26" t="s">
        <v>87</v>
      </c>
      <c r="AY557" s="26" t="s">
        <v>281</v>
      </c>
      <c r="BE557" s="215">
        <f>IF(N557="základní",J557,0)</f>
        <v>0</v>
      </c>
      <c r="BF557" s="215">
        <f>IF(N557="snížená",J557,0)</f>
        <v>0</v>
      </c>
      <c r="BG557" s="215">
        <f>IF(N557="zákl. přenesená",J557,0)</f>
        <v>0</v>
      </c>
      <c r="BH557" s="215">
        <f>IF(N557="sníž. přenesená",J557,0)</f>
        <v>0</v>
      </c>
      <c r="BI557" s="215">
        <f>IF(N557="nulová",J557,0)</f>
        <v>0</v>
      </c>
      <c r="BJ557" s="26" t="s">
        <v>24</v>
      </c>
      <c r="BK557" s="215">
        <f>ROUND(I557*H557,2)</f>
        <v>0</v>
      </c>
      <c r="BL557" s="26" t="s">
        <v>354</v>
      </c>
      <c r="BM557" s="26" t="s">
        <v>5455</v>
      </c>
    </row>
    <row r="558" s="1" customFormat="1">
      <c r="B558" s="48"/>
      <c r="D558" s="216" t="s">
        <v>288</v>
      </c>
      <c r="F558" s="217" t="s">
        <v>5456</v>
      </c>
      <c r="I558" s="218"/>
      <c r="L558" s="48"/>
      <c r="M558" s="219"/>
      <c r="N558" s="49"/>
      <c r="O558" s="49"/>
      <c r="P558" s="49"/>
      <c r="Q558" s="49"/>
      <c r="R558" s="49"/>
      <c r="S558" s="49"/>
      <c r="T558" s="87"/>
      <c r="AT558" s="26" t="s">
        <v>288</v>
      </c>
      <c r="AU558" s="26" t="s">
        <v>87</v>
      </c>
    </row>
    <row r="559" s="1" customFormat="1" ht="16.5" customHeight="1">
      <c r="B559" s="203"/>
      <c r="C559" s="255" t="s">
        <v>1408</v>
      </c>
      <c r="D559" s="255" t="s">
        <v>512</v>
      </c>
      <c r="E559" s="256" t="s">
        <v>5457</v>
      </c>
      <c r="F559" s="257" t="s">
        <v>5458</v>
      </c>
      <c r="G559" s="258" t="s">
        <v>394</v>
      </c>
      <c r="H559" s="259">
        <v>9.9000000000000004</v>
      </c>
      <c r="I559" s="260"/>
      <c r="J559" s="261">
        <f>ROUND(I559*H559,2)</f>
        <v>0</v>
      </c>
      <c r="K559" s="257" t="s">
        <v>5</v>
      </c>
      <c r="L559" s="262"/>
      <c r="M559" s="263" t="s">
        <v>5</v>
      </c>
      <c r="N559" s="264" t="s">
        <v>51</v>
      </c>
      <c r="O559" s="49"/>
      <c r="P559" s="213">
        <f>O559*H559</f>
        <v>0</v>
      </c>
      <c r="Q559" s="213">
        <v>0.00089999999999999998</v>
      </c>
      <c r="R559" s="213">
        <f>Q559*H559</f>
        <v>0.0089099999999999995</v>
      </c>
      <c r="S559" s="213">
        <v>0</v>
      </c>
      <c r="T559" s="214">
        <f>S559*H559</f>
        <v>0</v>
      </c>
      <c r="AR559" s="26" t="s">
        <v>738</v>
      </c>
      <c r="AT559" s="26" t="s">
        <v>512</v>
      </c>
      <c r="AU559" s="26" t="s">
        <v>87</v>
      </c>
      <c r="AY559" s="26" t="s">
        <v>281</v>
      </c>
      <c r="BE559" s="215">
        <f>IF(N559="základní",J559,0)</f>
        <v>0</v>
      </c>
      <c r="BF559" s="215">
        <f>IF(N559="snížená",J559,0)</f>
        <v>0</v>
      </c>
      <c r="BG559" s="215">
        <f>IF(N559="zákl. přenesená",J559,0)</f>
        <v>0</v>
      </c>
      <c r="BH559" s="215">
        <f>IF(N559="sníž. přenesená",J559,0)</f>
        <v>0</v>
      </c>
      <c r="BI559" s="215">
        <f>IF(N559="nulová",J559,0)</f>
        <v>0</v>
      </c>
      <c r="BJ559" s="26" t="s">
        <v>24</v>
      </c>
      <c r="BK559" s="215">
        <f>ROUND(I559*H559,2)</f>
        <v>0</v>
      </c>
      <c r="BL559" s="26" t="s">
        <v>354</v>
      </c>
      <c r="BM559" s="26" t="s">
        <v>5459</v>
      </c>
    </row>
    <row r="560" s="12" customFormat="1">
      <c r="B560" s="232"/>
      <c r="D560" s="216" t="s">
        <v>402</v>
      </c>
      <c r="E560" s="233" t="s">
        <v>5</v>
      </c>
      <c r="F560" s="234" t="s">
        <v>5416</v>
      </c>
      <c r="H560" s="233" t="s">
        <v>5</v>
      </c>
      <c r="I560" s="235"/>
      <c r="L560" s="232"/>
      <c r="M560" s="236"/>
      <c r="N560" s="237"/>
      <c r="O560" s="237"/>
      <c r="P560" s="237"/>
      <c r="Q560" s="237"/>
      <c r="R560" s="237"/>
      <c r="S560" s="237"/>
      <c r="T560" s="238"/>
      <c r="AT560" s="233" t="s">
        <v>402</v>
      </c>
      <c r="AU560" s="233" t="s">
        <v>87</v>
      </c>
      <c r="AV560" s="12" t="s">
        <v>24</v>
      </c>
      <c r="AW560" s="12" t="s">
        <v>43</v>
      </c>
      <c r="AX560" s="12" t="s">
        <v>80</v>
      </c>
      <c r="AY560" s="233" t="s">
        <v>281</v>
      </c>
    </row>
    <row r="561" s="12" customFormat="1">
      <c r="B561" s="232"/>
      <c r="D561" s="216" t="s">
        <v>402</v>
      </c>
      <c r="E561" s="233" t="s">
        <v>5</v>
      </c>
      <c r="F561" s="234" t="s">
        <v>5417</v>
      </c>
      <c r="H561" s="233" t="s">
        <v>5</v>
      </c>
      <c r="I561" s="235"/>
      <c r="L561" s="232"/>
      <c r="M561" s="236"/>
      <c r="N561" s="237"/>
      <c r="O561" s="237"/>
      <c r="P561" s="237"/>
      <c r="Q561" s="237"/>
      <c r="R561" s="237"/>
      <c r="S561" s="237"/>
      <c r="T561" s="238"/>
      <c r="AT561" s="233" t="s">
        <v>402</v>
      </c>
      <c r="AU561" s="233" t="s">
        <v>87</v>
      </c>
      <c r="AV561" s="12" t="s">
        <v>24</v>
      </c>
      <c r="AW561" s="12" t="s">
        <v>43</v>
      </c>
      <c r="AX561" s="12" t="s">
        <v>80</v>
      </c>
      <c r="AY561" s="233" t="s">
        <v>281</v>
      </c>
    </row>
    <row r="562" s="12" customFormat="1">
      <c r="B562" s="232"/>
      <c r="D562" s="216" t="s">
        <v>402</v>
      </c>
      <c r="E562" s="233" t="s">
        <v>5</v>
      </c>
      <c r="F562" s="234" t="s">
        <v>3838</v>
      </c>
      <c r="H562" s="233" t="s">
        <v>5</v>
      </c>
      <c r="I562" s="235"/>
      <c r="L562" s="232"/>
      <c r="M562" s="236"/>
      <c r="N562" s="237"/>
      <c r="O562" s="237"/>
      <c r="P562" s="237"/>
      <c r="Q562" s="237"/>
      <c r="R562" s="237"/>
      <c r="S562" s="237"/>
      <c r="T562" s="238"/>
      <c r="AT562" s="233" t="s">
        <v>402</v>
      </c>
      <c r="AU562" s="233" t="s">
        <v>87</v>
      </c>
      <c r="AV562" s="12" t="s">
        <v>24</v>
      </c>
      <c r="AW562" s="12" t="s">
        <v>43</v>
      </c>
      <c r="AX562" s="12" t="s">
        <v>80</v>
      </c>
      <c r="AY562" s="233" t="s">
        <v>281</v>
      </c>
    </row>
    <row r="563" s="13" customFormat="1">
      <c r="B563" s="239"/>
      <c r="D563" s="216" t="s">
        <v>402</v>
      </c>
      <c r="E563" s="240" t="s">
        <v>5</v>
      </c>
      <c r="F563" s="241" t="s">
        <v>5460</v>
      </c>
      <c r="H563" s="242">
        <v>9</v>
      </c>
      <c r="I563" s="243"/>
      <c r="L563" s="239"/>
      <c r="M563" s="244"/>
      <c r="N563" s="245"/>
      <c r="O563" s="245"/>
      <c r="P563" s="245"/>
      <c r="Q563" s="245"/>
      <c r="R563" s="245"/>
      <c r="S563" s="245"/>
      <c r="T563" s="246"/>
      <c r="AT563" s="240" t="s">
        <v>402</v>
      </c>
      <c r="AU563" s="240" t="s">
        <v>87</v>
      </c>
      <c r="AV563" s="13" t="s">
        <v>87</v>
      </c>
      <c r="AW563" s="13" t="s">
        <v>43</v>
      </c>
      <c r="AX563" s="13" t="s">
        <v>80</v>
      </c>
      <c r="AY563" s="240" t="s">
        <v>281</v>
      </c>
    </row>
    <row r="564" s="15" customFormat="1">
      <c r="B564" s="265"/>
      <c r="D564" s="216" t="s">
        <v>402</v>
      </c>
      <c r="E564" s="266" t="s">
        <v>5</v>
      </c>
      <c r="F564" s="267" t="s">
        <v>715</v>
      </c>
      <c r="H564" s="268">
        <v>9</v>
      </c>
      <c r="I564" s="269"/>
      <c r="L564" s="265"/>
      <c r="M564" s="270"/>
      <c r="N564" s="271"/>
      <c r="O564" s="271"/>
      <c r="P564" s="271"/>
      <c r="Q564" s="271"/>
      <c r="R564" s="271"/>
      <c r="S564" s="271"/>
      <c r="T564" s="272"/>
      <c r="AT564" s="266" t="s">
        <v>402</v>
      </c>
      <c r="AU564" s="266" t="s">
        <v>87</v>
      </c>
      <c r="AV564" s="15" t="s">
        <v>294</v>
      </c>
      <c r="AW564" s="15" t="s">
        <v>43</v>
      </c>
      <c r="AX564" s="15" t="s">
        <v>80</v>
      </c>
      <c r="AY564" s="266" t="s">
        <v>281</v>
      </c>
    </row>
    <row r="565" s="14" customFormat="1">
      <c r="B565" s="247"/>
      <c r="D565" s="216" t="s">
        <v>402</v>
      </c>
      <c r="E565" s="248" t="s">
        <v>5</v>
      </c>
      <c r="F565" s="249" t="s">
        <v>405</v>
      </c>
      <c r="H565" s="250">
        <v>9</v>
      </c>
      <c r="I565" s="251"/>
      <c r="L565" s="247"/>
      <c r="M565" s="252"/>
      <c r="N565" s="253"/>
      <c r="O565" s="253"/>
      <c r="P565" s="253"/>
      <c r="Q565" s="253"/>
      <c r="R565" s="253"/>
      <c r="S565" s="253"/>
      <c r="T565" s="254"/>
      <c r="AT565" s="248" t="s">
        <v>402</v>
      </c>
      <c r="AU565" s="248" t="s">
        <v>87</v>
      </c>
      <c r="AV565" s="14" t="s">
        <v>286</v>
      </c>
      <c r="AW565" s="14" t="s">
        <v>43</v>
      </c>
      <c r="AX565" s="14" t="s">
        <v>24</v>
      </c>
      <c r="AY565" s="248" t="s">
        <v>281</v>
      </c>
    </row>
    <row r="566" s="13" customFormat="1">
      <c r="B566" s="239"/>
      <c r="D566" s="216" t="s">
        <v>402</v>
      </c>
      <c r="F566" s="241" t="s">
        <v>5131</v>
      </c>
      <c r="H566" s="242">
        <v>9.9000000000000004</v>
      </c>
      <c r="I566" s="243"/>
      <c r="L566" s="239"/>
      <c r="M566" s="244"/>
      <c r="N566" s="245"/>
      <c r="O566" s="245"/>
      <c r="P566" s="245"/>
      <c r="Q566" s="245"/>
      <c r="R566" s="245"/>
      <c r="S566" s="245"/>
      <c r="T566" s="246"/>
      <c r="AT566" s="240" t="s">
        <v>402</v>
      </c>
      <c r="AU566" s="240" t="s">
        <v>87</v>
      </c>
      <c r="AV566" s="13" t="s">
        <v>87</v>
      </c>
      <c r="AW566" s="13" t="s">
        <v>6</v>
      </c>
      <c r="AX566" s="13" t="s">
        <v>24</v>
      </c>
      <c r="AY566" s="240" t="s">
        <v>281</v>
      </c>
    </row>
    <row r="567" s="1" customFormat="1" ht="16.5" customHeight="1">
      <c r="B567" s="203"/>
      <c r="C567" s="204" t="s">
        <v>1452</v>
      </c>
      <c r="D567" s="204" t="s">
        <v>282</v>
      </c>
      <c r="E567" s="205" t="s">
        <v>5461</v>
      </c>
      <c r="F567" s="206" t="s">
        <v>5462</v>
      </c>
      <c r="G567" s="207" t="s">
        <v>394</v>
      </c>
      <c r="H567" s="208">
        <v>2</v>
      </c>
      <c r="I567" s="209"/>
      <c r="J567" s="210">
        <f>ROUND(I567*H567,2)</f>
        <v>0</v>
      </c>
      <c r="K567" s="206" t="s">
        <v>389</v>
      </c>
      <c r="L567" s="48"/>
      <c r="M567" s="211" t="s">
        <v>5</v>
      </c>
      <c r="N567" s="212" t="s">
        <v>51</v>
      </c>
      <c r="O567" s="49"/>
      <c r="P567" s="213">
        <f>O567*H567</f>
        <v>0</v>
      </c>
      <c r="Q567" s="213">
        <v>0.001</v>
      </c>
      <c r="R567" s="213">
        <f>Q567*H567</f>
        <v>0.002</v>
      </c>
      <c r="S567" s="213">
        <v>0</v>
      </c>
      <c r="T567" s="214">
        <f>S567*H567</f>
        <v>0</v>
      </c>
      <c r="AR567" s="26" t="s">
        <v>354</v>
      </c>
      <c r="AT567" s="26" t="s">
        <v>282</v>
      </c>
      <c r="AU567" s="26" t="s">
        <v>87</v>
      </c>
      <c r="AY567" s="26" t="s">
        <v>281</v>
      </c>
      <c r="BE567" s="215">
        <f>IF(N567="základní",J567,0)</f>
        <v>0</v>
      </c>
      <c r="BF567" s="215">
        <f>IF(N567="snížená",J567,0)</f>
        <v>0</v>
      </c>
      <c r="BG567" s="215">
        <f>IF(N567="zákl. přenesená",J567,0)</f>
        <v>0</v>
      </c>
      <c r="BH567" s="215">
        <f>IF(N567="sníž. přenesená",J567,0)</f>
        <v>0</v>
      </c>
      <c r="BI567" s="215">
        <f>IF(N567="nulová",J567,0)</f>
        <v>0</v>
      </c>
      <c r="BJ567" s="26" t="s">
        <v>24</v>
      </c>
      <c r="BK567" s="215">
        <f>ROUND(I567*H567,2)</f>
        <v>0</v>
      </c>
      <c r="BL567" s="26" t="s">
        <v>354</v>
      </c>
      <c r="BM567" s="26" t="s">
        <v>5463</v>
      </c>
    </row>
    <row r="568" s="1" customFormat="1">
      <c r="B568" s="48"/>
      <c r="D568" s="216" t="s">
        <v>288</v>
      </c>
      <c r="F568" s="217" t="s">
        <v>5464</v>
      </c>
      <c r="I568" s="218"/>
      <c r="L568" s="48"/>
      <c r="M568" s="219"/>
      <c r="N568" s="49"/>
      <c r="O568" s="49"/>
      <c r="P568" s="49"/>
      <c r="Q568" s="49"/>
      <c r="R568" s="49"/>
      <c r="S568" s="49"/>
      <c r="T568" s="87"/>
      <c r="AT568" s="26" t="s">
        <v>288</v>
      </c>
      <c r="AU568" s="26" t="s">
        <v>87</v>
      </c>
    </row>
    <row r="569" s="1" customFormat="1" ht="16.5" customHeight="1">
      <c r="B569" s="203"/>
      <c r="C569" s="255" t="s">
        <v>1464</v>
      </c>
      <c r="D569" s="255" t="s">
        <v>512</v>
      </c>
      <c r="E569" s="256" t="s">
        <v>5465</v>
      </c>
      <c r="F569" s="257" t="s">
        <v>5466</v>
      </c>
      <c r="G569" s="258" t="s">
        <v>394</v>
      </c>
      <c r="H569" s="259">
        <v>2.2000000000000002</v>
      </c>
      <c r="I569" s="260"/>
      <c r="J569" s="261">
        <f>ROUND(I569*H569,2)</f>
        <v>0</v>
      </c>
      <c r="K569" s="257" t="s">
        <v>5</v>
      </c>
      <c r="L569" s="262"/>
      <c r="M569" s="263" t="s">
        <v>5</v>
      </c>
      <c r="N569" s="264" t="s">
        <v>51</v>
      </c>
      <c r="O569" s="49"/>
      <c r="P569" s="213">
        <f>O569*H569</f>
        <v>0</v>
      </c>
      <c r="Q569" s="213">
        <v>0.00142</v>
      </c>
      <c r="R569" s="213">
        <f>Q569*H569</f>
        <v>0.0031240000000000005</v>
      </c>
      <c r="S569" s="213">
        <v>0</v>
      </c>
      <c r="T569" s="214">
        <f>S569*H569</f>
        <v>0</v>
      </c>
      <c r="AR569" s="26" t="s">
        <v>738</v>
      </c>
      <c r="AT569" s="26" t="s">
        <v>512</v>
      </c>
      <c r="AU569" s="26" t="s">
        <v>87</v>
      </c>
      <c r="AY569" s="26" t="s">
        <v>281</v>
      </c>
      <c r="BE569" s="215">
        <f>IF(N569="základní",J569,0)</f>
        <v>0</v>
      </c>
      <c r="BF569" s="215">
        <f>IF(N569="snížená",J569,0)</f>
        <v>0</v>
      </c>
      <c r="BG569" s="215">
        <f>IF(N569="zákl. přenesená",J569,0)</f>
        <v>0</v>
      </c>
      <c r="BH569" s="215">
        <f>IF(N569="sníž. přenesená",J569,0)</f>
        <v>0</v>
      </c>
      <c r="BI569" s="215">
        <f>IF(N569="nulová",J569,0)</f>
        <v>0</v>
      </c>
      <c r="BJ569" s="26" t="s">
        <v>24</v>
      </c>
      <c r="BK569" s="215">
        <f>ROUND(I569*H569,2)</f>
        <v>0</v>
      </c>
      <c r="BL569" s="26" t="s">
        <v>354</v>
      </c>
      <c r="BM569" s="26" t="s">
        <v>5467</v>
      </c>
    </row>
    <row r="570" s="12" customFormat="1">
      <c r="B570" s="232"/>
      <c r="D570" s="216" t="s">
        <v>402</v>
      </c>
      <c r="E570" s="233" t="s">
        <v>5</v>
      </c>
      <c r="F570" s="234" t="s">
        <v>5416</v>
      </c>
      <c r="H570" s="233" t="s">
        <v>5</v>
      </c>
      <c r="I570" s="235"/>
      <c r="L570" s="232"/>
      <c r="M570" s="236"/>
      <c r="N570" s="237"/>
      <c r="O570" s="237"/>
      <c r="P570" s="237"/>
      <c r="Q570" s="237"/>
      <c r="R570" s="237"/>
      <c r="S570" s="237"/>
      <c r="T570" s="238"/>
      <c r="AT570" s="233" t="s">
        <v>402</v>
      </c>
      <c r="AU570" s="233" t="s">
        <v>87</v>
      </c>
      <c r="AV570" s="12" t="s">
        <v>24</v>
      </c>
      <c r="AW570" s="12" t="s">
        <v>43</v>
      </c>
      <c r="AX570" s="12" t="s">
        <v>80</v>
      </c>
      <c r="AY570" s="233" t="s">
        <v>281</v>
      </c>
    </row>
    <row r="571" s="12" customFormat="1">
      <c r="B571" s="232"/>
      <c r="D571" s="216" t="s">
        <v>402</v>
      </c>
      <c r="E571" s="233" t="s">
        <v>5</v>
      </c>
      <c r="F571" s="234" t="s">
        <v>5417</v>
      </c>
      <c r="H571" s="233" t="s">
        <v>5</v>
      </c>
      <c r="I571" s="235"/>
      <c r="L571" s="232"/>
      <c r="M571" s="236"/>
      <c r="N571" s="237"/>
      <c r="O571" s="237"/>
      <c r="P571" s="237"/>
      <c r="Q571" s="237"/>
      <c r="R571" s="237"/>
      <c r="S571" s="237"/>
      <c r="T571" s="238"/>
      <c r="AT571" s="233" t="s">
        <v>402</v>
      </c>
      <c r="AU571" s="233" t="s">
        <v>87</v>
      </c>
      <c r="AV571" s="12" t="s">
        <v>24</v>
      </c>
      <c r="AW571" s="12" t="s">
        <v>43</v>
      </c>
      <c r="AX571" s="12" t="s">
        <v>80</v>
      </c>
      <c r="AY571" s="233" t="s">
        <v>281</v>
      </c>
    </row>
    <row r="572" s="12" customFormat="1">
      <c r="B572" s="232"/>
      <c r="D572" s="216" t="s">
        <v>402</v>
      </c>
      <c r="E572" s="233" t="s">
        <v>5</v>
      </c>
      <c r="F572" s="234" t="s">
        <v>3838</v>
      </c>
      <c r="H572" s="233" t="s">
        <v>5</v>
      </c>
      <c r="I572" s="235"/>
      <c r="L572" s="232"/>
      <c r="M572" s="236"/>
      <c r="N572" s="237"/>
      <c r="O572" s="237"/>
      <c r="P572" s="237"/>
      <c r="Q572" s="237"/>
      <c r="R572" s="237"/>
      <c r="S572" s="237"/>
      <c r="T572" s="238"/>
      <c r="AT572" s="233" t="s">
        <v>402</v>
      </c>
      <c r="AU572" s="233" t="s">
        <v>87</v>
      </c>
      <c r="AV572" s="12" t="s">
        <v>24</v>
      </c>
      <c r="AW572" s="12" t="s">
        <v>43</v>
      </c>
      <c r="AX572" s="12" t="s">
        <v>80</v>
      </c>
      <c r="AY572" s="233" t="s">
        <v>281</v>
      </c>
    </row>
    <row r="573" s="13" customFormat="1">
      <c r="B573" s="239"/>
      <c r="D573" s="216" t="s">
        <v>402</v>
      </c>
      <c r="E573" s="240" t="s">
        <v>5</v>
      </c>
      <c r="F573" s="241" t="s">
        <v>87</v>
      </c>
      <c r="H573" s="242">
        <v>2</v>
      </c>
      <c r="I573" s="243"/>
      <c r="L573" s="239"/>
      <c r="M573" s="244"/>
      <c r="N573" s="245"/>
      <c r="O573" s="245"/>
      <c r="P573" s="245"/>
      <c r="Q573" s="245"/>
      <c r="R573" s="245"/>
      <c r="S573" s="245"/>
      <c r="T573" s="246"/>
      <c r="AT573" s="240" t="s">
        <v>402</v>
      </c>
      <c r="AU573" s="240" t="s">
        <v>87</v>
      </c>
      <c r="AV573" s="13" t="s">
        <v>87</v>
      </c>
      <c r="AW573" s="13" t="s">
        <v>43</v>
      </c>
      <c r="AX573" s="13" t="s">
        <v>80</v>
      </c>
      <c r="AY573" s="240" t="s">
        <v>281</v>
      </c>
    </row>
    <row r="574" s="15" customFormat="1">
      <c r="B574" s="265"/>
      <c r="D574" s="216" t="s">
        <v>402</v>
      </c>
      <c r="E574" s="266" t="s">
        <v>5</v>
      </c>
      <c r="F574" s="267" t="s">
        <v>715</v>
      </c>
      <c r="H574" s="268">
        <v>2</v>
      </c>
      <c r="I574" s="269"/>
      <c r="L574" s="265"/>
      <c r="M574" s="270"/>
      <c r="N574" s="271"/>
      <c r="O574" s="271"/>
      <c r="P574" s="271"/>
      <c r="Q574" s="271"/>
      <c r="R574" s="271"/>
      <c r="S574" s="271"/>
      <c r="T574" s="272"/>
      <c r="AT574" s="266" t="s">
        <v>402</v>
      </c>
      <c r="AU574" s="266" t="s">
        <v>87</v>
      </c>
      <c r="AV574" s="15" t="s">
        <v>294</v>
      </c>
      <c r="AW574" s="15" t="s">
        <v>43</v>
      </c>
      <c r="AX574" s="15" t="s">
        <v>80</v>
      </c>
      <c r="AY574" s="266" t="s">
        <v>281</v>
      </c>
    </row>
    <row r="575" s="14" customFormat="1">
      <c r="B575" s="247"/>
      <c r="D575" s="216" t="s">
        <v>402</v>
      </c>
      <c r="E575" s="248" t="s">
        <v>5</v>
      </c>
      <c r="F575" s="249" t="s">
        <v>405</v>
      </c>
      <c r="H575" s="250">
        <v>2</v>
      </c>
      <c r="I575" s="251"/>
      <c r="L575" s="247"/>
      <c r="M575" s="252"/>
      <c r="N575" s="253"/>
      <c r="O575" s="253"/>
      <c r="P575" s="253"/>
      <c r="Q575" s="253"/>
      <c r="R575" s="253"/>
      <c r="S575" s="253"/>
      <c r="T575" s="254"/>
      <c r="AT575" s="248" t="s">
        <v>402</v>
      </c>
      <c r="AU575" s="248" t="s">
        <v>87</v>
      </c>
      <c r="AV575" s="14" t="s">
        <v>286</v>
      </c>
      <c r="AW575" s="14" t="s">
        <v>43</v>
      </c>
      <c r="AX575" s="14" t="s">
        <v>24</v>
      </c>
      <c r="AY575" s="248" t="s">
        <v>281</v>
      </c>
    </row>
    <row r="576" s="13" customFormat="1">
      <c r="B576" s="239"/>
      <c r="D576" s="216" t="s">
        <v>402</v>
      </c>
      <c r="F576" s="241" t="s">
        <v>5135</v>
      </c>
      <c r="H576" s="242">
        <v>2.2000000000000002</v>
      </c>
      <c r="I576" s="243"/>
      <c r="L576" s="239"/>
      <c r="M576" s="244"/>
      <c r="N576" s="245"/>
      <c r="O576" s="245"/>
      <c r="P576" s="245"/>
      <c r="Q576" s="245"/>
      <c r="R576" s="245"/>
      <c r="S576" s="245"/>
      <c r="T576" s="246"/>
      <c r="AT576" s="240" t="s">
        <v>402</v>
      </c>
      <c r="AU576" s="240" t="s">
        <v>87</v>
      </c>
      <c r="AV576" s="13" t="s">
        <v>87</v>
      </c>
      <c r="AW576" s="13" t="s">
        <v>6</v>
      </c>
      <c r="AX576" s="13" t="s">
        <v>24</v>
      </c>
      <c r="AY576" s="240" t="s">
        <v>281</v>
      </c>
    </row>
    <row r="577" s="1" customFormat="1" ht="25.5" customHeight="1">
      <c r="B577" s="203"/>
      <c r="C577" s="204" t="s">
        <v>1469</v>
      </c>
      <c r="D577" s="204" t="s">
        <v>282</v>
      </c>
      <c r="E577" s="205" t="s">
        <v>5468</v>
      </c>
      <c r="F577" s="206" t="s">
        <v>5469</v>
      </c>
      <c r="G577" s="207" t="s">
        <v>394</v>
      </c>
      <c r="H577" s="208">
        <v>122.5</v>
      </c>
      <c r="I577" s="209"/>
      <c r="J577" s="210">
        <f>ROUND(I577*H577,2)</f>
        <v>0</v>
      </c>
      <c r="K577" s="206" t="s">
        <v>389</v>
      </c>
      <c r="L577" s="48"/>
      <c r="M577" s="211" t="s">
        <v>5</v>
      </c>
      <c r="N577" s="212" t="s">
        <v>51</v>
      </c>
      <c r="O577" s="49"/>
      <c r="P577" s="213">
        <f>O577*H577</f>
        <v>0</v>
      </c>
      <c r="Q577" s="213">
        <v>6.9999999999999994E-05</v>
      </c>
      <c r="R577" s="213">
        <f>Q577*H577</f>
        <v>0.0085749999999999993</v>
      </c>
      <c r="S577" s="213">
        <v>0</v>
      </c>
      <c r="T577" s="214">
        <f>S577*H577</f>
        <v>0</v>
      </c>
      <c r="AR577" s="26" t="s">
        <v>354</v>
      </c>
      <c r="AT577" s="26" t="s">
        <v>282</v>
      </c>
      <c r="AU577" s="26" t="s">
        <v>87</v>
      </c>
      <c r="AY577" s="26" t="s">
        <v>281</v>
      </c>
      <c r="BE577" s="215">
        <f>IF(N577="základní",J577,0)</f>
        <v>0</v>
      </c>
      <c r="BF577" s="215">
        <f>IF(N577="snížená",J577,0)</f>
        <v>0</v>
      </c>
      <c r="BG577" s="215">
        <f>IF(N577="zákl. přenesená",J577,0)</f>
        <v>0</v>
      </c>
      <c r="BH577" s="215">
        <f>IF(N577="sníž. přenesená",J577,0)</f>
        <v>0</v>
      </c>
      <c r="BI577" s="215">
        <f>IF(N577="nulová",J577,0)</f>
        <v>0</v>
      </c>
      <c r="BJ577" s="26" t="s">
        <v>24</v>
      </c>
      <c r="BK577" s="215">
        <f>ROUND(I577*H577,2)</f>
        <v>0</v>
      </c>
      <c r="BL577" s="26" t="s">
        <v>354</v>
      </c>
      <c r="BM577" s="26" t="s">
        <v>5470</v>
      </c>
    </row>
    <row r="578" s="1" customFormat="1">
      <c r="B578" s="48"/>
      <c r="D578" s="216" t="s">
        <v>288</v>
      </c>
      <c r="F578" s="217" t="s">
        <v>5471</v>
      </c>
      <c r="I578" s="218"/>
      <c r="L578" s="48"/>
      <c r="M578" s="219"/>
      <c r="N578" s="49"/>
      <c r="O578" s="49"/>
      <c r="P578" s="49"/>
      <c r="Q578" s="49"/>
      <c r="R578" s="49"/>
      <c r="S578" s="49"/>
      <c r="T578" s="87"/>
      <c r="AT578" s="26" t="s">
        <v>288</v>
      </c>
      <c r="AU578" s="26" t="s">
        <v>87</v>
      </c>
    </row>
    <row r="579" s="13" customFormat="1">
      <c r="B579" s="239"/>
      <c r="D579" s="216" t="s">
        <v>402</v>
      </c>
      <c r="E579" s="240" t="s">
        <v>5</v>
      </c>
      <c r="F579" s="241" t="s">
        <v>5472</v>
      </c>
      <c r="H579" s="242">
        <v>122.5</v>
      </c>
      <c r="I579" s="243"/>
      <c r="L579" s="239"/>
      <c r="M579" s="244"/>
      <c r="N579" s="245"/>
      <c r="O579" s="245"/>
      <c r="P579" s="245"/>
      <c r="Q579" s="245"/>
      <c r="R579" s="245"/>
      <c r="S579" s="245"/>
      <c r="T579" s="246"/>
      <c r="AT579" s="240" t="s">
        <v>402</v>
      </c>
      <c r="AU579" s="240" t="s">
        <v>87</v>
      </c>
      <c r="AV579" s="13" t="s">
        <v>87</v>
      </c>
      <c r="AW579" s="13" t="s">
        <v>43</v>
      </c>
      <c r="AX579" s="13" t="s">
        <v>24</v>
      </c>
      <c r="AY579" s="240" t="s">
        <v>281</v>
      </c>
    </row>
    <row r="580" s="1" customFormat="1" ht="25.5" customHeight="1">
      <c r="B580" s="203"/>
      <c r="C580" s="204" t="s">
        <v>1474</v>
      </c>
      <c r="D580" s="204" t="s">
        <v>282</v>
      </c>
      <c r="E580" s="205" t="s">
        <v>5473</v>
      </c>
      <c r="F580" s="206" t="s">
        <v>5474</v>
      </c>
      <c r="G580" s="207" t="s">
        <v>394</v>
      </c>
      <c r="H580" s="208">
        <v>12.5</v>
      </c>
      <c r="I580" s="209"/>
      <c r="J580" s="210">
        <f>ROUND(I580*H580,2)</f>
        <v>0</v>
      </c>
      <c r="K580" s="206" t="s">
        <v>389</v>
      </c>
      <c r="L580" s="48"/>
      <c r="M580" s="211" t="s">
        <v>5</v>
      </c>
      <c r="N580" s="212" t="s">
        <v>51</v>
      </c>
      <c r="O580" s="49"/>
      <c r="P580" s="213">
        <f>O580*H580</f>
        <v>0</v>
      </c>
      <c r="Q580" s="213">
        <v>9.0000000000000006E-05</v>
      </c>
      <c r="R580" s="213">
        <f>Q580*H580</f>
        <v>0.0011250000000000001</v>
      </c>
      <c r="S580" s="213">
        <v>0</v>
      </c>
      <c r="T580" s="214">
        <f>S580*H580</f>
        <v>0</v>
      </c>
      <c r="AR580" s="26" t="s">
        <v>354</v>
      </c>
      <c r="AT580" s="26" t="s">
        <v>282</v>
      </c>
      <c r="AU580" s="26" t="s">
        <v>87</v>
      </c>
      <c r="AY580" s="26" t="s">
        <v>281</v>
      </c>
      <c r="BE580" s="215">
        <f>IF(N580="základní",J580,0)</f>
        <v>0</v>
      </c>
      <c r="BF580" s="215">
        <f>IF(N580="snížená",J580,0)</f>
        <v>0</v>
      </c>
      <c r="BG580" s="215">
        <f>IF(N580="zákl. přenesená",J580,0)</f>
        <v>0</v>
      </c>
      <c r="BH580" s="215">
        <f>IF(N580="sníž. přenesená",J580,0)</f>
        <v>0</v>
      </c>
      <c r="BI580" s="215">
        <f>IF(N580="nulová",J580,0)</f>
        <v>0</v>
      </c>
      <c r="BJ580" s="26" t="s">
        <v>24</v>
      </c>
      <c r="BK580" s="215">
        <f>ROUND(I580*H580,2)</f>
        <v>0</v>
      </c>
      <c r="BL580" s="26" t="s">
        <v>354</v>
      </c>
      <c r="BM580" s="26" t="s">
        <v>5475</v>
      </c>
    </row>
    <row r="581" s="1" customFormat="1">
      <c r="B581" s="48"/>
      <c r="D581" s="216" t="s">
        <v>288</v>
      </c>
      <c r="F581" s="217" t="s">
        <v>5476</v>
      </c>
      <c r="I581" s="218"/>
      <c r="L581" s="48"/>
      <c r="M581" s="219"/>
      <c r="N581" s="49"/>
      <c r="O581" s="49"/>
      <c r="P581" s="49"/>
      <c r="Q581" s="49"/>
      <c r="R581" s="49"/>
      <c r="S581" s="49"/>
      <c r="T581" s="87"/>
      <c r="AT581" s="26" t="s">
        <v>288</v>
      </c>
      <c r="AU581" s="26" t="s">
        <v>87</v>
      </c>
    </row>
    <row r="582" s="13" customFormat="1">
      <c r="B582" s="239"/>
      <c r="D582" s="216" t="s">
        <v>402</v>
      </c>
      <c r="E582" s="240" t="s">
        <v>5</v>
      </c>
      <c r="F582" s="241" t="s">
        <v>5477</v>
      </c>
      <c r="H582" s="242">
        <v>12.5</v>
      </c>
      <c r="I582" s="243"/>
      <c r="L582" s="239"/>
      <c r="M582" s="244"/>
      <c r="N582" s="245"/>
      <c r="O582" s="245"/>
      <c r="P582" s="245"/>
      <c r="Q582" s="245"/>
      <c r="R582" s="245"/>
      <c r="S582" s="245"/>
      <c r="T582" s="246"/>
      <c r="AT582" s="240" t="s">
        <v>402</v>
      </c>
      <c r="AU582" s="240" t="s">
        <v>87</v>
      </c>
      <c r="AV582" s="13" t="s">
        <v>87</v>
      </c>
      <c r="AW582" s="13" t="s">
        <v>43</v>
      </c>
      <c r="AX582" s="13" t="s">
        <v>24</v>
      </c>
      <c r="AY582" s="240" t="s">
        <v>281</v>
      </c>
    </row>
    <row r="583" s="1" customFormat="1" ht="16.5" customHeight="1">
      <c r="B583" s="203"/>
      <c r="C583" s="204" t="s">
        <v>1479</v>
      </c>
      <c r="D583" s="204" t="s">
        <v>282</v>
      </c>
      <c r="E583" s="205" t="s">
        <v>5478</v>
      </c>
      <c r="F583" s="206" t="s">
        <v>5479</v>
      </c>
      <c r="G583" s="207" t="s">
        <v>515</v>
      </c>
      <c r="H583" s="208">
        <v>11</v>
      </c>
      <c r="I583" s="209"/>
      <c r="J583" s="210">
        <f>ROUND(I583*H583,2)</f>
        <v>0</v>
      </c>
      <c r="K583" s="206" t="s">
        <v>389</v>
      </c>
      <c r="L583" s="48"/>
      <c r="M583" s="211" t="s">
        <v>5</v>
      </c>
      <c r="N583" s="212" t="s">
        <v>51</v>
      </c>
      <c r="O583" s="49"/>
      <c r="P583" s="213">
        <f>O583*H583</f>
        <v>0</v>
      </c>
      <c r="Q583" s="213">
        <v>0</v>
      </c>
      <c r="R583" s="213">
        <f>Q583*H583</f>
        <v>0</v>
      </c>
      <c r="S583" s="213">
        <v>0</v>
      </c>
      <c r="T583" s="214">
        <f>S583*H583</f>
        <v>0</v>
      </c>
      <c r="AR583" s="26" t="s">
        <v>354</v>
      </c>
      <c r="AT583" s="26" t="s">
        <v>282</v>
      </c>
      <c r="AU583" s="26" t="s">
        <v>87</v>
      </c>
      <c r="AY583" s="26" t="s">
        <v>281</v>
      </c>
      <c r="BE583" s="215">
        <f>IF(N583="základní",J583,0)</f>
        <v>0</v>
      </c>
      <c r="BF583" s="215">
        <f>IF(N583="snížená",J583,0)</f>
        <v>0</v>
      </c>
      <c r="BG583" s="215">
        <f>IF(N583="zákl. přenesená",J583,0)</f>
        <v>0</v>
      </c>
      <c r="BH583" s="215">
        <f>IF(N583="sníž. přenesená",J583,0)</f>
        <v>0</v>
      </c>
      <c r="BI583" s="215">
        <f>IF(N583="nulová",J583,0)</f>
        <v>0</v>
      </c>
      <c r="BJ583" s="26" t="s">
        <v>24</v>
      </c>
      <c r="BK583" s="215">
        <f>ROUND(I583*H583,2)</f>
        <v>0</v>
      </c>
      <c r="BL583" s="26" t="s">
        <v>354</v>
      </c>
      <c r="BM583" s="26" t="s">
        <v>5480</v>
      </c>
    </row>
    <row r="584" s="1" customFormat="1">
      <c r="B584" s="48"/>
      <c r="D584" s="216" t="s">
        <v>288</v>
      </c>
      <c r="F584" s="217" t="s">
        <v>5481</v>
      </c>
      <c r="I584" s="218"/>
      <c r="L584" s="48"/>
      <c r="M584" s="219"/>
      <c r="N584" s="49"/>
      <c r="O584" s="49"/>
      <c r="P584" s="49"/>
      <c r="Q584" s="49"/>
      <c r="R584" s="49"/>
      <c r="S584" s="49"/>
      <c r="T584" s="87"/>
      <c r="AT584" s="26" t="s">
        <v>288</v>
      </c>
      <c r="AU584" s="26" t="s">
        <v>87</v>
      </c>
    </row>
    <row r="585" s="12" customFormat="1">
      <c r="B585" s="232"/>
      <c r="D585" s="216" t="s">
        <v>402</v>
      </c>
      <c r="E585" s="233" t="s">
        <v>5</v>
      </c>
      <c r="F585" s="234" t="s">
        <v>5482</v>
      </c>
      <c r="H585" s="233" t="s">
        <v>5</v>
      </c>
      <c r="I585" s="235"/>
      <c r="L585" s="232"/>
      <c r="M585" s="236"/>
      <c r="N585" s="237"/>
      <c r="O585" s="237"/>
      <c r="P585" s="237"/>
      <c r="Q585" s="237"/>
      <c r="R585" s="237"/>
      <c r="S585" s="237"/>
      <c r="T585" s="238"/>
      <c r="AT585" s="233" t="s">
        <v>402</v>
      </c>
      <c r="AU585" s="233" t="s">
        <v>87</v>
      </c>
      <c r="AV585" s="12" t="s">
        <v>24</v>
      </c>
      <c r="AW585" s="12" t="s">
        <v>43</v>
      </c>
      <c r="AX585" s="12" t="s">
        <v>80</v>
      </c>
      <c r="AY585" s="233" t="s">
        <v>281</v>
      </c>
    </row>
    <row r="586" s="13" customFormat="1">
      <c r="B586" s="239"/>
      <c r="D586" s="216" t="s">
        <v>402</v>
      </c>
      <c r="E586" s="240" t="s">
        <v>5</v>
      </c>
      <c r="F586" s="241" t="s">
        <v>5483</v>
      </c>
      <c r="H586" s="242">
        <v>11</v>
      </c>
      <c r="I586" s="243"/>
      <c r="L586" s="239"/>
      <c r="M586" s="244"/>
      <c r="N586" s="245"/>
      <c r="O586" s="245"/>
      <c r="P586" s="245"/>
      <c r="Q586" s="245"/>
      <c r="R586" s="245"/>
      <c r="S586" s="245"/>
      <c r="T586" s="246"/>
      <c r="AT586" s="240" t="s">
        <v>402</v>
      </c>
      <c r="AU586" s="240" t="s">
        <v>87</v>
      </c>
      <c r="AV586" s="13" t="s">
        <v>87</v>
      </c>
      <c r="AW586" s="13" t="s">
        <v>43</v>
      </c>
      <c r="AX586" s="13" t="s">
        <v>24</v>
      </c>
      <c r="AY586" s="240" t="s">
        <v>281</v>
      </c>
    </row>
    <row r="587" s="1" customFormat="1" ht="16.5" customHeight="1">
      <c r="B587" s="203"/>
      <c r="C587" s="204" t="s">
        <v>1486</v>
      </c>
      <c r="D587" s="204" t="s">
        <v>282</v>
      </c>
      <c r="E587" s="205" t="s">
        <v>5484</v>
      </c>
      <c r="F587" s="206" t="s">
        <v>5485</v>
      </c>
      <c r="G587" s="207" t="s">
        <v>515</v>
      </c>
      <c r="H587" s="208">
        <v>39</v>
      </c>
      <c r="I587" s="209"/>
      <c r="J587" s="210">
        <f>ROUND(I587*H587,2)</f>
        <v>0</v>
      </c>
      <c r="K587" s="206" t="s">
        <v>389</v>
      </c>
      <c r="L587" s="48"/>
      <c r="M587" s="211" t="s">
        <v>5</v>
      </c>
      <c r="N587" s="212" t="s">
        <v>51</v>
      </c>
      <c r="O587" s="49"/>
      <c r="P587" s="213">
        <f>O587*H587</f>
        <v>0</v>
      </c>
      <c r="Q587" s="213">
        <v>0.00012999999999999999</v>
      </c>
      <c r="R587" s="213">
        <f>Q587*H587</f>
        <v>0.0050699999999999999</v>
      </c>
      <c r="S587" s="213">
        <v>0</v>
      </c>
      <c r="T587" s="214">
        <f>S587*H587</f>
        <v>0</v>
      </c>
      <c r="AR587" s="26" t="s">
        <v>354</v>
      </c>
      <c r="AT587" s="26" t="s">
        <v>282</v>
      </c>
      <c r="AU587" s="26" t="s">
        <v>87</v>
      </c>
      <c r="AY587" s="26" t="s">
        <v>281</v>
      </c>
      <c r="BE587" s="215">
        <f>IF(N587="základní",J587,0)</f>
        <v>0</v>
      </c>
      <c r="BF587" s="215">
        <f>IF(N587="snížená",J587,0)</f>
        <v>0</v>
      </c>
      <c r="BG587" s="215">
        <f>IF(N587="zákl. přenesená",J587,0)</f>
        <v>0</v>
      </c>
      <c r="BH587" s="215">
        <f>IF(N587="sníž. přenesená",J587,0)</f>
        <v>0</v>
      </c>
      <c r="BI587" s="215">
        <f>IF(N587="nulová",J587,0)</f>
        <v>0</v>
      </c>
      <c r="BJ587" s="26" t="s">
        <v>24</v>
      </c>
      <c r="BK587" s="215">
        <f>ROUND(I587*H587,2)</f>
        <v>0</v>
      </c>
      <c r="BL587" s="26" t="s">
        <v>354</v>
      </c>
      <c r="BM587" s="26" t="s">
        <v>5486</v>
      </c>
    </row>
    <row r="588" s="1" customFormat="1">
      <c r="B588" s="48"/>
      <c r="D588" s="216" t="s">
        <v>288</v>
      </c>
      <c r="F588" s="217" t="s">
        <v>5487</v>
      </c>
      <c r="I588" s="218"/>
      <c r="L588" s="48"/>
      <c r="M588" s="219"/>
      <c r="N588" s="49"/>
      <c r="O588" s="49"/>
      <c r="P588" s="49"/>
      <c r="Q588" s="49"/>
      <c r="R588" s="49"/>
      <c r="S588" s="49"/>
      <c r="T588" s="87"/>
      <c r="AT588" s="26" t="s">
        <v>288</v>
      </c>
      <c r="AU588" s="26" t="s">
        <v>87</v>
      </c>
    </row>
    <row r="589" s="12" customFormat="1">
      <c r="B589" s="232"/>
      <c r="D589" s="216" t="s">
        <v>402</v>
      </c>
      <c r="E589" s="233" t="s">
        <v>5</v>
      </c>
      <c r="F589" s="234" t="s">
        <v>5167</v>
      </c>
      <c r="H589" s="233" t="s">
        <v>5</v>
      </c>
      <c r="I589" s="235"/>
      <c r="L589" s="232"/>
      <c r="M589" s="236"/>
      <c r="N589" s="237"/>
      <c r="O589" s="237"/>
      <c r="P589" s="237"/>
      <c r="Q589" s="237"/>
      <c r="R589" s="237"/>
      <c r="S589" s="237"/>
      <c r="T589" s="238"/>
      <c r="AT589" s="233" t="s">
        <v>402</v>
      </c>
      <c r="AU589" s="233" t="s">
        <v>87</v>
      </c>
      <c r="AV589" s="12" t="s">
        <v>24</v>
      </c>
      <c r="AW589" s="12" t="s">
        <v>43</v>
      </c>
      <c r="AX589" s="12" t="s">
        <v>80</v>
      </c>
      <c r="AY589" s="233" t="s">
        <v>281</v>
      </c>
    </row>
    <row r="590" s="13" customFormat="1">
      <c r="B590" s="239"/>
      <c r="D590" s="216" t="s">
        <v>402</v>
      </c>
      <c r="E590" s="240" t="s">
        <v>5</v>
      </c>
      <c r="F590" s="241" t="s">
        <v>5488</v>
      </c>
      <c r="H590" s="242">
        <v>17</v>
      </c>
      <c r="I590" s="243"/>
      <c r="L590" s="239"/>
      <c r="M590" s="244"/>
      <c r="N590" s="245"/>
      <c r="O590" s="245"/>
      <c r="P590" s="245"/>
      <c r="Q590" s="245"/>
      <c r="R590" s="245"/>
      <c r="S590" s="245"/>
      <c r="T590" s="246"/>
      <c r="AT590" s="240" t="s">
        <v>402</v>
      </c>
      <c r="AU590" s="240" t="s">
        <v>87</v>
      </c>
      <c r="AV590" s="13" t="s">
        <v>87</v>
      </c>
      <c r="AW590" s="13" t="s">
        <v>43</v>
      </c>
      <c r="AX590" s="13" t="s">
        <v>80</v>
      </c>
      <c r="AY590" s="240" t="s">
        <v>281</v>
      </c>
    </row>
    <row r="591" s="12" customFormat="1">
      <c r="B591" s="232"/>
      <c r="D591" s="216" t="s">
        <v>402</v>
      </c>
      <c r="E591" s="233" t="s">
        <v>5</v>
      </c>
      <c r="F591" s="234" t="s">
        <v>5168</v>
      </c>
      <c r="H591" s="233" t="s">
        <v>5</v>
      </c>
      <c r="I591" s="235"/>
      <c r="L591" s="232"/>
      <c r="M591" s="236"/>
      <c r="N591" s="237"/>
      <c r="O591" s="237"/>
      <c r="P591" s="237"/>
      <c r="Q591" s="237"/>
      <c r="R591" s="237"/>
      <c r="S591" s="237"/>
      <c r="T591" s="238"/>
      <c r="AT591" s="233" t="s">
        <v>402</v>
      </c>
      <c r="AU591" s="233" t="s">
        <v>87</v>
      </c>
      <c r="AV591" s="12" t="s">
        <v>24</v>
      </c>
      <c r="AW591" s="12" t="s">
        <v>43</v>
      </c>
      <c r="AX591" s="12" t="s">
        <v>80</v>
      </c>
      <c r="AY591" s="233" t="s">
        <v>281</v>
      </c>
    </row>
    <row r="592" s="13" customFormat="1">
      <c r="B592" s="239"/>
      <c r="D592" s="216" t="s">
        <v>402</v>
      </c>
      <c r="E592" s="240" t="s">
        <v>5</v>
      </c>
      <c r="F592" s="241" t="s">
        <v>5489</v>
      </c>
      <c r="H592" s="242">
        <v>22</v>
      </c>
      <c r="I592" s="243"/>
      <c r="L592" s="239"/>
      <c r="M592" s="244"/>
      <c r="N592" s="245"/>
      <c r="O592" s="245"/>
      <c r="P592" s="245"/>
      <c r="Q592" s="245"/>
      <c r="R592" s="245"/>
      <c r="S592" s="245"/>
      <c r="T592" s="246"/>
      <c r="AT592" s="240" t="s">
        <v>402</v>
      </c>
      <c r="AU592" s="240" t="s">
        <v>87</v>
      </c>
      <c r="AV592" s="13" t="s">
        <v>87</v>
      </c>
      <c r="AW592" s="13" t="s">
        <v>43</v>
      </c>
      <c r="AX592" s="13" t="s">
        <v>80</v>
      </c>
      <c r="AY592" s="240" t="s">
        <v>281</v>
      </c>
    </row>
    <row r="593" s="14" customFormat="1">
      <c r="B593" s="247"/>
      <c r="D593" s="216" t="s">
        <v>402</v>
      </c>
      <c r="E593" s="248" t="s">
        <v>5</v>
      </c>
      <c r="F593" s="249" t="s">
        <v>405</v>
      </c>
      <c r="H593" s="250">
        <v>39</v>
      </c>
      <c r="I593" s="251"/>
      <c r="L593" s="247"/>
      <c r="M593" s="252"/>
      <c r="N593" s="253"/>
      <c r="O593" s="253"/>
      <c r="P593" s="253"/>
      <c r="Q593" s="253"/>
      <c r="R593" s="253"/>
      <c r="S593" s="253"/>
      <c r="T593" s="254"/>
      <c r="AT593" s="248" t="s">
        <v>402</v>
      </c>
      <c r="AU593" s="248" t="s">
        <v>87</v>
      </c>
      <c r="AV593" s="14" t="s">
        <v>286</v>
      </c>
      <c r="AW593" s="14" t="s">
        <v>43</v>
      </c>
      <c r="AX593" s="14" t="s">
        <v>24</v>
      </c>
      <c r="AY593" s="248" t="s">
        <v>281</v>
      </c>
    </row>
    <row r="594" s="1" customFormat="1" ht="16.5" customHeight="1">
      <c r="B594" s="203"/>
      <c r="C594" s="204" t="s">
        <v>1491</v>
      </c>
      <c r="D594" s="204" t="s">
        <v>282</v>
      </c>
      <c r="E594" s="205" t="s">
        <v>5490</v>
      </c>
      <c r="F594" s="206" t="s">
        <v>5491</v>
      </c>
      <c r="G594" s="207" t="s">
        <v>5492</v>
      </c>
      <c r="H594" s="208">
        <v>10</v>
      </c>
      <c r="I594" s="209"/>
      <c r="J594" s="210">
        <f>ROUND(I594*H594,2)</f>
        <v>0</v>
      </c>
      <c r="K594" s="206" t="s">
        <v>389</v>
      </c>
      <c r="L594" s="48"/>
      <c r="M594" s="211" t="s">
        <v>5</v>
      </c>
      <c r="N594" s="212" t="s">
        <v>51</v>
      </c>
      <c r="O594" s="49"/>
      <c r="P594" s="213">
        <f>O594*H594</f>
        <v>0</v>
      </c>
      <c r="Q594" s="213">
        <v>0.00025000000000000001</v>
      </c>
      <c r="R594" s="213">
        <f>Q594*H594</f>
        <v>0.0025000000000000001</v>
      </c>
      <c r="S594" s="213">
        <v>0</v>
      </c>
      <c r="T594" s="214">
        <f>S594*H594</f>
        <v>0</v>
      </c>
      <c r="AR594" s="26" t="s">
        <v>354</v>
      </c>
      <c r="AT594" s="26" t="s">
        <v>282</v>
      </c>
      <c r="AU594" s="26" t="s">
        <v>87</v>
      </c>
      <c r="AY594" s="26" t="s">
        <v>281</v>
      </c>
      <c r="BE594" s="215">
        <f>IF(N594="základní",J594,0)</f>
        <v>0</v>
      </c>
      <c r="BF594" s="215">
        <f>IF(N594="snížená",J594,0)</f>
        <v>0</v>
      </c>
      <c r="BG594" s="215">
        <f>IF(N594="zákl. přenesená",J594,0)</f>
        <v>0</v>
      </c>
      <c r="BH594" s="215">
        <f>IF(N594="sníž. přenesená",J594,0)</f>
        <v>0</v>
      </c>
      <c r="BI594" s="215">
        <f>IF(N594="nulová",J594,0)</f>
        <v>0</v>
      </c>
      <c r="BJ594" s="26" t="s">
        <v>24</v>
      </c>
      <c r="BK594" s="215">
        <f>ROUND(I594*H594,2)</f>
        <v>0</v>
      </c>
      <c r="BL594" s="26" t="s">
        <v>354</v>
      </c>
      <c r="BM594" s="26" t="s">
        <v>5493</v>
      </c>
    </row>
    <row r="595" s="1" customFormat="1">
      <c r="B595" s="48"/>
      <c r="D595" s="216" t="s">
        <v>288</v>
      </c>
      <c r="F595" s="217" t="s">
        <v>5494</v>
      </c>
      <c r="I595" s="218"/>
      <c r="L595" s="48"/>
      <c r="M595" s="219"/>
      <c r="N595" s="49"/>
      <c r="O595" s="49"/>
      <c r="P595" s="49"/>
      <c r="Q595" s="49"/>
      <c r="R595" s="49"/>
      <c r="S595" s="49"/>
      <c r="T595" s="87"/>
      <c r="AT595" s="26" t="s">
        <v>288</v>
      </c>
      <c r="AU595" s="26" t="s">
        <v>87</v>
      </c>
    </row>
    <row r="596" s="12" customFormat="1">
      <c r="B596" s="232"/>
      <c r="D596" s="216" t="s">
        <v>402</v>
      </c>
      <c r="E596" s="233" t="s">
        <v>5</v>
      </c>
      <c r="F596" s="234" t="s">
        <v>5482</v>
      </c>
      <c r="H596" s="233" t="s">
        <v>5</v>
      </c>
      <c r="I596" s="235"/>
      <c r="L596" s="232"/>
      <c r="M596" s="236"/>
      <c r="N596" s="237"/>
      <c r="O596" s="237"/>
      <c r="P596" s="237"/>
      <c r="Q596" s="237"/>
      <c r="R596" s="237"/>
      <c r="S596" s="237"/>
      <c r="T596" s="238"/>
      <c r="AT596" s="233" t="s">
        <v>402</v>
      </c>
      <c r="AU596" s="233" t="s">
        <v>87</v>
      </c>
      <c r="AV596" s="12" t="s">
        <v>24</v>
      </c>
      <c r="AW596" s="12" t="s">
        <v>43</v>
      </c>
      <c r="AX596" s="12" t="s">
        <v>80</v>
      </c>
      <c r="AY596" s="233" t="s">
        <v>281</v>
      </c>
    </row>
    <row r="597" s="13" customFormat="1">
      <c r="B597" s="239"/>
      <c r="D597" s="216" t="s">
        <v>402</v>
      </c>
      <c r="E597" s="240" t="s">
        <v>5</v>
      </c>
      <c r="F597" s="241" t="s">
        <v>5495</v>
      </c>
      <c r="H597" s="242">
        <v>10</v>
      </c>
      <c r="I597" s="243"/>
      <c r="L597" s="239"/>
      <c r="M597" s="244"/>
      <c r="N597" s="245"/>
      <c r="O597" s="245"/>
      <c r="P597" s="245"/>
      <c r="Q597" s="245"/>
      <c r="R597" s="245"/>
      <c r="S597" s="245"/>
      <c r="T597" s="246"/>
      <c r="AT597" s="240" t="s">
        <v>402</v>
      </c>
      <c r="AU597" s="240" t="s">
        <v>87</v>
      </c>
      <c r="AV597" s="13" t="s">
        <v>87</v>
      </c>
      <c r="AW597" s="13" t="s">
        <v>43</v>
      </c>
      <c r="AX597" s="13" t="s">
        <v>80</v>
      </c>
      <c r="AY597" s="240" t="s">
        <v>281</v>
      </c>
    </row>
    <row r="598" s="14" customFormat="1">
      <c r="B598" s="247"/>
      <c r="D598" s="216" t="s">
        <v>402</v>
      </c>
      <c r="E598" s="248" t="s">
        <v>5</v>
      </c>
      <c r="F598" s="249" t="s">
        <v>405</v>
      </c>
      <c r="H598" s="250">
        <v>10</v>
      </c>
      <c r="I598" s="251"/>
      <c r="L598" s="247"/>
      <c r="M598" s="252"/>
      <c r="N598" s="253"/>
      <c r="O598" s="253"/>
      <c r="P598" s="253"/>
      <c r="Q598" s="253"/>
      <c r="R598" s="253"/>
      <c r="S598" s="253"/>
      <c r="T598" s="254"/>
      <c r="AT598" s="248" t="s">
        <v>402</v>
      </c>
      <c r="AU598" s="248" t="s">
        <v>87</v>
      </c>
      <c r="AV598" s="14" t="s">
        <v>286</v>
      </c>
      <c r="AW598" s="14" t="s">
        <v>43</v>
      </c>
      <c r="AX598" s="14" t="s">
        <v>24</v>
      </c>
      <c r="AY598" s="248" t="s">
        <v>281</v>
      </c>
    </row>
    <row r="599" s="1" customFormat="1" ht="16.5" customHeight="1">
      <c r="B599" s="203"/>
      <c r="C599" s="204" t="s">
        <v>1496</v>
      </c>
      <c r="D599" s="204" t="s">
        <v>282</v>
      </c>
      <c r="E599" s="205" t="s">
        <v>5496</v>
      </c>
      <c r="F599" s="206" t="s">
        <v>5497</v>
      </c>
      <c r="G599" s="207" t="s">
        <v>362</v>
      </c>
      <c r="H599" s="208">
        <v>7</v>
      </c>
      <c r="I599" s="209"/>
      <c r="J599" s="210">
        <f>ROUND(I599*H599,2)</f>
        <v>0</v>
      </c>
      <c r="K599" s="206" t="s">
        <v>389</v>
      </c>
      <c r="L599" s="48"/>
      <c r="M599" s="211" t="s">
        <v>5</v>
      </c>
      <c r="N599" s="212" t="s">
        <v>51</v>
      </c>
      <c r="O599" s="49"/>
      <c r="P599" s="213">
        <f>O599*H599</f>
        <v>0</v>
      </c>
      <c r="Q599" s="213">
        <v>0.00056999999999999998</v>
      </c>
      <c r="R599" s="213">
        <f>Q599*H599</f>
        <v>0.0039899999999999996</v>
      </c>
      <c r="S599" s="213">
        <v>0</v>
      </c>
      <c r="T599" s="214">
        <f>S599*H599</f>
        <v>0</v>
      </c>
      <c r="AR599" s="26" t="s">
        <v>354</v>
      </c>
      <c r="AT599" s="26" t="s">
        <v>282</v>
      </c>
      <c r="AU599" s="26" t="s">
        <v>87</v>
      </c>
      <c r="AY599" s="26" t="s">
        <v>281</v>
      </c>
      <c r="BE599" s="215">
        <f>IF(N599="základní",J599,0)</f>
        <v>0</v>
      </c>
      <c r="BF599" s="215">
        <f>IF(N599="snížená",J599,0)</f>
        <v>0</v>
      </c>
      <c r="BG599" s="215">
        <f>IF(N599="zákl. přenesená",J599,0)</f>
        <v>0</v>
      </c>
      <c r="BH599" s="215">
        <f>IF(N599="sníž. přenesená",J599,0)</f>
        <v>0</v>
      </c>
      <c r="BI599" s="215">
        <f>IF(N599="nulová",J599,0)</f>
        <v>0</v>
      </c>
      <c r="BJ599" s="26" t="s">
        <v>24</v>
      </c>
      <c r="BK599" s="215">
        <f>ROUND(I599*H599,2)</f>
        <v>0</v>
      </c>
      <c r="BL599" s="26" t="s">
        <v>354</v>
      </c>
      <c r="BM599" s="26" t="s">
        <v>5498</v>
      </c>
    </row>
    <row r="600" s="1" customFormat="1">
      <c r="B600" s="48"/>
      <c r="D600" s="216" t="s">
        <v>288</v>
      </c>
      <c r="F600" s="217" t="s">
        <v>5499</v>
      </c>
      <c r="I600" s="218"/>
      <c r="L600" s="48"/>
      <c r="M600" s="219"/>
      <c r="N600" s="49"/>
      <c r="O600" s="49"/>
      <c r="P600" s="49"/>
      <c r="Q600" s="49"/>
      <c r="R600" s="49"/>
      <c r="S600" s="49"/>
      <c r="T600" s="87"/>
      <c r="AT600" s="26" t="s">
        <v>288</v>
      </c>
      <c r="AU600" s="26" t="s">
        <v>87</v>
      </c>
    </row>
    <row r="601" s="13" customFormat="1">
      <c r="B601" s="239"/>
      <c r="D601" s="216" t="s">
        <v>402</v>
      </c>
      <c r="E601" s="240" t="s">
        <v>5</v>
      </c>
      <c r="F601" s="241" t="s">
        <v>5500</v>
      </c>
      <c r="H601" s="242">
        <v>7</v>
      </c>
      <c r="I601" s="243"/>
      <c r="L601" s="239"/>
      <c r="M601" s="244"/>
      <c r="N601" s="245"/>
      <c r="O601" s="245"/>
      <c r="P601" s="245"/>
      <c r="Q601" s="245"/>
      <c r="R601" s="245"/>
      <c r="S601" s="245"/>
      <c r="T601" s="246"/>
      <c r="AT601" s="240" t="s">
        <v>402</v>
      </c>
      <c r="AU601" s="240" t="s">
        <v>87</v>
      </c>
      <c r="AV601" s="13" t="s">
        <v>87</v>
      </c>
      <c r="AW601" s="13" t="s">
        <v>43</v>
      </c>
      <c r="AX601" s="13" t="s">
        <v>24</v>
      </c>
      <c r="AY601" s="240" t="s">
        <v>281</v>
      </c>
    </row>
    <row r="602" s="1" customFormat="1" ht="16.5" customHeight="1">
      <c r="B602" s="203"/>
      <c r="C602" s="204" t="s">
        <v>1501</v>
      </c>
      <c r="D602" s="204" t="s">
        <v>282</v>
      </c>
      <c r="E602" s="205" t="s">
        <v>5501</v>
      </c>
      <c r="F602" s="206" t="s">
        <v>5502</v>
      </c>
      <c r="G602" s="207" t="s">
        <v>515</v>
      </c>
      <c r="H602" s="208">
        <v>19</v>
      </c>
      <c r="I602" s="209"/>
      <c r="J602" s="210">
        <f>ROUND(I602*H602,2)</f>
        <v>0</v>
      </c>
      <c r="K602" s="206" t="s">
        <v>389</v>
      </c>
      <c r="L602" s="48"/>
      <c r="M602" s="211" t="s">
        <v>5</v>
      </c>
      <c r="N602" s="212" t="s">
        <v>51</v>
      </c>
      <c r="O602" s="49"/>
      <c r="P602" s="213">
        <f>O602*H602</f>
        <v>0</v>
      </c>
      <c r="Q602" s="213">
        <v>0.00022000000000000001</v>
      </c>
      <c r="R602" s="213">
        <f>Q602*H602</f>
        <v>0.0041800000000000006</v>
      </c>
      <c r="S602" s="213">
        <v>0</v>
      </c>
      <c r="T602" s="214">
        <f>S602*H602</f>
        <v>0</v>
      </c>
      <c r="AR602" s="26" t="s">
        <v>354</v>
      </c>
      <c r="AT602" s="26" t="s">
        <v>282</v>
      </c>
      <c r="AU602" s="26" t="s">
        <v>87</v>
      </c>
      <c r="AY602" s="26" t="s">
        <v>281</v>
      </c>
      <c r="BE602" s="215">
        <f>IF(N602="základní",J602,0)</f>
        <v>0</v>
      </c>
      <c r="BF602" s="215">
        <f>IF(N602="snížená",J602,0)</f>
        <v>0</v>
      </c>
      <c r="BG602" s="215">
        <f>IF(N602="zákl. přenesená",J602,0)</f>
        <v>0</v>
      </c>
      <c r="BH602" s="215">
        <f>IF(N602="sníž. přenesená",J602,0)</f>
        <v>0</v>
      </c>
      <c r="BI602" s="215">
        <f>IF(N602="nulová",J602,0)</f>
        <v>0</v>
      </c>
      <c r="BJ602" s="26" t="s">
        <v>24</v>
      </c>
      <c r="BK602" s="215">
        <f>ROUND(I602*H602,2)</f>
        <v>0</v>
      </c>
      <c r="BL602" s="26" t="s">
        <v>354</v>
      </c>
      <c r="BM602" s="26" t="s">
        <v>5503</v>
      </c>
    </row>
    <row r="603" s="1" customFormat="1">
      <c r="B603" s="48"/>
      <c r="D603" s="216" t="s">
        <v>288</v>
      </c>
      <c r="F603" s="217" t="s">
        <v>5504</v>
      </c>
      <c r="I603" s="218"/>
      <c r="L603" s="48"/>
      <c r="M603" s="219"/>
      <c r="N603" s="49"/>
      <c r="O603" s="49"/>
      <c r="P603" s="49"/>
      <c r="Q603" s="49"/>
      <c r="R603" s="49"/>
      <c r="S603" s="49"/>
      <c r="T603" s="87"/>
      <c r="AT603" s="26" t="s">
        <v>288</v>
      </c>
      <c r="AU603" s="26" t="s">
        <v>87</v>
      </c>
    </row>
    <row r="604" s="1" customFormat="1" ht="16.5" customHeight="1">
      <c r="B604" s="203"/>
      <c r="C604" s="204" t="s">
        <v>580</v>
      </c>
      <c r="D604" s="204" t="s">
        <v>282</v>
      </c>
      <c r="E604" s="205" t="s">
        <v>5505</v>
      </c>
      <c r="F604" s="206" t="s">
        <v>5506</v>
      </c>
      <c r="G604" s="207" t="s">
        <v>515</v>
      </c>
      <c r="H604" s="208">
        <v>2</v>
      </c>
      <c r="I604" s="209"/>
      <c r="J604" s="210">
        <f>ROUND(I604*H604,2)</f>
        <v>0</v>
      </c>
      <c r="K604" s="206" t="s">
        <v>389</v>
      </c>
      <c r="L604" s="48"/>
      <c r="M604" s="211" t="s">
        <v>5</v>
      </c>
      <c r="N604" s="212" t="s">
        <v>51</v>
      </c>
      <c r="O604" s="49"/>
      <c r="P604" s="213">
        <f>O604*H604</f>
        <v>0</v>
      </c>
      <c r="Q604" s="213">
        <v>0.00027</v>
      </c>
      <c r="R604" s="213">
        <f>Q604*H604</f>
        <v>0.00054000000000000001</v>
      </c>
      <c r="S604" s="213">
        <v>0</v>
      </c>
      <c r="T604" s="214">
        <f>S604*H604</f>
        <v>0</v>
      </c>
      <c r="AR604" s="26" t="s">
        <v>354</v>
      </c>
      <c r="AT604" s="26" t="s">
        <v>282</v>
      </c>
      <c r="AU604" s="26" t="s">
        <v>87</v>
      </c>
      <c r="AY604" s="26" t="s">
        <v>281</v>
      </c>
      <c r="BE604" s="215">
        <f>IF(N604="základní",J604,0)</f>
        <v>0</v>
      </c>
      <c r="BF604" s="215">
        <f>IF(N604="snížená",J604,0)</f>
        <v>0</v>
      </c>
      <c r="BG604" s="215">
        <f>IF(N604="zákl. přenesená",J604,0)</f>
        <v>0</v>
      </c>
      <c r="BH604" s="215">
        <f>IF(N604="sníž. přenesená",J604,0)</f>
        <v>0</v>
      </c>
      <c r="BI604" s="215">
        <f>IF(N604="nulová",J604,0)</f>
        <v>0</v>
      </c>
      <c r="BJ604" s="26" t="s">
        <v>24</v>
      </c>
      <c r="BK604" s="215">
        <f>ROUND(I604*H604,2)</f>
        <v>0</v>
      </c>
      <c r="BL604" s="26" t="s">
        <v>354</v>
      </c>
      <c r="BM604" s="26" t="s">
        <v>5507</v>
      </c>
    </row>
    <row r="605" s="1" customFormat="1">
      <c r="B605" s="48"/>
      <c r="D605" s="216" t="s">
        <v>288</v>
      </c>
      <c r="F605" s="217" t="s">
        <v>5508</v>
      </c>
      <c r="I605" s="218"/>
      <c r="L605" s="48"/>
      <c r="M605" s="219"/>
      <c r="N605" s="49"/>
      <c r="O605" s="49"/>
      <c r="P605" s="49"/>
      <c r="Q605" s="49"/>
      <c r="R605" s="49"/>
      <c r="S605" s="49"/>
      <c r="T605" s="87"/>
      <c r="AT605" s="26" t="s">
        <v>288</v>
      </c>
      <c r="AU605" s="26" t="s">
        <v>87</v>
      </c>
    </row>
    <row r="606" s="1" customFormat="1" ht="16.5" customHeight="1">
      <c r="B606" s="203"/>
      <c r="C606" s="204" t="s">
        <v>1537</v>
      </c>
      <c r="D606" s="204" t="s">
        <v>282</v>
      </c>
      <c r="E606" s="205" t="s">
        <v>5509</v>
      </c>
      <c r="F606" s="206" t="s">
        <v>5510</v>
      </c>
      <c r="G606" s="207" t="s">
        <v>515</v>
      </c>
      <c r="H606" s="208">
        <v>3</v>
      </c>
      <c r="I606" s="209"/>
      <c r="J606" s="210">
        <f>ROUND(I606*H606,2)</f>
        <v>0</v>
      </c>
      <c r="K606" s="206" t="s">
        <v>389</v>
      </c>
      <c r="L606" s="48"/>
      <c r="M606" s="211" t="s">
        <v>5</v>
      </c>
      <c r="N606" s="212" t="s">
        <v>51</v>
      </c>
      <c r="O606" s="49"/>
      <c r="P606" s="213">
        <f>O606*H606</f>
        <v>0</v>
      </c>
      <c r="Q606" s="213">
        <v>2.0000000000000002E-05</v>
      </c>
      <c r="R606" s="213">
        <f>Q606*H606</f>
        <v>6.0000000000000008E-05</v>
      </c>
      <c r="S606" s="213">
        <v>0</v>
      </c>
      <c r="T606" s="214">
        <f>S606*H606</f>
        <v>0</v>
      </c>
      <c r="AR606" s="26" t="s">
        <v>354</v>
      </c>
      <c r="AT606" s="26" t="s">
        <v>282</v>
      </c>
      <c r="AU606" s="26" t="s">
        <v>87</v>
      </c>
      <c r="AY606" s="26" t="s">
        <v>281</v>
      </c>
      <c r="BE606" s="215">
        <f>IF(N606="základní",J606,0)</f>
        <v>0</v>
      </c>
      <c r="BF606" s="215">
        <f>IF(N606="snížená",J606,0)</f>
        <v>0</v>
      </c>
      <c r="BG606" s="215">
        <f>IF(N606="zákl. přenesená",J606,0)</f>
        <v>0</v>
      </c>
      <c r="BH606" s="215">
        <f>IF(N606="sníž. přenesená",J606,0)</f>
        <v>0</v>
      </c>
      <c r="BI606" s="215">
        <f>IF(N606="nulová",J606,0)</f>
        <v>0</v>
      </c>
      <c r="BJ606" s="26" t="s">
        <v>24</v>
      </c>
      <c r="BK606" s="215">
        <f>ROUND(I606*H606,2)</f>
        <v>0</v>
      </c>
      <c r="BL606" s="26" t="s">
        <v>354</v>
      </c>
      <c r="BM606" s="26" t="s">
        <v>5511</v>
      </c>
    </row>
    <row r="607" s="1" customFormat="1">
      <c r="B607" s="48"/>
      <c r="D607" s="216" t="s">
        <v>288</v>
      </c>
      <c r="F607" s="217" t="s">
        <v>5512</v>
      </c>
      <c r="I607" s="218"/>
      <c r="L607" s="48"/>
      <c r="M607" s="219"/>
      <c r="N607" s="49"/>
      <c r="O607" s="49"/>
      <c r="P607" s="49"/>
      <c r="Q607" s="49"/>
      <c r="R607" s="49"/>
      <c r="S607" s="49"/>
      <c r="T607" s="87"/>
      <c r="AT607" s="26" t="s">
        <v>288</v>
      </c>
      <c r="AU607" s="26" t="s">
        <v>87</v>
      </c>
    </row>
    <row r="608" s="13" customFormat="1">
      <c r="B608" s="239"/>
      <c r="D608" s="216" t="s">
        <v>402</v>
      </c>
      <c r="E608" s="240" t="s">
        <v>5</v>
      </c>
      <c r="F608" s="241" t="s">
        <v>5513</v>
      </c>
      <c r="H608" s="242">
        <v>3</v>
      </c>
      <c r="I608" s="243"/>
      <c r="L608" s="239"/>
      <c r="M608" s="244"/>
      <c r="N608" s="245"/>
      <c r="O608" s="245"/>
      <c r="P608" s="245"/>
      <c r="Q608" s="245"/>
      <c r="R608" s="245"/>
      <c r="S608" s="245"/>
      <c r="T608" s="246"/>
      <c r="AT608" s="240" t="s">
        <v>402</v>
      </c>
      <c r="AU608" s="240" t="s">
        <v>87</v>
      </c>
      <c r="AV608" s="13" t="s">
        <v>87</v>
      </c>
      <c r="AW608" s="13" t="s">
        <v>43</v>
      </c>
      <c r="AX608" s="13" t="s">
        <v>24</v>
      </c>
      <c r="AY608" s="240" t="s">
        <v>281</v>
      </c>
    </row>
    <row r="609" s="1" customFormat="1" ht="16.5" customHeight="1">
      <c r="B609" s="203"/>
      <c r="C609" s="255" t="s">
        <v>1542</v>
      </c>
      <c r="D609" s="255" t="s">
        <v>512</v>
      </c>
      <c r="E609" s="256" t="s">
        <v>5514</v>
      </c>
      <c r="F609" s="257" t="s">
        <v>5515</v>
      </c>
      <c r="G609" s="258" t="s">
        <v>515</v>
      </c>
      <c r="H609" s="259">
        <v>1</v>
      </c>
      <c r="I609" s="260"/>
      <c r="J609" s="261">
        <f>ROUND(I609*H609,2)</f>
        <v>0</v>
      </c>
      <c r="K609" s="257" t="s">
        <v>5</v>
      </c>
      <c r="L609" s="262"/>
      <c r="M609" s="263" t="s">
        <v>5</v>
      </c>
      <c r="N609" s="264" t="s">
        <v>51</v>
      </c>
      <c r="O609" s="49"/>
      <c r="P609" s="213">
        <f>O609*H609</f>
        <v>0</v>
      </c>
      <c r="Q609" s="213">
        <v>0.00080000000000000004</v>
      </c>
      <c r="R609" s="213">
        <f>Q609*H609</f>
        <v>0.00080000000000000004</v>
      </c>
      <c r="S609" s="213">
        <v>0</v>
      </c>
      <c r="T609" s="214">
        <f>S609*H609</f>
        <v>0</v>
      </c>
      <c r="AR609" s="26" t="s">
        <v>738</v>
      </c>
      <c r="AT609" s="26" t="s">
        <v>512</v>
      </c>
      <c r="AU609" s="26" t="s">
        <v>87</v>
      </c>
      <c r="AY609" s="26" t="s">
        <v>281</v>
      </c>
      <c r="BE609" s="215">
        <f>IF(N609="základní",J609,0)</f>
        <v>0</v>
      </c>
      <c r="BF609" s="215">
        <f>IF(N609="snížená",J609,0)</f>
        <v>0</v>
      </c>
      <c r="BG609" s="215">
        <f>IF(N609="zákl. přenesená",J609,0)</f>
        <v>0</v>
      </c>
      <c r="BH609" s="215">
        <f>IF(N609="sníž. přenesená",J609,0)</f>
        <v>0</v>
      </c>
      <c r="BI609" s="215">
        <f>IF(N609="nulová",J609,0)</f>
        <v>0</v>
      </c>
      <c r="BJ609" s="26" t="s">
        <v>24</v>
      </c>
      <c r="BK609" s="215">
        <f>ROUND(I609*H609,2)</f>
        <v>0</v>
      </c>
      <c r="BL609" s="26" t="s">
        <v>354</v>
      </c>
      <c r="BM609" s="26" t="s">
        <v>5516</v>
      </c>
    </row>
    <row r="610" s="1" customFormat="1">
      <c r="B610" s="48"/>
      <c r="D610" s="216" t="s">
        <v>288</v>
      </c>
      <c r="F610" s="217" t="s">
        <v>5515</v>
      </c>
      <c r="I610" s="218"/>
      <c r="L610" s="48"/>
      <c r="M610" s="219"/>
      <c r="N610" s="49"/>
      <c r="O610" s="49"/>
      <c r="P610" s="49"/>
      <c r="Q610" s="49"/>
      <c r="R610" s="49"/>
      <c r="S610" s="49"/>
      <c r="T610" s="87"/>
      <c r="AT610" s="26" t="s">
        <v>288</v>
      </c>
      <c r="AU610" s="26" t="s">
        <v>87</v>
      </c>
    </row>
    <row r="611" s="1" customFormat="1" ht="16.5" customHeight="1">
      <c r="B611" s="203"/>
      <c r="C611" s="255" t="s">
        <v>1547</v>
      </c>
      <c r="D611" s="255" t="s">
        <v>512</v>
      </c>
      <c r="E611" s="256" t="s">
        <v>5517</v>
      </c>
      <c r="F611" s="257" t="s">
        <v>5518</v>
      </c>
      <c r="G611" s="258" t="s">
        <v>515</v>
      </c>
      <c r="H611" s="259">
        <v>2</v>
      </c>
      <c r="I611" s="260"/>
      <c r="J611" s="261">
        <f>ROUND(I611*H611,2)</f>
        <v>0</v>
      </c>
      <c r="K611" s="257" t="s">
        <v>5</v>
      </c>
      <c r="L611" s="262"/>
      <c r="M611" s="263" t="s">
        <v>5</v>
      </c>
      <c r="N611" s="264" t="s">
        <v>51</v>
      </c>
      <c r="O611" s="49"/>
      <c r="P611" s="213">
        <f>O611*H611</f>
        <v>0</v>
      </c>
      <c r="Q611" s="213">
        <v>0.00050000000000000001</v>
      </c>
      <c r="R611" s="213">
        <f>Q611*H611</f>
        <v>0.001</v>
      </c>
      <c r="S611" s="213">
        <v>0</v>
      </c>
      <c r="T611" s="214">
        <f>S611*H611</f>
        <v>0</v>
      </c>
      <c r="AR611" s="26" t="s">
        <v>738</v>
      </c>
      <c r="AT611" s="26" t="s">
        <v>512</v>
      </c>
      <c r="AU611" s="26" t="s">
        <v>87</v>
      </c>
      <c r="AY611" s="26" t="s">
        <v>281</v>
      </c>
      <c r="BE611" s="215">
        <f>IF(N611="základní",J611,0)</f>
        <v>0</v>
      </c>
      <c r="BF611" s="215">
        <f>IF(N611="snížená",J611,0)</f>
        <v>0</v>
      </c>
      <c r="BG611" s="215">
        <f>IF(N611="zákl. přenesená",J611,0)</f>
        <v>0</v>
      </c>
      <c r="BH611" s="215">
        <f>IF(N611="sníž. přenesená",J611,0)</f>
        <v>0</v>
      </c>
      <c r="BI611" s="215">
        <f>IF(N611="nulová",J611,0)</f>
        <v>0</v>
      </c>
      <c r="BJ611" s="26" t="s">
        <v>24</v>
      </c>
      <c r="BK611" s="215">
        <f>ROUND(I611*H611,2)</f>
        <v>0</v>
      </c>
      <c r="BL611" s="26" t="s">
        <v>354</v>
      </c>
      <c r="BM611" s="26" t="s">
        <v>5519</v>
      </c>
    </row>
    <row r="612" s="1" customFormat="1">
      <c r="B612" s="48"/>
      <c r="D612" s="216" t="s">
        <v>288</v>
      </c>
      <c r="F612" s="217" t="s">
        <v>5520</v>
      </c>
      <c r="I612" s="218"/>
      <c r="L612" s="48"/>
      <c r="M612" s="219"/>
      <c r="N612" s="49"/>
      <c r="O612" s="49"/>
      <c r="P612" s="49"/>
      <c r="Q612" s="49"/>
      <c r="R612" s="49"/>
      <c r="S612" s="49"/>
      <c r="T612" s="87"/>
      <c r="AT612" s="26" t="s">
        <v>288</v>
      </c>
      <c r="AU612" s="26" t="s">
        <v>87</v>
      </c>
    </row>
    <row r="613" s="1" customFormat="1" ht="16.5" customHeight="1">
      <c r="B613" s="203"/>
      <c r="C613" s="204" t="s">
        <v>1606</v>
      </c>
      <c r="D613" s="204" t="s">
        <v>282</v>
      </c>
      <c r="E613" s="205" t="s">
        <v>5521</v>
      </c>
      <c r="F613" s="206" t="s">
        <v>5522</v>
      </c>
      <c r="G613" s="207" t="s">
        <v>515</v>
      </c>
      <c r="H613" s="208">
        <v>1</v>
      </c>
      <c r="I613" s="209"/>
      <c r="J613" s="210">
        <f>ROUND(I613*H613,2)</f>
        <v>0</v>
      </c>
      <c r="K613" s="206" t="s">
        <v>389</v>
      </c>
      <c r="L613" s="48"/>
      <c r="M613" s="211" t="s">
        <v>5</v>
      </c>
      <c r="N613" s="212" t="s">
        <v>51</v>
      </c>
      <c r="O613" s="49"/>
      <c r="P613" s="213">
        <f>O613*H613</f>
        <v>0</v>
      </c>
      <c r="Q613" s="213">
        <v>0.00012</v>
      </c>
      <c r="R613" s="213">
        <f>Q613*H613</f>
        <v>0.00012</v>
      </c>
      <c r="S613" s="213">
        <v>0</v>
      </c>
      <c r="T613" s="214">
        <f>S613*H613</f>
        <v>0</v>
      </c>
      <c r="AR613" s="26" t="s">
        <v>354</v>
      </c>
      <c r="AT613" s="26" t="s">
        <v>282</v>
      </c>
      <c r="AU613" s="26" t="s">
        <v>87</v>
      </c>
      <c r="AY613" s="26" t="s">
        <v>281</v>
      </c>
      <c r="BE613" s="215">
        <f>IF(N613="základní",J613,0)</f>
        <v>0</v>
      </c>
      <c r="BF613" s="215">
        <f>IF(N613="snížená",J613,0)</f>
        <v>0</v>
      </c>
      <c r="BG613" s="215">
        <f>IF(N613="zákl. přenesená",J613,0)</f>
        <v>0</v>
      </c>
      <c r="BH613" s="215">
        <f>IF(N613="sníž. přenesená",J613,0)</f>
        <v>0</v>
      </c>
      <c r="BI613" s="215">
        <f>IF(N613="nulová",J613,0)</f>
        <v>0</v>
      </c>
      <c r="BJ613" s="26" t="s">
        <v>24</v>
      </c>
      <c r="BK613" s="215">
        <f>ROUND(I613*H613,2)</f>
        <v>0</v>
      </c>
      <c r="BL613" s="26" t="s">
        <v>354</v>
      </c>
      <c r="BM613" s="26" t="s">
        <v>5523</v>
      </c>
    </row>
    <row r="614" s="1" customFormat="1">
      <c r="B614" s="48"/>
      <c r="D614" s="216" t="s">
        <v>288</v>
      </c>
      <c r="F614" s="217" t="s">
        <v>5524</v>
      </c>
      <c r="I614" s="218"/>
      <c r="L614" s="48"/>
      <c r="M614" s="219"/>
      <c r="N614" s="49"/>
      <c r="O614" s="49"/>
      <c r="P614" s="49"/>
      <c r="Q614" s="49"/>
      <c r="R614" s="49"/>
      <c r="S614" s="49"/>
      <c r="T614" s="87"/>
      <c r="AT614" s="26" t="s">
        <v>288</v>
      </c>
      <c r="AU614" s="26" t="s">
        <v>87</v>
      </c>
    </row>
    <row r="615" s="1" customFormat="1" ht="16.5" customHeight="1">
      <c r="B615" s="203"/>
      <c r="C615" s="204" t="s">
        <v>1611</v>
      </c>
      <c r="D615" s="204" t="s">
        <v>282</v>
      </c>
      <c r="E615" s="205" t="s">
        <v>5525</v>
      </c>
      <c r="F615" s="206" t="s">
        <v>5526</v>
      </c>
      <c r="G615" s="207" t="s">
        <v>515</v>
      </c>
      <c r="H615" s="208">
        <v>2</v>
      </c>
      <c r="I615" s="209"/>
      <c r="J615" s="210">
        <f>ROUND(I615*H615,2)</f>
        <v>0</v>
      </c>
      <c r="K615" s="206" t="s">
        <v>389</v>
      </c>
      <c r="L615" s="48"/>
      <c r="M615" s="211" t="s">
        <v>5</v>
      </c>
      <c r="N615" s="212" t="s">
        <v>51</v>
      </c>
      <c r="O615" s="49"/>
      <c r="P615" s="213">
        <f>O615*H615</f>
        <v>0</v>
      </c>
      <c r="Q615" s="213">
        <v>0.00024000000000000001</v>
      </c>
      <c r="R615" s="213">
        <f>Q615*H615</f>
        <v>0.00048000000000000001</v>
      </c>
      <c r="S615" s="213">
        <v>0</v>
      </c>
      <c r="T615" s="214">
        <f>S615*H615</f>
        <v>0</v>
      </c>
      <c r="AR615" s="26" t="s">
        <v>354</v>
      </c>
      <c r="AT615" s="26" t="s">
        <v>282</v>
      </c>
      <c r="AU615" s="26" t="s">
        <v>87</v>
      </c>
      <c r="AY615" s="26" t="s">
        <v>281</v>
      </c>
      <c r="BE615" s="215">
        <f>IF(N615="základní",J615,0)</f>
        <v>0</v>
      </c>
      <c r="BF615" s="215">
        <f>IF(N615="snížená",J615,0)</f>
        <v>0</v>
      </c>
      <c r="BG615" s="215">
        <f>IF(N615="zákl. přenesená",J615,0)</f>
        <v>0</v>
      </c>
      <c r="BH615" s="215">
        <f>IF(N615="sníž. přenesená",J615,0)</f>
        <v>0</v>
      </c>
      <c r="BI615" s="215">
        <f>IF(N615="nulová",J615,0)</f>
        <v>0</v>
      </c>
      <c r="BJ615" s="26" t="s">
        <v>24</v>
      </c>
      <c r="BK615" s="215">
        <f>ROUND(I615*H615,2)</f>
        <v>0</v>
      </c>
      <c r="BL615" s="26" t="s">
        <v>354</v>
      </c>
      <c r="BM615" s="26" t="s">
        <v>5527</v>
      </c>
    </row>
    <row r="616" s="1" customFormat="1">
      <c r="B616" s="48"/>
      <c r="D616" s="216" t="s">
        <v>288</v>
      </c>
      <c r="F616" s="217" t="s">
        <v>5528</v>
      </c>
      <c r="I616" s="218"/>
      <c r="L616" s="48"/>
      <c r="M616" s="219"/>
      <c r="N616" s="49"/>
      <c r="O616" s="49"/>
      <c r="P616" s="49"/>
      <c r="Q616" s="49"/>
      <c r="R616" s="49"/>
      <c r="S616" s="49"/>
      <c r="T616" s="87"/>
      <c r="AT616" s="26" t="s">
        <v>288</v>
      </c>
      <c r="AU616" s="26" t="s">
        <v>87</v>
      </c>
    </row>
    <row r="617" s="1" customFormat="1" ht="16.5" customHeight="1">
      <c r="B617" s="203"/>
      <c r="C617" s="204" t="s">
        <v>1633</v>
      </c>
      <c r="D617" s="204" t="s">
        <v>282</v>
      </c>
      <c r="E617" s="205" t="s">
        <v>5529</v>
      </c>
      <c r="F617" s="206" t="s">
        <v>5530</v>
      </c>
      <c r="G617" s="207" t="s">
        <v>515</v>
      </c>
      <c r="H617" s="208">
        <v>2</v>
      </c>
      <c r="I617" s="209"/>
      <c r="J617" s="210">
        <f>ROUND(I617*H617,2)</f>
        <v>0</v>
      </c>
      <c r="K617" s="206" t="s">
        <v>389</v>
      </c>
      <c r="L617" s="48"/>
      <c r="M617" s="211" t="s">
        <v>5</v>
      </c>
      <c r="N617" s="212" t="s">
        <v>51</v>
      </c>
      <c r="O617" s="49"/>
      <c r="P617" s="213">
        <f>O617*H617</f>
        <v>0</v>
      </c>
      <c r="Q617" s="213">
        <v>0.00036000000000000002</v>
      </c>
      <c r="R617" s="213">
        <f>Q617*H617</f>
        <v>0.00072000000000000005</v>
      </c>
      <c r="S617" s="213">
        <v>0</v>
      </c>
      <c r="T617" s="214">
        <f>S617*H617</f>
        <v>0</v>
      </c>
      <c r="AR617" s="26" t="s">
        <v>354</v>
      </c>
      <c r="AT617" s="26" t="s">
        <v>282</v>
      </c>
      <c r="AU617" s="26" t="s">
        <v>87</v>
      </c>
      <c r="AY617" s="26" t="s">
        <v>281</v>
      </c>
      <c r="BE617" s="215">
        <f>IF(N617="základní",J617,0)</f>
        <v>0</v>
      </c>
      <c r="BF617" s="215">
        <f>IF(N617="snížená",J617,0)</f>
        <v>0</v>
      </c>
      <c r="BG617" s="215">
        <f>IF(N617="zákl. přenesená",J617,0)</f>
        <v>0</v>
      </c>
      <c r="BH617" s="215">
        <f>IF(N617="sníž. přenesená",J617,0)</f>
        <v>0</v>
      </c>
      <c r="BI617" s="215">
        <f>IF(N617="nulová",J617,0)</f>
        <v>0</v>
      </c>
      <c r="BJ617" s="26" t="s">
        <v>24</v>
      </c>
      <c r="BK617" s="215">
        <f>ROUND(I617*H617,2)</f>
        <v>0</v>
      </c>
      <c r="BL617" s="26" t="s">
        <v>354</v>
      </c>
      <c r="BM617" s="26" t="s">
        <v>5531</v>
      </c>
    </row>
    <row r="618" s="1" customFormat="1">
      <c r="B618" s="48"/>
      <c r="D618" s="216" t="s">
        <v>288</v>
      </c>
      <c r="F618" s="217" t="s">
        <v>5532</v>
      </c>
      <c r="I618" s="218"/>
      <c r="L618" s="48"/>
      <c r="M618" s="219"/>
      <c r="N618" s="49"/>
      <c r="O618" s="49"/>
      <c r="P618" s="49"/>
      <c r="Q618" s="49"/>
      <c r="R618" s="49"/>
      <c r="S618" s="49"/>
      <c r="T618" s="87"/>
      <c r="AT618" s="26" t="s">
        <v>288</v>
      </c>
      <c r="AU618" s="26" t="s">
        <v>87</v>
      </c>
    </row>
    <row r="619" s="1" customFormat="1" ht="16.5" customHeight="1">
      <c r="B619" s="203"/>
      <c r="C619" s="204" t="s">
        <v>1639</v>
      </c>
      <c r="D619" s="204" t="s">
        <v>282</v>
      </c>
      <c r="E619" s="205" t="s">
        <v>5533</v>
      </c>
      <c r="F619" s="206" t="s">
        <v>5534</v>
      </c>
      <c r="G619" s="207" t="s">
        <v>515</v>
      </c>
      <c r="H619" s="208">
        <v>1</v>
      </c>
      <c r="I619" s="209"/>
      <c r="J619" s="210">
        <f>ROUND(I619*H619,2)</f>
        <v>0</v>
      </c>
      <c r="K619" s="206" t="s">
        <v>389</v>
      </c>
      <c r="L619" s="48"/>
      <c r="M619" s="211" t="s">
        <v>5</v>
      </c>
      <c r="N619" s="212" t="s">
        <v>51</v>
      </c>
      <c r="O619" s="49"/>
      <c r="P619" s="213">
        <f>O619*H619</f>
        <v>0</v>
      </c>
      <c r="Q619" s="213">
        <v>0.00076000000000000004</v>
      </c>
      <c r="R619" s="213">
        <f>Q619*H619</f>
        <v>0.00076000000000000004</v>
      </c>
      <c r="S619" s="213">
        <v>0</v>
      </c>
      <c r="T619" s="214">
        <f>S619*H619</f>
        <v>0</v>
      </c>
      <c r="AR619" s="26" t="s">
        <v>354</v>
      </c>
      <c r="AT619" s="26" t="s">
        <v>282</v>
      </c>
      <c r="AU619" s="26" t="s">
        <v>87</v>
      </c>
      <c r="AY619" s="26" t="s">
        <v>281</v>
      </c>
      <c r="BE619" s="215">
        <f>IF(N619="základní",J619,0)</f>
        <v>0</v>
      </c>
      <c r="BF619" s="215">
        <f>IF(N619="snížená",J619,0)</f>
        <v>0</v>
      </c>
      <c r="BG619" s="215">
        <f>IF(N619="zákl. přenesená",J619,0)</f>
        <v>0</v>
      </c>
      <c r="BH619" s="215">
        <f>IF(N619="sníž. přenesená",J619,0)</f>
        <v>0</v>
      </c>
      <c r="BI619" s="215">
        <f>IF(N619="nulová",J619,0)</f>
        <v>0</v>
      </c>
      <c r="BJ619" s="26" t="s">
        <v>24</v>
      </c>
      <c r="BK619" s="215">
        <f>ROUND(I619*H619,2)</f>
        <v>0</v>
      </c>
      <c r="BL619" s="26" t="s">
        <v>354</v>
      </c>
      <c r="BM619" s="26" t="s">
        <v>5535</v>
      </c>
    </row>
    <row r="620" s="1" customFormat="1">
      <c r="B620" s="48"/>
      <c r="D620" s="216" t="s">
        <v>288</v>
      </c>
      <c r="F620" s="217" t="s">
        <v>5536</v>
      </c>
      <c r="I620" s="218"/>
      <c r="L620" s="48"/>
      <c r="M620" s="219"/>
      <c r="N620" s="49"/>
      <c r="O620" s="49"/>
      <c r="P620" s="49"/>
      <c r="Q620" s="49"/>
      <c r="R620" s="49"/>
      <c r="S620" s="49"/>
      <c r="T620" s="87"/>
      <c r="AT620" s="26" t="s">
        <v>288</v>
      </c>
      <c r="AU620" s="26" t="s">
        <v>87</v>
      </c>
    </row>
    <row r="621" s="1" customFormat="1" ht="25.5" customHeight="1">
      <c r="B621" s="203"/>
      <c r="C621" s="204" t="s">
        <v>1644</v>
      </c>
      <c r="D621" s="204" t="s">
        <v>282</v>
      </c>
      <c r="E621" s="205" t="s">
        <v>5537</v>
      </c>
      <c r="F621" s="206" t="s">
        <v>5538</v>
      </c>
      <c r="G621" s="207" t="s">
        <v>515</v>
      </c>
      <c r="H621" s="208">
        <v>1</v>
      </c>
      <c r="I621" s="209"/>
      <c r="J621" s="210">
        <f>ROUND(I621*H621,2)</f>
        <v>0</v>
      </c>
      <c r="K621" s="206" t="s">
        <v>389</v>
      </c>
      <c r="L621" s="48"/>
      <c r="M621" s="211" t="s">
        <v>5</v>
      </c>
      <c r="N621" s="212" t="s">
        <v>51</v>
      </c>
      <c r="O621" s="49"/>
      <c r="P621" s="213">
        <f>O621*H621</f>
        <v>0</v>
      </c>
      <c r="Q621" s="213">
        <v>0.0022300000000000002</v>
      </c>
      <c r="R621" s="213">
        <f>Q621*H621</f>
        <v>0.0022300000000000002</v>
      </c>
      <c r="S621" s="213">
        <v>0</v>
      </c>
      <c r="T621" s="214">
        <f>S621*H621</f>
        <v>0</v>
      </c>
      <c r="AR621" s="26" t="s">
        <v>354</v>
      </c>
      <c r="AT621" s="26" t="s">
        <v>282</v>
      </c>
      <c r="AU621" s="26" t="s">
        <v>87</v>
      </c>
      <c r="AY621" s="26" t="s">
        <v>281</v>
      </c>
      <c r="BE621" s="215">
        <f>IF(N621="základní",J621,0)</f>
        <v>0</v>
      </c>
      <c r="BF621" s="215">
        <f>IF(N621="snížená",J621,0)</f>
        <v>0</v>
      </c>
      <c r="BG621" s="215">
        <f>IF(N621="zákl. přenesená",J621,0)</f>
        <v>0</v>
      </c>
      <c r="BH621" s="215">
        <f>IF(N621="sníž. přenesená",J621,0)</f>
        <v>0</v>
      </c>
      <c r="BI621" s="215">
        <f>IF(N621="nulová",J621,0)</f>
        <v>0</v>
      </c>
      <c r="BJ621" s="26" t="s">
        <v>24</v>
      </c>
      <c r="BK621" s="215">
        <f>ROUND(I621*H621,2)</f>
        <v>0</v>
      </c>
      <c r="BL621" s="26" t="s">
        <v>354</v>
      </c>
      <c r="BM621" s="26" t="s">
        <v>5539</v>
      </c>
    </row>
    <row r="622" s="1" customFormat="1">
      <c r="B622" s="48"/>
      <c r="D622" s="216" t="s">
        <v>288</v>
      </c>
      <c r="F622" s="217" t="s">
        <v>5540</v>
      </c>
      <c r="I622" s="218"/>
      <c r="L622" s="48"/>
      <c r="M622" s="219"/>
      <c r="N622" s="49"/>
      <c r="O622" s="49"/>
      <c r="P622" s="49"/>
      <c r="Q622" s="49"/>
      <c r="R622" s="49"/>
      <c r="S622" s="49"/>
      <c r="T622" s="87"/>
      <c r="AT622" s="26" t="s">
        <v>288</v>
      </c>
      <c r="AU622" s="26" t="s">
        <v>87</v>
      </c>
    </row>
    <row r="623" s="1" customFormat="1" ht="16.5" customHeight="1">
      <c r="B623" s="203"/>
      <c r="C623" s="204" t="s">
        <v>1666</v>
      </c>
      <c r="D623" s="204" t="s">
        <v>282</v>
      </c>
      <c r="E623" s="205" t="s">
        <v>5541</v>
      </c>
      <c r="F623" s="206" t="s">
        <v>5542</v>
      </c>
      <c r="G623" s="207" t="s">
        <v>515</v>
      </c>
      <c r="H623" s="208">
        <v>1</v>
      </c>
      <c r="I623" s="209"/>
      <c r="J623" s="210">
        <f>ROUND(I623*H623,2)</f>
        <v>0</v>
      </c>
      <c r="K623" s="206" t="s">
        <v>389</v>
      </c>
      <c r="L623" s="48"/>
      <c r="M623" s="211" t="s">
        <v>5</v>
      </c>
      <c r="N623" s="212" t="s">
        <v>51</v>
      </c>
      <c r="O623" s="49"/>
      <c r="P623" s="213">
        <f>O623*H623</f>
        <v>0</v>
      </c>
      <c r="Q623" s="213">
        <v>0.00040999999999999999</v>
      </c>
      <c r="R623" s="213">
        <f>Q623*H623</f>
        <v>0.00040999999999999999</v>
      </c>
      <c r="S623" s="213">
        <v>0</v>
      </c>
      <c r="T623" s="214">
        <f>S623*H623</f>
        <v>0</v>
      </c>
      <c r="AR623" s="26" t="s">
        <v>354</v>
      </c>
      <c r="AT623" s="26" t="s">
        <v>282</v>
      </c>
      <c r="AU623" s="26" t="s">
        <v>87</v>
      </c>
      <c r="AY623" s="26" t="s">
        <v>281</v>
      </c>
      <c r="BE623" s="215">
        <f>IF(N623="základní",J623,0)</f>
        <v>0</v>
      </c>
      <c r="BF623" s="215">
        <f>IF(N623="snížená",J623,0)</f>
        <v>0</v>
      </c>
      <c r="BG623" s="215">
        <f>IF(N623="zákl. přenesená",J623,0)</f>
        <v>0</v>
      </c>
      <c r="BH623" s="215">
        <f>IF(N623="sníž. přenesená",J623,0)</f>
        <v>0</v>
      </c>
      <c r="BI623" s="215">
        <f>IF(N623="nulová",J623,0)</f>
        <v>0</v>
      </c>
      <c r="BJ623" s="26" t="s">
        <v>24</v>
      </c>
      <c r="BK623" s="215">
        <f>ROUND(I623*H623,2)</f>
        <v>0</v>
      </c>
      <c r="BL623" s="26" t="s">
        <v>354</v>
      </c>
      <c r="BM623" s="26" t="s">
        <v>5543</v>
      </c>
    </row>
    <row r="624" s="1" customFormat="1">
      <c r="B624" s="48"/>
      <c r="D624" s="216" t="s">
        <v>288</v>
      </c>
      <c r="F624" s="217" t="s">
        <v>5544</v>
      </c>
      <c r="I624" s="218"/>
      <c r="L624" s="48"/>
      <c r="M624" s="219"/>
      <c r="N624" s="49"/>
      <c r="O624" s="49"/>
      <c r="P624" s="49"/>
      <c r="Q624" s="49"/>
      <c r="R624" s="49"/>
      <c r="S624" s="49"/>
      <c r="T624" s="87"/>
      <c r="AT624" s="26" t="s">
        <v>288</v>
      </c>
      <c r="AU624" s="26" t="s">
        <v>87</v>
      </c>
    </row>
    <row r="625" s="1" customFormat="1" ht="16.5" customHeight="1">
      <c r="B625" s="203"/>
      <c r="C625" s="204" t="s">
        <v>1680</v>
      </c>
      <c r="D625" s="204" t="s">
        <v>282</v>
      </c>
      <c r="E625" s="205" t="s">
        <v>5545</v>
      </c>
      <c r="F625" s="206" t="s">
        <v>4104</v>
      </c>
      <c r="G625" s="207" t="s">
        <v>515</v>
      </c>
      <c r="H625" s="208">
        <v>28</v>
      </c>
      <c r="I625" s="209"/>
      <c r="J625" s="210">
        <f>ROUND(I625*H625,2)</f>
        <v>0</v>
      </c>
      <c r="K625" s="206" t="s">
        <v>389</v>
      </c>
      <c r="L625" s="48"/>
      <c r="M625" s="211" t="s">
        <v>5</v>
      </c>
      <c r="N625" s="212" t="s">
        <v>51</v>
      </c>
      <c r="O625" s="49"/>
      <c r="P625" s="213">
        <f>O625*H625</f>
        <v>0</v>
      </c>
      <c r="Q625" s="213">
        <v>0.00021000000000000001</v>
      </c>
      <c r="R625" s="213">
        <f>Q625*H625</f>
        <v>0.0058799999999999998</v>
      </c>
      <c r="S625" s="213">
        <v>0</v>
      </c>
      <c r="T625" s="214">
        <f>S625*H625</f>
        <v>0</v>
      </c>
      <c r="AR625" s="26" t="s">
        <v>354</v>
      </c>
      <c r="AT625" s="26" t="s">
        <v>282</v>
      </c>
      <c r="AU625" s="26" t="s">
        <v>87</v>
      </c>
      <c r="AY625" s="26" t="s">
        <v>281</v>
      </c>
      <c r="BE625" s="215">
        <f>IF(N625="základní",J625,0)</f>
        <v>0</v>
      </c>
      <c r="BF625" s="215">
        <f>IF(N625="snížená",J625,0)</f>
        <v>0</v>
      </c>
      <c r="BG625" s="215">
        <f>IF(N625="zákl. přenesená",J625,0)</f>
        <v>0</v>
      </c>
      <c r="BH625" s="215">
        <f>IF(N625="sníž. přenesená",J625,0)</f>
        <v>0</v>
      </c>
      <c r="BI625" s="215">
        <f>IF(N625="nulová",J625,0)</f>
        <v>0</v>
      </c>
      <c r="BJ625" s="26" t="s">
        <v>24</v>
      </c>
      <c r="BK625" s="215">
        <f>ROUND(I625*H625,2)</f>
        <v>0</v>
      </c>
      <c r="BL625" s="26" t="s">
        <v>354</v>
      </c>
      <c r="BM625" s="26" t="s">
        <v>5546</v>
      </c>
    </row>
    <row r="626" s="1" customFormat="1">
      <c r="B626" s="48"/>
      <c r="D626" s="216" t="s">
        <v>288</v>
      </c>
      <c r="F626" s="217" t="s">
        <v>5547</v>
      </c>
      <c r="I626" s="218"/>
      <c r="L626" s="48"/>
      <c r="M626" s="219"/>
      <c r="N626" s="49"/>
      <c r="O626" s="49"/>
      <c r="P626" s="49"/>
      <c r="Q626" s="49"/>
      <c r="R626" s="49"/>
      <c r="S626" s="49"/>
      <c r="T626" s="87"/>
      <c r="AT626" s="26" t="s">
        <v>288</v>
      </c>
      <c r="AU626" s="26" t="s">
        <v>87</v>
      </c>
    </row>
    <row r="627" s="1" customFormat="1" ht="16.5" customHeight="1">
      <c r="B627" s="203"/>
      <c r="C627" s="204" t="s">
        <v>1700</v>
      </c>
      <c r="D627" s="204" t="s">
        <v>282</v>
      </c>
      <c r="E627" s="205" t="s">
        <v>5548</v>
      </c>
      <c r="F627" s="206" t="s">
        <v>4108</v>
      </c>
      <c r="G627" s="207" t="s">
        <v>515</v>
      </c>
      <c r="H627" s="208">
        <v>9</v>
      </c>
      <c r="I627" s="209"/>
      <c r="J627" s="210">
        <f>ROUND(I627*H627,2)</f>
        <v>0</v>
      </c>
      <c r="K627" s="206" t="s">
        <v>389</v>
      </c>
      <c r="L627" s="48"/>
      <c r="M627" s="211" t="s">
        <v>5</v>
      </c>
      <c r="N627" s="212" t="s">
        <v>51</v>
      </c>
      <c r="O627" s="49"/>
      <c r="P627" s="213">
        <f>O627*H627</f>
        <v>0</v>
      </c>
      <c r="Q627" s="213">
        <v>0.00034000000000000002</v>
      </c>
      <c r="R627" s="213">
        <f>Q627*H627</f>
        <v>0.0030600000000000002</v>
      </c>
      <c r="S627" s="213">
        <v>0</v>
      </c>
      <c r="T627" s="214">
        <f>S627*H627</f>
        <v>0</v>
      </c>
      <c r="AR627" s="26" t="s">
        <v>354</v>
      </c>
      <c r="AT627" s="26" t="s">
        <v>282</v>
      </c>
      <c r="AU627" s="26" t="s">
        <v>87</v>
      </c>
      <c r="AY627" s="26" t="s">
        <v>281</v>
      </c>
      <c r="BE627" s="215">
        <f>IF(N627="základní",J627,0)</f>
        <v>0</v>
      </c>
      <c r="BF627" s="215">
        <f>IF(N627="snížená",J627,0)</f>
        <v>0</v>
      </c>
      <c r="BG627" s="215">
        <f>IF(N627="zákl. přenesená",J627,0)</f>
        <v>0</v>
      </c>
      <c r="BH627" s="215">
        <f>IF(N627="sníž. přenesená",J627,0)</f>
        <v>0</v>
      </c>
      <c r="BI627" s="215">
        <f>IF(N627="nulová",J627,0)</f>
        <v>0</v>
      </c>
      <c r="BJ627" s="26" t="s">
        <v>24</v>
      </c>
      <c r="BK627" s="215">
        <f>ROUND(I627*H627,2)</f>
        <v>0</v>
      </c>
      <c r="BL627" s="26" t="s">
        <v>354</v>
      </c>
      <c r="BM627" s="26" t="s">
        <v>5549</v>
      </c>
    </row>
    <row r="628" s="1" customFormat="1">
      <c r="B628" s="48"/>
      <c r="D628" s="216" t="s">
        <v>288</v>
      </c>
      <c r="F628" s="217" t="s">
        <v>5550</v>
      </c>
      <c r="I628" s="218"/>
      <c r="L628" s="48"/>
      <c r="M628" s="219"/>
      <c r="N628" s="49"/>
      <c r="O628" s="49"/>
      <c r="P628" s="49"/>
      <c r="Q628" s="49"/>
      <c r="R628" s="49"/>
      <c r="S628" s="49"/>
      <c r="T628" s="87"/>
      <c r="AT628" s="26" t="s">
        <v>288</v>
      </c>
      <c r="AU628" s="26" t="s">
        <v>87</v>
      </c>
    </row>
    <row r="629" s="1" customFormat="1" ht="16.5" customHeight="1">
      <c r="B629" s="203"/>
      <c r="C629" s="204" t="s">
        <v>1706</v>
      </c>
      <c r="D629" s="204" t="s">
        <v>282</v>
      </c>
      <c r="E629" s="205" t="s">
        <v>5551</v>
      </c>
      <c r="F629" s="206" t="s">
        <v>4112</v>
      </c>
      <c r="G629" s="207" t="s">
        <v>515</v>
      </c>
      <c r="H629" s="208">
        <v>6</v>
      </c>
      <c r="I629" s="209"/>
      <c r="J629" s="210">
        <f>ROUND(I629*H629,2)</f>
        <v>0</v>
      </c>
      <c r="K629" s="206" t="s">
        <v>389</v>
      </c>
      <c r="L629" s="48"/>
      <c r="M629" s="211" t="s">
        <v>5</v>
      </c>
      <c r="N629" s="212" t="s">
        <v>51</v>
      </c>
      <c r="O629" s="49"/>
      <c r="P629" s="213">
        <f>O629*H629</f>
        <v>0</v>
      </c>
      <c r="Q629" s="213">
        <v>0.00050000000000000001</v>
      </c>
      <c r="R629" s="213">
        <f>Q629*H629</f>
        <v>0.0030000000000000001</v>
      </c>
      <c r="S629" s="213">
        <v>0</v>
      </c>
      <c r="T629" s="214">
        <f>S629*H629</f>
        <v>0</v>
      </c>
      <c r="AR629" s="26" t="s">
        <v>354</v>
      </c>
      <c r="AT629" s="26" t="s">
        <v>282</v>
      </c>
      <c r="AU629" s="26" t="s">
        <v>87</v>
      </c>
      <c r="AY629" s="26" t="s">
        <v>281</v>
      </c>
      <c r="BE629" s="215">
        <f>IF(N629="základní",J629,0)</f>
        <v>0</v>
      </c>
      <c r="BF629" s="215">
        <f>IF(N629="snížená",J629,0)</f>
        <v>0</v>
      </c>
      <c r="BG629" s="215">
        <f>IF(N629="zákl. přenesená",J629,0)</f>
        <v>0</v>
      </c>
      <c r="BH629" s="215">
        <f>IF(N629="sníž. přenesená",J629,0)</f>
        <v>0</v>
      </c>
      <c r="BI629" s="215">
        <f>IF(N629="nulová",J629,0)</f>
        <v>0</v>
      </c>
      <c r="BJ629" s="26" t="s">
        <v>24</v>
      </c>
      <c r="BK629" s="215">
        <f>ROUND(I629*H629,2)</f>
        <v>0</v>
      </c>
      <c r="BL629" s="26" t="s">
        <v>354</v>
      </c>
      <c r="BM629" s="26" t="s">
        <v>5552</v>
      </c>
    </row>
    <row r="630" s="1" customFormat="1">
      <c r="B630" s="48"/>
      <c r="D630" s="216" t="s">
        <v>288</v>
      </c>
      <c r="F630" s="217" t="s">
        <v>5553</v>
      </c>
      <c r="I630" s="218"/>
      <c r="L630" s="48"/>
      <c r="M630" s="219"/>
      <c r="N630" s="49"/>
      <c r="O630" s="49"/>
      <c r="P630" s="49"/>
      <c r="Q630" s="49"/>
      <c r="R630" s="49"/>
      <c r="S630" s="49"/>
      <c r="T630" s="87"/>
      <c r="AT630" s="26" t="s">
        <v>288</v>
      </c>
      <c r="AU630" s="26" t="s">
        <v>87</v>
      </c>
    </row>
    <row r="631" s="1" customFormat="1" ht="16.5" customHeight="1">
      <c r="B631" s="203"/>
      <c r="C631" s="204" t="s">
        <v>1722</v>
      </c>
      <c r="D631" s="204" t="s">
        <v>282</v>
      </c>
      <c r="E631" s="205" t="s">
        <v>5554</v>
      </c>
      <c r="F631" s="206" t="s">
        <v>5555</v>
      </c>
      <c r="G631" s="207" t="s">
        <v>515</v>
      </c>
      <c r="H631" s="208">
        <v>12</v>
      </c>
      <c r="I631" s="209"/>
      <c r="J631" s="210">
        <f>ROUND(I631*H631,2)</f>
        <v>0</v>
      </c>
      <c r="K631" s="206" t="s">
        <v>389</v>
      </c>
      <c r="L631" s="48"/>
      <c r="M631" s="211" t="s">
        <v>5</v>
      </c>
      <c r="N631" s="212" t="s">
        <v>51</v>
      </c>
      <c r="O631" s="49"/>
      <c r="P631" s="213">
        <f>O631*H631</f>
        <v>0</v>
      </c>
      <c r="Q631" s="213">
        <v>0.00069999999999999999</v>
      </c>
      <c r="R631" s="213">
        <f>Q631*H631</f>
        <v>0.0083999999999999995</v>
      </c>
      <c r="S631" s="213">
        <v>0</v>
      </c>
      <c r="T631" s="214">
        <f>S631*H631</f>
        <v>0</v>
      </c>
      <c r="AR631" s="26" t="s">
        <v>354</v>
      </c>
      <c r="AT631" s="26" t="s">
        <v>282</v>
      </c>
      <c r="AU631" s="26" t="s">
        <v>87</v>
      </c>
      <c r="AY631" s="26" t="s">
        <v>281</v>
      </c>
      <c r="BE631" s="215">
        <f>IF(N631="základní",J631,0)</f>
        <v>0</v>
      </c>
      <c r="BF631" s="215">
        <f>IF(N631="snížená",J631,0)</f>
        <v>0</v>
      </c>
      <c r="BG631" s="215">
        <f>IF(N631="zákl. přenesená",J631,0)</f>
        <v>0</v>
      </c>
      <c r="BH631" s="215">
        <f>IF(N631="sníž. přenesená",J631,0)</f>
        <v>0</v>
      </c>
      <c r="BI631" s="215">
        <f>IF(N631="nulová",J631,0)</f>
        <v>0</v>
      </c>
      <c r="BJ631" s="26" t="s">
        <v>24</v>
      </c>
      <c r="BK631" s="215">
        <f>ROUND(I631*H631,2)</f>
        <v>0</v>
      </c>
      <c r="BL631" s="26" t="s">
        <v>354</v>
      </c>
      <c r="BM631" s="26" t="s">
        <v>5556</v>
      </c>
    </row>
    <row r="632" s="1" customFormat="1">
      <c r="B632" s="48"/>
      <c r="D632" s="216" t="s">
        <v>288</v>
      </c>
      <c r="F632" s="217" t="s">
        <v>5557</v>
      </c>
      <c r="I632" s="218"/>
      <c r="L632" s="48"/>
      <c r="M632" s="219"/>
      <c r="N632" s="49"/>
      <c r="O632" s="49"/>
      <c r="P632" s="49"/>
      <c r="Q632" s="49"/>
      <c r="R632" s="49"/>
      <c r="S632" s="49"/>
      <c r="T632" s="87"/>
      <c r="AT632" s="26" t="s">
        <v>288</v>
      </c>
      <c r="AU632" s="26" t="s">
        <v>87</v>
      </c>
    </row>
    <row r="633" s="1" customFormat="1" ht="16.5" customHeight="1">
      <c r="B633" s="203"/>
      <c r="C633" s="204" t="s">
        <v>1728</v>
      </c>
      <c r="D633" s="204" t="s">
        <v>282</v>
      </c>
      <c r="E633" s="205" t="s">
        <v>5558</v>
      </c>
      <c r="F633" s="206" t="s">
        <v>5559</v>
      </c>
      <c r="G633" s="207" t="s">
        <v>515</v>
      </c>
      <c r="H633" s="208">
        <v>1</v>
      </c>
      <c r="I633" s="209"/>
      <c r="J633" s="210">
        <f>ROUND(I633*H633,2)</f>
        <v>0</v>
      </c>
      <c r="K633" s="206" t="s">
        <v>389</v>
      </c>
      <c r="L633" s="48"/>
      <c r="M633" s="211" t="s">
        <v>5</v>
      </c>
      <c r="N633" s="212" t="s">
        <v>51</v>
      </c>
      <c r="O633" s="49"/>
      <c r="P633" s="213">
        <f>O633*H633</f>
        <v>0</v>
      </c>
      <c r="Q633" s="213">
        <v>0.00107</v>
      </c>
      <c r="R633" s="213">
        <f>Q633*H633</f>
        <v>0.00107</v>
      </c>
      <c r="S633" s="213">
        <v>0</v>
      </c>
      <c r="T633" s="214">
        <f>S633*H633</f>
        <v>0</v>
      </c>
      <c r="AR633" s="26" t="s">
        <v>354</v>
      </c>
      <c r="AT633" s="26" t="s">
        <v>282</v>
      </c>
      <c r="AU633" s="26" t="s">
        <v>87</v>
      </c>
      <c r="AY633" s="26" t="s">
        <v>281</v>
      </c>
      <c r="BE633" s="215">
        <f>IF(N633="základní",J633,0)</f>
        <v>0</v>
      </c>
      <c r="BF633" s="215">
        <f>IF(N633="snížená",J633,0)</f>
        <v>0</v>
      </c>
      <c r="BG633" s="215">
        <f>IF(N633="zákl. přenesená",J633,0)</f>
        <v>0</v>
      </c>
      <c r="BH633" s="215">
        <f>IF(N633="sníž. přenesená",J633,0)</f>
        <v>0</v>
      </c>
      <c r="BI633" s="215">
        <f>IF(N633="nulová",J633,0)</f>
        <v>0</v>
      </c>
      <c r="BJ633" s="26" t="s">
        <v>24</v>
      </c>
      <c r="BK633" s="215">
        <f>ROUND(I633*H633,2)</f>
        <v>0</v>
      </c>
      <c r="BL633" s="26" t="s">
        <v>354</v>
      </c>
      <c r="BM633" s="26" t="s">
        <v>5560</v>
      </c>
    </row>
    <row r="634" s="1" customFormat="1">
      <c r="B634" s="48"/>
      <c r="D634" s="216" t="s">
        <v>288</v>
      </c>
      <c r="F634" s="217" t="s">
        <v>5561</v>
      </c>
      <c r="I634" s="218"/>
      <c r="L634" s="48"/>
      <c r="M634" s="219"/>
      <c r="N634" s="49"/>
      <c r="O634" s="49"/>
      <c r="P634" s="49"/>
      <c r="Q634" s="49"/>
      <c r="R634" s="49"/>
      <c r="S634" s="49"/>
      <c r="T634" s="87"/>
      <c r="AT634" s="26" t="s">
        <v>288</v>
      </c>
      <c r="AU634" s="26" t="s">
        <v>87</v>
      </c>
    </row>
    <row r="635" s="1" customFormat="1" ht="16.5" customHeight="1">
      <c r="B635" s="203"/>
      <c r="C635" s="204" t="s">
        <v>1751</v>
      </c>
      <c r="D635" s="204" t="s">
        <v>282</v>
      </c>
      <c r="E635" s="205" t="s">
        <v>5562</v>
      </c>
      <c r="F635" s="206" t="s">
        <v>4120</v>
      </c>
      <c r="G635" s="207" t="s">
        <v>515</v>
      </c>
      <c r="H635" s="208">
        <v>3</v>
      </c>
      <c r="I635" s="209"/>
      <c r="J635" s="210">
        <f>ROUND(I635*H635,2)</f>
        <v>0</v>
      </c>
      <c r="K635" s="206" t="s">
        <v>389</v>
      </c>
      <c r="L635" s="48"/>
      <c r="M635" s="211" t="s">
        <v>5</v>
      </c>
      <c r="N635" s="212" t="s">
        <v>51</v>
      </c>
      <c r="O635" s="49"/>
      <c r="P635" s="213">
        <f>O635*H635</f>
        <v>0</v>
      </c>
      <c r="Q635" s="213">
        <v>0.0016800000000000001</v>
      </c>
      <c r="R635" s="213">
        <f>Q635*H635</f>
        <v>0.0050400000000000002</v>
      </c>
      <c r="S635" s="213">
        <v>0</v>
      </c>
      <c r="T635" s="214">
        <f>S635*H635</f>
        <v>0</v>
      </c>
      <c r="AR635" s="26" t="s">
        <v>354</v>
      </c>
      <c r="AT635" s="26" t="s">
        <v>282</v>
      </c>
      <c r="AU635" s="26" t="s">
        <v>87</v>
      </c>
      <c r="AY635" s="26" t="s">
        <v>281</v>
      </c>
      <c r="BE635" s="215">
        <f>IF(N635="základní",J635,0)</f>
        <v>0</v>
      </c>
      <c r="BF635" s="215">
        <f>IF(N635="snížená",J635,0)</f>
        <v>0</v>
      </c>
      <c r="BG635" s="215">
        <f>IF(N635="zákl. přenesená",J635,0)</f>
        <v>0</v>
      </c>
      <c r="BH635" s="215">
        <f>IF(N635="sníž. přenesená",J635,0)</f>
        <v>0</v>
      </c>
      <c r="BI635" s="215">
        <f>IF(N635="nulová",J635,0)</f>
        <v>0</v>
      </c>
      <c r="BJ635" s="26" t="s">
        <v>24</v>
      </c>
      <c r="BK635" s="215">
        <f>ROUND(I635*H635,2)</f>
        <v>0</v>
      </c>
      <c r="BL635" s="26" t="s">
        <v>354</v>
      </c>
      <c r="BM635" s="26" t="s">
        <v>5563</v>
      </c>
    </row>
    <row r="636" s="1" customFormat="1">
      <c r="B636" s="48"/>
      <c r="D636" s="216" t="s">
        <v>288</v>
      </c>
      <c r="F636" s="217" t="s">
        <v>5564</v>
      </c>
      <c r="I636" s="218"/>
      <c r="L636" s="48"/>
      <c r="M636" s="219"/>
      <c r="N636" s="49"/>
      <c r="O636" s="49"/>
      <c r="P636" s="49"/>
      <c r="Q636" s="49"/>
      <c r="R636" s="49"/>
      <c r="S636" s="49"/>
      <c r="T636" s="87"/>
      <c r="AT636" s="26" t="s">
        <v>288</v>
      </c>
      <c r="AU636" s="26" t="s">
        <v>87</v>
      </c>
    </row>
    <row r="637" s="1" customFormat="1" ht="16.5" customHeight="1">
      <c r="B637" s="203"/>
      <c r="C637" s="204" t="s">
        <v>1757</v>
      </c>
      <c r="D637" s="204" t="s">
        <v>282</v>
      </c>
      <c r="E637" s="205" t="s">
        <v>5565</v>
      </c>
      <c r="F637" s="206" t="s">
        <v>5566</v>
      </c>
      <c r="G637" s="207" t="s">
        <v>515</v>
      </c>
      <c r="H637" s="208">
        <v>1</v>
      </c>
      <c r="I637" s="209"/>
      <c r="J637" s="210">
        <f>ROUND(I637*H637,2)</f>
        <v>0</v>
      </c>
      <c r="K637" s="206" t="s">
        <v>389</v>
      </c>
      <c r="L637" s="48"/>
      <c r="M637" s="211" t="s">
        <v>5</v>
      </c>
      <c r="N637" s="212" t="s">
        <v>51</v>
      </c>
      <c r="O637" s="49"/>
      <c r="P637" s="213">
        <f>O637*H637</f>
        <v>0</v>
      </c>
      <c r="Q637" s="213">
        <v>0.00182</v>
      </c>
      <c r="R637" s="213">
        <f>Q637*H637</f>
        <v>0.00182</v>
      </c>
      <c r="S637" s="213">
        <v>0</v>
      </c>
      <c r="T637" s="214">
        <f>S637*H637</f>
        <v>0</v>
      </c>
      <c r="AR637" s="26" t="s">
        <v>354</v>
      </c>
      <c r="AT637" s="26" t="s">
        <v>282</v>
      </c>
      <c r="AU637" s="26" t="s">
        <v>87</v>
      </c>
      <c r="AY637" s="26" t="s">
        <v>281</v>
      </c>
      <c r="BE637" s="215">
        <f>IF(N637="základní",J637,0)</f>
        <v>0</v>
      </c>
      <c r="BF637" s="215">
        <f>IF(N637="snížená",J637,0)</f>
        <v>0</v>
      </c>
      <c r="BG637" s="215">
        <f>IF(N637="zákl. přenesená",J637,0)</f>
        <v>0</v>
      </c>
      <c r="BH637" s="215">
        <f>IF(N637="sníž. přenesená",J637,0)</f>
        <v>0</v>
      </c>
      <c r="BI637" s="215">
        <f>IF(N637="nulová",J637,0)</f>
        <v>0</v>
      </c>
      <c r="BJ637" s="26" t="s">
        <v>24</v>
      </c>
      <c r="BK637" s="215">
        <f>ROUND(I637*H637,2)</f>
        <v>0</v>
      </c>
      <c r="BL637" s="26" t="s">
        <v>354</v>
      </c>
      <c r="BM637" s="26" t="s">
        <v>5567</v>
      </c>
    </row>
    <row r="638" s="1" customFormat="1">
      <c r="B638" s="48"/>
      <c r="D638" s="216" t="s">
        <v>288</v>
      </c>
      <c r="F638" s="217" t="s">
        <v>5568</v>
      </c>
      <c r="I638" s="218"/>
      <c r="L638" s="48"/>
      <c r="M638" s="219"/>
      <c r="N638" s="49"/>
      <c r="O638" s="49"/>
      <c r="P638" s="49"/>
      <c r="Q638" s="49"/>
      <c r="R638" s="49"/>
      <c r="S638" s="49"/>
      <c r="T638" s="87"/>
      <c r="AT638" s="26" t="s">
        <v>288</v>
      </c>
      <c r="AU638" s="26" t="s">
        <v>87</v>
      </c>
    </row>
    <row r="639" s="1" customFormat="1" ht="25.5" customHeight="1">
      <c r="B639" s="203"/>
      <c r="C639" s="204" t="s">
        <v>1764</v>
      </c>
      <c r="D639" s="204" t="s">
        <v>282</v>
      </c>
      <c r="E639" s="205" t="s">
        <v>5569</v>
      </c>
      <c r="F639" s="206" t="s">
        <v>5570</v>
      </c>
      <c r="G639" s="207" t="s">
        <v>394</v>
      </c>
      <c r="H639" s="208">
        <v>48</v>
      </c>
      <c r="I639" s="209"/>
      <c r="J639" s="210">
        <f>ROUND(I639*H639,2)</f>
        <v>0</v>
      </c>
      <c r="K639" s="206" t="s">
        <v>5</v>
      </c>
      <c r="L639" s="48"/>
      <c r="M639" s="211" t="s">
        <v>5</v>
      </c>
      <c r="N639" s="212" t="s">
        <v>51</v>
      </c>
      <c r="O639" s="49"/>
      <c r="P639" s="213">
        <f>O639*H639</f>
        <v>0</v>
      </c>
      <c r="Q639" s="213">
        <v>0.0063499999999999997</v>
      </c>
      <c r="R639" s="213">
        <f>Q639*H639</f>
        <v>0.30479999999999996</v>
      </c>
      <c r="S639" s="213">
        <v>0</v>
      </c>
      <c r="T639" s="214">
        <f>S639*H639</f>
        <v>0</v>
      </c>
      <c r="AR639" s="26" t="s">
        <v>354</v>
      </c>
      <c r="AT639" s="26" t="s">
        <v>282</v>
      </c>
      <c r="AU639" s="26" t="s">
        <v>87</v>
      </c>
      <c r="AY639" s="26" t="s">
        <v>281</v>
      </c>
      <c r="BE639" s="215">
        <f>IF(N639="základní",J639,0)</f>
        <v>0</v>
      </c>
      <c r="BF639" s="215">
        <f>IF(N639="snížená",J639,0)</f>
        <v>0</v>
      </c>
      <c r="BG639" s="215">
        <f>IF(N639="zákl. přenesená",J639,0)</f>
        <v>0</v>
      </c>
      <c r="BH639" s="215">
        <f>IF(N639="sníž. přenesená",J639,0)</f>
        <v>0</v>
      </c>
      <c r="BI639" s="215">
        <f>IF(N639="nulová",J639,0)</f>
        <v>0</v>
      </c>
      <c r="BJ639" s="26" t="s">
        <v>24</v>
      </c>
      <c r="BK639" s="215">
        <f>ROUND(I639*H639,2)</f>
        <v>0</v>
      </c>
      <c r="BL639" s="26" t="s">
        <v>354</v>
      </c>
      <c r="BM639" s="26" t="s">
        <v>5571</v>
      </c>
    </row>
    <row r="640" s="1" customFormat="1">
      <c r="B640" s="48"/>
      <c r="D640" s="216" t="s">
        <v>288</v>
      </c>
      <c r="F640" s="217" t="s">
        <v>5572</v>
      </c>
      <c r="I640" s="218"/>
      <c r="L640" s="48"/>
      <c r="M640" s="219"/>
      <c r="N640" s="49"/>
      <c r="O640" s="49"/>
      <c r="P640" s="49"/>
      <c r="Q640" s="49"/>
      <c r="R640" s="49"/>
      <c r="S640" s="49"/>
      <c r="T640" s="87"/>
      <c r="AT640" s="26" t="s">
        <v>288</v>
      </c>
      <c r="AU640" s="26" t="s">
        <v>87</v>
      </c>
    </row>
    <row r="641" s="13" customFormat="1">
      <c r="B641" s="239"/>
      <c r="D641" s="216" t="s">
        <v>402</v>
      </c>
      <c r="E641" s="240" t="s">
        <v>5</v>
      </c>
      <c r="F641" s="241" t="s">
        <v>5573</v>
      </c>
      <c r="H641" s="242">
        <v>48</v>
      </c>
      <c r="I641" s="243"/>
      <c r="L641" s="239"/>
      <c r="M641" s="244"/>
      <c r="N641" s="245"/>
      <c r="O641" s="245"/>
      <c r="P641" s="245"/>
      <c r="Q641" s="245"/>
      <c r="R641" s="245"/>
      <c r="S641" s="245"/>
      <c r="T641" s="246"/>
      <c r="AT641" s="240" t="s">
        <v>402</v>
      </c>
      <c r="AU641" s="240" t="s">
        <v>87</v>
      </c>
      <c r="AV641" s="13" t="s">
        <v>87</v>
      </c>
      <c r="AW641" s="13" t="s">
        <v>43</v>
      </c>
      <c r="AX641" s="13" t="s">
        <v>80</v>
      </c>
      <c r="AY641" s="240" t="s">
        <v>281</v>
      </c>
    </row>
    <row r="642" s="1" customFormat="1" ht="16.5" customHeight="1">
      <c r="B642" s="203"/>
      <c r="C642" s="204" t="s">
        <v>1770</v>
      </c>
      <c r="D642" s="204" t="s">
        <v>282</v>
      </c>
      <c r="E642" s="205" t="s">
        <v>5574</v>
      </c>
      <c r="F642" s="206" t="s">
        <v>5575</v>
      </c>
      <c r="G642" s="207" t="s">
        <v>515</v>
      </c>
      <c r="H642" s="208">
        <v>1</v>
      </c>
      <c r="I642" s="209"/>
      <c r="J642" s="210">
        <f>ROUND(I642*H642,2)</f>
        <v>0</v>
      </c>
      <c r="K642" s="206" t="s">
        <v>389</v>
      </c>
      <c r="L642" s="48"/>
      <c r="M642" s="211" t="s">
        <v>5</v>
      </c>
      <c r="N642" s="212" t="s">
        <v>51</v>
      </c>
      <c r="O642" s="49"/>
      <c r="P642" s="213">
        <f>O642*H642</f>
        <v>0</v>
      </c>
      <c r="Q642" s="213">
        <v>0.00024000000000000001</v>
      </c>
      <c r="R642" s="213">
        <f>Q642*H642</f>
        <v>0.00024000000000000001</v>
      </c>
      <c r="S642" s="213">
        <v>0</v>
      </c>
      <c r="T642" s="214">
        <f>S642*H642</f>
        <v>0</v>
      </c>
      <c r="AR642" s="26" t="s">
        <v>354</v>
      </c>
      <c r="AT642" s="26" t="s">
        <v>282</v>
      </c>
      <c r="AU642" s="26" t="s">
        <v>87</v>
      </c>
      <c r="AY642" s="26" t="s">
        <v>281</v>
      </c>
      <c r="BE642" s="215">
        <f>IF(N642="základní",J642,0)</f>
        <v>0</v>
      </c>
      <c r="BF642" s="215">
        <f>IF(N642="snížená",J642,0)</f>
        <v>0</v>
      </c>
      <c r="BG642" s="215">
        <f>IF(N642="zákl. přenesená",J642,0)</f>
        <v>0</v>
      </c>
      <c r="BH642" s="215">
        <f>IF(N642="sníž. přenesená",J642,0)</f>
        <v>0</v>
      </c>
      <c r="BI642" s="215">
        <f>IF(N642="nulová",J642,0)</f>
        <v>0</v>
      </c>
      <c r="BJ642" s="26" t="s">
        <v>24</v>
      </c>
      <c r="BK642" s="215">
        <f>ROUND(I642*H642,2)</f>
        <v>0</v>
      </c>
      <c r="BL642" s="26" t="s">
        <v>354</v>
      </c>
      <c r="BM642" s="26" t="s">
        <v>5576</v>
      </c>
    </row>
    <row r="643" s="1" customFormat="1">
      <c r="B643" s="48"/>
      <c r="D643" s="216" t="s">
        <v>288</v>
      </c>
      <c r="F643" s="217" t="s">
        <v>5577</v>
      </c>
      <c r="I643" s="218"/>
      <c r="L643" s="48"/>
      <c r="M643" s="219"/>
      <c r="N643" s="49"/>
      <c r="O643" s="49"/>
      <c r="P643" s="49"/>
      <c r="Q643" s="49"/>
      <c r="R643" s="49"/>
      <c r="S643" s="49"/>
      <c r="T643" s="87"/>
      <c r="AT643" s="26" t="s">
        <v>288</v>
      </c>
      <c r="AU643" s="26" t="s">
        <v>87</v>
      </c>
    </row>
    <row r="644" s="1" customFormat="1" ht="16.5" customHeight="1">
      <c r="B644" s="203"/>
      <c r="C644" s="204" t="s">
        <v>1775</v>
      </c>
      <c r="D644" s="204" t="s">
        <v>282</v>
      </c>
      <c r="E644" s="205" t="s">
        <v>5578</v>
      </c>
      <c r="F644" s="206" t="s">
        <v>5579</v>
      </c>
      <c r="G644" s="207" t="s">
        <v>515</v>
      </c>
      <c r="H644" s="208">
        <v>3</v>
      </c>
      <c r="I644" s="209"/>
      <c r="J644" s="210">
        <f>ROUND(I644*H644,2)</f>
        <v>0</v>
      </c>
      <c r="K644" s="206" t="s">
        <v>389</v>
      </c>
      <c r="L644" s="48"/>
      <c r="M644" s="211" t="s">
        <v>5</v>
      </c>
      <c r="N644" s="212" t="s">
        <v>51</v>
      </c>
      <c r="O644" s="49"/>
      <c r="P644" s="213">
        <f>O644*H644</f>
        <v>0</v>
      </c>
      <c r="Q644" s="213">
        <v>2.0000000000000002E-05</v>
      </c>
      <c r="R644" s="213">
        <f>Q644*H644</f>
        <v>6.0000000000000008E-05</v>
      </c>
      <c r="S644" s="213">
        <v>0</v>
      </c>
      <c r="T644" s="214">
        <f>S644*H644</f>
        <v>0</v>
      </c>
      <c r="AR644" s="26" t="s">
        <v>354</v>
      </c>
      <c r="AT644" s="26" t="s">
        <v>282</v>
      </c>
      <c r="AU644" s="26" t="s">
        <v>87</v>
      </c>
      <c r="AY644" s="26" t="s">
        <v>281</v>
      </c>
      <c r="BE644" s="215">
        <f>IF(N644="základní",J644,0)</f>
        <v>0</v>
      </c>
      <c r="BF644" s="215">
        <f>IF(N644="snížená",J644,0)</f>
        <v>0</v>
      </c>
      <c r="BG644" s="215">
        <f>IF(N644="zákl. přenesená",J644,0)</f>
        <v>0</v>
      </c>
      <c r="BH644" s="215">
        <f>IF(N644="sníž. přenesená",J644,0)</f>
        <v>0</v>
      </c>
      <c r="BI644" s="215">
        <f>IF(N644="nulová",J644,0)</f>
        <v>0</v>
      </c>
      <c r="BJ644" s="26" t="s">
        <v>24</v>
      </c>
      <c r="BK644" s="215">
        <f>ROUND(I644*H644,2)</f>
        <v>0</v>
      </c>
      <c r="BL644" s="26" t="s">
        <v>354</v>
      </c>
      <c r="BM644" s="26" t="s">
        <v>5580</v>
      </c>
    </row>
    <row r="645" s="1" customFormat="1">
      <c r="B645" s="48"/>
      <c r="D645" s="216" t="s">
        <v>288</v>
      </c>
      <c r="F645" s="217" t="s">
        <v>5581</v>
      </c>
      <c r="I645" s="218"/>
      <c r="L645" s="48"/>
      <c r="M645" s="219"/>
      <c r="N645" s="49"/>
      <c r="O645" s="49"/>
      <c r="P645" s="49"/>
      <c r="Q645" s="49"/>
      <c r="R645" s="49"/>
      <c r="S645" s="49"/>
      <c r="T645" s="87"/>
      <c r="AT645" s="26" t="s">
        <v>288</v>
      </c>
      <c r="AU645" s="26" t="s">
        <v>87</v>
      </c>
    </row>
    <row r="646" s="1" customFormat="1" ht="16.5" customHeight="1">
      <c r="B646" s="203"/>
      <c r="C646" s="255" t="s">
        <v>1781</v>
      </c>
      <c r="D646" s="255" t="s">
        <v>512</v>
      </c>
      <c r="E646" s="256" t="s">
        <v>5582</v>
      </c>
      <c r="F646" s="257" t="s">
        <v>5583</v>
      </c>
      <c r="G646" s="258" t="s">
        <v>515</v>
      </c>
      <c r="H646" s="259">
        <v>3</v>
      </c>
      <c r="I646" s="260"/>
      <c r="J646" s="261">
        <f>ROUND(I646*H646,2)</f>
        <v>0</v>
      </c>
      <c r="K646" s="257" t="s">
        <v>5</v>
      </c>
      <c r="L646" s="262"/>
      <c r="M646" s="263" t="s">
        <v>5</v>
      </c>
      <c r="N646" s="264" t="s">
        <v>51</v>
      </c>
      <c r="O646" s="49"/>
      <c r="P646" s="213">
        <f>O646*H646</f>
        <v>0</v>
      </c>
      <c r="Q646" s="213">
        <v>0.00054000000000000001</v>
      </c>
      <c r="R646" s="213">
        <f>Q646*H646</f>
        <v>0.0016199999999999999</v>
      </c>
      <c r="S646" s="213">
        <v>0</v>
      </c>
      <c r="T646" s="214">
        <f>S646*H646</f>
        <v>0</v>
      </c>
      <c r="AR646" s="26" t="s">
        <v>738</v>
      </c>
      <c r="AT646" s="26" t="s">
        <v>512</v>
      </c>
      <c r="AU646" s="26" t="s">
        <v>87</v>
      </c>
      <c r="AY646" s="26" t="s">
        <v>281</v>
      </c>
      <c r="BE646" s="215">
        <f>IF(N646="základní",J646,0)</f>
        <v>0</v>
      </c>
      <c r="BF646" s="215">
        <f>IF(N646="snížená",J646,0)</f>
        <v>0</v>
      </c>
      <c r="BG646" s="215">
        <f>IF(N646="zákl. přenesená",J646,0)</f>
        <v>0</v>
      </c>
      <c r="BH646" s="215">
        <f>IF(N646="sníž. přenesená",J646,0)</f>
        <v>0</v>
      </c>
      <c r="BI646" s="215">
        <f>IF(N646="nulová",J646,0)</f>
        <v>0</v>
      </c>
      <c r="BJ646" s="26" t="s">
        <v>24</v>
      </c>
      <c r="BK646" s="215">
        <f>ROUND(I646*H646,2)</f>
        <v>0</v>
      </c>
      <c r="BL646" s="26" t="s">
        <v>354</v>
      </c>
      <c r="BM646" s="26" t="s">
        <v>5584</v>
      </c>
    </row>
    <row r="647" s="1" customFormat="1">
      <c r="B647" s="48"/>
      <c r="D647" s="216" t="s">
        <v>288</v>
      </c>
      <c r="F647" s="217" t="s">
        <v>5585</v>
      </c>
      <c r="I647" s="218"/>
      <c r="L647" s="48"/>
      <c r="M647" s="219"/>
      <c r="N647" s="49"/>
      <c r="O647" s="49"/>
      <c r="P647" s="49"/>
      <c r="Q647" s="49"/>
      <c r="R647" s="49"/>
      <c r="S647" s="49"/>
      <c r="T647" s="87"/>
      <c r="AT647" s="26" t="s">
        <v>288</v>
      </c>
      <c r="AU647" s="26" t="s">
        <v>87</v>
      </c>
    </row>
    <row r="648" s="1" customFormat="1" ht="16.5" customHeight="1">
      <c r="B648" s="203"/>
      <c r="C648" s="204" t="s">
        <v>1787</v>
      </c>
      <c r="D648" s="204" t="s">
        <v>282</v>
      </c>
      <c r="E648" s="205" t="s">
        <v>5586</v>
      </c>
      <c r="F648" s="206" t="s">
        <v>5587</v>
      </c>
      <c r="G648" s="207" t="s">
        <v>515</v>
      </c>
      <c r="H648" s="208">
        <v>1</v>
      </c>
      <c r="I648" s="209"/>
      <c r="J648" s="210">
        <f>ROUND(I648*H648,2)</f>
        <v>0</v>
      </c>
      <c r="K648" s="206" t="s">
        <v>389</v>
      </c>
      <c r="L648" s="48"/>
      <c r="M648" s="211" t="s">
        <v>5</v>
      </c>
      <c r="N648" s="212" t="s">
        <v>51</v>
      </c>
      <c r="O648" s="49"/>
      <c r="P648" s="213">
        <f>O648*H648</f>
        <v>0</v>
      </c>
      <c r="Q648" s="213">
        <v>2.0000000000000002E-05</v>
      </c>
      <c r="R648" s="213">
        <f>Q648*H648</f>
        <v>2.0000000000000002E-05</v>
      </c>
      <c r="S648" s="213">
        <v>0</v>
      </c>
      <c r="T648" s="214">
        <f>S648*H648</f>
        <v>0</v>
      </c>
      <c r="AR648" s="26" t="s">
        <v>354</v>
      </c>
      <c r="AT648" s="26" t="s">
        <v>282</v>
      </c>
      <c r="AU648" s="26" t="s">
        <v>87</v>
      </c>
      <c r="AY648" s="26" t="s">
        <v>281</v>
      </c>
      <c r="BE648" s="215">
        <f>IF(N648="základní",J648,0)</f>
        <v>0</v>
      </c>
      <c r="BF648" s="215">
        <f>IF(N648="snížená",J648,0)</f>
        <v>0</v>
      </c>
      <c r="BG648" s="215">
        <f>IF(N648="zákl. přenesená",J648,0)</f>
        <v>0</v>
      </c>
      <c r="BH648" s="215">
        <f>IF(N648="sníž. přenesená",J648,0)</f>
        <v>0</v>
      </c>
      <c r="BI648" s="215">
        <f>IF(N648="nulová",J648,0)</f>
        <v>0</v>
      </c>
      <c r="BJ648" s="26" t="s">
        <v>24</v>
      </c>
      <c r="BK648" s="215">
        <f>ROUND(I648*H648,2)</f>
        <v>0</v>
      </c>
      <c r="BL648" s="26" t="s">
        <v>354</v>
      </c>
      <c r="BM648" s="26" t="s">
        <v>5588</v>
      </c>
    </row>
    <row r="649" s="1" customFormat="1">
      <c r="B649" s="48"/>
      <c r="D649" s="216" t="s">
        <v>288</v>
      </c>
      <c r="F649" s="217" t="s">
        <v>5589</v>
      </c>
      <c r="I649" s="218"/>
      <c r="L649" s="48"/>
      <c r="M649" s="219"/>
      <c r="N649" s="49"/>
      <c r="O649" s="49"/>
      <c r="P649" s="49"/>
      <c r="Q649" s="49"/>
      <c r="R649" s="49"/>
      <c r="S649" s="49"/>
      <c r="T649" s="87"/>
      <c r="AT649" s="26" t="s">
        <v>288</v>
      </c>
      <c r="AU649" s="26" t="s">
        <v>87</v>
      </c>
    </row>
    <row r="650" s="1" customFormat="1" ht="16.5" customHeight="1">
      <c r="B650" s="203"/>
      <c r="C650" s="255" t="s">
        <v>1792</v>
      </c>
      <c r="D650" s="255" t="s">
        <v>512</v>
      </c>
      <c r="E650" s="256" t="s">
        <v>5590</v>
      </c>
      <c r="F650" s="257" t="s">
        <v>5591</v>
      </c>
      <c r="G650" s="258" t="s">
        <v>515</v>
      </c>
      <c r="H650" s="259">
        <v>1</v>
      </c>
      <c r="I650" s="260"/>
      <c r="J650" s="261">
        <f>ROUND(I650*H650,2)</f>
        <v>0</v>
      </c>
      <c r="K650" s="257" t="s">
        <v>5</v>
      </c>
      <c r="L650" s="262"/>
      <c r="M650" s="263" t="s">
        <v>5</v>
      </c>
      <c r="N650" s="264" t="s">
        <v>51</v>
      </c>
      <c r="O650" s="49"/>
      <c r="P650" s="213">
        <f>O650*H650</f>
        <v>0</v>
      </c>
      <c r="Q650" s="213">
        <v>0.00054000000000000001</v>
      </c>
      <c r="R650" s="213">
        <f>Q650*H650</f>
        <v>0.00054000000000000001</v>
      </c>
      <c r="S650" s="213">
        <v>0</v>
      </c>
      <c r="T650" s="214">
        <f>S650*H650</f>
        <v>0</v>
      </c>
      <c r="AR650" s="26" t="s">
        <v>738</v>
      </c>
      <c r="AT650" s="26" t="s">
        <v>512</v>
      </c>
      <c r="AU650" s="26" t="s">
        <v>87</v>
      </c>
      <c r="AY650" s="26" t="s">
        <v>281</v>
      </c>
      <c r="BE650" s="215">
        <f>IF(N650="základní",J650,0)</f>
        <v>0</v>
      </c>
      <c r="BF650" s="215">
        <f>IF(N650="snížená",J650,0)</f>
        <v>0</v>
      </c>
      <c r="BG650" s="215">
        <f>IF(N650="zákl. přenesená",J650,0)</f>
        <v>0</v>
      </c>
      <c r="BH650" s="215">
        <f>IF(N650="sníž. přenesená",J650,0)</f>
        <v>0</v>
      </c>
      <c r="BI650" s="215">
        <f>IF(N650="nulová",J650,0)</f>
        <v>0</v>
      </c>
      <c r="BJ650" s="26" t="s">
        <v>24</v>
      </c>
      <c r="BK650" s="215">
        <f>ROUND(I650*H650,2)</f>
        <v>0</v>
      </c>
      <c r="BL650" s="26" t="s">
        <v>354</v>
      </c>
      <c r="BM650" s="26" t="s">
        <v>5592</v>
      </c>
    </row>
    <row r="651" s="1" customFormat="1">
      <c r="B651" s="48"/>
      <c r="D651" s="216" t="s">
        <v>288</v>
      </c>
      <c r="F651" s="217" t="s">
        <v>5585</v>
      </c>
      <c r="I651" s="218"/>
      <c r="L651" s="48"/>
      <c r="M651" s="219"/>
      <c r="N651" s="49"/>
      <c r="O651" s="49"/>
      <c r="P651" s="49"/>
      <c r="Q651" s="49"/>
      <c r="R651" s="49"/>
      <c r="S651" s="49"/>
      <c r="T651" s="87"/>
      <c r="AT651" s="26" t="s">
        <v>288</v>
      </c>
      <c r="AU651" s="26" t="s">
        <v>87</v>
      </c>
    </row>
    <row r="652" s="1" customFormat="1" ht="16.5" customHeight="1">
      <c r="B652" s="203"/>
      <c r="C652" s="204" t="s">
        <v>1638</v>
      </c>
      <c r="D652" s="204" t="s">
        <v>282</v>
      </c>
      <c r="E652" s="205" t="s">
        <v>5593</v>
      </c>
      <c r="F652" s="206" t="s">
        <v>5594</v>
      </c>
      <c r="G652" s="207" t="s">
        <v>515</v>
      </c>
      <c r="H652" s="208">
        <v>1</v>
      </c>
      <c r="I652" s="209"/>
      <c r="J652" s="210">
        <f>ROUND(I652*H652,2)</f>
        <v>0</v>
      </c>
      <c r="K652" s="206" t="s">
        <v>389</v>
      </c>
      <c r="L652" s="48"/>
      <c r="M652" s="211" t="s">
        <v>5</v>
      </c>
      <c r="N652" s="212" t="s">
        <v>51</v>
      </c>
      <c r="O652" s="49"/>
      <c r="P652" s="213">
        <f>O652*H652</f>
        <v>0</v>
      </c>
      <c r="Q652" s="213">
        <v>2.0000000000000002E-05</v>
      </c>
      <c r="R652" s="213">
        <f>Q652*H652</f>
        <v>2.0000000000000002E-05</v>
      </c>
      <c r="S652" s="213">
        <v>0</v>
      </c>
      <c r="T652" s="214">
        <f>S652*H652</f>
        <v>0</v>
      </c>
      <c r="AR652" s="26" t="s">
        <v>354</v>
      </c>
      <c r="AT652" s="26" t="s">
        <v>282</v>
      </c>
      <c r="AU652" s="26" t="s">
        <v>87</v>
      </c>
      <c r="AY652" s="26" t="s">
        <v>281</v>
      </c>
      <c r="BE652" s="215">
        <f>IF(N652="základní",J652,0)</f>
        <v>0</v>
      </c>
      <c r="BF652" s="215">
        <f>IF(N652="snížená",J652,0)</f>
        <v>0</v>
      </c>
      <c r="BG652" s="215">
        <f>IF(N652="zákl. přenesená",J652,0)</f>
        <v>0</v>
      </c>
      <c r="BH652" s="215">
        <f>IF(N652="sníž. přenesená",J652,0)</f>
        <v>0</v>
      </c>
      <c r="BI652" s="215">
        <f>IF(N652="nulová",J652,0)</f>
        <v>0</v>
      </c>
      <c r="BJ652" s="26" t="s">
        <v>24</v>
      </c>
      <c r="BK652" s="215">
        <f>ROUND(I652*H652,2)</f>
        <v>0</v>
      </c>
      <c r="BL652" s="26" t="s">
        <v>354</v>
      </c>
      <c r="BM652" s="26" t="s">
        <v>5595</v>
      </c>
    </row>
    <row r="653" s="1" customFormat="1">
      <c r="B653" s="48"/>
      <c r="D653" s="216" t="s">
        <v>288</v>
      </c>
      <c r="F653" s="217" t="s">
        <v>5596</v>
      </c>
      <c r="I653" s="218"/>
      <c r="L653" s="48"/>
      <c r="M653" s="219"/>
      <c r="N653" s="49"/>
      <c r="O653" s="49"/>
      <c r="P653" s="49"/>
      <c r="Q653" s="49"/>
      <c r="R653" s="49"/>
      <c r="S653" s="49"/>
      <c r="T653" s="87"/>
      <c r="AT653" s="26" t="s">
        <v>288</v>
      </c>
      <c r="AU653" s="26" t="s">
        <v>87</v>
      </c>
    </row>
    <row r="654" s="1" customFormat="1" ht="16.5" customHeight="1">
      <c r="B654" s="203"/>
      <c r="C654" s="255" t="s">
        <v>1802</v>
      </c>
      <c r="D654" s="255" t="s">
        <v>512</v>
      </c>
      <c r="E654" s="256" t="s">
        <v>5597</v>
      </c>
      <c r="F654" s="257" t="s">
        <v>5598</v>
      </c>
      <c r="G654" s="258" t="s">
        <v>515</v>
      </c>
      <c r="H654" s="259">
        <v>1</v>
      </c>
      <c r="I654" s="260"/>
      <c r="J654" s="261">
        <f>ROUND(I654*H654,2)</f>
        <v>0</v>
      </c>
      <c r="K654" s="257" t="s">
        <v>5</v>
      </c>
      <c r="L654" s="262"/>
      <c r="M654" s="263" t="s">
        <v>5</v>
      </c>
      <c r="N654" s="264" t="s">
        <v>51</v>
      </c>
      <c r="O654" s="49"/>
      <c r="P654" s="213">
        <f>O654*H654</f>
        <v>0</v>
      </c>
      <c r="Q654" s="213">
        <v>0.00054000000000000001</v>
      </c>
      <c r="R654" s="213">
        <f>Q654*H654</f>
        <v>0.00054000000000000001</v>
      </c>
      <c r="S654" s="213">
        <v>0</v>
      </c>
      <c r="T654" s="214">
        <f>S654*H654</f>
        <v>0</v>
      </c>
      <c r="AR654" s="26" t="s">
        <v>738</v>
      </c>
      <c r="AT654" s="26" t="s">
        <v>512</v>
      </c>
      <c r="AU654" s="26" t="s">
        <v>87</v>
      </c>
      <c r="AY654" s="26" t="s">
        <v>281</v>
      </c>
      <c r="BE654" s="215">
        <f>IF(N654="základní",J654,0)</f>
        <v>0</v>
      </c>
      <c r="BF654" s="215">
        <f>IF(N654="snížená",J654,0)</f>
        <v>0</v>
      </c>
      <c r="BG654" s="215">
        <f>IF(N654="zákl. přenesená",J654,0)</f>
        <v>0</v>
      </c>
      <c r="BH654" s="215">
        <f>IF(N654="sníž. přenesená",J654,0)</f>
        <v>0</v>
      </c>
      <c r="BI654" s="215">
        <f>IF(N654="nulová",J654,0)</f>
        <v>0</v>
      </c>
      <c r="BJ654" s="26" t="s">
        <v>24</v>
      </c>
      <c r="BK654" s="215">
        <f>ROUND(I654*H654,2)</f>
        <v>0</v>
      </c>
      <c r="BL654" s="26" t="s">
        <v>354</v>
      </c>
      <c r="BM654" s="26" t="s">
        <v>5599</v>
      </c>
    </row>
    <row r="655" s="1" customFormat="1">
      <c r="B655" s="48"/>
      <c r="D655" s="216" t="s">
        <v>288</v>
      </c>
      <c r="F655" s="217" t="s">
        <v>5585</v>
      </c>
      <c r="I655" s="218"/>
      <c r="L655" s="48"/>
      <c r="M655" s="219"/>
      <c r="N655" s="49"/>
      <c r="O655" s="49"/>
      <c r="P655" s="49"/>
      <c r="Q655" s="49"/>
      <c r="R655" s="49"/>
      <c r="S655" s="49"/>
      <c r="T655" s="87"/>
      <c r="AT655" s="26" t="s">
        <v>288</v>
      </c>
      <c r="AU655" s="26" t="s">
        <v>87</v>
      </c>
    </row>
    <row r="656" s="1" customFormat="1" ht="16.5" customHeight="1">
      <c r="B656" s="203"/>
      <c r="C656" s="204" t="s">
        <v>1806</v>
      </c>
      <c r="D656" s="204" t="s">
        <v>282</v>
      </c>
      <c r="E656" s="205" t="s">
        <v>5600</v>
      </c>
      <c r="F656" s="206" t="s">
        <v>5601</v>
      </c>
      <c r="G656" s="207" t="s">
        <v>515</v>
      </c>
      <c r="H656" s="208">
        <v>1</v>
      </c>
      <c r="I656" s="209"/>
      <c r="J656" s="210">
        <f>ROUND(I656*H656,2)</f>
        <v>0</v>
      </c>
      <c r="K656" s="206" t="s">
        <v>389</v>
      </c>
      <c r="L656" s="48"/>
      <c r="M656" s="211" t="s">
        <v>5</v>
      </c>
      <c r="N656" s="212" t="s">
        <v>51</v>
      </c>
      <c r="O656" s="49"/>
      <c r="P656" s="213">
        <f>O656*H656</f>
        <v>0</v>
      </c>
      <c r="Q656" s="213">
        <v>2.0000000000000002E-05</v>
      </c>
      <c r="R656" s="213">
        <f>Q656*H656</f>
        <v>2.0000000000000002E-05</v>
      </c>
      <c r="S656" s="213">
        <v>0</v>
      </c>
      <c r="T656" s="214">
        <f>S656*H656</f>
        <v>0</v>
      </c>
      <c r="AR656" s="26" t="s">
        <v>354</v>
      </c>
      <c r="AT656" s="26" t="s">
        <v>282</v>
      </c>
      <c r="AU656" s="26" t="s">
        <v>87</v>
      </c>
      <c r="AY656" s="26" t="s">
        <v>281</v>
      </c>
      <c r="BE656" s="215">
        <f>IF(N656="základní",J656,0)</f>
        <v>0</v>
      </c>
      <c r="BF656" s="215">
        <f>IF(N656="snížená",J656,0)</f>
        <v>0</v>
      </c>
      <c r="BG656" s="215">
        <f>IF(N656="zákl. přenesená",J656,0)</f>
        <v>0</v>
      </c>
      <c r="BH656" s="215">
        <f>IF(N656="sníž. přenesená",J656,0)</f>
        <v>0</v>
      </c>
      <c r="BI656" s="215">
        <f>IF(N656="nulová",J656,0)</f>
        <v>0</v>
      </c>
      <c r="BJ656" s="26" t="s">
        <v>24</v>
      </c>
      <c r="BK656" s="215">
        <f>ROUND(I656*H656,2)</f>
        <v>0</v>
      </c>
      <c r="BL656" s="26" t="s">
        <v>354</v>
      </c>
      <c r="BM656" s="26" t="s">
        <v>5602</v>
      </c>
    </row>
    <row r="657" s="1" customFormat="1">
      <c r="B657" s="48"/>
      <c r="D657" s="216" t="s">
        <v>288</v>
      </c>
      <c r="F657" s="217" t="s">
        <v>5603</v>
      </c>
      <c r="I657" s="218"/>
      <c r="L657" s="48"/>
      <c r="M657" s="219"/>
      <c r="N657" s="49"/>
      <c r="O657" s="49"/>
      <c r="P657" s="49"/>
      <c r="Q657" s="49"/>
      <c r="R657" s="49"/>
      <c r="S657" s="49"/>
      <c r="T657" s="87"/>
      <c r="AT657" s="26" t="s">
        <v>288</v>
      </c>
      <c r="AU657" s="26" t="s">
        <v>87</v>
      </c>
    </row>
    <row r="658" s="1" customFormat="1" ht="16.5" customHeight="1">
      <c r="B658" s="203"/>
      <c r="C658" s="255" t="s">
        <v>1811</v>
      </c>
      <c r="D658" s="255" t="s">
        <v>512</v>
      </c>
      <c r="E658" s="256" t="s">
        <v>5604</v>
      </c>
      <c r="F658" s="257" t="s">
        <v>5605</v>
      </c>
      <c r="G658" s="258" t="s">
        <v>515</v>
      </c>
      <c r="H658" s="259">
        <v>1</v>
      </c>
      <c r="I658" s="260"/>
      <c r="J658" s="261">
        <f>ROUND(I658*H658,2)</f>
        <v>0</v>
      </c>
      <c r="K658" s="257" t="s">
        <v>5</v>
      </c>
      <c r="L658" s="262"/>
      <c r="M658" s="263" t="s">
        <v>5</v>
      </c>
      <c r="N658" s="264" t="s">
        <v>51</v>
      </c>
      <c r="O658" s="49"/>
      <c r="P658" s="213">
        <f>O658*H658</f>
        <v>0</v>
      </c>
      <c r="Q658" s="213">
        <v>0.00054000000000000001</v>
      </c>
      <c r="R658" s="213">
        <f>Q658*H658</f>
        <v>0.00054000000000000001</v>
      </c>
      <c r="S658" s="213">
        <v>0</v>
      </c>
      <c r="T658" s="214">
        <f>S658*H658</f>
        <v>0</v>
      </c>
      <c r="AR658" s="26" t="s">
        <v>738</v>
      </c>
      <c r="AT658" s="26" t="s">
        <v>512</v>
      </c>
      <c r="AU658" s="26" t="s">
        <v>87</v>
      </c>
      <c r="AY658" s="26" t="s">
        <v>281</v>
      </c>
      <c r="BE658" s="215">
        <f>IF(N658="základní",J658,0)</f>
        <v>0</v>
      </c>
      <c r="BF658" s="215">
        <f>IF(N658="snížená",J658,0)</f>
        <v>0</v>
      </c>
      <c r="BG658" s="215">
        <f>IF(N658="zákl. přenesená",J658,0)</f>
        <v>0</v>
      </c>
      <c r="BH658" s="215">
        <f>IF(N658="sníž. přenesená",J658,0)</f>
        <v>0</v>
      </c>
      <c r="BI658" s="215">
        <f>IF(N658="nulová",J658,0)</f>
        <v>0</v>
      </c>
      <c r="BJ658" s="26" t="s">
        <v>24</v>
      </c>
      <c r="BK658" s="215">
        <f>ROUND(I658*H658,2)</f>
        <v>0</v>
      </c>
      <c r="BL658" s="26" t="s">
        <v>354</v>
      </c>
      <c r="BM658" s="26" t="s">
        <v>5606</v>
      </c>
    </row>
    <row r="659" s="1" customFormat="1">
      <c r="B659" s="48"/>
      <c r="D659" s="216" t="s">
        <v>288</v>
      </c>
      <c r="F659" s="217" t="s">
        <v>5607</v>
      </c>
      <c r="I659" s="218"/>
      <c r="L659" s="48"/>
      <c r="M659" s="219"/>
      <c r="N659" s="49"/>
      <c r="O659" s="49"/>
      <c r="P659" s="49"/>
      <c r="Q659" s="49"/>
      <c r="R659" s="49"/>
      <c r="S659" s="49"/>
      <c r="T659" s="87"/>
      <c r="AT659" s="26" t="s">
        <v>288</v>
      </c>
      <c r="AU659" s="26" t="s">
        <v>87</v>
      </c>
    </row>
    <row r="660" s="1" customFormat="1" ht="16.5" customHeight="1">
      <c r="B660" s="203"/>
      <c r="C660" s="255" t="s">
        <v>1816</v>
      </c>
      <c r="D660" s="255" t="s">
        <v>512</v>
      </c>
      <c r="E660" s="256" t="s">
        <v>5608</v>
      </c>
      <c r="F660" s="257" t="s">
        <v>5609</v>
      </c>
      <c r="G660" s="258" t="s">
        <v>515</v>
      </c>
      <c r="H660" s="259">
        <v>1</v>
      </c>
      <c r="I660" s="260"/>
      <c r="J660" s="261">
        <f>ROUND(I660*H660,2)</f>
        <v>0</v>
      </c>
      <c r="K660" s="257" t="s">
        <v>5</v>
      </c>
      <c r="L660" s="262"/>
      <c r="M660" s="263" t="s">
        <v>5</v>
      </c>
      <c r="N660" s="264" t="s">
        <v>51</v>
      </c>
      <c r="O660" s="49"/>
      <c r="P660" s="213">
        <f>O660*H660</f>
        <v>0</v>
      </c>
      <c r="Q660" s="213">
        <v>0.00054000000000000001</v>
      </c>
      <c r="R660" s="213">
        <f>Q660*H660</f>
        <v>0.00054000000000000001</v>
      </c>
      <c r="S660" s="213">
        <v>0</v>
      </c>
      <c r="T660" s="214">
        <f>S660*H660</f>
        <v>0</v>
      </c>
      <c r="AR660" s="26" t="s">
        <v>738</v>
      </c>
      <c r="AT660" s="26" t="s">
        <v>512</v>
      </c>
      <c r="AU660" s="26" t="s">
        <v>87</v>
      </c>
      <c r="AY660" s="26" t="s">
        <v>281</v>
      </c>
      <c r="BE660" s="215">
        <f>IF(N660="základní",J660,0)</f>
        <v>0</v>
      </c>
      <c r="BF660" s="215">
        <f>IF(N660="snížená",J660,0)</f>
        <v>0</v>
      </c>
      <c r="BG660" s="215">
        <f>IF(N660="zákl. přenesená",J660,0)</f>
        <v>0</v>
      </c>
      <c r="BH660" s="215">
        <f>IF(N660="sníž. přenesená",J660,0)</f>
        <v>0</v>
      </c>
      <c r="BI660" s="215">
        <f>IF(N660="nulová",J660,0)</f>
        <v>0</v>
      </c>
      <c r="BJ660" s="26" t="s">
        <v>24</v>
      </c>
      <c r="BK660" s="215">
        <f>ROUND(I660*H660,2)</f>
        <v>0</v>
      </c>
      <c r="BL660" s="26" t="s">
        <v>354</v>
      </c>
      <c r="BM660" s="26" t="s">
        <v>5610</v>
      </c>
    </row>
    <row r="661" s="1" customFormat="1">
      <c r="B661" s="48"/>
      <c r="D661" s="216" t="s">
        <v>288</v>
      </c>
      <c r="F661" s="217" t="s">
        <v>5611</v>
      </c>
      <c r="I661" s="218"/>
      <c r="L661" s="48"/>
      <c r="M661" s="219"/>
      <c r="N661" s="49"/>
      <c r="O661" s="49"/>
      <c r="P661" s="49"/>
      <c r="Q661" s="49"/>
      <c r="R661" s="49"/>
      <c r="S661" s="49"/>
      <c r="T661" s="87"/>
      <c r="AT661" s="26" t="s">
        <v>288</v>
      </c>
      <c r="AU661" s="26" t="s">
        <v>87</v>
      </c>
    </row>
    <row r="662" s="1" customFormat="1" ht="25.5" customHeight="1">
      <c r="B662" s="203"/>
      <c r="C662" s="204" t="s">
        <v>1830</v>
      </c>
      <c r="D662" s="204" t="s">
        <v>282</v>
      </c>
      <c r="E662" s="205" t="s">
        <v>5612</v>
      </c>
      <c r="F662" s="206" t="s">
        <v>5613</v>
      </c>
      <c r="G662" s="207" t="s">
        <v>515</v>
      </c>
      <c r="H662" s="208">
        <v>1</v>
      </c>
      <c r="I662" s="209"/>
      <c r="J662" s="210">
        <f>ROUND(I662*H662,2)</f>
        <v>0</v>
      </c>
      <c r="K662" s="206" t="s">
        <v>5</v>
      </c>
      <c r="L662" s="48"/>
      <c r="M662" s="211" t="s">
        <v>5</v>
      </c>
      <c r="N662" s="212" t="s">
        <v>51</v>
      </c>
      <c r="O662" s="49"/>
      <c r="P662" s="213">
        <f>O662*H662</f>
        <v>0</v>
      </c>
      <c r="Q662" s="213">
        <v>0.029139999999999999</v>
      </c>
      <c r="R662" s="213">
        <f>Q662*H662</f>
        <v>0.029139999999999999</v>
      </c>
      <c r="S662" s="213">
        <v>0</v>
      </c>
      <c r="T662" s="214">
        <f>S662*H662</f>
        <v>0</v>
      </c>
      <c r="AR662" s="26" t="s">
        <v>354</v>
      </c>
      <c r="AT662" s="26" t="s">
        <v>282</v>
      </c>
      <c r="AU662" s="26" t="s">
        <v>87</v>
      </c>
      <c r="AY662" s="26" t="s">
        <v>281</v>
      </c>
      <c r="BE662" s="215">
        <f>IF(N662="základní",J662,0)</f>
        <v>0</v>
      </c>
      <c r="BF662" s="215">
        <f>IF(N662="snížená",J662,0)</f>
        <v>0</v>
      </c>
      <c r="BG662" s="215">
        <f>IF(N662="zákl. přenesená",J662,0)</f>
        <v>0</v>
      </c>
      <c r="BH662" s="215">
        <f>IF(N662="sníž. přenesená",J662,0)</f>
        <v>0</v>
      </c>
      <c r="BI662" s="215">
        <f>IF(N662="nulová",J662,0)</f>
        <v>0</v>
      </c>
      <c r="BJ662" s="26" t="s">
        <v>24</v>
      </c>
      <c r="BK662" s="215">
        <f>ROUND(I662*H662,2)</f>
        <v>0</v>
      </c>
      <c r="BL662" s="26" t="s">
        <v>354</v>
      </c>
      <c r="BM662" s="26" t="s">
        <v>5614</v>
      </c>
    </row>
    <row r="663" s="1" customFormat="1" ht="25.5" customHeight="1">
      <c r="B663" s="203"/>
      <c r="C663" s="204" t="s">
        <v>1844</v>
      </c>
      <c r="D663" s="204" t="s">
        <v>282</v>
      </c>
      <c r="E663" s="205" t="s">
        <v>5615</v>
      </c>
      <c r="F663" s="206" t="s">
        <v>5616</v>
      </c>
      <c r="G663" s="207" t="s">
        <v>515</v>
      </c>
      <c r="H663" s="208">
        <v>1</v>
      </c>
      <c r="I663" s="209"/>
      <c r="J663" s="210">
        <f>ROUND(I663*H663,2)</f>
        <v>0</v>
      </c>
      <c r="K663" s="206" t="s">
        <v>5</v>
      </c>
      <c r="L663" s="48"/>
      <c r="M663" s="211" t="s">
        <v>5</v>
      </c>
      <c r="N663" s="212" t="s">
        <v>51</v>
      </c>
      <c r="O663" s="49"/>
      <c r="P663" s="213">
        <f>O663*H663</f>
        <v>0</v>
      </c>
      <c r="Q663" s="213">
        <v>0.029139999999999999</v>
      </c>
      <c r="R663" s="213">
        <f>Q663*H663</f>
        <v>0.029139999999999999</v>
      </c>
      <c r="S663" s="213">
        <v>0</v>
      </c>
      <c r="T663" s="214">
        <f>S663*H663</f>
        <v>0</v>
      </c>
      <c r="AR663" s="26" t="s">
        <v>354</v>
      </c>
      <c r="AT663" s="26" t="s">
        <v>282</v>
      </c>
      <c r="AU663" s="26" t="s">
        <v>87</v>
      </c>
      <c r="AY663" s="26" t="s">
        <v>281</v>
      </c>
      <c r="BE663" s="215">
        <f>IF(N663="základní",J663,0)</f>
        <v>0</v>
      </c>
      <c r="BF663" s="215">
        <f>IF(N663="snížená",J663,0)</f>
        <v>0</v>
      </c>
      <c r="BG663" s="215">
        <f>IF(N663="zákl. přenesená",J663,0)</f>
        <v>0</v>
      </c>
      <c r="BH663" s="215">
        <f>IF(N663="sníž. přenesená",J663,0)</f>
        <v>0</v>
      </c>
      <c r="BI663" s="215">
        <f>IF(N663="nulová",J663,0)</f>
        <v>0</v>
      </c>
      <c r="BJ663" s="26" t="s">
        <v>24</v>
      </c>
      <c r="BK663" s="215">
        <f>ROUND(I663*H663,2)</f>
        <v>0</v>
      </c>
      <c r="BL663" s="26" t="s">
        <v>354</v>
      </c>
      <c r="BM663" s="26" t="s">
        <v>5617</v>
      </c>
    </row>
    <row r="664" s="1" customFormat="1">
      <c r="B664" s="48"/>
      <c r="D664" s="216" t="s">
        <v>288</v>
      </c>
      <c r="F664" s="217" t="s">
        <v>5618</v>
      </c>
      <c r="I664" s="218"/>
      <c r="L664" s="48"/>
      <c r="M664" s="219"/>
      <c r="N664" s="49"/>
      <c r="O664" s="49"/>
      <c r="P664" s="49"/>
      <c r="Q664" s="49"/>
      <c r="R664" s="49"/>
      <c r="S664" s="49"/>
      <c r="T664" s="87"/>
      <c r="AT664" s="26" t="s">
        <v>288</v>
      </c>
      <c r="AU664" s="26" t="s">
        <v>87</v>
      </c>
    </row>
    <row r="665" s="1" customFormat="1" ht="16.5" customHeight="1">
      <c r="B665" s="203"/>
      <c r="C665" s="204" t="s">
        <v>1849</v>
      </c>
      <c r="D665" s="204" t="s">
        <v>282</v>
      </c>
      <c r="E665" s="205" t="s">
        <v>5619</v>
      </c>
      <c r="F665" s="206" t="s">
        <v>5620</v>
      </c>
      <c r="G665" s="207" t="s">
        <v>362</v>
      </c>
      <c r="H665" s="208">
        <v>1</v>
      </c>
      <c r="I665" s="209"/>
      <c r="J665" s="210">
        <f>ROUND(I665*H665,2)</f>
        <v>0</v>
      </c>
      <c r="K665" s="206" t="s">
        <v>5</v>
      </c>
      <c r="L665" s="48"/>
      <c r="M665" s="211" t="s">
        <v>5</v>
      </c>
      <c r="N665" s="212" t="s">
        <v>51</v>
      </c>
      <c r="O665" s="49"/>
      <c r="P665" s="213">
        <f>O665*H665</f>
        <v>0</v>
      </c>
      <c r="Q665" s="213">
        <v>0.029139999999999999</v>
      </c>
      <c r="R665" s="213">
        <f>Q665*H665</f>
        <v>0.029139999999999999</v>
      </c>
      <c r="S665" s="213">
        <v>0</v>
      </c>
      <c r="T665" s="214">
        <f>S665*H665</f>
        <v>0</v>
      </c>
      <c r="AR665" s="26" t="s">
        <v>354</v>
      </c>
      <c r="AT665" s="26" t="s">
        <v>282</v>
      </c>
      <c r="AU665" s="26" t="s">
        <v>87</v>
      </c>
      <c r="AY665" s="26" t="s">
        <v>281</v>
      </c>
      <c r="BE665" s="215">
        <f>IF(N665="základní",J665,0)</f>
        <v>0</v>
      </c>
      <c r="BF665" s="215">
        <f>IF(N665="snížená",J665,0)</f>
        <v>0</v>
      </c>
      <c r="BG665" s="215">
        <f>IF(N665="zákl. přenesená",J665,0)</f>
        <v>0</v>
      </c>
      <c r="BH665" s="215">
        <f>IF(N665="sníž. přenesená",J665,0)</f>
        <v>0</v>
      </c>
      <c r="BI665" s="215">
        <f>IF(N665="nulová",J665,0)</f>
        <v>0</v>
      </c>
      <c r="BJ665" s="26" t="s">
        <v>24</v>
      </c>
      <c r="BK665" s="215">
        <f>ROUND(I665*H665,2)</f>
        <v>0</v>
      </c>
      <c r="BL665" s="26" t="s">
        <v>354</v>
      </c>
      <c r="BM665" s="26" t="s">
        <v>5621</v>
      </c>
    </row>
    <row r="666" s="1" customFormat="1">
      <c r="B666" s="48"/>
      <c r="D666" s="216" t="s">
        <v>288</v>
      </c>
      <c r="F666" s="217" t="s">
        <v>5622</v>
      </c>
      <c r="I666" s="218"/>
      <c r="L666" s="48"/>
      <c r="M666" s="219"/>
      <c r="N666" s="49"/>
      <c r="O666" s="49"/>
      <c r="P666" s="49"/>
      <c r="Q666" s="49"/>
      <c r="R666" s="49"/>
      <c r="S666" s="49"/>
      <c r="T666" s="87"/>
      <c r="AT666" s="26" t="s">
        <v>288</v>
      </c>
      <c r="AU666" s="26" t="s">
        <v>87</v>
      </c>
    </row>
    <row r="667" s="1" customFormat="1" ht="16.5" customHeight="1">
      <c r="B667" s="203"/>
      <c r="C667" s="204" t="s">
        <v>1855</v>
      </c>
      <c r="D667" s="204" t="s">
        <v>282</v>
      </c>
      <c r="E667" s="205" t="s">
        <v>5623</v>
      </c>
      <c r="F667" s="206" t="s">
        <v>5624</v>
      </c>
      <c r="G667" s="207" t="s">
        <v>285</v>
      </c>
      <c r="H667" s="208">
        <v>1</v>
      </c>
      <c r="I667" s="209"/>
      <c r="J667" s="210">
        <f>ROUND(I667*H667,2)</f>
        <v>0</v>
      </c>
      <c r="K667" s="206" t="s">
        <v>5</v>
      </c>
      <c r="L667" s="48"/>
      <c r="M667" s="211" t="s">
        <v>5</v>
      </c>
      <c r="N667" s="212" t="s">
        <v>51</v>
      </c>
      <c r="O667" s="49"/>
      <c r="P667" s="213">
        <f>O667*H667</f>
        <v>0</v>
      </c>
      <c r="Q667" s="213">
        <v>0.029139999999999999</v>
      </c>
      <c r="R667" s="213">
        <f>Q667*H667</f>
        <v>0.029139999999999999</v>
      </c>
      <c r="S667" s="213">
        <v>0</v>
      </c>
      <c r="T667" s="214">
        <f>S667*H667</f>
        <v>0</v>
      </c>
      <c r="AR667" s="26" t="s">
        <v>354</v>
      </c>
      <c r="AT667" s="26" t="s">
        <v>282</v>
      </c>
      <c r="AU667" s="26" t="s">
        <v>87</v>
      </c>
      <c r="AY667" s="26" t="s">
        <v>281</v>
      </c>
      <c r="BE667" s="215">
        <f>IF(N667="základní",J667,0)</f>
        <v>0</v>
      </c>
      <c r="BF667" s="215">
        <f>IF(N667="snížená",J667,0)</f>
        <v>0</v>
      </c>
      <c r="BG667" s="215">
        <f>IF(N667="zákl. přenesená",J667,0)</f>
        <v>0</v>
      </c>
      <c r="BH667" s="215">
        <f>IF(N667="sníž. přenesená",J667,0)</f>
        <v>0</v>
      </c>
      <c r="BI667" s="215">
        <f>IF(N667="nulová",J667,0)</f>
        <v>0</v>
      </c>
      <c r="BJ667" s="26" t="s">
        <v>24</v>
      </c>
      <c r="BK667" s="215">
        <f>ROUND(I667*H667,2)</f>
        <v>0</v>
      </c>
      <c r="BL667" s="26" t="s">
        <v>354</v>
      </c>
      <c r="BM667" s="26" t="s">
        <v>5625</v>
      </c>
    </row>
    <row r="668" s="1" customFormat="1" ht="16.5" customHeight="1">
      <c r="B668" s="203"/>
      <c r="C668" s="204" t="s">
        <v>1862</v>
      </c>
      <c r="D668" s="204" t="s">
        <v>282</v>
      </c>
      <c r="E668" s="205" t="s">
        <v>5626</v>
      </c>
      <c r="F668" s="206" t="s">
        <v>5627</v>
      </c>
      <c r="G668" s="207" t="s">
        <v>362</v>
      </c>
      <c r="H668" s="208">
        <v>2</v>
      </c>
      <c r="I668" s="209"/>
      <c r="J668" s="210">
        <f>ROUND(I668*H668,2)</f>
        <v>0</v>
      </c>
      <c r="K668" s="206" t="s">
        <v>389</v>
      </c>
      <c r="L668" s="48"/>
      <c r="M668" s="211" t="s">
        <v>5</v>
      </c>
      <c r="N668" s="212" t="s">
        <v>51</v>
      </c>
      <c r="O668" s="49"/>
      <c r="P668" s="213">
        <f>O668*H668</f>
        <v>0</v>
      </c>
      <c r="Q668" s="213">
        <v>0.029139999999999999</v>
      </c>
      <c r="R668" s="213">
        <f>Q668*H668</f>
        <v>0.058279999999999998</v>
      </c>
      <c r="S668" s="213">
        <v>0</v>
      </c>
      <c r="T668" s="214">
        <f>S668*H668</f>
        <v>0</v>
      </c>
      <c r="AR668" s="26" t="s">
        <v>354</v>
      </c>
      <c r="AT668" s="26" t="s">
        <v>282</v>
      </c>
      <c r="AU668" s="26" t="s">
        <v>87</v>
      </c>
      <c r="AY668" s="26" t="s">
        <v>281</v>
      </c>
      <c r="BE668" s="215">
        <f>IF(N668="základní",J668,0)</f>
        <v>0</v>
      </c>
      <c r="BF668" s="215">
        <f>IF(N668="snížená",J668,0)</f>
        <v>0</v>
      </c>
      <c r="BG668" s="215">
        <f>IF(N668="zákl. přenesená",J668,0)</f>
        <v>0</v>
      </c>
      <c r="BH668" s="215">
        <f>IF(N668="sníž. přenesená",J668,0)</f>
        <v>0</v>
      </c>
      <c r="BI668" s="215">
        <f>IF(N668="nulová",J668,0)</f>
        <v>0</v>
      </c>
      <c r="BJ668" s="26" t="s">
        <v>24</v>
      </c>
      <c r="BK668" s="215">
        <f>ROUND(I668*H668,2)</f>
        <v>0</v>
      </c>
      <c r="BL668" s="26" t="s">
        <v>354</v>
      </c>
      <c r="BM668" s="26" t="s">
        <v>5628</v>
      </c>
    </row>
    <row r="669" s="1" customFormat="1">
      <c r="B669" s="48"/>
      <c r="D669" s="216" t="s">
        <v>288</v>
      </c>
      <c r="F669" s="217" t="s">
        <v>5629</v>
      </c>
      <c r="I669" s="218"/>
      <c r="L669" s="48"/>
      <c r="M669" s="219"/>
      <c r="N669" s="49"/>
      <c r="O669" s="49"/>
      <c r="P669" s="49"/>
      <c r="Q669" s="49"/>
      <c r="R669" s="49"/>
      <c r="S669" s="49"/>
      <c r="T669" s="87"/>
      <c r="AT669" s="26" t="s">
        <v>288</v>
      </c>
      <c r="AU669" s="26" t="s">
        <v>87</v>
      </c>
    </row>
    <row r="670" s="1" customFormat="1" ht="25.5" customHeight="1">
      <c r="B670" s="203"/>
      <c r="C670" s="204" t="s">
        <v>1869</v>
      </c>
      <c r="D670" s="204" t="s">
        <v>282</v>
      </c>
      <c r="E670" s="205" t="s">
        <v>5630</v>
      </c>
      <c r="F670" s="206" t="s">
        <v>5631</v>
      </c>
      <c r="G670" s="207" t="s">
        <v>515</v>
      </c>
      <c r="H670" s="208">
        <v>1</v>
      </c>
      <c r="I670" s="209"/>
      <c r="J670" s="210">
        <f>ROUND(I670*H670,2)</f>
        <v>0</v>
      </c>
      <c r="K670" s="206" t="s">
        <v>389</v>
      </c>
      <c r="L670" s="48"/>
      <c r="M670" s="211" t="s">
        <v>5</v>
      </c>
      <c r="N670" s="212" t="s">
        <v>51</v>
      </c>
      <c r="O670" s="49"/>
      <c r="P670" s="213">
        <f>O670*H670</f>
        <v>0</v>
      </c>
      <c r="Q670" s="213">
        <v>0.0051500000000000001</v>
      </c>
      <c r="R670" s="213">
        <f>Q670*H670</f>
        <v>0.0051500000000000001</v>
      </c>
      <c r="S670" s="213">
        <v>0</v>
      </c>
      <c r="T670" s="214">
        <f>S670*H670</f>
        <v>0</v>
      </c>
      <c r="AR670" s="26" t="s">
        <v>354</v>
      </c>
      <c r="AT670" s="26" t="s">
        <v>282</v>
      </c>
      <c r="AU670" s="26" t="s">
        <v>87</v>
      </c>
      <c r="AY670" s="26" t="s">
        <v>281</v>
      </c>
      <c r="BE670" s="215">
        <f>IF(N670="základní",J670,0)</f>
        <v>0</v>
      </c>
      <c r="BF670" s="215">
        <f>IF(N670="snížená",J670,0)</f>
        <v>0</v>
      </c>
      <c r="BG670" s="215">
        <f>IF(N670="zákl. přenesená",J670,0)</f>
        <v>0</v>
      </c>
      <c r="BH670" s="215">
        <f>IF(N670="sníž. přenesená",J670,0)</f>
        <v>0</v>
      </c>
      <c r="BI670" s="215">
        <f>IF(N670="nulová",J670,0)</f>
        <v>0</v>
      </c>
      <c r="BJ670" s="26" t="s">
        <v>24</v>
      </c>
      <c r="BK670" s="215">
        <f>ROUND(I670*H670,2)</f>
        <v>0</v>
      </c>
      <c r="BL670" s="26" t="s">
        <v>354</v>
      </c>
      <c r="BM670" s="26" t="s">
        <v>5632</v>
      </c>
    </row>
    <row r="671" s="1" customFormat="1">
      <c r="B671" s="48"/>
      <c r="D671" s="216" t="s">
        <v>288</v>
      </c>
      <c r="F671" s="217" t="s">
        <v>5633</v>
      </c>
      <c r="I671" s="218"/>
      <c r="L671" s="48"/>
      <c r="M671" s="219"/>
      <c r="N671" s="49"/>
      <c r="O671" s="49"/>
      <c r="P671" s="49"/>
      <c r="Q671" s="49"/>
      <c r="R671" s="49"/>
      <c r="S671" s="49"/>
      <c r="T671" s="87"/>
      <c r="AT671" s="26" t="s">
        <v>288</v>
      </c>
      <c r="AU671" s="26" t="s">
        <v>87</v>
      </c>
    </row>
    <row r="672" s="1" customFormat="1" ht="16.5" customHeight="1">
      <c r="B672" s="203"/>
      <c r="C672" s="204" t="s">
        <v>1874</v>
      </c>
      <c r="D672" s="204" t="s">
        <v>282</v>
      </c>
      <c r="E672" s="205" t="s">
        <v>5634</v>
      </c>
      <c r="F672" s="206" t="s">
        <v>5635</v>
      </c>
      <c r="G672" s="207" t="s">
        <v>394</v>
      </c>
      <c r="H672" s="208">
        <v>420</v>
      </c>
      <c r="I672" s="209"/>
      <c r="J672" s="210">
        <f>ROUND(I672*H672,2)</f>
        <v>0</v>
      </c>
      <c r="K672" s="206" t="s">
        <v>389</v>
      </c>
      <c r="L672" s="48"/>
      <c r="M672" s="211" t="s">
        <v>5</v>
      </c>
      <c r="N672" s="212" t="s">
        <v>51</v>
      </c>
      <c r="O672" s="49"/>
      <c r="P672" s="213">
        <f>O672*H672</f>
        <v>0</v>
      </c>
      <c r="Q672" s="213">
        <v>0.00019000000000000001</v>
      </c>
      <c r="R672" s="213">
        <f>Q672*H672</f>
        <v>0.07980000000000001</v>
      </c>
      <c r="S672" s="213">
        <v>0</v>
      </c>
      <c r="T672" s="214">
        <f>S672*H672</f>
        <v>0</v>
      </c>
      <c r="AR672" s="26" t="s">
        <v>354</v>
      </c>
      <c r="AT672" s="26" t="s">
        <v>282</v>
      </c>
      <c r="AU672" s="26" t="s">
        <v>87</v>
      </c>
      <c r="AY672" s="26" t="s">
        <v>281</v>
      </c>
      <c r="BE672" s="215">
        <f>IF(N672="základní",J672,0)</f>
        <v>0</v>
      </c>
      <c r="BF672" s="215">
        <f>IF(N672="snížená",J672,0)</f>
        <v>0</v>
      </c>
      <c r="BG672" s="215">
        <f>IF(N672="zákl. přenesená",J672,0)</f>
        <v>0</v>
      </c>
      <c r="BH672" s="215">
        <f>IF(N672="sníž. přenesená",J672,0)</f>
        <v>0</v>
      </c>
      <c r="BI672" s="215">
        <f>IF(N672="nulová",J672,0)</f>
        <v>0</v>
      </c>
      <c r="BJ672" s="26" t="s">
        <v>24</v>
      </c>
      <c r="BK672" s="215">
        <f>ROUND(I672*H672,2)</f>
        <v>0</v>
      </c>
      <c r="BL672" s="26" t="s">
        <v>354</v>
      </c>
      <c r="BM672" s="26" t="s">
        <v>5636</v>
      </c>
    </row>
    <row r="673" s="1" customFormat="1">
      <c r="B673" s="48"/>
      <c r="D673" s="216" t="s">
        <v>288</v>
      </c>
      <c r="F673" s="217" t="s">
        <v>5637</v>
      </c>
      <c r="I673" s="218"/>
      <c r="L673" s="48"/>
      <c r="M673" s="219"/>
      <c r="N673" s="49"/>
      <c r="O673" s="49"/>
      <c r="P673" s="49"/>
      <c r="Q673" s="49"/>
      <c r="R673" s="49"/>
      <c r="S673" s="49"/>
      <c r="T673" s="87"/>
      <c r="AT673" s="26" t="s">
        <v>288</v>
      </c>
      <c r="AU673" s="26" t="s">
        <v>87</v>
      </c>
    </row>
    <row r="674" s="13" customFormat="1">
      <c r="B674" s="239"/>
      <c r="D674" s="216" t="s">
        <v>402</v>
      </c>
      <c r="E674" s="240" t="s">
        <v>5</v>
      </c>
      <c r="F674" s="241" t="s">
        <v>5638</v>
      </c>
      <c r="H674" s="242">
        <v>420</v>
      </c>
      <c r="I674" s="243"/>
      <c r="L674" s="239"/>
      <c r="M674" s="244"/>
      <c r="N674" s="245"/>
      <c r="O674" s="245"/>
      <c r="P674" s="245"/>
      <c r="Q674" s="245"/>
      <c r="R674" s="245"/>
      <c r="S674" s="245"/>
      <c r="T674" s="246"/>
      <c r="AT674" s="240" t="s">
        <v>402</v>
      </c>
      <c r="AU674" s="240" t="s">
        <v>87</v>
      </c>
      <c r="AV674" s="13" t="s">
        <v>87</v>
      </c>
      <c r="AW674" s="13" t="s">
        <v>43</v>
      </c>
      <c r="AX674" s="13" t="s">
        <v>24</v>
      </c>
      <c r="AY674" s="240" t="s">
        <v>281</v>
      </c>
    </row>
    <row r="675" s="1" customFormat="1" ht="16.5" customHeight="1">
      <c r="B675" s="203"/>
      <c r="C675" s="204" t="s">
        <v>1879</v>
      </c>
      <c r="D675" s="204" t="s">
        <v>282</v>
      </c>
      <c r="E675" s="205" t="s">
        <v>5639</v>
      </c>
      <c r="F675" s="206" t="s">
        <v>5640</v>
      </c>
      <c r="G675" s="207" t="s">
        <v>394</v>
      </c>
      <c r="H675" s="208">
        <v>420</v>
      </c>
      <c r="I675" s="209"/>
      <c r="J675" s="210">
        <f>ROUND(I675*H675,2)</f>
        <v>0</v>
      </c>
      <c r="K675" s="206" t="s">
        <v>389</v>
      </c>
      <c r="L675" s="48"/>
      <c r="M675" s="211" t="s">
        <v>5</v>
      </c>
      <c r="N675" s="212" t="s">
        <v>51</v>
      </c>
      <c r="O675" s="49"/>
      <c r="P675" s="213">
        <f>O675*H675</f>
        <v>0</v>
      </c>
      <c r="Q675" s="213">
        <v>1.0000000000000001E-05</v>
      </c>
      <c r="R675" s="213">
        <f>Q675*H675</f>
        <v>0.0042000000000000006</v>
      </c>
      <c r="S675" s="213">
        <v>0</v>
      </c>
      <c r="T675" s="214">
        <f>S675*H675</f>
        <v>0</v>
      </c>
      <c r="AR675" s="26" t="s">
        <v>354</v>
      </c>
      <c r="AT675" s="26" t="s">
        <v>282</v>
      </c>
      <c r="AU675" s="26" t="s">
        <v>87</v>
      </c>
      <c r="AY675" s="26" t="s">
        <v>281</v>
      </c>
      <c r="BE675" s="215">
        <f>IF(N675="základní",J675,0)</f>
        <v>0</v>
      </c>
      <c r="BF675" s="215">
        <f>IF(N675="snížená",J675,0)</f>
        <v>0</v>
      </c>
      <c r="BG675" s="215">
        <f>IF(N675="zákl. přenesená",J675,0)</f>
        <v>0</v>
      </c>
      <c r="BH675" s="215">
        <f>IF(N675="sníž. přenesená",J675,0)</f>
        <v>0</v>
      </c>
      <c r="BI675" s="215">
        <f>IF(N675="nulová",J675,0)</f>
        <v>0</v>
      </c>
      <c r="BJ675" s="26" t="s">
        <v>24</v>
      </c>
      <c r="BK675" s="215">
        <f>ROUND(I675*H675,2)</f>
        <v>0</v>
      </c>
      <c r="BL675" s="26" t="s">
        <v>354</v>
      </c>
      <c r="BM675" s="26" t="s">
        <v>5641</v>
      </c>
    </row>
    <row r="676" s="1" customFormat="1">
      <c r="B676" s="48"/>
      <c r="D676" s="216" t="s">
        <v>288</v>
      </c>
      <c r="F676" s="217" t="s">
        <v>5642</v>
      </c>
      <c r="I676" s="218"/>
      <c r="L676" s="48"/>
      <c r="M676" s="219"/>
      <c r="N676" s="49"/>
      <c r="O676" s="49"/>
      <c r="P676" s="49"/>
      <c r="Q676" s="49"/>
      <c r="R676" s="49"/>
      <c r="S676" s="49"/>
      <c r="T676" s="87"/>
      <c r="AT676" s="26" t="s">
        <v>288</v>
      </c>
      <c r="AU676" s="26" t="s">
        <v>87</v>
      </c>
    </row>
    <row r="677" s="1" customFormat="1" ht="16.5" customHeight="1">
      <c r="B677" s="203"/>
      <c r="C677" s="204" t="s">
        <v>1886</v>
      </c>
      <c r="D677" s="204" t="s">
        <v>282</v>
      </c>
      <c r="E677" s="205" t="s">
        <v>5643</v>
      </c>
      <c r="F677" s="206" t="s">
        <v>5644</v>
      </c>
      <c r="G677" s="207" t="s">
        <v>362</v>
      </c>
      <c r="H677" s="208">
        <v>1</v>
      </c>
      <c r="I677" s="209"/>
      <c r="J677" s="210">
        <f>ROUND(I677*H677,2)</f>
        <v>0</v>
      </c>
      <c r="K677" s="206" t="s">
        <v>5</v>
      </c>
      <c r="L677" s="48"/>
      <c r="M677" s="211" t="s">
        <v>5</v>
      </c>
      <c r="N677" s="212" t="s">
        <v>51</v>
      </c>
      <c r="O677" s="49"/>
      <c r="P677" s="213">
        <f>O677*H677</f>
        <v>0</v>
      </c>
      <c r="Q677" s="213">
        <v>0.059999999999999998</v>
      </c>
      <c r="R677" s="213">
        <f>Q677*H677</f>
        <v>0.059999999999999998</v>
      </c>
      <c r="S677" s="213">
        <v>0</v>
      </c>
      <c r="T677" s="214">
        <f>S677*H677</f>
        <v>0</v>
      </c>
      <c r="AR677" s="26" t="s">
        <v>354</v>
      </c>
      <c r="AT677" s="26" t="s">
        <v>282</v>
      </c>
      <c r="AU677" s="26" t="s">
        <v>87</v>
      </c>
      <c r="AY677" s="26" t="s">
        <v>281</v>
      </c>
      <c r="BE677" s="215">
        <f>IF(N677="základní",J677,0)</f>
        <v>0</v>
      </c>
      <c r="BF677" s="215">
        <f>IF(N677="snížená",J677,0)</f>
        <v>0</v>
      </c>
      <c r="BG677" s="215">
        <f>IF(N677="zákl. přenesená",J677,0)</f>
        <v>0</v>
      </c>
      <c r="BH677" s="215">
        <f>IF(N677="sníž. přenesená",J677,0)</f>
        <v>0</v>
      </c>
      <c r="BI677" s="215">
        <f>IF(N677="nulová",J677,0)</f>
        <v>0</v>
      </c>
      <c r="BJ677" s="26" t="s">
        <v>24</v>
      </c>
      <c r="BK677" s="215">
        <f>ROUND(I677*H677,2)</f>
        <v>0</v>
      </c>
      <c r="BL677" s="26" t="s">
        <v>354</v>
      </c>
      <c r="BM677" s="26" t="s">
        <v>5645</v>
      </c>
    </row>
    <row r="678" s="1" customFormat="1">
      <c r="B678" s="48"/>
      <c r="D678" s="216" t="s">
        <v>288</v>
      </c>
      <c r="F678" s="217" t="s">
        <v>5646</v>
      </c>
      <c r="I678" s="218"/>
      <c r="L678" s="48"/>
      <c r="M678" s="219"/>
      <c r="N678" s="49"/>
      <c r="O678" s="49"/>
      <c r="P678" s="49"/>
      <c r="Q678" s="49"/>
      <c r="R678" s="49"/>
      <c r="S678" s="49"/>
      <c r="T678" s="87"/>
      <c r="AT678" s="26" t="s">
        <v>288</v>
      </c>
      <c r="AU678" s="26" t="s">
        <v>87</v>
      </c>
    </row>
    <row r="679" s="1" customFormat="1" ht="16.5" customHeight="1">
      <c r="B679" s="203"/>
      <c r="C679" s="204" t="s">
        <v>1894</v>
      </c>
      <c r="D679" s="204" t="s">
        <v>282</v>
      </c>
      <c r="E679" s="205" t="s">
        <v>5647</v>
      </c>
      <c r="F679" s="206" t="s">
        <v>5648</v>
      </c>
      <c r="G679" s="207" t="s">
        <v>515</v>
      </c>
      <c r="H679" s="208">
        <v>20</v>
      </c>
      <c r="I679" s="209"/>
      <c r="J679" s="210">
        <f>ROUND(I679*H679,2)</f>
        <v>0</v>
      </c>
      <c r="K679" s="206" t="s">
        <v>5</v>
      </c>
      <c r="L679" s="48"/>
      <c r="M679" s="211" t="s">
        <v>5</v>
      </c>
      <c r="N679" s="212" t="s">
        <v>51</v>
      </c>
      <c r="O679" s="49"/>
      <c r="P679" s="213">
        <f>O679*H679</f>
        <v>0</v>
      </c>
      <c r="Q679" s="213">
        <v>0</v>
      </c>
      <c r="R679" s="213">
        <f>Q679*H679</f>
        <v>0</v>
      </c>
      <c r="S679" s="213">
        <v>0</v>
      </c>
      <c r="T679" s="214">
        <f>S679*H679</f>
        <v>0</v>
      </c>
      <c r="AR679" s="26" t="s">
        <v>354</v>
      </c>
      <c r="AT679" s="26" t="s">
        <v>282</v>
      </c>
      <c r="AU679" s="26" t="s">
        <v>87</v>
      </c>
      <c r="AY679" s="26" t="s">
        <v>281</v>
      </c>
      <c r="BE679" s="215">
        <f>IF(N679="základní",J679,0)</f>
        <v>0</v>
      </c>
      <c r="BF679" s="215">
        <f>IF(N679="snížená",J679,0)</f>
        <v>0</v>
      </c>
      <c r="BG679" s="215">
        <f>IF(N679="zákl. přenesená",J679,0)</f>
        <v>0</v>
      </c>
      <c r="BH679" s="215">
        <f>IF(N679="sníž. přenesená",J679,0)</f>
        <v>0</v>
      </c>
      <c r="BI679" s="215">
        <f>IF(N679="nulová",J679,0)</f>
        <v>0</v>
      </c>
      <c r="BJ679" s="26" t="s">
        <v>24</v>
      </c>
      <c r="BK679" s="215">
        <f>ROUND(I679*H679,2)</f>
        <v>0</v>
      </c>
      <c r="BL679" s="26" t="s">
        <v>354</v>
      </c>
      <c r="BM679" s="26" t="s">
        <v>5649</v>
      </c>
    </row>
    <row r="680" s="1" customFormat="1" ht="16.5" customHeight="1">
      <c r="B680" s="203"/>
      <c r="C680" s="204" t="s">
        <v>1899</v>
      </c>
      <c r="D680" s="204" t="s">
        <v>282</v>
      </c>
      <c r="E680" s="205" t="s">
        <v>5650</v>
      </c>
      <c r="F680" s="206" t="s">
        <v>5651</v>
      </c>
      <c r="G680" s="207" t="s">
        <v>399</v>
      </c>
      <c r="H680" s="208">
        <v>50</v>
      </c>
      <c r="I680" s="209"/>
      <c r="J680" s="210">
        <f>ROUND(I680*H680,2)</f>
        <v>0</v>
      </c>
      <c r="K680" s="206" t="s">
        <v>5</v>
      </c>
      <c r="L680" s="48"/>
      <c r="M680" s="211" t="s">
        <v>5</v>
      </c>
      <c r="N680" s="212" t="s">
        <v>51</v>
      </c>
      <c r="O680" s="49"/>
      <c r="P680" s="213">
        <f>O680*H680</f>
        <v>0</v>
      </c>
      <c r="Q680" s="213">
        <v>0</v>
      </c>
      <c r="R680" s="213">
        <f>Q680*H680</f>
        <v>0</v>
      </c>
      <c r="S680" s="213">
        <v>0</v>
      </c>
      <c r="T680" s="214">
        <f>S680*H680</f>
        <v>0</v>
      </c>
      <c r="AR680" s="26" t="s">
        <v>354</v>
      </c>
      <c r="AT680" s="26" t="s">
        <v>282</v>
      </c>
      <c r="AU680" s="26" t="s">
        <v>87</v>
      </c>
      <c r="AY680" s="26" t="s">
        <v>281</v>
      </c>
      <c r="BE680" s="215">
        <f>IF(N680="základní",J680,0)</f>
        <v>0</v>
      </c>
      <c r="BF680" s="215">
        <f>IF(N680="snížená",J680,0)</f>
        <v>0</v>
      </c>
      <c r="BG680" s="215">
        <f>IF(N680="zákl. přenesená",J680,0)</f>
        <v>0</v>
      </c>
      <c r="BH680" s="215">
        <f>IF(N680="sníž. přenesená",J680,0)</f>
        <v>0</v>
      </c>
      <c r="BI680" s="215">
        <f>IF(N680="nulová",J680,0)</f>
        <v>0</v>
      </c>
      <c r="BJ680" s="26" t="s">
        <v>24</v>
      </c>
      <c r="BK680" s="215">
        <f>ROUND(I680*H680,2)</f>
        <v>0</v>
      </c>
      <c r="BL680" s="26" t="s">
        <v>354</v>
      </c>
      <c r="BM680" s="26" t="s">
        <v>5652</v>
      </c>
    </row>
    <row r="681" s="1" customFormat="1" ht="16.5" customHeight="1">
      <c r="B681" s="203"/>
      <c r="C681" s="204" t="s">
        <v>1904</v>
      </c>
      <c r="D681" s="204" t="s">
        <v>282</v>
      </c>
      <c r="E681" s="205" t="s">
        <v>5653</v>
      </c>
      <c r="F681" s="206" t="s">
        <v>5654</v>
      </c>
      <c r="G681" s="207" t="s">
        <v>285</v>
      </c>
      <c r="H681" s="208">
        <v>1</v>
      </c>
      <c r="I681" s="209"/>
      <c r="J681" s="210">
        <f>ROUND(I681*H681,2)</f>
        <v>0</v>
      </c>
      <c r="K681" s="206" t="s">
        <v>5</v>
      </c>
      <c r="L681" s="48"/>
      <c r="M681" s="211" t="s">
        <v>5</v>
      </c>
      <c r="N681" s="212" t="s">
        <v>51</v>
      </c>
      <c r="O681" s="49"/>
      <c r="P681" s="213">
        <f>O681*H681</f>
        <v>0</v>
      </c>
      <c r="Q681" s="213">
        <v>0</v>
      </c>
      <c r="R681" s="213">
        <f>Q681*H681</f>
        <v>0</v>
      </c>
      <c r="S681" s="213">
        <v>0</v>
      </c>
      <c r="T681" s="214">
        <f>S681*H681</f>
        <v>0</v>
      </c>
      <c r="AR681" s="26" t="s">
        <v>354</v>
      </c>
      <c r="AT681" s="26" t="s">
        <v>282</v>
      </c>
      <c r="AU681" s="26" t="s">
        <v>87</v>
      </c>
      <c r="AY681" s="26" t="s">
        <v>281</v>
      </c>
      <c r="BE681" s="215">
        <f>IF(N681="základní",J681,0)</f>
        <v>0</v>
      </c>
      <c r="BF681" s="215">
        <f>IF(N681="snížená",J681,0)</f>
        <v>0</v>
      </c>
      <c r="BG681" s="215">
        <f>IF(N681="zákl. přenesená",J681,0)</f>
        <v>0</v>
      </c>
      <c r="BH681" s="215">
        <f>IF(N681="sníž. přenesená",J681,0)</f>
        <v>0</v>
      </c>
      <c r="BI681" s="215">
        <f>IF(N681="nulová",J681,0)</f>
        <v>0</v>
      </c>
      <c r="BJ681" s="26" t="s">
        <v>24</v>
      </c>
      <c r="BK681" s="215">
        <f>ROUND(I681*H681,2)</f>
        <v>0</v>
      </c>
      <c r="BL681" s="26" t="s">
        <v>354</v>
      </c>
      <c r="BM681" s="26" t="s">
        <v>5655</v>
      </c>
    </row>
    <row r="682" s="1" customFormat="1">
      <c r="B682" s="48"/>
      <c r="D682" s="216" t="s">
        <v>288</v>
      </c>
      <c r="F682" s="217" t="s">
        <v>5656</v>
      </c>
      <c r="I682" s="218"/>
      <c r="L682" s="48"/>
      <c r="M682" s="219"/>
      <c r="N682" s="49"/>
      <c r="O682" s="49"/>
      <c r="P682" s="49"/>
      <c r="Q682" s="49"/>
      <c r="R682" s="49"/>
      <c r="S682" s="49"/>
      <c r="T682" s="87"/>
      <c r="AT682" s="26" t="s">
        <v>288</v>
      </c>
      <c r="AU682" s="26" t="s">
        <v>87</v>
      </c>
    </row>
    <row r="683" s="1" customFormat="1" ht="16.5" customHeight="1">
      <c r="B683" s="203"/>
      <c r="C683" s="204" t="s">
        <v>1913</v>
      </c>
      <c r="D683" s="204" t="s">
        <v>282</v>
      </c>
      <c r="E683" s="205" t="s">
        <v>5657</v>
      </c>
      <c r="F683" s="206" t="s">
        <v>5658</v>
      </c>
      <c r="G683" s="207" t="s">
        <v>470</v>
      </c>
      <c r="H683" s="208">
        <v>1.117</v>
      </c>
      <c r="I683" s="209"/>
      <c r="J683" s="210">
        <f>ROUND(I683*H683,2)</f>
        <v>0</v>
      </c>
      <c r="K683" s="206" t="s">
        <v>389</v>
      </c>
      <c r="L683" s="48"/>
      <c r="M683" s="211" t="s">
        <v>5</v>
      </c>
      <c r="N683" s="212" t="s">
        <v>51</v>
      </c>
      <c r="O683" s="49"/>
      <c r="P683" s="213">
        <f>O683*H683</f>
        <v>0</v>
      </c>
      <c r="Q683" s="213">
        <v>0</v>
      </c>
      <c r="R683" s="213">
        <f>Q683*H683</f>
        <v>0</v>
      </c>
      <c r="S683" s="213">
        <v>0</v>
      </c>
      <c r="T683" s="214">
        <f>S683*H683</f>
        <v>0</v>
      </c>
      <c r="AR683" s="26" t="s">
        <v>354</v>
      </c>
      <c r="AT683" s="26" t="s">
        <v>282</v>
      </c>
      <c r="AU683" s="26" t="s">
        <v>87</v>
      </c>
      <c r="AY683" s="26" t="s">
        <v>281</v>
      </c>
      <c r="BE683" s="215">
        <f>IF(N683="základní",J683,0)</f>
        <v>0</v>
      </c>
      <c r="BF683" s="215">
        <f>IF(N683="snížená",J683,0)</f>
        <v>0</v>
      </c>
      <c r="BG683" s="215">
        <f>IF(N683="zákl. přenesená",J683,0)</f>
        <v>0</v>
      </c>
      <c r="BH683" s="215">
        <f>IF(N683="sníž. přenesená",J683,0)</f>
        <v>0</v>
      </c>
      <c r="BI683" s="215">
        <f>IF(N683="nulová",J683,0)</f>
        <v>0</v>
      </c>
      <c r="BJ683" s="26" t="s">
        <v>24</v>
      </c>
      <c r="BK683" s="215">
        <f>ROUND(I683*H683,2)</f>
        <v>0</v>
      </c>
      <c r="BL683" s="26" t="s">
        <v>354</v>
      </c>
      <c r="BM683" s="26" t="s">
        <v>5659</v>
      </c>
    </row>
    <row r="684" s="1" customFormat="1">
      <c r="B684" s="48"/>
      <c r="D684" s="216" t="s">
        <v>288</v>
      </c>
      <c r="F684" s="217" t="s">
        <v>5660</v>
      </c>
      <c r="I684" s="218"/>
      <c r="L684" s="48"/>
      <c r="M684" s="219"/>
      <c r="N684" s="49"/>
      <c r="O684" s="49"/>
      <c r="P684" s="49"/>
      <c r="Q684" s="49"/>
      <c r="R684" s="49"/>
      <c r="S684" s="49"/>
      <c r="T684" s="87"/>
      <c r="AT684" s="26" t="s">
        <v>288</v>
      </c>
      <c r="AU684" s="26" t="s">
        <v>87</v>
      </c>
    </row>
    <row r="685" s="10" customFormat="1" ht="29.88" customHeight="1">
      <c r="B685" s="192"/>
      <c r="D685" s="193" t="s">
        <v>79</v>
      </c>
      <c r="E685" s="230" t="s">
        <v>5661</v>
      </c>
      <c r="F685" s="230" t="s">
        <v>5662</v>
      </c>
      <c r="I685" s="195"/>
      <c r="J685" s="231">
        <f>BK685</f>
        <v>0</v>
      </c>
      <c r="L685" s="192"/>
      <c r="M685" s="197"/>
      <c r="N685" s="198"/>
      <c r="O685" s="198"/>
      <c r="P685" s="199">
        <f>SUM(P686:P720)</f>
        <v>0</v>
      </c>
      <c r="Q685" s="198"/>
      <c r="R685" s="199">
        <f>SUM(R686:R720)</f>
        <v>0.24563600000000005</v>
      </c>
      <c r="S685" s="198"/>
      <c r="T685" s="200">
        <f>SUM(T686:T720)</f>
        <v>0</v>
      </c>
      <c r="AR685" s="193" t="s">
        <v>87</v>
      </c>
      <c r="AT685" s="201" t="s">
        <v>79</v>
      </c>
      <c r="AU685" s="201" t="s">
        <v>24</v>
      </c>
      <c r="AY685" s="193" t="s">
        <v>281</v>
      </c>
      <c r="BK685" s="202">
        <f>SUM(BK686:BK720)</f>
        <v>0</v>
      </c>
    </row>
    <row r="686" s="1" customFormat="1" ht="25.5" customHeight="1">
      <c r="B686" s="203"/>
      <c r="C686" s="204" t="s">
        <v>1917</v>
      </c>
      <c r="D686" s="204" t="s">
        <v>282</v>
      </c>
      <c r="E686" s="205" t="s">
        <v>5663</v>
      </c>
      <c r="F686" s="206" t="s">
        <v>5664</v>
      </c>
      <c r="G686" s="207" t="s">
        <v>394</v>
      </c>
      <c r="H686" s="208">
        <v>1</v>
      </c>
      <c r="I686" s="209"/>
      <c r="J686" s="210">
        <f>ROUND(I686*H686,2)</f>
        <v>0</v>
      </c>
      <c r="K686" s="206" t="s">
        <v>389</v>
      </c>
      <c r="L686" s="48"/>
      <c r="M686" s="211" t="s">
        <v>5</v>
      </c>
      <c r="N686" s="212" t="s">
        <v>51</v>
      </c>
      <c r="O686" s="49"/>
      <c r="P686" s="213">
        <f>O686*H686</f>
        <v>0</v>
      </c>
      <c r="Q686" s="213">
        <v>0.0022000000000000001</v>
      </c>
      <c r="R686" s="213">
        <f>Q686*H686</f>
        <v>0.0022000000000000001</v>
      </c>
      <c r="S686" s="213">
        <v>0</v>
      </c>
      <c r="T686" s="214">
        <f>S686*H686</f>
        <v>0</v>
      </c>
      <c r="AR686" s="26" t="s">
        <v>354</v>
      </c>
      <c r="AT686" s="26" t="s">
        <v>282</v>
      </c>
      <c r="AU686" s="26" t="s">
        <v>87</v>
      </c>
      <c r="AY686" s="26" t="s">
        <v>281</v>
      </c>
      <c r="BE686" s="215">
        <f>IF(N686="základní",J686,0)</f>
        <v>0</v>
      </c>
      <c r="BF686" s="215">
        <f>IF(N686="snížená",J686,0)</f>
        <v>0</v>
      </c>
      <c r="BG686" s="215">
        <f>IF(N686="zákl. přenesená",J686,0)</f>
        <v>0</v>
      </c>
      <c r="BH686" s="215">
        <f>IF(N686="sníž. přenesená",J686,0)</f>
        <v>0</v>
      </c>
      <c r="BI686" s="215">
        <f>IF(N686="nulová",J686,0)</f>
        <v>0</v>
      </c>
      <c r="BJ686" s="26" t="s">
        <v>24</v>
      </c>
      <c r="BK686" s="215">
        <f>ROUND(I686*H686,2)</f>
        <v>0</v>
      </c>
      <c r="BL686" s="26" t="s">
        <v>354</v>
      </c>
      <c r="BM686" s="26" t="s">
        <v>5665</v>
      </c>
    </row>
    <row r="687" s="1" customFormat="1">
      <c r="B687" s="48"/>
      <c r="D687" s="216" t="s">
        <v>288</v>
      </c>
      <c r="F687" s="217" t="s">
        <v>5666</v>
      </c>
      <c r="I687" s="218"/>
      <c r="L687" s="48"/>
      <c r="M687" s="219"/>
      <c r="N687" s="49"/>
      <c r="O687" s="49"/>
      <c r="P687" s="49"/>
      <c r="Q687" s="49"/>
      <c r="R687" s="49"/>
      <c r="S687" s="49"/>
      <c r="T687" s="87"/>
      <c r="AT687" s="26" t="s">
        <v>288</v>
      </c>
      <c r="AU687" s="26" t="s">
        <v>87</v>
      </c>
    </row>
    <row r="688" s="1" customFormat="1" ht="25.5" customHeight="1">
      <c r="B688" s="203"/>
      <c r="C688" s="204" t="s">
        <v>1943</v>
      </c>
      <c r="D688" s="204" t="s">
        <v>282</v>
      </c>
      <c r="E688" s="205" t="s">
        <v>5667</v>
      </c>
      <c r="F688" s="206" t="s">
        <v>5668</v>
      </c>
      <c r="G688" s="207" t="s">
        <v>394</v>
      </c>
      <c r="H688" s="208">
        <v>1</v>
      </c>
      <c r="I688" s="209"/>
      <c r="J688" s="210">
        <f>ROUND(I688*H688,2)</f>
        <v>0</v>
      </c>
      <c r="K688" s="206" t="s">
        <v>389</v>
      </c>
      <c r="L688" s="48"/>
      <c r="M688" s="211" t="s">
        <v>5</v>
      </c>
      <c r="N688" s="212" t="s">
        <v>51</v>
      </c>
      <c r="O688" s="49"/>
      <c r="P688" s="213">
        <f>O688*H688</f>
        <v>0</v>
      </c>
      <c r="Q688" s="213">
        <v>0.0040499999999999998</v>
      </c>
      <c r="R688" s="213">
        <f>Q688*H688</f>
        <v>0.0040499999999999998</v>
      </c>
      <c r="S688" s="213">
        <v>0</v>
      </c>
      <c r="T688" s="214">
        <f>S688*H688</f>
        <v>0</v>
      </c>
      <c r="AR688" s="26" t="s">
        <v>354</v>
      </c>
      <c r="AT688" s="26" t="s">
        <v>282</v>
      </c>
      <c r="AU688" s="26" t="s">
        <v>87</v>
      </c>
      <c r="AY688" s="26" t="s">
        <v>281</v>
      </c>
      <c r="BE688" s="215">
        <f>IF(N688="základní",J688,0)</f>
        <v>0</v>
      </c>
      <c r="BF688" s="215">
        <f>IF(N688="snížená",J688,0)</f>
        <v>0</v>
      </c>
      <c r="BG688" s="215">
        <f>IF(N688="zákl. přenesená",J688,0)</f>
        <v>0</v>
      </c>
      <c r="BH688" s="215">
        <f>IF(N688="sníž. přenesená",J688,0)</f>
        <v>0</v>
      </c>
      <c r="BI688" s="215">
        <f>IF(N688="nulová",J688,0)</f>
        <v>0</v>
      </c>
      <c r="BJ688" s="26" t="s">
        <v>24</v>
      </c>
      <c r="BK688" s="215">
        <f>ROUND(I688*H688,2)</f>
        <v>0</v>
      </c>
      <c r="BL688" s="26" t="s">
        <v>354</v>
      </c>
      <c r="BM688" s="26" t="s">
        <v>5669</v>
      </c>
    </row>
    <row r="689" s="1" customFormat="1">
      <c r="B689" s="48"/>
      <c r="D689" s="216" t="s">
        <v>288</v>
      </c>
      <c r="F689" s="217" t="s">
        <v>5670</v>
      </c>
      <c r="I689" s="218"/>
      <c r="L689" s="48"/>
      <c r="M689" s="219"/>
      <c r="N689" s="49"/>
      <c r="O689" s="49"/>
      <c r="P689" s="49"/>
      <c r="Q689" s="49"/>
      <c r="R689" s="49"/>
      <c r="S689" s="49"/>
      <c r="T689" s="87"/>
      <c r="AT689" s="26" t="s">
        <v>288</v>
      </c>
      <c r="AU689" s="26" t="s">
        <v>87</v>
      </c>
    </row>
    <row r="690" s="1" customFormat="1" ht="25.5" customHeight="1">
      <c r="B690" s="203"/>
      <c r="C690" s="204" t="s">
        <v>1951</v>
      </c>
      <c r="D690" s="204" t="s">
        <v>282</v>
      </c>
      <c r="E690" s="205" t="s">
        <v>5671</v>
      </c>
      <c r="F690" s="206" t="s">
        <v>5672</v>
      </c>
      <c r="G690" s="207" t="s">
        <v>394</v>
      </c>
      <c r="H690" s="208">
        <v>42</v>
      </c>
      <c r="I690" s="209"/>
      <c r="J690" s="210">
        <f>ROUND(I690*H690,2)</f>
        <v>0</v>
      </c>
      <c r="K690" s="206" t="s">
        <v>389</v>
      </c>
      <c r="L690" s="48"/>
      <c r="M690" s="211" t="s">
        <v>5</v>
      </c>
      <c r="N690" s="212" t="s">
        <v>51</v>
      </c>
      <c r="O690" s="49"/>
      <c r="P690" s="213">
        <f>O690*H690</f>
        <v>0</v>
      </c>
      <c r="Q690" s="213">
        <v>0.0049300000000000004</v>
      </c>
      <c r="R690" s="213">
        <f>Q690*H690</f>
        <v>0.20706000000000002</v>
      </c>
      <c r="S690" s="213">
        <v>0</v>
      </c>
      <c r="T690" s="214">
        <f>S690*H690</f>
        <v>0</v>
      </c>
      <c r="AR690" s="26" t="s">
        <v>354</v>
      </c>
      <c r="AT690" s="26" t="s">
        <v>282</v>
      </c>
      <c r="AU690" s="26" t="s">
        <v>87</v>
      </c>
      <c r="AY690" s="26" t="s">
        <v>281</v>
      </c>
      <c r="BE690" s="215">
        <f>IF(N690="základní",J690,0)</f>
        <v>0</v>
      </c>
      <c r="BF690" s="215">
        <f>IF(N690="snížená",J690,0)</f>
        <v>0</v>
      </c>
      <c r="BG690" s="215">
        <f>IF(N690="zákl. přenesená",J690,0)</f>
        <v>0</v>
      </c>
      <c r="BH690" s="215">
        <f>IF(N690="sníž. přenesená",J690,0)</f>
        <v>0</v>
      </c>
      <c r="BI690" s="215">
        <f>IF(N690="nulová",J690,0)</f>
        <v>0</v>
      </c>
      <c r="BJ690" s="26" t="s">
        <v>24</v>
      </c>
      <c r="BK690" s="215">
        <f>ROUND(I690*H690,2)</f>
        <v>0</v>
      </c>
      <c r="BL690" s="26" t="s">
        <v>354</v>
      </c>
      <c r="BM690" s="26" t="s">
        <v>5673</v>
      </c>
    </row>
    <row r="691" s="1" customFormat="1">
      <c r="B691" s="48"/>
      <c r="D691" s="216" t="s">
        <v>288</v>
      </c>
      <c r="F691" s="217" t="s">
        <v>5674</v>
      </c>
      <c r="I691" s="218"/>
      <c r="L691" s="48"/>
      <c r="M691" s="219"/>
      <c r="N691" s="49"/>
      <c r="O691" s="49"/>
      <c r="P691" s="49"/>
      <c r="Q691" s="49"/>
      <c r="R691" s="49"/>
      <c r="S691" s="49"/>
      <c r="T691" s="87"/>
      <c r="AT691" s="26" t="s">
        <v>288</v>
      </c>
      <c r="AU691" s="26" t="s">
        <v>87</v>
      </c>
    </row>
    <row r="692" s="1" customFormat="1" ht="16.5" customHeight="1">
      <c r="B692" s="203"/>
      <c r="C692" s="204" t="s">
        <v>1958</v>
      </c>
      <c r="D692" s="204" t="s">
        <v>282</v>
      </c>
      <c r="E692" s="205" t="s">
        <v>5675</v>
      </c>
      <c r="F692" s="206" t="s">
        <v>5676</v>
      </c>
      <c r="G692" s="207" t="s">
        <v>394</v>
      </c>
      <c r="H692" s="208">
        <v>1.6000000000000001</v>
      </c>
      <c r="I692" s="209"/>
      <c r="J692" s="210">
        <f>ROUND(I692*H692,2)</f>
        <v>0</v>
      </c>
      <c r="K692" s="206" t="s">
        <v>389</v>
      </c>
      <c r="L692" s="48"/>
      <c r="M692" s="211" t="s">
        <v>5</v>
      </c>
      <c r="N692" s="212" t="s">
        <v>51</v>
      </c>
      <c r="O692" s="49"/>
      <c r="P692" s="213">
        <f>O692*H692</f>
        <v>0</v>
      </c>
      <c r="Q692" s="213">
        <v>0.0086099999999999996</v>
      </c>
      <c r="R692" s="213">
        <f>Q692*H692</f>
        <v>0.013776</v>
      </c>
      <c r="S692" s="213">
        <v>0</v>
      </c>
      <c r="T692" s="214">
        <f>S692*H692</f>
        <v>0</v>
      </c>
      <c r="AR692" s="26" t="s">
        <v>354</v>
      </c>
      <c r="AT692" s="26" t="s">
        <v>282</v>
      </c>
      <c r="AU692" s="26" t="s">
        <v>87</v>
      </c>
      <c r="AY692" s="26" t="s">
        <v>281</v>
      </c>
      <c r="BE692" s="215">
        <f>IF(N692="základní",J692,0)</f>
        <v>0</v>
      </c>
      <c r="BF692" s="215">
        <f>IF(N692="snížená",J692,0)</f>
        <v>0</v>
      </c>
      <c r="BG692" s="215">
        <f>IF(N692="zákl. přenesená",J692,0)</f>
        <v>0</v>
      </c>
      <c r="BH692" s="215">
        <f>IF(N692="sníž. přenesená",J692,0)</f>
        <v>0</v>
      </c>
      <c r="BI692" s="215">
        <f>IF(N692="nulová",J692,0)</f>
        <v>0</v>
      </c>
      <c r="BJ692" s="26" t="s">
        <v>24</v>
      </c>
      <c r="BK692" s="215">
        <f>ROUND(I692*H692,2)</f>
        <v>0</v>
      </c>
      <c r="BL692" s="26" t="s">
        <v>354</v>
      </c>
      <c r="BM692" s="26" t="s">
        <v>5677</v>
      </c>
    </row>
    <row r="693" s="1" customFormat="1">
      <c r="B693" s="48"/>
      <c r="D693" s="216" t="s">
        <v>288</v>
      </c>
      <c r="F693" s="217" t="s">
        <v>5678</v>
      </c>
      <c r="I693" s="218"/>
      <c r="L693" s="48"/>
      <c r="M693" s="219"/>
      <c r="N693" s="49"/>
      <c r="O693" s="49"/>
      <c r="P693" s="49"/>
      <c r="Q693" s="49"/>
      <c r="R693" s="49"/>
      <c r="S693" s="49"/>
      <c r="T693" s="87"/>
      <c r="AT693" s="26" t="s">
        <v>288</v>
      </c>
      <c r="AU693" s="26" t="s">
        <v>87</v>
      </c>
    </row>
    <row r="694" s="13" customFormat="1">
      <c r="B694" s="239"/>
      <c r="D694" s="216" t="s">
        <v>402</v>
      </c>
      <c r="E694" s="240" t="s">
        <v>5</v>
      </c>
      <c r="F694" s="241" t="s">
        <v>5679</v>
      </c>
      <c r="H694" s="242">
        <v>1.6000000000000001</v>
      </c>
      <c r="I694" s="243"/>
      <c r="L694" s="239"/>
      <c r="M694" s="244"/>
      <c r="N694" s="245"/>
      <c r="O694" s="245"/>
      <c r="P694" s="245"/>
      <c r="Q694" s="245"/>
      <c r="R694" s="245"/>
      <c r="S694" s="245"/>
      <c r="T694" s="246"/>
      <c r="AT694" s="240" t="s">
        <v>402</v>
      </c>
      <c r="AU694" s="240" t="s">
        <v>87</v>
      </c>
      <c r="AV694" s="13" t="s">
        <v>87</v>
      </c>
      <c r="AW694" s="13" t="s">
        <v>43</v>
      </c>
      <c r="AX694" s="13" t="s">
        <v>24</v>
      </c>
      <c r="AY694" s="240" t="s">
        <v>281</v>
      </c>
    </row>
    <row r="695" s="1" customFormat="1" ht="16.5" customHeight="1">
      <c r="B695" s="203"/>
      <c r="C695" s="204" t="s">
        <v>1965</v>
      </c>
      <c r="D695" s="204" t="s">
        <v>282</v>
      </c>
      <c r="E695" s="205" t="s">
        <v>5680</v>
      </c>
      <c r="F695" s="206" t="s">
        <v>5681</v>
      </c>
      <c r="G695" s="207" t="s">
        <v>362</v>
      </c>
      <c r="H695" s="208">
        <v>1</v>
      </c>
      <c r="I695" s="209"/>
      <c r="J695" s="210">
        <f>ROUND(I695*H695,2)</f>
        <v>0</v>
      </c>
      <c r="K695" s="206" t="s">
        <v>389</v>
      </c>
      <c r="L695" s="48"/>
      <c r="M695" s="211" t="s">
        <v>5</v>
      </c>
      <c r="N695" s="212" t="s">
        <v>51</v>
      </c>
      <c r="O695" s="49"/>
      <c r="P695" s="213">
        <f>O695*H695</f>
        <v>0</v>
      </c>
      <c r="Q695" s="213">
        <v>0.0033800000000000002</v>
      </c>
      <c r="R695" s="213">
        <f>Q695*H695</f>
        <v>0.0033800000000000002</v>
      </c>
      <c r="S695" s="213">
        <v>0</v>
      </c>
      <c r="T695" s="214">
        <f>S695*H695</f>
        <v>0</v>
      </c>
      <c r="AR695" s="26" t="s">
        <v>354</v>
      </c>
      <c r="AT695" s="26" t="s">
        <v>282</v>
      </c>
      <c r="AU695" s="26" t="s">
        <v>87</v>
      </c>
      <c r="AY695" s="26" t="s">
        <v>281</v>
      </c>
      <c r="BE695" s="215">
        <f>IF(N695="základní",J695,0)</f>
        <v>0</v>
      </c>
      <c r="BF695" s="215">
        <f>IF(N695="snížená",J695,0)</f>
        <v>0</v>
      </c>
      <c r="BG695" s="215">
        <f>IF(N695="zákl. přenesená",J695,0)</f>
        <v>0</v>
      </c>
      <c r="BH695" s="215">
        <f>IF(N695="sníž. přenesená",J695,0)</f>
        <v>0</v>
      </c>
      <c r="BI695" s="215">
        <f>IF(N695="nulová",J695,0)</f>
        <v>0</v>
      </c>
      <c r="BJ695" s="26" t="s">
        <v>24</v>
      </c>
      <c r="BK695" s="215">
        <f>ROUND(I695*H695,2)</f>
        <v>0</v>
      </c>
      <c r="BL695" s="26" t="s">
        <v>354</v>
      </c>
      <c r="BM695" s="26" t="s">
        <v>5682</v>
      </c>
    </row>
    <row r="696" s="1" customFormat="1">
      <c r="B696" s="48"/>
      <c r="D696" s="216" t="s">
        <v>288</v>
      </c>
      <c r="F696" s="217" t="s">
        <v>5683</v>
      </c>
      <c r="I696" s="218"/>
      <c r="L696" s="48"/>
      <c r="M696" s="219"/>
      <c r="N696" s="49"/>
      <c r="O696" s="49"/>
      <c r="P696" s="49"/>
      <c r="Q696" s="49"/>
      <c r="R696" s="49"/>
      <c r="S696" s="49"/>
      <c r="T696" s="87"/>
      <c r="AT696" s="26" t="s">
        <v>288</v>
      </c>
      <c r="AU696" s="26" t="s">
        <v>87</v>
      </c>
    </row>
    <row r="697" s="1" customFormat="1" ht="16.5" customHeight="1">
      <c r="B697" s="203"/>
      <c r="C697" s="204" t="s">
        <v>1997</v>
      </c>
      <c r="D697" s="204" t="s">
        <v>282</v>
      </c>
      <c r="E697" s="205" t="s">
        <v>5684</v>
      </c>
      <c r="F697" s="206" t="s">
        <v>5685</v>
      </c>
      <c r="G697" s="207" t="s">
        <v>362</v>
      </c>
      <c r="H697" s="208">
        <v>1</v>
      </c>
      <c r="I697" s="209"/>
      <c r="J697" s="210">
        <f>ROUND(I697*H697,2)</f>
        <v>0</v>
      </c>
      <c r="K697" s="206" t="s">
        <v>389</v>
      </c>
      <c r="L697" s="48"/>
      <c r="M697" s="211" t="s">
        <v>5</v>
      </c>
      <c r="N697" s="212" t="s">
        <v>51</v>
      </c>
      <c r="O697" s="49"/>
      <c r="P697" s="213">
        <f>O697*H697</f>
        <v>0</v>
      </c>
      <c r="Q697" s="213">
        <v>0.00022000000000000001</v>
      </c>
      <c r="R697" s="213">
        <f>Q697*H697</f>
        <v>0.00022000000000000001</v>
      </c>
      <c r="S697" s="213">
        <v>0</v>
      </c>
      <c r="T697" s="214">
        <f>S697*H697</f>
        <v>0</v>
      </c>
      <c r="AR697" s="26" t="s">
        <v>354</v>
      </c>
      <c r="AT697" s="26" t="s">
        <v>282</v>
      </c>
      <c r="AU697" s="26" t="s">
        <v>87</v>
      </c>
      <c r="AY697" s="26" t="s">
        <v>281</v>
      </c>
      <c r="BE697" s="215">
        <f>IF(N697="základní",J697,0)</f>
        <v>0</v>
      </c>
      <c r="BF697" s="215">
        <f>IF(N697="snížená",J697,0)</f>
        <v>0</v>
      </c>
      <c r="BG697" s="215">
        <f>IF(N697="zákl. přenesená",J697,0)</f>
        <v>0</v>
      </c>
      <c r="BH697" s="215">
        <f>IF(N697="sníž. přenesená",J697,0)</f>
        <v>0</v>
      </c>
      <c r="BI697" s="215">
        <f>IF(N697="nulová",J697,0)</f>
        <v>0</v>
      </c>
      <c r="BJ697" s="26" t="s">
        <v>24</v>
      </c>
      <c r="BK697" s="215">
        <f>ROUND(I697*H697,2)</f>
        <v>0</v>
      </c>
      <c r="BL697" s="26" t="s">
        <v>354</v>
      </c>
      <c r="BM697" s="26" t="s">
        <v>5686</v>
      </c>
    </row>
    <row r="698" s="1" customFormat="1">
      <c r="B698" s="48"/>
      <c r="D698" s="216" t="s">
        <v>288</v>
      </c>
      <c r="F698" s="217" t="s">
        <v>5687</v>
      </c>
      <c r="I698" s="218"/>
      <c r="L698" s="48"/>
      <c r="M698" s="219"/>
      <c r="N698" s="49"/>
      <c r="O698" s="49"/>
      <c r="P698" s="49"/>
      <c r="Q698" s="49"/>
      <c r="R698" s="49"/>
      <c r="S698" s="49"/>
      <c r="T698" s="87"/>
      <c r="AT698" s="26" t="s">
        <v>288</v>
      </c>
      <c r="AU698" s="26" t="s">
        <v>87</v>
      </c>
    </row>
    <row r="699" s="1" customFormat="1" ht="25.5" customHeight="1">
      <c r="B699" s="203"/>
      <c r="C699" s="204" t="s">
        <v>2004</v>
      </c>
      <c r="D699" s="204" t="s">
        <v>282</v>
      </c>
      <c r="E699" s="205" t="s">
        <v>5688</v>
      </c>
      <c r="F699" s="206" t="s">
        <v>5689</v>
      </c>
      <c r="G699" s="207" t="s">
        <v>362</v>
      </c>
      <c r="H699" s="208">
        <v>2</v>
      </c>
      <c r="I699" s="209"/>
      <c r="J699" s="210">
        <f>ROUND(I699*H699,2)</f>
        <v>0</v>
      </c>
      <c r="K699" s="206" t="s">
        <v>389</v>
      </c>
      <c r="L699" s="48"/>
      <c r="M699" s="211" t="s">
        <v>5</v>
      </c>
      <c r="N699" s="212" t="s">
        <v>51</v>
      </c>
      <c r="O699" s="49"/>
      <c r="P699" s="213">
        <f>O699*H699</f>
        <v>0</v>
      </c>
      <c r="Q699" s="213">
        <v>0.0032499999999999999</v>
      </c>
      <c r="R699" s="213">
        <f>Q699*H699</f>
        <v>0.0064999999999999997</v>
      </c>
      <c r="S699" s="213">
        <v>0</v>
      </c>
      <c r="T699" s="214">
        <f>S699*H699</f>
        <v>0</v>
      </c>
      <c r="AR699" s="26" t="s">
        <v>354</v>
      </c>
      <c r="AT699" s="26" t="s">
        <v>282</v>
      </c>
      <c r="AU699" s="26" t="s">
        <v>87</v>
      </c>
      <c r="AY699" s="26" t="s">
        <v>281</v>
      </c>
      <c r="BE699" s="215">
        <f>IF(N699="základní",J699,0)</f>
        <v>0</v>
      </c>
      <c r="BF699" s="215">
        <f>IF(N699="snížená",J699,0)</f>
        <v>0</v>
      </c>
      <c r="BG699" s="215">
        <f>IF(N699="zákl. přenesená",J699,0)</f>
        <v>0</v>
      </c>
      <c r="BH699" s="215">
        <f>IF(N699="sníž. přenesená",J699,0)</f>
        <v>0</v>
      </c>
      <c r="BI699" s="215">
        <f>IF(N699="nulová",J699,0)</f>
        <v>0</v>
      </c>
      <c r="BJ699" s="26" t="s">
        <v>24</v>
      </c>
      <c r="BK699" s="215">
        <f>ROUND(I699*H699,2)</f>
        <v>0</v>
      </c>
      <c r="BL699" s="26" t="s">
        <v>354</v>
      </c>
      <c r="BM699" s="26" t="s">
        <v>5690</v>
      </c>
    </row>
    <row r="700" s="1" customFormat="1">
      <c r="B700" s="48"/>
      <c r="D700" s="216" t="s">
        <v>288</v>
      </c>
      <c r="F700" s="217" t="s">
        <v>5691</v>
      </c>
      <c r="I700" s="218"/>
      <c r="L700" s="48"/>
      <c r="M700" s="219"/>
      <c r="N700" s="49"/>
      <c r="O700" s="49"/>
      <c r="P700" s="49"/>
      <c r="Q700" s="49"/>
      <c r="R700" s="49"/>
      <c r="S700" s="49"/>
      <c r="T700" s="87"/>
      <c r="AT700" s="26" t="s">
        <v>288</v>
      </c>
      <c r="AU700" s="26" t="s">
        <v>87</v>
      </c>
    </row>
    <row r="701" s="1" customFormat="1" ht="16.5" customHeight="1">
      <c r="B701" s="203"/>
      <c r="C701" s="204" t="s">
        <v>2010</v>
      </c>
      <c r="D701" s="204" t="s">
        <v>282</v>
      </c>
      <c r="E701" s="205" t="s">
        <v>5692</v>
      </c>
      <c r="F701" s="206" t="s">
        <v>5693</v>
      </c>
      <c r="G701" s="207" t="s">
        <v>285</v>
      </c>
      <c r="H701" s="208">
        <v>1</v>
      </c>
      <c r="I701" s="209"/>
      <c r="J701" s="210">
        <f>ROUND(I701*H701,2)</f>
        <v>0</v>
      </c>
      <c r="K701" s="206" t="s">
        <v>5</v>
      </c>
      <c r="L701" s="48"/>
      <c r="M701" s="211" t="s">
        <v>5</v>
      </c>
      <c r="N701" s="212" t="s">
        <v>51</v>
      </c>
      <c r="O701" s="49"/>
      <c r="P701" s="213">
        <f>O701*H701</f>
        <v>0</v>
      </c>
      <c r="Q701" s="213">
        <v>0.0032499999999999999</v>
      </c>
      <c r="R701" s="213">
        <f>Q701*H701</f>
        <v>0.0032499999999999999</v>
      </c>
      <c r="S701" s="213">
        <v>0</v>
      </c>
      <c r="T701" s="214">
        <f>S701*H701</f>
        <v>0</v>
      </c>
      <c r="AR701" s="26" t="s">
        <v>354</v>
      </c>
      <c r="AT701" s="26" t="s">
        <v>282</v>
      </c>
      <c r="AU701" s="26" t="s">
        <v>87</v>
      </c>
      <c r="AY701" s="26" t="s">
        <v>281</v>
      </c>
      <c r="BE701" s="215">
        <f>IF(N701="základní",J701,0)</f>
        <v>0</v>
      </c>
      <c r="BF701" s="215">
        <f>IF(N701="snížená",J701,0)</f>
        <v>0</v>
      </c>
      <c r="BG701" s="215">
        <f>IF(N701="zákl. přenesená",J701,0)</f>
        <v>0</v>
      </c>
      <c r="BH701" s="215">
        <f>IF(N701="sníž. přenesená",J701,0)</f>
        <v>0</v>
      </c>
      <c r="BI701" s="215">
        <f>IF(N701="nulová",J701,0)</f>
        <v>0</v>
      </c>
      <c r="BJ701" s="26" t="s">
        <v>24</v>
      </c>
      <c r="BK701" s="215">
        <f>ROUND(I701*H701,2)</f>
        <v>0</v>
      </c>
      <c r="BL701" s="26" t="s">
        <v>354</v>
      </c>
      <c r="BM701" s="26" t="s">
        <v>5694</v>
      </c>
    </row>
    <row r="702" s="1" customFormat="1">
      <c r="B702" s="48"/>
      <c r="D702" s="216" t="s">
        <v>288</v>
      </c>
      <c r="F702" s="217" t="s">
        <v>5693</v>
      </c>
      <c r="I702" s="218"/>
      <c r="L702" s="48"/>
      <c r="M702" s="219"/>
      <c r="N702" s="49"/>
      <c r="O702" s="49"/>
      <c r="P702" s="49"/>
      <c r="Q702" s="49"/>
      <c r="R702" s="49"/>
      <c r="S702" s="49"/>
      <c r="T702" s="87"/>
      <c r="AT702" s="26" t="s">
        <v>288</v>
      </c>
      <c r="AU702" s="26" t="s">
        <v>87</v>
      </c>
    </row>
    <row r="703" s="1" customFormat="1" ht="25.5" customHeight="1">
      <c r="B703" s="203"/>
      <c r="C703" s="204" t="s">
        <v>2016</v>
      </c>
      <c r="D703" s="204" t="s">
        <v>282</v>
      </c>
      <c r="E703" s="205" t="s">
        <v>5695</v>
      </c>
      <c r="F703" s="206" t="s">
        <v>5696</v>
      </c>
      <c r="G703" s="207" t="s">
        <v>515</v>
      </c>
      <c r="H703" s="208">
        <v>2</v>
      </c>
      <c r="I703" s="209"/>
      <c r="J703" s="210">
        <f>ROUND(I703*H703,2)</f>
        <v>0</v>
      </c>
      <c r="K703" s="206" t="s">
        <v>389</v>
      </c>
      <c r="L703" s="48"/>
      <c r="M703" s="211" t="s">
        <v>5</v>
      </c>
      <c r="N703" s="212" t="s">
        <v>51</v>
      </c>
      <c r="O703" s="49"/>
      <c r="P703" s="213">
        <f>O703*H703</f>
        <v>0</v>
      </c>
      <c r="Q703" s="213">
        <v>0.00024000000000000001</v>
      </c>
      <c r="R703" s="213">
        <f>Q703*H703</f>
        <v>0.00048000000000000001</v>
      </c>
      <c r="S703" s="213">
        <v>0</v>
      </c>
      <c r="T703" s="214">
        <f>S703*H703</f>
        <v>0</v>
      </c>
      <c r="AR703" s="26" t="s">
        <v>354</v>
      </c>
      <c r="AT703" s="26" t="s">
        <v>282</v>
      </c>
      <c r="AU703" s="26" t="s">
        <v>87</v>
      </c>
      <c r="AY703" s="26" t="s">
        <v>281</v>
      </c>
      <c r="BE703" s="215">
        <f>IF(N703="základní",J703,0)</f>
        <v>0</v>
      </c>
      <c r="BF703" s="215">
        <f>IF(N703="snížená",J703,0)</f>
        <v>0</v>
      </c>
      <c r="BG703" s="215">
        <f>IF(N703="zákl. přenesená",J703,0)</f>
        <v>0</v>
      </c>
      <c r="BH703" s="215">
        <f>IF(N703="sníž. přenesená",J703,0)</f>
        <v>0</v>
      </c>
      <c r="BI703" s="215">
        <f>IF(N703="nulová",J703,0)</f>
        <v>0</v>
      </c>
      <c r="BJ703" s="26" t="s">
        <v>24</v>
      </c>
      <c r="BK703" s="215">
        <f>ROUND(I703*H703,2)</f>
        <v>0</v>
      </c>
      <c r="BL703" s="26" t="s">
        <v>354</v>
      </c>
      <c r="BM703" s="26" t="s">
        <v>5697</v>
      </c>
    </row>
    <row r="704" s="1" customFormat="1">
      <c r="B704" s="48"/>
      <c r="D704" s="216" t="s">
        <v>288</v>
      </c>
      <c r="F704" s="217" t="s">
        <v>5698</v>
      </c>
      <c r="I704" s="218"/>
      <c r="L704" s="48"/>
      <c r="M704" s="219"/>
      <c r="N704" s="49"/>
      <c r="O704" s="49"/>
      <c r="P704" s="49"/>
      <c r="Q704" s="49"/>
      <c r="R704" s="49"/>
      <c r="S704" s="49"/>
      <c r="T704" s="87"/>
      <c r="AT704" s="26" t="s">
        <v>288</v>
      </c>
      <c r="AU704" s="26" t="s">
        <v>87</v>
      </c>
    </row>
    <row r="705" s="1" customFormat="1" ht="25.5" customHeight="1">
      <c r="B705" s="203"/>
      <c r="C705" s="204" t="s">
        <v>2022</v>
      </c>
      <c r="D705" s="204" t="s">
        <v>282</v>
      </c>
      <c r="E705" s="205" t="s">
        <v>5699</v>
      </c>
      <c r="F705" s="206" t="s">
        <v>5700</v>
      </c>
      <c r="G705" s="207" t="s">
        <v>515</v>
      </c>
      <c r="H705" s="208">
        <v>1</v>
      </c>
      <c r="I705" s="209"/>
      <c r="J705" s="210">
        <f>ROUND(I705*H705,2)</f>
        <v>0</v>
      </c>
      <c r="K705" s="206" t="s">
        <v>389</v>
      </c>
      <c r="L705" s="48"/>
      <c r="M705" s="211" t="s">
        <v>5</v>
      </c>
      <c r="N705" s="212" t="s">
        <v>51</v>
      </c>
      <c r="O705" s="49"/>
      <c r="P705" s="213">
        <f>O705*H705</f>
        <v>0</v>
      </c>
      <c r="Q705" s="213">
        <v>0.00060999999999999997</v>
      </c>
      <c r="R705" s="213">
        <f>Q705*H705</f>
        <v>0.00060999999999999997</v>
      </c>
      <c r="S705" s="213">
        <v>0</v>
      </c>
      <c r="T705" s="214">
        <f>S705*H705</f>
        <v>0</v>
      </c>
      <c r="AR705" s="26" t="s">
        <v>354</v>
      </c>
      <c r="AT705" s="26" t="s">
        <v>282</v>
      </c>
      <c r="AU705" s="26" t="s">
        <v>87</v>
      </c>
      <c r="AY705" s="26" t="s">
        <v>281</v>
      </c>
      <c r="BE705" s="215">
        <f>IF(N705="základní",J705,0)</f>
        <v>0</v>
      </c>
      <c r="BF705" s="215">
        <f>IF(N705="snížená",J705,0)</f>
        <v>0</v>
      </c>
      <c r="BG705" s="215">
        <f>IF(N705="zákl. přenesená",J705,0)</f>
        <v>0</v>
      </c>
      <c r="BH705" s="215">
        <f>IF(N705="sníž. přenesená",J705,0)</f>
        <v>0</v>
      </c>
      <c r="BI705" s="215">
        <f>IF(N705="nulová",J705,0)</f>
        <v>0</v>
      </c>
      <c r="BJ705" s="26" t="s">
        <v>24</v>
      </c>
      <c r="BK705" s="215">
        <f>ROUND(I705*H705,2)</f>
        <v>0</v>
      </c>
      <c r="BL705" s="26" t="s">
        <v>354</v>
      </c>
      <c r="BM705" s="26" t="s">
        <v>5701</v>
      </c>
    </row>
    <row r="706" s="1" customFormat="1">
      <c r="B706" s="48"/>
      <c r="D706" s="216" t="s">
        <v>288</v>
      </c>
      <c r="F706" s="217" t="s">
        <v>5702</v>
      </c>
      <c r="I706" s="218"/>
      <c r="L706" s="48"/>
      <c r="M706" s="219"/>
      <c r="N706" s="49"/>
      <c r="O706" s="49"/>
      <c r="P706" s="49"/>
      <c r="Q706" s="49"/>
      <c r="R706" s="49"/>
      <c r="S706" s="49"/>
      <c r="T706" s="87"/>
      <c r="AT706" s="26" t="s">
        <v>288</v>
      </c>
      <c r="AU706" s="26" t="s">
        <v>87</v>
      </c>
    </row>
    <row r="707" s="1" customFormat="1" ht="16.5" customHeight="1">
      <c r="B707" s="203"/>
      <c r="C707" s="204" t="s">
        <v>2027</v>
      </c>
      <c r="D707" s="204" t="s">
        <v>282</v>
      </c>
      <c r="E707" s="205" t="s">
        <v>5703</v>
      </c>
      <c r="F707" s="206" t="s">
        <v>5704</v>
      </c>
      <c r="G707" s="207" t="s">
        <v>515</v>
      </c>
      <c r="H707" s="208">
        <v>1</v>
      </c>
      <c r="I707" s="209"/>
      <c r="J707" s="210">
        <f>ROUND(I707*H707,2)</f>
        <v>0</v>
      </c>
      <c r="K707" s="206" t="s">
        <v>5</v>
      </c>
      <c r="L707" s="48"/>
      <c r="M707" s="211" t="s">
        <v>5</v>
      </c>
      <c r="N707" s="212" t="s">
        <v>51</v>
      </c>
      <c r="O707" s="49"/>
      <c r="P707" s="213">
        <f>O707*H707</f>
        <v>0</v>
      </c>
      <c r="Q707" s="213">
        <v>0.00060999999999999997</v>
      </c>
      <c r="R707" s="213">
        <f>Q707*H707</f>
        <v>0.00060999999999999997</v>
      </c>
      <c r="S707" s="213">
        <v>0</v>
      </c>
      <c r="T707" s="214">
        <f>S707*H707</f>
        <v>0</v>
      </c>
      <c r="AR707" s="26" t="s">
        <v>354</v>
      </c>
      <c r="AT707" s="26" t="s">
        <v>282</v>
      </c>
      <c r="AU707" s="26" t="s">
        <v>87</v>
      </c>
      <c r="AY707" s="26" t="s">
        <v>281</v>
      </c>
      <c r="BE707" s="215">
        <f>IF(N707="základní",J707,0)</f>
        <v>0</v>
      </c>
      <c r="BF707" s="215">
        <f>IF(N707="snížená",J707,0)</f>
        <v>0</v>
      </c>
      <c r="BG707" s="215">
        <f>IF(N707="zákl. přenesená",J707,0)</f>
        <v>0</v>
      </c>
      <c r="BH707" s="215">
        <f>IF(N707="sníž. přenesená",J707,0)</f>
        <v>0</v>
      </c>
      <c r="BI707" s="215">
        <f>IF(N707="nulová",J707,0)</f>
        <v>0</v>
      </c>
      <c r="BJ707" s="26" t="s">
        <v>24</v>
      </c>
      <c r="BK707" s="215">
        <f>ROUND(I707*H707,2)</f>
        <v>0</v>
      </c>
      <c r="BL707" s="26" t="s">
        <v>354</v>
      </c>
      <c r="BM707" s="26" t="s">
        <v>5705</v>
      </c>
    </row>
    <row r="708" s="1" customFormat="1">
      <c r="B708" s="48"/>
      <c r="D708" s="216" t="s">
        <v>288</v>
      </c>
      <c r="F708" s="217" t="s">
        <v>5706</v>
      </c>
      <c r="I708" s="218"/>
      <c r="L708" s="48"/>
      <c r="M708" s="219"/>
      <c r="N708" s="49"/>
      <c r="O708" s="49"/>
      <c r="P708" s="49"/>
      <c r="Q708" s="49"/>
      <c r="R708" s="49"/>
      <c r="S708" s="49"/>
      <c r="T708" s="87"/>
      <c r="AT708" s="26" t="s">
        <v>288</v>
      </c>
      <c r="AU708" s="26" t="s">
        <v>87</v>
      </c>
    </row>
    <row r="709" s="1" customFormat="1" ht="16.5" customHeight="1">
      <c r="B709" s="203"/>
      <c r="C709" s="204" t="s">
        <v>2032</v>
      </c>
      <c r="D709" s="204" t="s">
        <v>282</v>
      </c>
      <c r="E709" s="205" t="s">
        <v>5707</v>
      </c>
      <c r="F709" s="206" t="s">
        <v>5708</v>
      </c>
      <c r="G709" s="207" t="s">
        <v>394</v>
      </c>
      <c r="H709" s="208">
        <v>47</v>
      </c>
      <c r="I709" s="209"/>
      <c r="J709" s="210">
        <f>ROUND(I709*H709,2)</f>
        <v>0</v>
      </c>
      <c r="K709" s="206" t="s">
        <v>389</v>
      </c>
      <c r="L709" s="48"/>
      <c r="M709" s="211" t="s">
        <v>5</v>
      </c>
      <c r="N709" s="212" t="s">
        <v>51</v>
      </c>
      <c r="O709" s="49"/>
      <c r="P709" s="213">
        <f>O709*H709</f>
        <v>0</v>
      </c>
      <c r="Q709" s="213">
        <v>0</v>
      </c>
      <c r="R709" s="213">
        <f>Q709*H709</f>
        <v>0</v>
      </c>
      <c r="S709" s="213">
        <v>0</v>
      </c>
      <c r="T709" s="214">
        <f>S709*H709</f>
        <v>0</v>
      </c>
      <c r="AR709" s="26" t="s">
        <v>1034</v>
      </c>
      <c r="AT709" s="26" t="s">
        <v>282</v>
      </c>
      <c r="AU709" s="26" t="s">
        <v>87</v>
      </c>
      <c r="AY709" s="26" t="s">
        <v>281</v>
      </c>
      <c r="BE709" s="215">
        <f>IF(N709="základní",J709,0)</f>
        <v>0</v>
      </c>
      <c r="BF709" s="215">
        <f>IF(N709="snížená",J709,0)</f>
        <v>0</v>
      </c>
      <c r="BG709" s="215">
        <f>IF(N709="zákl. přenesená",J709,0)</f>
        <v>0</v>
      </c>
      <c r="BH709" s="215">
        <f>IF(N709="sníž. přenesená",J709,0)</f>
        <v>0</v>
      </c>
      <c r="BI709" s="215">
        <f>IF(N709="nulová",J709,0)</f>
        <v>0</v>
      </c>
      <c r="BJ709" s="26" t="s">
        <v>24</v>
      </c>
      <c r="BK709" s="215">
        <f>ROUND(I709*H709,2)</f>
        <v>0</v>
      </c>
      <c r="BL709" s="26" t="s">
        <v>1034</v>
      </c>
      <c r="BM709" s="26" t="s">
        <v>5709</v>
      </c>
    </row>
    <row r="710" s="1" customFormat="1">
      <c r="B710" s="48"/>
      <c r="D710" s="216" t="s">
        <v>288</v>
      </c>
      <c r="F710" s="217" t="s">
        <v>5710</v>
      </c>
      <c r="I710" s="218"/>
      <c r="L710" s="48"/>
      <c r="M710" s="219"/>
      <c r="N710" s="49"/>
      <c r="O710" s="49"/>
      <c r="P710" s="49"/>
      <c r="Q710" s="49"/>
      <c r="R710" s="49"/>
      <c r="S710" s="49"/>
      <c r="T710" s="87"/>
      <c r="AT710" s="26" t="s">
        <v>288</v>
      </c>
      <c r="AU710" s="26" t="s">
        <v>87</v>
      </c>
    </row>
    <row r="711" s="13" customFormat="1">
      <c r="B711" s="239"/>
      <c r="D711" s="216" t="s">
        <v>402</v>
      </c>
      <c r="E711" s="240" t="s">
        <v>5</v>
      </c>
      <c r="F711" s="241" t="s">
        <v>5711</v>
      </c>
      <c r="H711" s="242">
        <v>47</v>
      </c>
      <c r="I711" s="243"/>
      <c r="L711" s="239"/>
      <c r="M711" s="244"/>
      <c r="N711" s="245"/>
      <c r="O711" s="245"/>
      <c r="P711" s="245"/>
      <c r="Q711" s="245"/>
      <c r="R711" s="245"/>
      <c r="S711" s="245"/>
      <c r="T711" s="246"/>
      <c r="AT711" s="240" t="s">
        <v>402</v>
      </c>
      <c r="AU711" s="240" t="s">
        <v>87</v>
      </c>
      <c r="AV711" s="13" t="s">
        <v>87</v>
      </c>
      <c r="AW711" s="13" t="s">
        <v>43</v>
      </c>
      <c r="AX711" s="13" t="s">
        <v>80</v>
      </c>
      <c r="AY711" s="240" t="s">
        <v>281</v>
      </c>
    </row>
    <row r="712" s="1" customFormat="1" ht="16.5" customHeight="1">
      <c r="B712" s="203"/>
      <c r="C712" s="204" t="s">
        <v>2037</v>
      </c>
      <c r="D712" s="204" t="s">
        <v>282</v>
      </c>
      <c r="E712" s="205" t="s">
        <v>5712</v>
      </c>
      <c r="F712" s="206" t="s">
        <v>5713</v>
      </c>
      <c r="G712" s="207" t="s">
        <v>5714</v>
      </c>
      <c r="H712" s="208">
        <v>1</v>
      </c>
      <c r="I712" s="209"/>
      <c r="J712" s="210">
        <f>ROUND(I712*H712,2)</f>
        <v>0</v>
      </c>
      <c r="K712" s="206" t="s">
        <v>389</v>
      </c>
      <c r="L712" s="48"/>
      <c r="M712" s="211" t="s">
        <v>5</v>
      </c>
      <c r="N712" s="212" t="s">
        <v>51</v>
      </c>
      <c r="O712" s="49"/>
      <c r="P712" s="213">
        <f>O712*H712</f>
        <v>0</v>
      </c>
      <c r="Q712" s="213">
        <v>0</v>
      </c>
      <c r="R712" s="213">
        <f>Q712*H712</f>
        <v>0</v>
      </c>
      <c r="S712" s="213">
        <v>0</v>
      </c>
      <c r="T712" s="214">
        <f>S712*H712</f>
        <v>0</v>
      </c>
      <c r="AR712" s="26" t="s">
        <v>1034</v>
      </c>
      <c r="AT712" s="26" t="s">
        <v>282</v>
      </c>
      <c r="AU712" s="26" t="s">
        <v>87</v>
      </c>
      <c r="AY712" s="26" t="s">
        <v>281</v>
      </c>
      <c r="BE712" s="215">
        <f>IF(N712="základní",J712,0)</f>
        <v>0</v>
      </c>
      <c r="BF712" s="215">
        <f>IF(N712="snížená",J712,0)</f>
        <v>0</v>
      </c>
      <c r="BG712" s="215">
        <f>IF(N712="zákl. přenesená",J712,0)</f>
        <v>0</v>
      </c>
      <c r="BH712" s="215">
        <f>IF(N712="sníž. přenesená",J712,0)</f>
        <v>0</v>
      </c>
      <c r="BI712" s="215">
        <f>IF(N712="nulová",J712,0)</f>
        <v>0</v>
      </c>
      <c r="BJ712" s="26" t="s">
        <v>24</v>
      </c>
      <c r="BK712" s="215">
        <f>ROUND(I712*H712,2)</f>
        <v>0</v>
      </c>
      <c r="BL712" s="26" t="s">
        <v>1034</v>
      </c>
      <c r="BM712" s="26" t="s">
        <v>5715</v>
      </c>
    </row>
    <row r="713" s="1" customFormat="1">
      <c r="B713" s="48"/>
      <c r="D713" s="216" t="s">
        <v>288</v>
      </c>
      <c r="F713" s="217" t="s">
        <v>5716</v>
      </c>
      <c r="I713" s="218"/>
      <c r="L713" s="48"/>
      <c r="M713" s="219"/>
      <c r="N713" s="49"/>
      <c r="O713" s="49"/>
      <c r="P713" s="49"/>
      <c r="Q713" s="49"/>
      <c r="R713" s="49"/>
      <c r="S713" s="49"/>
      <c r="T713" s="87"/>
      <c r="AT713" s="26" t="s">
        <v>288</v>
      </c>
      <c r="AU713" s="26" t="s">
        <v>87</v>
      </c>
    </row>
    <row r="714" s="1" customFormat="1" ht="16.5" customHeight="1">
      <c r="B714" s="203"/>
      <c r="C714" s="204" t="s">
        <v>2042</v>
      </c>
      <c r="D714" s="204" t="s">
        <v>282</v>
      </c>
      <c r="E714" s="205" t="s">
        <v>5717</v>
      </c>
      <c r="F714" s="206" t="s">
        <v>5718</v>
      </c>
      <c r="G714" s="207" t="s">
        <v>399</v>
      </c>
      <c r="H714" s="208">
        <v>5</v>
      </c>
      <c r="I714" s="209"/>
      <c r="J714" s="210">
        <f>ROUND(I714*H714,2)</f>
        <v>0</v>
      </c>
      <c r="K714" s="206" t="s">
        <v>5</v>
      </c>
      <c r="L714" s="48"/>
      <c r="M714" s="211" t="s">
        <v>5</v>
      </c>
      <c r="N714" s="212" t="s">
        <v>51</v>
      </c>
      <c r="O714" s="49"/>
      <c r="P714" s="213">
        <f>O714*H714</f>
        <v>0</v>
      </c>
      <c r="Q714" s="213">
        <v>0</v>
      </c>
      <c r="R714" s="213">
        <f>Q714*H714</f>
        <v>0</v>
      </c>
      <c r="S714" s="213">
        <v>0</v>
      </c>
      <c r="T714" s="214">
        <f>S714*H714</f>
        <v>0</v>
      </c>
      <c r="AR714" s="26" t="s">
        <v>354</v>
      </c>
      <c r="AT714" s="26" t="s">
        <v>282</v>
      </c>
      <c r="AU714" s="26" t="s">
        <v>87</v>
      </c>
      <c r="AY714" s="26" t="s">
        <v>281</v>
      </c>
      <c r="BE714" s="215">
        <f>IF(N714="základní",J714,0)</f>
        <v>0</v>
      </c>
      <c r="BF714" s="215">
        <f>IF(N714="snížená",J714,0)</f>
        <v>0</v>
      </c>
      <c r="BG714" s="215">
        <f>IF(N714="zákl. přenesená",J714,0)</f>
        <v>0</v>
      </c>
      <c r="BH714" s="215">
        <f>IF(N714="sníž. přenesená",J714,0)</f>
        <v>0</v>
      </c>
      <c r="BI714" s="215">
        <f>IF(N714="nulová",J714,0)</f>
        <v>0</v>
      </c>
      <c r="BJ714" s="26" t="s">
        <v>24</v>
      </c>
      <c r="BK714" s="215">
        <f>ROUND(I714*H714,2)</f>
        <v>0</v>
      </c>
      <c r="BL714" s="26" t="s">
        <v>354</v>
      </c>
      <c r="BM714" s="26" t="s">
        <v>5719</v>
      </c>
    </row>
    <row r="715" s="1" customFormat="1" ht="16.5" customHeight="1">
      <c r="B715" s="203"/>
      <c r="C715" s="204" t="s">
        <v>2047</v>
      </c>
      <c r="D715" s="204" t="s">
        <v>282</v>
      </c>
      <c r="E715" s="205" t="s">
        <v>5720</v>
      </c>
      <c r="F715" s="206" t="s">
        <v>5721</v>
      </c>
      <c r="G715" s="207" t="s">
        <v>515</v>
      </c>
      <c r="H715" s="208">
        <v>1</v>
      </c>
      <c r="I715" s="209"/>
      <c r="J715" s="210">
        <f>ROUND(I715*H715,2)</f>
        <v>0</v>
      </c>
      <c r="K715" s="206" t="s">
        <v>389</v>
      </c>
      <c r="L715" s="48"/>
      <c r="M715" s="211" t="s">
        <v>5</v>
      </c>
      <c r="N715" s="212" t="s">
        <v>51</v>
      </c>
      <c r="O715" s="49"/>
      <c r="P715" s="213">
        <f>O715*H715</f>
        <v>0</v>
      </c>
      <c r="Q715" s="213">
        <v>0</v>
      </c>
      <c r="R715" s="213">
        <f>Q715*H715</f>
        <v>0</v>
      </c>
      <c r="S715" s="213">
        <v>0</v>
      </c>
      <c r="T715" s="214">
        <f>S715*H715</f>
        <v>0</v>
      </c>
      <c r="AR715" s="26" t="s">
        <v>354</v>
      </c>
      <c r="AT715" s="26" t="s">
        <v>282</v>
      </c>
      <c r="AU715" s="26" t="s">
        <v>87</v>
      </c>
      <c r="AY715" s="26" t="s">
        <v>281</v>
      </c>
      <c r="BE715" s="215">
        <f>IF(N715="základní",J715,0)</f>
        <v>0</v>
      </c>
      <c r="BF715" s="215">
        <f>IF(N715="snížená",J715,0)</f>
        <v>0</v>
      </c>
      <c r="BG715" s="215">
        <f>IF(N715="zákl. přenesená",J715,0)</f>
        <v>0</v>
      </c>
      <c r="BH715" s="215">
        <f>IF(N715="sníž. přenesená",J715,0)</f>
        <v>0</v>
      </c>
      <c r="BI715" s="215">
        <f>IF(N715="nulová",J715,0)</f>
        <v>0</v>
      </c>
      <c r="BJ715" s="26" t="s">
        <v>24</v>
      </c>
      <c r="BK715" s="215">
        <f>ROUND(I715*H715,2)</f>
        <v>0</v>
      </c>
      <c r="BL715" s="26" t="s">
        <v>354</v>
      </c>
      <c r="BM715" s="26" t="s">
        <v>5722</v>
      </c>
    </row>
    <row r="716" s="1" customFormat="1">
      <c r="B716" s="48"/>
      <c r="D716" s="216" t="s">
        <v>288</v>
      </c>
      <c r="F716" s="217" t="s">
        <v>5723</v>
      </c>
      <c r="I716" s="218"/>
      <c r="L716" s="48"/>
      <c r="M716" s="219"/>
      <c r="N716" s="49"/>
      <c r="O716" s="49"/>
      <c r="P716" s="49"/>
      <c r="Q716" s="49"/>
      <c r="R716" s="49"/>
      <c r="S716" s="49"/>
      <c r="T716" s="87"/>
      <c r="AT716" s="26" t="s">
        <v>288</v>
      </c>
      <c r="AU716" s="26" t="s">
        <v>87</v>
      </c>
    </row>
    <row r="717" s="1" customFormat="1" ht="16.5" customHeight="1">
      <c r="B717" s="203"/>
      <c r="C717" s="255" t="s">
        <v>2052</v>
      </c>
      <c r="D717" s="255" t="s">
        <v>512</v>
      </c>
      <c r="E717" s="256" t="s">
        <v>5724</v>
      </c>
      <c r="F717" s="257" t="s">
        <v>5725</v>
      </c>
      <c r="G717" s="258" t="s">
        <v>515</v>
      </c>
      <c r="H717" s="259">
        <v>1</v>
      </c>
      <c r="I717" s="260"/>
      <c r="J717" s="261">
        <f>ROUND(I717*H717,2)</f>
        <v>0</v>
      </c>
      <c r="K717" s="257" t="s">
        <v>389</v>
      </c>
      <c r="L717" s="262"/>
      <c r="M717" s="263" t="s">
        <v>5</v>
      </c>
      <c r="N717" s="264" t="s">
        <v>51</v>
      </c>
      <c r="O717" s="49"/>
      <c r="P717" s="213">
        <f>O717*H717</f>
        <v>0</v>
      </c>
      <c r="Q717" s="213">
        <v>0.0035000000000000001</v>
      </c>
      <c r="R717" s="213">
        <f>Q717*H717</f>
        <v>0.0035000000000000001</v>
      </c>
      <c r="S717" s="213">
        <v>0</v>
      </c>
      <c r="T717" s="214">
        <f>S717*H717</f>
        <v>0</v>
      </c>
      <c r="AR717" s="26" t="s">
        <v>738</v>
      </c>
      <c r="AT717" s="26" t="s">
        <v>512</v>
      </c>
      <c r="AU717" s="26" t="s">
        <v>87</v>
      </c>
      <c r="AY717" s="26" t="s">
        <v>281</v>
      </c>
      <c r="BE717" s="215">
        <f>IF(N717="základní",J717,0)</f>
        <v>0</v>
      </c>
      <c r="BF717" s="215">
        <f>IF(N717="snížená",J717,0)</f>
        <v>0</v>
      </c>
      <c r="BG717" s="215">
        <f>IF(N717="zákl. přenesená",J717,0)</f>
        <v>0</v>
      </c>
      <c r="BH717" s="215">
        <f>IF(N717="sníž. přenesená",J717,0)</f>
        <v>0</v>
      </c>
      <c r="BI717" s="215">
        <f>IF(N717="nulová",J717,0)</f>
        <v>0</v>
      </c>
      <c r="BJ717" s="26" t="s">
        <v>24</v>
      </c>
      <c r="BK717" s="215">
        <f>ROUND(I717*H717,2)</f>
        <v>0</v>
      </c>
      <c r="BL717" s="26" t="s">
        <v>354</v>
      </c>
      <c r="BM717" s="26" t="s">
        <v>5726</v>
      </c>
    </row>
    <row r="718" s="1" customFormat="1">
      <c r="B718" s="48"/>
      <c r="D718" s="216" t="s">
        <v>288</v>
      </c>
      <c r="F718" s="217" t="s">
        <v>5727</v>
      </c>
      <c r="I718" s="218"/>
      <c r="L718" s="48"/>
      <c r="M718" s="219"/>
      <c r="N718" s="49"/>
      <c r="O718" s="49"/>
      <c r="P718" s="49"/>
      <c r="Q718" s="49"/>
      <c r="R718" s="49"/>
      <c r="S718" s="49"/>
      <c r="T718" s="87"/>
      <c r="AT718" s="26" t="s">
        <v>288</v>
      </c>
      <c r="AU718" s="26" t="s">
        <v>87</v>
      </c>
    </row>
    <row r="719" s="1" customFormat="1" ht="16.5" customHeight="1">
      <c r="B719" s="203"/>
      <c r="C719" s="204" t="s">
        <v>2057</v>
      </c>
      <c r="D719" s="204" t="s">
        <v>282</v>
      </c>
      <c r="E719" s="205" t="s">
        <v>5728</v>
      </c>
      <c r="F719" s="206" t="s">
        <v>5729</v>
      </c>
      <c r="G719" s="207" t="s">
        <v>470</v>
      </c>
      <c r="H719" s="208">
        <v>0.246</v>
      </c>
      <c r="I719" s="209"/>
      <c r="J719" s="210">
        <f>ROUND(I719*H719,2)</f>
        <v>0</v>
      </c>
      <c r="K719" s="206" t="s">
        <v>389</v>
      </c>
      <c r="L719" s="48"/>
      <c r="M719" s="211" t="s">
        <v>5</v>
      </c>
      <c r="N719" s="212" t="s">
        <v>51</v>
      </c>
      <c r="O719" s="49"/>
      <c r="P719" s="213">
        <f>O719*H719</f>
        <v>0</v>
      </c>
      <c r="Q719" s="213">
        <v>0</v>
      </c>
      <c r="R719" s="213">
        <f>Q719*H719</f>
        <v>0</v>
      </c>
      <c r="S719" s="213">
        <v>0</v>
      </c>
      <c r="T719" s="214">
        <f>S719*H719</f>
        <v>0</v>
      </c>
      <c r="AR719" s="26" t="s">
        <v>354</v>
      </c>
      <c r="AT719" s="26" t="s">
        <v>282</v>
      </c>
      <c r="AU719" s="26" t="s">
        <v>87</v>
      </c>
      <c r="AY719" s="26" t="s">
        <v>281</v>
      </c>
      <c r="BE719" s="215">
        <f>IF(N719="základní",J719,0)</f>
        <v>0</v>
      </c>
      <c r="BF719" s="215">
        <f>IF(N719="snížená",J719,0)</f>
        <v>0</v>
      </c>
      <c r="BG719" s="215">
        <f>IF(N719="zákl. přenesená",J719,0)</f>
        <v>0</v>
      </c>
      <c r="BH719" s="215">
        <f>IF(N719="sníž. přenesená",J719,0)</f>
        <v>0</v>
      </c>
      <c r="BI719" s="215">
        <f>IF(N719="nulová",J719,0)</f>
        <v>0</v>
      </c>
      <c r="BJ719" s="26" t="s">
        <v>24</v>
      </c>
      <c r="BK719" s="215">
        <f>ROUND(I719*H719,2)</f>
        <v>0</v>
      </c>
      <c r="BL719" s="26" t="s">
        <v>354</v>
      </c>
      <c r="BM719" s="26" t="s">
        <v>5730</v>
      </c>
    </row>
    <row r="720" s="1" customFormat="1">
      <c r="B720" s="48"/>
      <c r="D720" s="216" t="s">
        <v>288</v>
      </c>
      <c r="F720" s="217" t="s">
        <v>5731</v>
      </c>
      <c r="I720" s="218"/>
      <c r="L720" s="48"/>
      <c r="M720" s="219"/>
      <c r="N720" s="49"/>
      <c r="O720" s="49"/>
      <c r="P720" s="49"/>
      <c r="Q720" s="49"/>
      <c r="R720" s="49"/>
      <c r="S720" s="49"/>
      <c r="T720" s="87"/>
      <c r="AT720" s="26" t="s">
        <v>288</v>
      </c>
      <c r="AU720" s="26" t="s">
        <v>87</v>
      </c>
    </row>
    <row r="721" s="10" customFormat="1" ht="29.88" customHeight="1">
      <c r="B721" s="192"/>
      <c r="D721" s="193" t="s">
        <v>79</v>
      </c>
      <c r="E721" s="230" t="s">
        <v>2725</v>
      </c>
      <c r="F721" s="230" t="s">
        <v>2726</v>
      </c>
      <c r="I721" s="195"/>
      <c r="J721" s="231">
        <f>BK721</f>
        <v>0</v>
      </c>
      <c r="L721" s="192"/>
      <c r="M721" s="197"/>
      <c r="N721" s="198"/>
      <c r="O721" s="198"/>
      <c r="P721" s="199">
        <f>SUM(P722:P781)</f>
        <v>0</v>
      </c>
      <c r="Q721" s="198"/>
      <c r="R721" s="199">
        <f>SUM(R722:R781)</f>
        <v>0.68180999999999981</v>
      </c>
      <c r="S721" s="198"/>
      <c r="T721" s="200">
        <f>SUM(T722:T781)</f>
        <v>0</v>
      </c>
      <c r="AR721" s="193" t="s">
        <v>87</v>
      </c>
      <c r="AT721" s="201" t="s">
        <v>79</v>
      </c>
      <c r="AU721" s="201" t="s">
        <v>24</v>
      </c>
      <c r="AY721" s="193" t="s">
        <v>281</v>
      </c>
      <c r="BK721" s="202">
        <f>SUM(BK722:BK781)</f>
        <v>0</v>
      </c>
    </row>
    <row r="722" s="1" customFormat="1" ht="16.5" customHeight="1">
      <c r="B722" s="203"/>
      <c r="C722" s="204" t="s">
        <v>2059</v>
      </c>
      <c r="D722" s="204" t="s">
        <v>282</v>
      </c>
      <c r="E722" s="205" t="s">
        <v>5732</v>
      </c>
      <c r="F722" s="206" t="s">
        <v>5733</v>
      </c>
      <c r="G722" s="207" t="s">
        <v>362</v>
      </c>
      <c r="H722" s="208">
        <v>3</v>
      </c>
      <c r="I722" s="209"/>
      <c r="J722" s="210">
        <f>ROUND(I722*H722,2)</f>
        <v>0</v>
      </c>
      <c r="K722" s="206" t="s">
        <v>389</v>
      </c>
      <c r="L722" s="48"/>
      <c r="M722" s="211" t="s">
        <v>5</v>
      </c>
      <c r="N722" s="212" t="s">
        <v>51</v>
      </c>
      <c r="O722" s="49"/>
      <c r="P722" s="213">
        <f>O722*H722</f>
        <v>0</v>
      </c>
      <c r="Q722" s="213">
        <v>0.00645</v>
      </c>
      <c r="R722" s="213">
        <f>Q722*H722</f>
        <v>0.019349999999999999</v>
      </c>
      <c r="S722" s="213">
        <v>0</v>
      </c>
      <c r="T722" s="214">
        <f>S722*H722</f>
        <v>0</v>
      </c>
      <c r="AR722" s="26" t="s">
        <v>354</v>
      </c>
      <c r="AT722" s="26" t="s">
        <v>282</v>
      </c>
      <c r="AU722" s="26" t="s">
        <v>87</v>
      </c>
      <c r="AY722" s="26" t="s">
        <v>281</v>
      </c>
      <c r="BE722" s="215">
        <f>IF(N722="základní",J722,0)</f>
        <v>0</v>
      </c>
      <c r="BF722" s="215">
        <f>IF(N722="snížená",J722,0)</f>
        <v>0</v>
      </c>
      <c r="BG722" s="215">
        <f>IF(N722="zákl. přenesená",J722,0)</f>
        <v>0</v>
      </c>
      <c r="BH722" s="215">
        <f>IF(N722="sníž. přenesená",J722,0)</f>
        <v>0</v>
      </c>
      <c r="BI722" s="215">
        <f>IF(N722="nulová",J722,0)</f>
        <v>0</v>
      </c>
      <c r="BJ722" s="26" t="s">
        <v>24</v>
      </c>
      <c r="BK722" s="215">
        <f>ROUND(I722*H722,2)</f>
        <v>0</v>
      </c>
      <c r="BL722" s="26" t="s">
        <v>354</v>
      </c>
      <c r="BM722" s="26" t="s">
        <v>5734</v>
      </c>
    </row>
    <row r="723" s="1" customFormat="1">
      <c r="B723" s="48"/>
      <c r="D723" s="216" t="s">
        <v>288</v>
      </c>
      <c r="F723" s="217" t="s">
        <v>5735</v>
      </c>
      <c r="I723" s="218"/>
      <c r="L723" s="48"/>
      <c r="M723" s="219"/>
      <c r="N723" s="49"/>
      <c r="O723" s="49"/>
      <c r="P723" s="49"/>
      <c r="Q723" s="49"/>
      <c r="R723" s="49"/>
      <c r="S723" s="49"/>
      <c r="T723" s="87"/>
      <c r="AT723" s="26" t="s">
        <v>288</v>
      </c>
      <c r="AU723" s="26" t="s">
        <v>87</v>
      </c>
    </row>
    <row r="724" s="12" customFormat="1">
      <c r="B724" s="232"/>
      <c r="D724" s="216" t="s">
        <v>402</v>
      </c>
      <c r="E724" s="233" t="s">
        <v>5</v>
      </c>
      <c r="F724" s="234" t="s">
        <v>5736</v>
      </c>
      <c r="H724" s="233" t="s">
        <v>5</v>
      </c>
      <c r="I724" s="235"/>
      <c r="L724" s="232"/>
      <c r="M724" s="236"/>
      <c r="N724" s="237"/>
      <c r="O724" s="237"/>
      <c r="P724" s="237"/>
      <c r="Q724" s="237"/>
      <c r="R724" s="237"/>
      <c r="S724" s="237"/>
      <c r="T724" s="238"/>
      <c r="AT724" s="233" t="s">
        <v>402</v>
      </c>
      <c r="AU724" s="233" t="s">
        <v>87</v>
      </c>
      <c r="AV724" s="12" t="s">
        <v>24</v>
      </c>
      <c r="AW724" s="12" t="s">
        <v>43</v>
      </c>
      <c r="AX724" s="12" t="s">
        <v>80</v>
      </c>
      <c r="AY724" s="233" t="s">
        <v>281</v>
      </c>
    </row>
    <row r="725" s="13" customFormat="1">
      <c r="B725" s="239"/>
      <c r="D725" s="216" t="s">
        <v>402</v>
      </c>
      <c r="E725" s="240" t="s">
        <v>5</v>
      </c>
      <c r="F725" s="241" t="s">
        <v>5513</v>
      </c>
      <c r="H725" s="242">
        <v>3</v>
      </c>
      <c r="I725" s="243"/>
      <c r="L725" s="239"/>
      <c r="M725" s="244"/>
      <c r="N725" s="245"/>
      <c r="O725" s="245"/>
      <c r="P725" s="245"/>
      <c r="Q725" s="245"/>
      <c r="R725" s="245"/>
      <c r="S725" s="245"/>
      <c r="T725" s="246"/>
      <c r="AT725" s="240" t="s">
        <v>402</v>
      </c>
      <c r="AU725" s="240" t="s">
        <v>87</v>
      </c>
      <c r="AV725" s="13" t="s">
        <v>87</v>
      </c>
      <c r="AW725" s="13" t="s">
        <v>43</v>
      </c>
      <c r="AX725" s="13" t="s">
        <v>24</v>
      </c>
      <c r="AY725" s="240" t="s">
        <v>281</v>
      </c>
    </row>
    <row r="726" s="1" customFormat="1" ht="25.5" customHeight="1">
      <c r="B726" s="203"/>
      <c r="C726" s="204" t="s">
        <v>2064</v>
      </c>
      <c r="D726" s="204" t="s">
        <v>282</v>
      </c>
      <c r="E726" s="205" t="s">
        <v>5737</v>
      </c>
      <c r="F726" s="206" t="s">
        <v>5738</v>
      </c>
      <c r="G726" s="207" t="s">
        <v>362</v>
      </c>
      <c r="H726" s="208">
        <v>6</v>
      </c>
      <c r="I726" s="209"/>
      <c r="J726" s="210">
        <f>ROUND(I726*H726,2)</f>
        <v>0</v>
      </c>
      <c r="K726" s="206" t="s">
        <v>389</v>
      </c>
      <c r="L726" s="48"/>
      <c r="M726" s="211" t="s">
        <v>5</v>
      </c>
      <c r="N726" s="212" t="s">
        <v>51</v>
      </c>
      <c r="O726" s="49"/>
      <c r="P726" s="213">
        <f>O726*H726</f>
        <v>0</v>
      </c>
      <c r="Q726" s="213">
        <v>0.016920000000000001</v>
      </c>
      <c r="R726" s="213">
        <f>Q726*H726</f>
        <v>0.10152</v>
      </c>
      <c r="S726" s="213">
        <v>0</v>
      </c>
      <c r="T726" s="214">
        <f>S726*H726</f>
        <v>0</v>
      </c>
      <c r="AR726" s="26" t="s">
        <v>354</v>
      </c>
      <c r="AT726" s="26" t="s">
        <v>282</v>
      </c>
      <c r="AU726" s="26" t="s">
        <v>87</v>
      </c>
      <c r="AY726" s="26" t="s">
        <v>281</v>
      </c>
      <c r="BE726" s="215">
        <f>IF(N726="základní",J726,0)</f>
        <v>0</v>
      </c>
      <c r="BF726" s="215">
        <f>IF(N726="snížená",J726,0)</f>
        <v>0</v>
      </c>
      <c r="BG726" s="215">
        <f>IF(N726="zákl. přenesená",J726,0)</f>
        <v>0</v>
      </c>
      <c r="BH726" s="215">
        <f>IF(N726="sníž. přenesená",J726,0)</f>
        <v>0</v>
      </c>
      <c r="BI726" s="215">
        <f>IF(N726="nulová",J726,0)</f>
        <v>0</v>
      </c>
      <c r="BJ726" s="26" t="s">
        <v>24</v>
      </c>
      <c r="BK726" s="215">
        <f>ROUND(I726*H726,2)</f>
        <v>0</v>
      </c>
      <c r="BL726" s="26" t="s">
        <v>354</v>
      </c>
      <c r="BM726" s="26" t="s">
        <v>5739</v>
      </c>
    </row>
    <row r="727" s="1" customFormat="1">
      <c r="B727" s="48"/>
      <c r="D727" s="216" t="s">
        <v>288</v>
      </c>
      <c r="F727" s="217" t="s">
        <v>5740</v>
      </c>
      <c r="I727" s="218"/>
      <c r="L727" s="48"/>
      <c r="M727" s="219"/>
      <c r="N727" s="49"/>
      <c r="O727" s="49"/>
      <c r="P727" s="49"/>
      <c r="Q727" s="49"/>
      <c r="R727" s="49"/>
      <c r="S727" s="49"/>
      <c r="T727" s="87"/>
      <c r="AT727" s="26" t="s">
        <v>288</v>
      </c>
      <c r="AU727" s="26" t="s">
        <v>87</v>
      </c>
    </row>
    <row r="728" s="12" customFormat="1">
      <c r="B728" s="232"/>
      <c r="D728" s="216" t="s">
        <v>402</v>
      </c>
      <c r="E728" s="233" t="s">
        <v>5</v>
      </c>
      <c r="F728" s="234" t="s">
        <v>5267</v>
      </c>
      <c r="H728" s="233" t="s">
        <v>5</v>
      </c>
      <c r="I728" s="235"/>
      <c r="L728" s="232"/>
      <c r="M728" s="236"/>
      <c r="N728" s="237"/>
      <c r="O728" s="237"/>
      <c r="P728" s="237"/>
      <c r="Q728" s="237"/>
      <c r="R728" s="237"/>
      <c r="S728" s="237"/>
      <c r="T728" s="238"/>
      <c r="AT728" s="233" t="s">
        <v>402</v>
      </c>
      <c r="AU728" s="233" t="s">
        <v>87</v>
      </c>
      <c r="AV728" s="12" t="s">
        <v>24</v>
      </c>
      <c r="AW728" s="12" t="s">
        <v>43</v>
      </c>
      <c r="AX728" s="12" t="s">
        <v>80</v>
      </c>
      <c r="AY728" s="233" t="s">
        <v>281</v>
      </c>
    </row>
    <row r="729" s="13" customFormat="1">
      <c r="B729" s="239"/>
      <c r="D729" s="216" t="s">
        <v>402</v>
      </c>
      <c r="E729" s="240" t="s">
        <v>5</v>
      </c>
      <c r="F729" s="241" t="s">
        <v>5741</v>
      </c>
      <c r="H729" s="242">
        <v>6</v>
      </c>
      <c r="I729" s="243"/>
      <c r="L729" s="239"/>
      <c r="M729" s="244"/>
      <c r="N729" s="245"/>
      <c r="O729" s="245"/>
      <c r="P729" s="245"/>
      <c r="Q729" s="245"/>
      <c r="R729" s="245"/>
      <c r="S729" s="245"/>
      <c r="T729" s="246"/>
      <c r="AT729" s="240" t="s">
        <v>402</v>
      </c>
      <c r="AU729" s="240" t="s">
        <v>87</v>
      </c>
      <c r="AV729" s="13" t="s">
        <v>87</v>
      </c>
      <c r="AW729" s="13" t="s">
        <v>43</v>
      </c>
      <c r="AX729" s="13" t="s">
        <v>24</v>
      </c>
      <c r="AY729" s="240" t="s">
        <v>281</v>
      </c>
    </row>
    <row r="730" s="1" customFormat="1" ht="16.5" customHeight="1">
      <c r="B730" s="203"/>
      <c r="C730" s="204" t="s">
        <v>2069</v>
      </c>
      <c r="D730" s="204" t="s">
        <v>282</v>
      </c>
      <c r="E730" s="205" t="s">
        <v>5742</v>
      </c>
      <c r="F730" s="206" t="s">
        <v>5743</v>
      </c>
      <c r="G730" s="207" t="s">
        <v>362</v>
      </c>
      <c r="H730" s="208">
        <v>3</v>
      </c>
      <c r="I730" s="209"/>
      <c r="J730" s="210">
        <f>ROUND(I730*H730,2)</f>
        <v>0</v>
      </c>
      <c r="K730" s="206" t="s">
        <v>389</v>
      </c>
      <c r="L730" s="48"/>
      <c r="M730" s="211" t="s">
        <v>5</v>
      </c>
      <c r="N730" s="212" t="s">
        <v>51</v>
      </c>
      <c r="O730" s="49"/>
      <c r="P730" s="213">
        <f>O730*H730</f>
        <v>0</v>
      </c>
      <c r="Q730" s="213">
        <v>0.010580000000000001</v>
      </c>
      <c r="R730" s="213">
        <f>Q730*H730</f>
        <v>0.031740000000000004</v>
      </c>
      <c r="S730" s="213">
        <v>0</v>
      </c>
      <c r="T730" s="214">
        <f>S730*H730</f>
        <v>0</v>
      </c>
      <c r="AR730" s="26" t="s">
        <v>354</v>
      </c>
      <c r="AT730" s="26" t="s">
        <v>282</v>
      </c>
      <c r="AU730" s="26" t="s">
        <v>87</v>
      </c>
      <c r="AY730" s="26" t="s">
        <v>281</v>
      </c>
      <c r="BE730" s="215">
        <f>IF(N730="základní",J730,0)</f>
        <v>0</v>
      </c>
      <c r="BF730" s="215">
        <f>IF(N730="snížená",J730,0)</f>
        <v>0</v>
      </c>
      <c r="BG730" s="215">
        <f>IF(N730="zákl. přenesená",J730,0)</f>
        <v>0</v>
      </c>
      <c r="BH730" s="215">
        <f>IF(N730="sníž. přenesená",J730,0)</f>
        <v>0</v>
      </c>
      <c r="BI730" s="215">
        <f>IF(N730="nulová",J730,0)</f>
        <v>0</v>
      </c>
      <c r="BJ730" s="26" t="s">
        <v>24</v>
      </c>
      <c r="BK730" s="215">
        <f>ROUND(I730*H730,2)</f>
        <v>0</v>
      </c>
      <c r="BL730" s="26" t="s">
        <v>354</v>
      </c>
      <c r="BM730" s="26" t="s">
        <v>5744</v>
      </c>
    </row>
    <row r="731" s="1" customFormat="1">
      <c r="B731" s="48"/>
      <c r="D731" s="216" t="s">
        <v>288</v>
      </c>
      <c r="F731" s="217" t="s">
        <v>5745</v>
      </c>
      <c r="I731" s="218"/>
      <c r="L731" s="48"/>
      <c r="M731" s="219"/>
      <c r="N731" s="49"/>
      <c r="O731" s="49"/>
      <c r="P731" s="49"/>
      <c r="Q731" s="49"/>
      <c r="R731" s="49"/>
      <c r="S731" s="49"/>
      <c r="T731" s="87"/>
      <c r="AT731" s="26" t="s">
        <v>288</v>
      </c>
      <c r="AU731" s="26" t="s">
        <v>87</v>
      </c>
    </row>
    <row r="732" s="12" customFormat="1">
      <c r="B732" s="232"/>
      <c r="D732" s="216" t="s">
        <v>402</v>
      </c>
      <c r="E732" s="233" t="s">
        <v>5</v>
      </c>
      <c r="F732" s="234" t="s">
        <v>5267</v>
      </c>
      <c r="H732" s="233" t="s">
        <v>5</v>
      </c>
      <c r="I732" s="235"/>
      <c r="L732" s="232"/>
      <c r="M732" s="236"/>
      <c r="N732" s="237"/>
      <c r="O732" s="237"/>
      <c r="P732" s="237"/>
      <c r="Q732" s="237"/>
      <c r="R732" s="237"/>
      <c r="S732" s="237"/>
      <c r="T732" s="238"/>
      <c r="AT732" s="233" t="s">
        <v>402</v>
      </c>
      <c r="AU732" s="233" t="s">
        <v>87</v>
      </c>
      <c r="AV732" s="12" t="s">
        <v>24</v>
      </c>
      <c r="AW732" s="12" t="s">
        <v>43</v>
      </c>
      <c r="AX732" s="12" t="s">
        <v>80</v>
      </c>
      <c r="AY732" s="233" t="s">
        <v>281</v>
      </c>
    </row>
    <row r="733" s="13" customFormat="1">
      <c r="B733" s="239"/>
      <c r="D733" s="216" t="s">
        <v>402</v>
      </c>
      <c r="E733" s="240" t="s">
        <v>5</v>
      </c>
      <c r="F733" s="241" t="s">
        <v>5746</v>
      </c>
      <c r="H733" s="242">
        <v>3</v>
      </c>
      <c r="I733" s="243"/>
      <c r="L733" s="239"/>
      <c r="M733" s="244"/>
      <c r="N733" s="245"/>
      <c r="O733" s="245"/>
      <c r="P733" s="245"/>
      <c r="Q733" s="245"/>
      <c r="R733" s="245"/>
      <c r="S733" s="245"/>
      <c r="T733" s="246"/>
      <c r="AT733" s="240" t="s">
        <v>402</v>
      </c>
      <c r="AU733" s="240" t="s">
        <v>87</v>
      </c>
      <c r="AV733" s="13" t="s">
        <v>87</v>
      </c>
      <c r="AW733" s="13" t="s">
        <v>43</v>
      </c>
      <c r="AX733" s="13" t="s">
        <v>24</v>
      </c>
      <c r="AY733" s="240" t="s">
        <v>281</v>
      </c>
    </row>
    <row r="734" s="1" customFormat="1" ht="16.5" customHeight="1">
      <c r="B734" s="203"/>
      <c r="C734" s="204" t="s">
        <v>2074</v>
      </c>
      <c r="D734" s="204" t="s">
        <v>282</v>
      </c>
      <c r="E734" s="205" t="s">
        <v>5747</v>
      </c>
      <c r="F734" s="206" t="s">
        <v>5748</v>
      </c>
      <c r="G734" s="207" t="s">
        <v>362</v>
      </c>
      <c r="H734" s="208">
        <v>2</v>
      </c>
      <c r="I734" s="209"/>
      <c r="J734" s="210">
        <f>ROUND(I734*H734,2)</f>
        <v>0</v>
      </c>
      <c r="K734" s="206" t="s">
        <v>5</v>
      </c>
      <c r="L734" s="48"/>
      <c r="M734" s="211" t="s">
        <v>5</v>
      </c>
      <c r="N734" s="212" t="s">
        <v>51</v>
      </c>
      <c r="O734" s="49"/>
      <c r="P734" s="213">
        <f>O734*H734</f>
        <v>0</v>
      </c>
      <c r="Q734" s="213">
        <v>0.010580000000000001</v>
      </c>
      <c r="R734" s="213">
        <f>Q734*H734</f>
        <v>0.021160000000000002</v>
      </c>
      <c r="S734" s="213">
        <v>0</v>
      </c>
      <c r="T734" s="214">
        <f>S734*H734</f>
        <v>0</v>
      </c>
      <c r="AR734" s="26" t="s">
        <v>354</v>
      </c>
      <c r="AT734" s="26" t="s">
        <v>282</v>
      </c>
      <c r="AU734" s="26" t="s">
        <v>87</v>
      </c>
      <c r="AY734" s="26" t="s">
        <v>281</v>
      </c>
      <c r="BE734" s="215">
        <f>IF(N734="základní",J734,0)</f>
        <v>0</v>
      </c>
      <c r="BF734" s="215">
        <f>IF(N734="snížená",J734,0)</f>
        <v>0</v>
      </c>
      <c r="BG734" s="215">
        <f>IF(N734="zákl. přenesená",J734,0)</f>
        <v>0</v>
      </c>
      <c r="BH734" s="215">
        <f>IF(N734="sníž. přenesená",J734,0)</f>
        <v>0</v>
      </c>
      <c r="BI734" s="215">
        <f>IF(N734="nulová",J734,0)</f>
        <v>0</v>
      </c>
      <c r="BJ734" s="26" t="s">
        <v>24</v>
      </c>
      <c r="BK734" s="215">
        <f>ROUND(I734*H734,2)</f>
        <v>0</v>
      </c>
      <c r="BL734" s="26" t="s">
        <v>354</v>
      </c>
      <c r="BM734" s="26" t="s">
        <v>5749</v>
      </c>
    </row>
    <row r="735" s="1" customFormat="1">
      <c r="B735" s="48"/>
      <c r="D735" s="216" t="s">
        <v>288</v>
      </c>
      <c r="F735" s="217" t="s">
        <v>5750</v>
      </c>
      <c r="I735" s="218"/>
      <c r="L735" s="48"/>
      <c r="M735" s="219"/>
      <c r="N735" s="49"/>
      <c r="O735" s="49"/>
      <c r="P735" s="49"/>
      <c r="Q735" s="49"/>
      <c r="R735" s="49"/>
      <c r="S735" s="49"/>
      <c r="T735" s="87"/>
      <c r="AT735" s="26" t="s">
        <v>288</v>
      </c>
      <c r="AU735" s="26" t="s">
        <v>87</v>
      </c>
    </row>
    <row r="736" s="1" customFormat="1" ht="25.5" customHeight="1">
      <c r="B736" s="203"/>
      <c r="C736" s="204" t="s">
        <v>2079</v>
      </c>
      <c r="D736" s="204" t="s">
        <v>282</v>
      </c>
      <c r="E736" s="205" t="s">
        <v>5751</v>
      </c>
      <c r="F736" s="206" t="s">
        <v>5752</v>
      </c>
      <c r="G736" s="207" t="s">
        <v>362</v>
      </c>
      <c r="H736" s="208">
        <v>15</v>
      </c>
      <c r="I736" s="209"/>
      <c r="J736" s="210">
        <f>ROUND(I736*H736,2)</f>
        <v>0</v>
      </c>
      <c r="K736" s="206" t="s">
        <v>389</v>
      </c>
      <c r="L736" s="48"/>
      <c r="M736" s="211" t="s">
        <v>5</v>
      </c>
      <c r="N736" s="212" t="s">
        <v>51</v>
      </c>
      <c r="O736" s="49"/>
      <c r="P736" s="213">
        <f>O736*H736</f>
        <v>0</v>
      </c>
      <c r="Q736" s="213">
        <v>0.014760000000000001</v>
      </c>
      <c r="R736" s="213">
        <f>Q736*H736</f>
        <v>0.22140000000000001</v>
      </c>
      <c r="S736" s="213">
        <v>0</v>
      </c>
      <c r="T736" s="214">
        <f>S736*H736</f>
        <v>0</v>
      </c>
      <c r="AR736" s="26" t="s">
        <v>354</v>
      </c>
      <c r="AT736" s="26" t="s">
        <v>282</v>
      </c>
      <c r="AU736" s="26" t="s">
        <v>87</v>
      </c>
      <c r="AY736" s="26" t="s">
        <v>281</v>
      </c>
      <c r="BE736" s="215">
        <f>IF(N736="základní",J736,0)</f>
        <v>0</v>
      </c>
      <c r="BF736" s="215">
        <f>IF(N736="snížená",J736,0)</f>
        <v>0</v>
      </c>
      <c r="BG736" s="215">
        <f>IF(N736="zákl. přenesená",J736,0)</f>
        <v>0</v>
      </c>
      <c r="BH736" s="215">
        <f>IF(N736="sníž. přenesená",J736,0)</f>
        <v>0</v>
      </c>
      <c r="BI736" s="215">
        <f>IF(N736="nulová",J736,0)</f>
        <v>0</v>
      </c>
      <c r="BJ736" s="26" t="s">
        <v>24</v>
      </c>
      <c r="BK736" s="215">
        <f>ROUND(I736*H736,2)</f>
        <v>0</v>
      </c>
      <c r="BL736" s="26" t="s">
        <v>354</v>
      </c>
      <c r="BM736" s="26" t="s">
        <v>5753</v>
      </c>
    </row>
    <row r="737" s="1" customFormat="1">
      <c r="B737" s="48"/>
      <c r="D737" s="216" t="s">
        <v>288</v>
      </c>
      <c r="F737" s="217" t="s">
        <v>5754</v>
      </c>
      <c r="I737" s="218"/>
      <c r="L737" s="48"/>
      <c r="M737" s="219"/>
      <c r="N737" s="49"/>
      <c r="O737" s="49"/>
      <c r="P737" s="49"/>
      <c r="Q737" s="49"/>
      <c r="R737" s="49"/>
      <c r="S737" s="49"/>
      <c r="T737" s="87"/>
      <c r="AT737" s="26" t="s">
        <v>288</v>
      </c>
      <c r="AU737" s="26" t="s">
        <v>87</v>
      </c>
    </row>
    <row r="738" s="12" customFormat="1">
      <c r="B738" s="232"/>
      <c r="D738" s="216" t="s">
        <v>402</v>
      </c>
      <c r="E738" s="233" t="s">
        <v>5</v>
      </c>
      <c r="F738" s="234" t="s">
        <v>5267</v>
      </c>
      <c r="H738" s="233" t="s">
        <v>5</v>
      </c>
      <c r="I738" s="235"/>
      <c r="L738" s="232"/>
      <c r="M738" s="236"/>
      <c r="N738" s="237"/>
      <c r="O738" s="237"/>
      <c r="P738" s="237"/>
      <c r="Q738" s="237"/>
      <c r="R738" s="237"/>
      <c r="S738" s="237"/>
      <c r="T738" s="238"/>
      <c r="AT738" s="233" t="s">
        <v>402</v>
      </c>
      <c r="AU738" s="233" t="s">
        <v>87</v>
      </c>
      <c r="AV738" s="12" t="s">
        <v>24</v>
      </c>
      <c r="AW738" s="12" t="s">
        <v>43</v>
      </c>
      <c r="AX738" s="12" t="s">
        <v>80</v>
      </c>
      <c r="AY738" s="233" t="s">
        <v>281</v>
      </c>
    </row>
    <row r="739" s="13" customFormat="1">
      <c r="B739" s="239"/>
      <c r="D739" s="216" t="s">
        <v>402</v>
      </c>
      <c r="E739" s="240" t="s">
        <v>5</v>
      </c>
      <c r="F739" s="241" t="s">
        <v>5755</v>
      </c>
      <c r="H739" s="242">
        <v>15</v>
      </c>
      <c r="I739" s="243"/>
      <c r="L739" s="239"/>
      <c r="M739" s="244"/>
      <c r="N739" s="245"/>
      <c r="O739" s="245"/>
      <c r="P739" s="245"/>
      <c r="Q739" s="245"/>
      <c r="R739" s="245"/>
      <c r="S739" s="245"/>
      <c r="T739" s="246"/>
      <c r="AT739" s="240" t="s">
        <v>402</v>
      </c>
      <c r="AU739" s="240" t="s">
        <v>87</v>
      </c>
      <c r="AV739" s="13" t="s">
        <v>87</v>
      </c>
      <c r="AW739" s="13" t="s">
        <v>43</v>
      </c>
      <c r="AX739" s="13" t="s">
        <v>24</v>
      </c>
      <c r="AY739" s="240" t="s">
        <v>281</v>
      </c>
    </row>
    <row r="740" s="1" customFormat="1" ht="16.5" customHeight="1">
      <c r="B740" s="203"/>
      <c r="C740" s="204" t="s">
        <v>2084</v>
      </c>
      <c r="D740" s="204" t="s">
        <v>282</v>
      </c>
      <c r="E740" s="205" t="s">
        <v>5756</v>
      </c>
      <c r="F740" s="206" t="s">
        <v>5757</v>
      </c>
      <c r="G740" s="207" t="s">
        <v>362</v>
      </c>
      <c r="H740" s="208">
        <v>2</v>
      </c>
      <c r="I740" s="209"/>
      <c r="J740" s="210">
        <f>ROUND(I740*H740,2)</f>
        <v>0</v>
      </c>
      <c r="K740" s="206" t="s">
        <v>389</v>
      </c>
      <c r="L740" s="48"/>
      <c r="M740" s="211" t="s">
        <v>5</v>
      </c>
      <c r="N740" s="212" t="s">
        <v>51</v>
      </c>
      <c r="O740" s="49"/>
      <c r="P740" s="213">
        <f>O740*H740</f>
        <v>0</v>
      </c>
      <c r="Q740" s="213">
        <v>0.00031</v>
      </c>
      <c r="R740" s="213">
        <f>Q740*H740</f>
        <v>0.00062</v>
      </c>
      <c r="S740" s="213">
        <v>0</v>
      </c>
      <c r="T740" s="214">
        <f>S740*H740</f>
        <v>0</v>
      </c>
      <c r="AR740" s="26" t="s">
        <v>354</v>
      </c>
      <c r="AT740" s="26" t="s">
        <v>282</v>
      </c>
      <c r="AU740" s="26" t="s">
        <v>87</v>
      </c>
      <c r="AY740" s="26" t="s">
        <v>281</v>
      </c>
      <c r="BE740" s="215">
        <f>IF(N740="základní",J740,0)</f>
        <v>0</v>
      </c>
      <c r="BF740" s="215">
        <f>IF(N740="snížená",J740,0)</f>
        <v>0</v>
      </c>
      <c r="BG740" s="215">
        <f>IF(N740="zákl. přenesená",J740,0)</f>
        <v>0</v>
      </c>
      <c r="BH740" s="215">
        <f>IF(N740="sníž. přenesená",J740,0)</f>
        <v>0</v>
      </c>
      <c r="BI740" s="215">
        <f>IF(N740="nulová",J740,0)</f>
        <v>0</v>
      </c>
      <c r="BJ740" s="26" t="s">
        <v>24</v>
      </c>
      <c r="BK740" s="215">
        <f>ROUND(I740*H740,2)</f>
        <v>0</v>
      </c>
      <c r="BL740" s="26" t="s">
        <v>354</v>
      </c>
      <c r="BM740" s="26" t="s">
        <v>5758</v>
      </c>
    </row>
    <row r="741" s="1" customFormat="1">
      <c r="B741" s="48"/>
      <c r="D741" s="216" t="s">
        <v>288</v>
      </c>
      <c r="F741" s="217" t="s">
        <v>5759</v>
      </c>
      <c r="I741" s="218"/>
      <c r="L741" s="48"/>
      <c r="M741" s="219"/>
      <c r="N741" s="49"/>
      <c r="O741" s="49"/>
      <c r="P741" s="49"/>
      <c r="Q741" s="49"/>
      <c r="R741" s="49"/>
      <c r="S741" s="49"/>
      <c r="T741" s="87"/>
      <c r="AT741" s="26" t="s">
        <v>288</v>
      </c>
      <c r="AU741" s="26" t="s">
        <v>87</v>
      </c>
    </row>
    <row r="742" s="12" customFormat="1">
      <c r="B742" s="232"/>
      <c r="D742" s="216" t="s">
        <v>402</v>
      </c>
      <c r="E742" s="233" t="s">
        <v>5</v>
      </c>
      <c r="F742" s="234" t="s">
        <v>5267</v>
      </c>
      <c r="H742" s="233" t="s">
        <v>5</v>
      </c>
      <c r="I742" s="235"/>
      <c r="L742" s="232"/>
      <c r="M742" s="236"/>
      <c r="N742" s="237"/>
      <c r="O742" s="237"/>
      <c r="P742" s="237"/>
      <c r="Q742" s="237"/>
      <c r="R742" s="237"/>
      <c r="S742" s="237"/>
      <c r="T742" s="238"/>
      <c r="AT742" s="233" t="s">
        <v>402</v>
      </c>
      <c r="AU742" s="233" t="s">
        <v>87</v>
      </c>
      <c r="AV742" s="12" t="s">
        <v>24</v>
      </c>
      <c r="AW742" s="12" t="s">
        <v>43</v>
      </c>
      <c r="AX742" s="12" t="s">
        <v>80</v>
      </c>
      <c r="AY742" s="233" t="s">
        <v>281</v>
      </c>
    </row>
    <row r="743" s="13" customFormat="1">
      <c r="B743" s="239"/>
      <c r="D743" s="216" t="s">
        <v>402</v>
      </c>
      <c r="E743" s="240" t="s">
        <v>5</v>
      </c>
      <c r="F743" s="241" t="s">
        <v>5169</v>
      </c>
      <c r="H743" s="242">
        <v>2</v>
      </c>
      <c r="I743" s="243"/>
      <c r="L743" s="239"/>
      <c r="M743" s="244"/>
      <c r="N743" s="245"/>
      <c r="O743" s="245"/>
      <c r="P743" s="245"/>
      <c r="Q743" s="245"/>
      <c r="R743" s="245"/>
      <c r="S743" s="245"/>
      <c r="T743" s="246"/>
      <c r="AT743" s="240" t="s">
        <v>402</v>
      </c>
      <c r="AU743" s="240" t="s">
        <v>87</v>
      </c>
      <c r="AV743" s="13" t="s">
        <v>87</v>
      </c>
      <c r="AW743" s="13" t="s">
        <v>43</v>
      </c>
      <c r="AX743" s="13" t="s">
        <v>24</v>
      </c>
      <c r="AY743" s="240" t="s">
        <v>281</v>
      </c>
    </row>
    <row r="744" s="1" customFormat="1" ht="25.5" customHeight="1">
      <c r="B744" s="203"/>
      <c r="C744" s="255" t="s">
        <v>2089</v>
      </c>
      <c r="D744" s="255" t="s">
        <v>512</v>
      </c>
      <c r="E744" s="256" t="s">
        <v>5760</v>
      </c>
      <c r="F744" s="257" t="s">
        <v>5761</v>
      </c>
      <c r="G744" s="258" t="s">
        <v>515</v>
      </c>
      <c r="H744" s="259">
        <v>2</v>
      </c>
      <c r="I744" s="260"/>
      <c r="J744" s="261">
        <f>ROUND(I744*H744,2)</f>
        <v>0</v>
      </c>
      <c r="K744" s="257" t="s">
        <v>389</v>
      </c>
      <c r="L744" s="262"/>
      <c r="M744" s="263" t="s">
        <v>5</v>
      </c>
      <c r="N744" s="264" t="s">
        <v>51</v>
      </c>
      <c r="O744" s="49"/>
      <c r="P744" s="213">
        <f>O744*H744</f>
        <v>0</v>
      </c>
      <c r="Q744" s="213">
        <v>0.0040000000000000001</v>
      </c>
      <c r="R744" s="213">
        <f>Q744*H744</f>
        <v>0.0080000000000000002</v>
      </c>
      <c r="S744" s="213">
        <v>0</v>
      </c>
      <c r="T744" s="214">
        <f>S744*H744</f>
        <v>0</v>
      </c>
      <c r="AR744" s="26" t="s">
        <v>738</v>
      </c>
      <c r="AT744" s="26" t="s">
        <v>512</v>
      </c>
      <c r="AU744" s="26" t="s">
        <v>87</v>
      </c>
      <c r="AY744" s="26" t="s">
        <v>281</v>
      </c>
      <c r="BE744" s="215">
        <f>IF(N744="základní",J744,0)</f>
        <v>0</v>
      </c>
      <c r="BF744" s="215">
        <f>IF(N744="snížená",J744,0)</f>
        <v>0</v>
      </c>
      <c r="BG744" s="215">
        <f>IF(N744="zákl. přenesená",J744,0)</f>
        <v>0</v>
      </c>
      <c r="BH744" s="215">
        <f>IF(N744="sníž. přenesená",J744,0)</f>
        <v>0</v>
      </c>
      <c r="BI744" s="215">
        <f>IF(N744="nulová",J744,0)</f>
        <v>0</v>
      </c>
      <c r="BJ744" s="26" t="s">
        <v>24</v>
      </c>
      <c r="BK744" s="215">
        <f>ROUND(I744*H744,2)</f>
        <v>0</v>
      </c>
      <c r="BL744" s="26" t="s">
        <v>354</v>
      </c>
      <c r="BM744" s="26" t="s">
        <v>5762</v>
      </c>
    </row>
    <row r="745" s="1" customFormat="1">
      <c r="B745" s="48"/>
      <c r="D745" s="216" t="s">
        <v>288</v>
      </c>
      <c r="F745" s="217" t="s">
        <v>5763</v>
      </c>
      <c r="I745" s="218"/>
      <c r="L745" s="48"/>
      <c r="M745" s="219"/>
      <c r="N745" s="49"/>
      <c r="O745" s="49"/>
      <c r="P745" s="49"/>
      <c r="Q745" s="49"/>
      <c r="R745" s="49"/>
      <c r="S745" s="49"/>
      <c r="T745" s="87"/>
      <c r="AT745" s="26" t="s">
        <v>288</v>
      </c>
      <c r="AU745" s="26" t="s">
        <v>87</v>
      </c>
    </row>
    <row r="746" s="1" customFormat="1" ht="16.5" customHeight="1">
      <c r="B746" s="203"/>
      <c r="C746" s="204" t="s">
        <v>2094</v>
      </c>
      <c r="D746" s="204" t="s">
        <v>282</v>
      </c>
      <c r="E746" s="205" t="s">
        <v>5764</v>
      </c>
      <c r="F746" s="206" t="s">
        <v>5765</v>
      </c>
      <c r="G746" s="207" t="s">
        <v>362</v>
      </c>
      <c r="H746" s="208">
        <v>1</v>
      </c>
      <c r="I746" s="209"/>
      <c r="J746" s="210">
        <f>ROUND(I746*H746,2)</f>
        <v>0</v>
      </c>
      <c r="K746" s="206" t="s">
        <v>389</v>
      </c>
      <c r="L746" s="48"/>
      <c r="M746" s="211" t="s">
        <v>5</v>
      </c>
      <c r="N746" s="212" t="s">
        <v>51</v>
      </c>
      <c r="O746" s="49"/>
      <c r="P746" s="213">
        <f>O746*H746</f>
        <v>0</v>
      </c>
      <c r="Q746" s="213">
        <v>0.00044000000000000002</v>
      </c>
      <c r="R746" s="213">
        <f>Q746*H746</f>
        <v>0.00044000000000000002</v>
      </c>
      <c r="S746" s="213">
        <v>0</v>
      </c>
      <c r="T746" s="214">
        <f>S746*H746</f>
        <v>0</v>
      </c>
      <c r="AR746" s="26" t="s">
        <v>354</v>
      </c>
      <c r="AT746" s="26" t="s">
        <v>282</v>
      </c>
      <c r="AU746" s="26" t="s">
        <v>87</v>
      </c>
      <c r="AY746" s="26" t="s">
        <v>281</v>
      </c>
      <c r="BE746" s="215">
        <f>IF(N746="základní",J746,0)</f>
        <v>0</v>
      </c>
      <c r="BF746" s="215">
        <f>IF(N746="snížená",J746,0)</f>
        <v>0</v>
      </c>
      <c r="BG746" s="215">
        <f>IF(N746="zákl. přenesená",J746,0)</f>
        <v>0</v>
      </c>
      <c r="BH746" s="215">
        <f>IF(N746="sníž. přenesená",J746,0)</f>
        <v>0</v>
      </c>
      <c r="BI746" s="215">
        <f>IF(N746="nulová",J746,0)</f>
        <v>0</v>
      </c>
      <c r="BJ746" s="26" t="s">
        <v>24</v>
      </c>
      <c r="BK746" s="215">
        <f>ROUND(I746*H746,2)</f>
        <v>0</v>
      </c>
      <c r="BL746" s="26" t="s">
        <v>354</v>
      </c>
      <c r="BM746" s="26" t="s">
        <v>5766</v>
      </c>
    </row>
    <row r="747" s="1" customFormat="1">
      <c r="B747" s="48"/>
      <c r="D747" s="216" t="s">
        <v>288</v>
      </c>
      <c r="F747" s="217" t="s">
        <v>5767</v>
      </c>
      <c r="I747" s="218"/>
      <c r="L747" s="48"/>
      <c r="M747" s="219"/>
      <c r="N747" s="49"/>
      <c r="O747" s="49"/>
      <c r="P747" s="49"/>
      <c r="Q747" s="49"/>
      <c r="R747" s="49"/>
      <c r="S747" s="49"/>
      <c r="T747" s="87"/>
      <c r="AT747" s="26" t="s">
        <v>288</v>
      </c>
      <c r="AU747" s="26" t="s">
        <v>87</v>
      </c>
    </row>
    <row r="748" s="1" customFormat="1" ht="16.5" customHeight="1">
      <c r="B748" s="203"/>
      <c r="C748" s="255" t="s">
        <v>2099</v>
      </c>
      <c r="D748" s="255" t="s">
        <v>512</v>
      </c>
      <c r="E748" s="256" t="s">
        <v>5768</v>
      </c>
      <c r="F748" s="257" t="s">
        <v>5769</v>
      </c>
      <c r="G748" s="258" t="s">
        <v>515</v>
      </c>
      <c r="H748" s="259">
        <v>1</v>
      </c>
      <c r="I748" s="260"/>
      <c r="J748" s="261">
        <f>ROUND(I748*H748,2)</f>
        <v>0</v>
      </c>
      <c r="K748" s="257" t="s">
        <v>5</v>
      </c>
      <c r="L748" s="262"/>
      <c r="M748" s="263" t="s">
        <v>5</v>
      </c>
      <c r="N748" s="264" t="s">
        <v>51</v>
      </c>
      <c r="O748" s="49"/>
      <c r="P748" s="213">
        <f>O748*H748</f>
        <v>0</v>
      </c>
      <c r="Q748" s="213">
        <v>0.016</v>
      </c>
      <c r="R748" s="213">
        <f>Q748*H748</f>
        <v>0.016</v>
      </c>
      <c r="S748" s="213">
        <v>0</v>
      </c>
      <c r="T748" s="214">
        <f>S748*H748</f>
        <v>0</v>
      </c>
      <c r="AR748" s="26" t="s">
        <v>738</v>
      </c>
      <c r="AT748" s="26" t="s">
        <v>512</v>
      </c>
      <c r="AU748" s="26" t="s">
        <v>87</v>
      </c>
      <c r="AY748" s="26" t="s">
        <v>281</v>
      </c>
      <c r="BE748" s="215">
        <f>IF(N748="základní",J748,0)</f>
        <v>0</v>
      </c>
      <c r="BF748" s="215">
        <f>IF(N748="snížená",J748,0)</f>
        <v>0</v>
      </c>
      <c r="BG748" s="215">
        <f>IF(N748="zákl. přenesená",J748,0)</f>
        <v>0</v>
      </c>
      <c r="BH748" s="215">
        <f>IF(N748="sníž. přenesená",J748,0)</f>
        <v>0</v>
      </c>
      <c r="BI748" s="215">
        <f>IF(N748="nulová",J748,0)</f>
        <v>0</v>
      </c>
      <c r="BJ748" s="26" t="s">
        <v>24</v>
      </c>
      <c r="BK748" s="215">
        <f>ROUND(I748*H748,2)</f>
        <v>0</v>
      </c>
      <c r="BL748" s="26" t="s">
        <v>354</v>
      </c>
      <c r="BM748" s="26" t="s">
        <v>5770</v>
      </c>
    </row>
    <row r="749" s="1" customFormat="1">
      <c r="B749" s="48"/>
      <c r="D749" s="216" t="s">
        <v>288</v>
      </c>
      <c r="F749" s="217" t="s">
        <v>5771</v>
      </c>
      <c r="I749" s="218"/>
      <c r="L749" s="48"/>
      <c r="M749" s="219"/>
      <c r="N749" s="49"/>
      <c r="O749" s="49"/>
      <c r="P749" s="49"/>
      <c r="Q749" s="49"/>
      <c r="R749" s="49"/>
      <c r="S749" s="49"/>
      <c r="T749" s="87"/>
      <c r="AT749" s="26" t="s">
        <v>288</v>
      </c>
      <c r="AU749" s="26" t="s">
        <v>87</v>
      </c>
    </row>
    <row r="750" s="1" customFormat="1" ht="25.5" customHeight="1">
      <c r="B750" s="203"/>
      <c r="C750" s="204" t="s">
        <v>2104</v>
      </c>
      <c r="D750" s="204" t="s">
        <v>282</v>
      </c>
      <c r="E750" s="205" t="s">
        <v>5772</v>
      </c>
      <c r="F750" s="206" t="s">
        <v>5773</v>
      </c>
      <c r="G750" s="207" t="s">
        <v>362</v>
      </c>
      <c r="H750" s="208">
        <v>3</v>
      </c>
      <c r="I750" s="209"/>
      <c r="J750" s="210">
        <f>ROUND(I750*H750,2)</f>
        <v>0</v>
      </c>
      <c r="K750" s="206" t="s">
        <v>389</v>
      </c>
      <c r="L750" s="48"/>
      <c r="M750" s="211" t="s">
        <v>5</v>
      </c>
      <c r="N750" s="212" t="s">
        <v>51</v>
      </c>
      <c r="O750" s="49"/>
      <c r="P750" s="213">
        <f>O750*H750</f>
        <v>0</v>
      </c>
      <c r="Q750" s="213">
        <v>0.0147</v>
      </c>
      <c r="R750" s="213">
        <f>Q750*H750</f>
        <v>0.0441</v>
      </c>
      <c r="S750" s="213">
        <v>0</v>
      </c>
      <c r="T750" s="214">
        <f>S750*H750</f>
        <v>0</v>
      </c>
      <c r="AR750" s="26" t="s">
        <v>354</v>
      </c>
      <c r="AT750" s="26" t="s">
        <v>282</v>
      </c>
      <c r="AU750" s="26" t="s">
        <v>87</v>
      </c>
      <c r="AY750" s="26" t="s">
        <v>281</v>
      </c>
      <c r="BE750" s="215">
        <f>IF(N750="základní",J750,0)</f>
        <v>0</v>
      </c>
      <c r="BF750" s="215">
        <f>IF(N750="snížená",J750,0)</f>
        <v>0</v>
      </c>
      <c r="BG750" s="215">
        <f>IF(N750="zákl. přenesená",J750,0)</f>
        <v>0</v>
      </c>
      <c r="BH750" s="215">
        <f>IF(N750="sníž. přenesená",J750,0)</f>
        <v>0</v>
      </c>
      <c r="BI750" s="215">
        <f>IF(N750="nulová",J750,0)</f>
        <v>0</v>
      </c>
      <c r="BJ750" s="26" t="s">
        <v>24</v>
      </c>
      <c r="BK750" s="215">
        <f>ROUND(I750*H750,2)</f>
        <v>0</v>
      </c>
      <c r="BL750" s="26" t="s">
        <v>354</v>
      </c>
      <c r="BM750" s="26" t="s">
        <v>5774</v>
      </c>
    </row>
    <row r="751" s="1" customFormat="1">
      <c r="B751" s="48"/>
      <c r="D751" s="216" t="s">
        <v>288</v>
      </c>
      <c r="F751" s="217" t="s">
        <v>5775</v>
      </c>
      <c r="I751" s="218"/>
      <c r="L751" s="48"/>
      <c r="M751" s="219"/>
      <c r="N751" s="49"/>
      <c r="O751" s="49"/>
      <c r="P751" s="49"/>
      <c r="Q751" s="49"/>
      <c r="R751" s="49"/>
      <c r="S751" s="49"/>
      <c r="T751" s="87"/>
      <c r="AT751" s="26" t="s">
        <v>288</v>
      </c>
      <c r="AU751" s="26" t="s">
        <v>87</v>
      </c>
    </row>
    <row r="752" s="12" customFormat="1">
      <c r="B752" s="232"/>
      <c r="D752" s="216" t="s">
        <v>402</v>
      </c>
      <c r="E752" s="233" t="s">
        <v>5</v>
      </c>
      <c r="F752" s="234" t="s">
        <v>5267</v>
      </c>
      <c r="H752" s="233" t="s">
        <v>5</v>
      </c>
      <c r="I752" s="235"/>
      <c r="L752" s="232"/>
      <c r="M752" s="236"/>
      <c r="N752" s="237"/>
      <c r="O752" s="237"/>
      <c r="P752" s="237"/>
      <c r="Q752" s="237"/>
      <c r="R752" s="237"/>
      <c r="S752" s="237"/>
      <c r="T752" s="238"/>
      <c r="AT752" s="233" t="s">
        <v>402</v>
      </c>
      <c r="AU752" s="233" t="s">
        <v>87</v>
      </c>
      <c r="AV752" s="12" t="s">
        <v>24</v>
      </c>
      <c r="AW752" s="12" t="s">
        <v>43</v>
      </c>
      <c r="AX752" s="12" t="s">
        <v>80</v>
      </c>
      <c r="AY752" s="233" t="s">
        <v>281</v>
      </c>
    </row>
    <row r="753" s="13" customFormat="1">
      <c r="B753" s="239"/>
      <c r="D753" s="216" t="s">
        <v>402</v>
      </c>
      <c r="E753" s="240" t="s">
        <v>5</v>
      </c>
      <c r="F753" s="241" t="s">
        <v>5513</v>
      </c>
      <c r="H753" s="242">
        <v>3</v>
      </c>
      <c r="I753" s="243"/>
      <c r="L753" s="239"/>
      <c r="M753" s="244"/>
      <c r="N753" s="245"/>
      <c r="O753" s="245"/>
      <c r="P753" s="245"/>
      <c r="Q753" s="245"/>
      <c r="R753" s="245"/>
      <c r="S753" s="245"/>
      <c r="T753" s="246"/>
      <c r="AT753" s="240" t="s">
        <v>402</v>
      </c>
      <c r="AU753" s="240" t="s">
        <v>87</v>
      </c>
      <c r="AV753" s="13" t="s">
        <v>87</v>
      </c>
      <c r="AW753" s="13" t="s">
        <v>43</v>
      </c>
      <c r="AX753" s="13" t="s">
        <v>24</v>
      </c>
      <c r="AY753" s="240" t="s">
        <v>281</v>
      </c>
    </row>
    <row r="754" s="1" customFormat="1" ht="16.5" customHeight="1">
      <c r="B754" s="203"/>
      <c r="C754" s="204" t="s">
        <v>2110</v>
      </c>
      <c r="D754" s="204" t="s">
        <v>282</v>
      </c>
      <c r="E754" s="205" t="s">
        <v>5776</v>
      </c>
      <c r="F754" s="206" t="s">
        <v>5777</v>
      </c>
      <c r="G754" s="207" t="s">
        <v>362</v>
      </c>
      <c r="H754" s="208">
        <v>1</v>
      </c>
      <c r="I754" s="209"/>
      <c r="J754" s="210">
        <f>ROUND(I754*H754,2)</f>
        <v>0</v>
      </c>
      <c r="K754" s="206" t="s">
        <v>389</v>
      </c>
      <c r="L754" s="48"/>
      <c r="M754" s="211" t="s">
        <v>5</v>
      </c>
      <c r="N754" s="212" t="s">
        <v>51</v>
      </c>
      <c r="O754" s="49"/>
      <c r="P754" s="213">
        <f>O754*H754</f>
        <v>0</v>
      </c>
      <c r="Q754" s="213">
        <v>0.010109999999999999</v>
      </c>
      <c r="R754" s="213">
        <f>Q754*H754</f>
        <v>0.010109999999999999</v>
      </c>
      <c r="S754" s="213">
        <v>0</v>
      </c>
      <c r="T754" s="214">
        <f>S754*H754</f>
        <v>0</v>
      </c>
      <c r="AR754" s="26" t="s">
        <v>354</v>
      </c>
      <c r="AT754" s="26" t="s">
        <v>282</v>
      </c>
      <c r="AU754" s="26" t="s">
        <v>87</v>
      </c>
      <c r="AY754" s="26" t="s">
        <v>281</v>
      </c>
      <c r="BE754" s="215">
        <f>IF(N754="základní",J754,0)</f>
        <v>0</v>
      </c>
      <c r="BF754" s="215">
        <f>IF(N754="snížená",J754,0)</f>
        <v>0</v>
      </c>
      <c r="BG754" s="215">
        <f>IF(N754="zákl. přenesená",J754,0)</f>
        <v>0</v>
      </c>
      <c r="BH754" s="215">
        <f>IF(N754="sníž. přenesená",J754,0)</f>
        <v>0</v>
      </c>
      <c r="BI754" s="215">
        <f>IF(N754="nulová",J754,0)</f>
        <v>0</v>
      </c>
      <c r="BJ754" s="26" t="s">
        <v>24</v>
      </c>
      <c r="BK754" s="215">
        <f>ROUND(I754*H754,2)</f>
        <v>0</v>
      </c>
      <c r="BL754" s="26" t="s">
        <v>354</v>
      </c>
      <c r="BM754" s="26" t="s">
        <v>5778</v>
      </c>
    </row>
    <row r="755" s="1" customFormat="1">
      <c r="B755" s="48"/>
      <c r="D755" s="216" t="s">
        <v>288</v>
      </c>
      <c r="F755" s="217" t="s">
        <v>5779</v>
      </c>
      <c r="I755" s="218"/>
      <c r="L755" s="48"/>
      <c r="M755" s="219"/>
      <c r="N755" s="49"/>
      <c r="O755" s="49"/>
      <c r="P755" s="49"/>
      <c r="Q755" s="49"/>
      <c r="R755" s="49"/>
      <c r="S755" s="49"/>
      <c r="T755" s="87"/>
      <c r="AT755" s="26" t="s">
        <v>288</v>
      </c>
      <c r="AU755" s="26" t="s">
        <v>87</v>
      </c>
    </row>
    <row r="756" s="1" customFormat="1" ht="16.5" customHeight="1">
      <c r="B756" s="203"/>
      <c r="C756" s="255" t="s">
        <v>2114</v>
      </c>
      <c r="D756" s="255" t="s">
        <v>512</v>
      </c>
      <c r="E756" s="256" t="s">
        <v>5780</v>
      </c>
      <c r="F756" s="257" t="s">
        <v>5781</v>
      </c>
      <c r="G756" s="258" t="s">
        <v>515</v>
      </c>
      <c r="H756" s="259">
        <v>1</v>
      </c>
      <c r="I756" s="260"/>
      <c r="J756" s="261">
        <f>ROUND(I756*H756,2)</f>
        <v>0</v>
      </c>
      <c r="K756" s="257" t="s">
        <v>5</v>
      </c>
      <c r="L756" s="262"/>
      <c r="M756" s="263" t="s">
        <v>5</v>
      </c>
      <c r="N756" s="264" t="s">
        <v>51</v>
      </c>
      <c r="O756" s="49"/>
      <c r="P756" s="213">
        <f>O756*H756</f>
        <v>0</v>
      </c>
      <c r="Q756" s="213">
        <v>0.14099999999999999</v>
      </c>
      <c r="R756" s="213">
        <f>Q756*H756</f>
        <v>0.14099999999999999</v>
      </c>
      <c r="S756" s="213">
        <v>0</v>
      </c>
      <c r="T756" s="214">
        <f>S756*H756</f>
        <v>0</v>
      </c>
      <c r="AR756" s="26" t="s">
        <v>738</v>
      </c>
      <c r="AT756" s="26" t="s">
        <v>512</v>
      </c>
      <c r="AU756" s="26" t="s">
        <v>87</v>
      </c>
      <c r="AY756" s="26" t="s">
        <v>281</v>
      </c>
      <c r="BE756" s="215">
        <f>IF(N756="základní",J756,0)</f>
        <v>0</v>
      </c>
      <c r="BF756" s="215">
        <f>IF(N756="snížená",J756,0)</f>
        <v>0</v>
      </c>
      <c r="BG756" s="215">
        <f>IF(N756="zákl. přenesená",J756,0)</f>
        <v>0</v>
      </c>
      <c r="BH756" s="215">
        <f>IF(N756="sníž. přenesená",J756,0)</f>
        <v>0</v>
      </c>
      <c r="BI756" s="215">
        <f>IF(N756="nulová",J756,0)</f>
        <v>0</v>
      </c>
      <c r="BJ756" s="26" t="s">
        <v>24</v>
      </c>
      <c r="BK756" s="215">
        <f>ROUND(I756*H756,2)</f>
        <v>0</v>
      </c>
      <c r="BL756" s="26" t="s">
        <v>354</v>
      </c>
      <c r="BM756" s="26" t="s">
        <v>5782</v>
      </c>
    </row>
    <row r="757" s="1" customFormat="1">
      <c r="B757" s="48"/>
      <c r="D757" s="216" t="s">
        <v>288</v>
      </c>
      <c r="F757" s="217" t="s">
        <v>5783</v>
      </c>
      <c r="I757" s="218"/>
      <c r="L757" s="48"/>
      <c r="M757" s="219"/>
      <c r="N757" s="49"/>
      <c r="O757" s="49"/>
      <c r="P757" s="49"/>
      <c r="Q757" s="49"/>
      <c r="R757" s="49"/>
      <c r="S757" s="49"/>
      <c r="T757" s="87"/>
      <c r="AT757" s="26" t="s">
        <v>288</v>
      </c>
      <c r="AU757" s="26" t="s">
        <v>87</v>
      </c>
    </row>
    <row r="758" s="1" customFormat="1" ht="16.5" customHeight="1">
      <c r="B758" s="203"/>
      <c r="C758" s="204" t="s">
        <v>2118</v>
      </c>
      <c r="D758" s="204" t="s">
        <v>282</v>
      </c>
      <c r="E758" s="205" t="s">
        <v>5784</v>
      </c>
      <c r="F758" s="206" t="s">
        <v>5785</v>
      </c>
      <c r="G758" s="207" t="s">
        <v>362</v>
      </c>
      <c r="H758" s="208">
        <v>41</v>
      </c>
      <c r="I758" s="209"/>
      <c r="J758" s="210">
        <f>ROUND(I758*H758,2)</f>
        <v>0</v>
      </c>
      <c r="K758" s="206" t="s">
        <v>389</v>
      </c>
      <c r="L758" s="48"/>
      <c r="M758" s="211" t="s">
        <v>5</v>
      </c>
      <c r="N758" s="212" t="s">
        <v>51</v>
      </c>
      <c r="O758" s="49"/>
      <c r="P758" s="213">
        <f>O758*H758</f>
        <v>0</v>
      </c>
      <c r="Q758" s="213">
        <v>0.00029999999999999997</v>
      </c>
      <c r="R758" s="213">
        <f>Q758*H758</f>
        <v>0.012299999999999998</v>
      </c>
      <c r="S758" s="213">
        <v>0</v>
      </c>
      <c r="T758" s="214">
        <f>S758*H758</f>
        <v>0</v>
      </c>
      <c r="AR758" s="26" t="s">
        <v>354</v>
      </c>
      <c r="AT758" s="26" t="s">
        <v>282</v>
      </c>
      <c r="AU758" s="26" t="s">
        <v>87</v>
      </c>
      <c r="AY758" s="26" t="s">
        <v>281</v>
      </c>
      <c r="BE758" s="215">
        <f>IF(N758="základní",J758,0)</f>
        <v>0</v>
      </c>
      <c r="BF758" s="215">
        <f>IF(N758="snížená",J758,0)</f>
        <v>0</v>
      </c>
      <c r="BG758" s="215">
        <f>IF(N758="zákl. přenesená",J758,0)</f>
        <v>0</v>
      </c>
      <c r="BH758" s="215">
        <f>IF(N758="sníž. přenesená",J758,0)</f>
        <v>0</v>
      </c>
      <c r="BI758" s="215">
        <f>IF(N758="nulová",J758,0)</f>
        <v>0</v>
      </c>
      <c r="BJ758" s="26" t="s">
        <v>24</v>
      </c>
      <c r="BK758" s="215">
        <f>ROUND(I758*H758,2)</f>
        <v>0</v>
      </c>
      <c r="BL758" s="26" t="s">
        <v>354</v>
      </c>
      <c r="BM758" s="26" t="s">
        <v>5786</v>
      </c>
    </row>
    <row r="759" s="13" customFormat="1">
      <c r="B759" s="239"/>
      <c r="D759" s="216" t="s">
        <v>402</v>
      </c>
      <c r="E759" s="240" t="s">
        <v>5</v>
      </c>
      <c r="F759" s="241" t="s">
        <v>5787</v>
      </c>
      <c r="H759" s="242">
        <v>41</v>
      </c>
      <c r="I759" s="243"/>
      <c r="L759" s="239"/>
      <c r="M759" s="244"/>
      <c r="N759" s="245"/>
      <c r="O759" s="245"/>
      <c r="P759" s="245"/>
      <c r="Q759" s="245"/>
      <c r="R759" s="245"/>
      <c r="S759" s="245"/>
      <c r="T759" s="246"/>
      <c r="AT759" s="240" t="s">
        <v>402</v>
      </c>
      <c r="AU759" s="240" t="s">
        <v>87</v>
      </c>
      <c r="AV759" s="13" t="s">
        <v>87</v>
      </c>
      <c r="AW759" s="13" t="s">
        <v>43</v>
      </c>
      <c r="AX759" s="13" t="s">
        <v>24</v>
      </c>
      <c r="AY759" s="240" t="s">
        <v>281</v>
      </c>
    </row>
    <row r="760" s="1" customFormat="1" ht="25.5" customHeight="1">
      <c r="B760" s="203"/>
      <c r="C760" s="204" t="s">
        <v>2122</v>
      </c>
      <c r="D760" s="204" t="s">
        <v>282</v>
      </c>
      <c r="E760" s="205" t="s">
        <v>5788</v>
      </c>
      <c r="F760" s="206" t="s">
        <v>5789</v>
      </c>
      <c r="G760" s="207" t="s">
        <v>362</v>
      </c>
      <c r="H760" s="208">
        <v>3</v>
      </c>
      <c r="I760" s="209"/>
      <c r="J760" s="210">
        <f>ROUND(I760*H760,2)</f>
        <v>0</v>
      </c>
      <c r="K760" s="206" t="s">
        <v>389</v>
      </c>
      <c r="L760" s="48"/>
      <c r="M760" s="211" t="s">
        <v>5</v>
      </c>
      <c r="N760" s="212" t="s">
        <v>51</v>
      </c>
      <c r="O760" s="49"/>
      <c r="P760" s="213">
        <f>O760*H760</f>
        <v>0</v>
      </c>
      <c r="Q760" s="213">
        <v>0.0019599999999999999</v>
      </c>
      <c r="R760" s="213">
        <f>Q760*H760</f>
        <v>0.0058799999999999998</v>
      </c>
      <c r="S760" s="213">
        <v>0</v>
      </c>
      <c r="T760" s="214">
        <f>S760*H760</f>
        <v>0</v>
      </c>
      <c r="AR760" s="26" t="s">
        <v>354</v>
      </c>
      <c r="AT760" s="26" t="s">
        <v>282</v>
      </c>
      <c r="AU760" s="26" t="s">
        <v>87</v>
      </c>
      <c r="AY760" s="26" t="s">
        <v>281</v>
      </c>
      <c r="BE760" s="215">
        <f>IF(N760="základní",J760,0)</f>
        <v>0</v>
      </c>
      <c r="BF760" s="215">
        <f>IF(N760="snížená",J760,0)</f>
        <v>0</v>
      </c>
      <c r="BG760" s="215">
        <f>IF(N760="zákl. přenesená",J760,0)</f>
        <v>0</v>
      </c>
      <c r="BH760" s="215">
        <f>IF(N760="sníž. přenesená",J760,0)</f>
        <v>0</v>
      </c>
      <c r="BI760" s="215">
        <f>IF(N760="nulová",J760,0)</f>
        <v>0</v>
      </c>
      <c r="BJ760" s="26" t="s">
        <v>24</v>
      </c>
      <c r="BK760" s="215">
        <f>ROUND(I760*H760,2)</f>
        <v>0</v>
      </c>
      <c r="BL760" s="26" t="s">
        <v>354</v>
      </c>
      <c r="BM760" s="26" t="s">
        <v>5790</v>
      </c>
    </row>
    <row r="761" s="1" customFormat="1">
      <c r="B761" s="48"/>
      <c r="D761" s="216" t="s">
        <v>288</v>
      </c>
      <c r="F761" s="217" t="s">
        <v>5791</v>
      </c>
      <c r="I761" s="218"/>
      <c r="L761" s="48"/>
      <c r="M761" s="219"/>
      <c r="N761" s="49"/>
      <c r="O761" s="49"/>
      <c r="P761" s="49"/>
      <c r="Q761" s="49"/>
      <c r="R761" s="49"/>
      <c r="S761" s="49"/>
      <c r="T761" s="87"/>
      <c r="AT761" s="26" t="s">
        <v>288</v>
      </c>
      <c r="AU761" s="26" t="s">
        <v>87</v>
      </c>
    </row>
    <row r="762" s="1" customFormat="1" ht="25.5" customHeight="1">
      <c r="B762" s="203"/>
      <c r="C762" s="204" t="s">
        <v>2126</v>
      </c>
      <c r="D762" s="204" t="s">
        <v>282</v>
      </c>
      <c r="E762" s="205" t="s">
        <v>5792</v>
      </c>
      <c r="F762" s="206" t="s">
        <v>5793</v>
      </c>
      <c r="G762" s="207" t="s">
        <v>362</v>
      </c>
      <c r="H762" s="208">
        <v>1</v>
      </c>
      <c r="I762" s="209"/>
      <c r="J762" s="210">
        <f>ROUND(I762*H762,2)</f>
        <v>0</v>
      </c>
      <c r="K762" s="206" t="s">
        <v>389</v>
      </c>
      <c r="L762" s="48"/>
      <c r="M762" s="211" t="s">
        <v>5</v>
      </c>
      <c r="N762" s="212" t="s">
        <v>51</v>
      </c>
      <c r="O762" s="49"/>
      <c r="P762" s="213">
        <f>O762*H762</f>
        <v>0</v>
      </c>
      <c r="Q762" s="213">
        <v>0.001</v>
      </c>
      <c r="R762" s="213">
        <f>Q762*H762</f>
        <v>0.001</v>
      </c>
      <c r="S762" s="213">
        <v>0</v>
      </c>
      <c r="T762" s="214">
        <f>S762*H762</f>
        <v>0</v>
      </c>
      <c r="AR762" s="26" t="s">
        <v>354</v>
      </c>
      <c r="AT762" s="26" t="s">
        <v>282</v>
      </c>
      <c r="AU762" s="26" t="s">
        <v>87</v>
      </c>
      <c r="AY762" s="26" t="s">
        <v>281</v>
      </c>
      <c r="BE762" s="215">
        <f>IF(N762="základní",J762,0)</f>
        <v>0</v>
      </c>
      <c r="BF762" s="215">
        <f>IF(N762="snížená",J762,0)</f>
        <v>0</v>
      </c>
      <c r="BG762" s="215">
        <f>IF(N762="zákl. přenesená",J762,0)</f>
        <v>0</v>
      </c>
      <c r="BH762" s="215">
        <f>IF(N762="sníž. přenesená",J762,0)</f>
        <v>0</v>
      </c>
      <c r="BI762" s="215">
        <f>IF(N762="nulová",J762,0)</f>
        <v>0</v>
      </c>
      <c r="BJ762" s="26" t="s">
        <v>24</v>
      </c>
      <c r="BK762" s="215">
        <f>ROUND(I762*H762,2)</f>
        <v>0</v>
      </c>
      <c r="BL762" s="26" t="s">
        <v>354</v>
      </c>
      <c r="BM762" s="26" t="s">
        <v>5794</v>
      </c>
    </row>
    <row r="763" s="1" customFormat="1">
      <c r="B763" s="48"/>
      <c r="D763" s="216" t="s">
        <v>288</v>
      </c>
      <c r="F763" s="217" t="s">
        <v>5795</v>
      </c>
      <c r="I763" s="218"/>
      <c r="L763" s="48"/>
      <c r="M763" s="219"/>
      <c r="N763" s="49"/>
      <c r="O763" s="49"/>
      <c r="P763" s="49"/>
      <c r="Q763" s="49"/>
      <c r="R763" s="49"/>
      <c r="S763" s="49"/>
      <c r="T763" s="87"/>
      <c r="AT763" s="26" t="s">
        <v>288</v>
      </c>
      <c r="AU763" s="26" t="s">
        <v>87</v>
      </c>
    </row>
    <row r="764" s="1" customFormat="1" ht="16.5" customHeight="1">
      <c r="B764" s="203"/>
      <c r="C764" s="204" t="s">
        <v>2131</v>
      </c>
      <c r="D764" s="204" t="s">
        <v>282</v>
      </c>
      <c r="E764" s="205" t="s">
        <v>5796</v>
      </c>
      <c r="F764" s="206" t="s">
        <v>5797</v>
      </c>
      <c r="G764" s="207" t="s">
        <v>362</v>
      </c>
      <c r="H764" s="208">
        <v>17</v>
      </c>
      <c r="I764" s="209"/>
      <c r="J764" s="210">
        <f>ROUND(I764*H764,2)</f>
        <v>0</v>
      </c>
      <c r="K764" s="206" t="s">
        <v>389</v>
      </c>
      <c r="L764" s="48"/>
      <c r="M764" s="211" t="s">
        <v>5</v>
      </c>
      <c r="N764" s="212" t="s">
        <v>51</v>
      </c>
      <c r="O764" s="49"/>
      <c r="P764" s="213">
        <f>O764*H764</f>
        <v>0</v>
      </c>
      <c r="Q764" s="213">
        <v>0.0018</v>
      </c>
      <c r="R764" s="213">
        <f>Q764*H764</f>
        <v>0.030599999999999999</v>
      </c>
      <c r="S764" s="213">
        <v>0</v>
      </c>
      <c r="T764" s="214">
        <f>S764*H764</f>
        <v>0</v>
      </c>
      <c r="AR764" s="26" t="s">
        <v>354</v>
      </c>
      <c r="AT764" s="26" t="s">
        <v>282</v>
      </c>
      <c r="AU764" s="26" t="s">
        <v>87</v>
      </c>
      <c r="AY764" s="26" t="s">
        <v>281</v>
      </c>
      <c r="BE764" s="215">
        <f>IF(N764="základní",J764,0)</f>
        <v>0</v>
      </c>
      <c r="BF764" s="215">
        <f>IF(N764="snížená",J764,0)</f>
        <v>0</v>
      </c>
      <c r="BG764" s="215">
        <f>IF(N764="zákl. přenesená",J764,0)</f>
        <v>0</v>
      </c>
      <c r="BH764" s="215">
        <f>IF(N764="sníž. přenesená",J764,0)</f>
        <v>0</v>
      </c>
      <c r="BI764" s="215">
        <f>IF(N764="nulová",J764,0)</f>
        <v>0</v>
      </c>
      <c r="BJ764" s="26" t="s">
        <v>24</v>
      </c>
      <c r="BK764" s="215">
        <f>ROUND(I764*H764,2)</f>
        <v>0</v>
      </c>
      <c r="BL764" s="26" t="s">
        <v>354</v>
      </c>
      <c r="BM764" s="26" t="s">
        <v>5798</v>
      </c>
    </row>
    <row r="765" s="1" customFormat="1">
      <c r="B765" s="48"/>
      <c r="D765" s="216" t="s">
        <v>288</v>
      </c>
      <c r="F765" s="217" t="s">
        <v>5799</v>
      </c>
      <c r="I765" s="218"/>
      <c r="L765" s="48"/>
      <c r="M765" s="219"/>
      <c r="N765" s="49"/>
      <c r="O765" s="49"/>
      <c r="P765" s="49"/>
      <c r="Q765" s="49"/>
      <c r="R765" s="49"/>
      <c r="S765" s="49"/>
      <c r="T765" s="87"/>
      <c r="AT765" s="26" t="s">
        <v>288</v>
      </c>
      <c r="AU765" s="26" t="s">
        <v>87</v>
      </c>
    </row>
    <row r="766" s="12" customFormat="1">
      <c r="B766" s="232"/>
      <c r="D766" s="216" t="s">
        <v>402</v>
      </c>
      <c r="E766" s="233" t="s">
        <v>5</v>
      </c>
      <c r="F766" s="234" t="s">
        <v>5267</v>
      </c>
      <c r="H766" s="233" t="s">
        <v>5</v>
      </c>
      <c r="I766" s="235"/>
      <c r="L766" s="232"/>
      <c r="M766" s="236"/>
      <c r="N766" s="237"/>
      <c r="O766" s="237"/>
      <c r="P766" s="237"/>
      <c r="Q766" s="237"/>
      <c r="R766" s="237"/>
      <c r="S766" s="237"/>
      <c r="T766" s="238"/>
      <c r="AT766" s="233" t="s">
        <v>402</v>
      </c>
      <c r="AU766" s="233" t="s">
        <v>87</v>
      </c>
      <c r="AV766" s="12" t="s">
        <v>24</v>
      </c>
      <c r="AW766" s="12" t="s">
        <v>43</v>
      </c>
      <c r="AX766" s="12" t="s">
        <v>80</v>
      </c>
      <c r="AY766" s="233" t="s">
        <v>281</v>
      </c>
    </row>
    <row r="767" s="13" customFormat="1">
      <c r="B767" s="239"/>
      <c r="D767" s="216" t="s">
        <v>402</v>
      </c>
      <c r="E767" s="240" t="s">
        <v>5</v>
      </c>
      <c r="F767" s="241" t="s">
        <v>5800</v>
      </c>
      <c r="H767" s="242">
        <v>17</v>
      </c>
      <c r="I767" s="243"/>
      <c r="L767" s="239"/>
      <c r="M767" s="244"/>
      <c r="N767" s="245"/>
      <c r="O767" s="245"/>
      <c r="P767" s="245"/>
      <c r="Q767" s="245"/>
      <c r="R767" s="245"/>
      <c r="S767" s="245"/>
      <c r="T767" s="246"/>
      <c r="AT767" s="240" t="s">
        <v>402</v>
      </c>
      <c r="AU767" s="240" t="s">
        <v>87</v>
      </c>
      <c r="AV767" s="13" t="s">
        <v>87</v>
      </c>
      <c r="AW767" s="13" t="s">
        <v>43</v>
      </c>
      <c r="AX767" s="13" t="s">
        <v>24</v>
      </c>
      <c r="AY767" s="240" t="s">
        <v>281</v>
      </c>
    </row>
    <row r="768" s="1" customFormat="1" ht="16.5" customHeight="1">
      <c r="B768" s="203"/>
      <c r="C768" s="204" t="s">
        <v>2136</v>
      </c>
      <c r="D768" s="204" t="s">
        <v>282</v>
      </c>
      <c r="E768" s="205" t="s">
        <v>5801</v>
      </c>
      <c r="F768" s="206" t="s">
        <v>5802</v>
      </c>
      <c r="G768" s="207" t="s">
        <v>362</v>
      </c>
      <c r="H768" s="208">
        <v>3</v>
      </c>
      <c r="I768" s="209"/>
      <c r="J768" s="210">
        <f>ROUND(I768*H768,2)</f>
        <v>0</v>
      </c>
      <c r="K768" s="206" t="s">
        <v>389</v>
      </c>
      <c r="L768" s="48"/>
      <c r="M768" s="211" t="s">
        <v>5</v>
      </c>
      <c r="N768" s="212" t="s">
        <v>51</v>
      </c>
      <c r="O768" s="49"/>
      <c r="P768" s="213">
        <f>O768*H768</f>
        <v>0</v>
      </c>
      <c r="Q768" s="213">
        <v>0.0019599999999999999</v>
      </c>
      <c r="R768" s="213">
        <f>Q768*H768</f>
        <v>0.0058799999999999998</v>
      </c>
      <c r="S768" s="213">
        <v>0</v>
      </c>
      <c r="T768" s="214">
        <f>S768*H768</f>
        <v>0</v>
      </c>
      <c r="AR768" s="26" t="s">
        <v>354</v>
      </c>
      <c r="AT768" s="26" t="s">
        <v>282</v>
      </c>
      <c r="AU768" s="26" t="s">
        <v>87</v>
      </c>
      <c r="AY768" s="26" t="s">
        <v>281</v>
      </c>
      <c r="BE768" s="215">
        <f>IF(N768="základní",J768,0)</f>
        <v>0</v>
      </c>
      <c r="BF768" s="215">
        <f>IF(N768="snížená",J768,0)</f>
        <v>0</v>
      </c>
      <c r="BG768" s="215">
        <f>IF(N768="zákl. přenesená",J768,0)</f>
        <v>0</v>
      </c>
      <c r="BH768" s="215">
        <f>IF(N768="sníž. přenesená",J768,0)</f>
        <v>0</v>
      </c>
      <c r="BI768" s="215">
        <f>IF(N768="nulová",J768,0)</f>
        <v>0</v>
      </c>
      <c r="BJ768" s="26" t="s">
        <v>24</v>
      </c>
      <c r="BK768" s="215">
        <f>ROUND(I768*H768,2)</f>
        <v>0</v>
      </c>
      <c r="BL768" s="26" t="s">
        <v>354</v>
      </c>
      <c r="BM768" s="26" t="s">
        <v>5803</v>
      </c>
    </row>
    <row r="769" s="1" customFormat="1">
      <c r="B769" s="48"/>
      <c r="D769" s="216" t="s">
        <v>288</v>
      </c>
      <c r="F769" s="217" t="s">
        <v>5804</v>
      </c>
      <c r="I769" s="218"/>
      <c r="L769" s="48"/>
      <c r="M769" s="219"/>
      <c r="N769" s="49"/>
      <c r="O769" s="49"/>
      <c r="P769" s="49"/>
      <c r="Q769" s="49"/>
      <c r="R769" s="49"/>
      <c r="S769" s="49"/>
      <c r="T769" s="87"/>
      <c r="AT769" s="26" t="s">
        <v>288</v>
      </c>
      <c r="AU769" s="26" t="s">
        <v>87</v>
      </c>
    </row>
    <row r="770" s="1" customFormat="1" ht="16.5" customHeight="1">
      <c r="B770" s="203"/>
      <c r="C770" s="204" t="s">
        <v>2148</v>
      </c>
      <c r="D770" s="204" t="s">
        <v>282</v>
      </c>
      <c r="E770" s="205" t="s">
        <v>5805</v>
      </c>
      <c r="F770" s="206" t="s">
        <v>5806</v>
      </c>
      <c r="G770" s="207" t="s">
        <v>362</v>
      </c>
      <c r="H770" s="208">
        <v>4</v>
      </c>
      <c r="I770" s="209"/>
      <c r="J770" s="210">
        <f>ROUND(I770*H770,2)</f>
        <v>0</v>
      </c>
      <c r="K770" s="206" t="s">
        <v>389</v>
      </c>
      <c r="L770" s="48"/>
      <c r="M770" s="211" t="s">
        <v>5</v>
      </c>
      <c r="N770" s="212" t="s">
        <v>51</v>
      </c>
      <c r="O770" s="49"/>
      <c r="P770" s="213">
        <f>O770*H770</f>
        <v>0</v>
      </c>
      <c r="Q770" s="213">
        <v>0.00214</v>
      </c>
      <c r="R770" s="213">
        <f>Q770*H770</f>
        <v>0.0085599999999999999</v>
      </c>
      <c r="S770" s="213">
        <v>0</v>
      </c>
      <c r="T770" s="214">
        <f>S770*H770</f>
        <v>0</v>
      </c>
      <c r="AR770" s="26" t="s">
        <v>354</v>
      </c>
      <c r="AT770" s="26" t="s">
        <v>282</v>
      </c>
      <c r="AU770" s="26" t="s">
        <v>87</v>
      </c>
      <c r="AY770" s="26" t="s">
        <v>281</v>
      </c>
      <c r="BE770" s="215">
        <f>IF(N770="základní",J770,0)</f>
        <v>0</v>
      </c>
      <c r="BF770" s="215">
        <f>IF(N770="snížená",J770,0)</f>
        <v>0</v>
      </c>
      <c r="BG770" s="215">
        <f>IF(N770="zákl. přenesená",J770,0)</f>
        <v>0</v>
      </c>
      <c r="BH770" s="215">
        <f>IF(N770="sníž. přenesená",J770,0)</f>
        <v>0</v>
      </c>
      <c r="BI770" s="215">
        <f>IF(N770="nulová",J770,0)</f>
        <v>0</v>
      </c>
      <c r="BJ770" s="26" t="s">
        <v>24</v>
      </c>
      <c r="BK770" s="215">
        <f>ROUND(I770*H770,2)</f>
        <v>0</v>
      </c>
      <c r="BL770" s="26" t="s">
        <v>354</v>
      </c>
      <c r="BM770" s="26" t="s">
        <v>5807</v>
      </c>
    </row>
    <row r="771" s="1" customFormat="1">
      <c r="B771" s="48"/>
      <c r="D771" s="216" t="s">
        <v>288</v>
      </c>
      <c r="F771" s="217" t="s">
        <v>5808</v>
      </c>
      <c r="I771" s="218"/>
      <c r="L771" s="48"/>
      <c r="M771" s="219"/>
      <c r="N771" s="49"/>
      <c r="O771" s="49"/>
      <c r="P771" s="49"/>
      <c r="Q771" s="49"/>
      <c r="R771" s="49"/>
      <c r="S771" s="49"/>
      <c r="T771" s="87"/>
      <c r="AT771" s="26" t="s">
        <v>288</v>
      </c>
      <c r="AU771" s="26" t="s">
        <v>87</v>
      </c>
    </row>
    <row r="772" s="1" customFormat="1" ht="16.5" customHeight="1">
      <c r="B772" s="203"/>
      <c r="C772" s="204" t="s">
        <v>2154</v>
      </c>
      <c r="D772" s="204" t="s">
        <v>282</v>
      </c>
      <c r="E772" s="205" t="s">
        <v>5809</v>
      </c>
      <c r="F772" s="206" t="s">
        <v>5810</v>
      </c>
      <c r="G772" s="207" t="s">
        <v>515</v>
      </c>
      <c r="H772" s="208">
        <v>2</v>
      </c>
      <c r="I772" s="209"/>
      <c r="J772" s="210">
        <f>ROUND(I772*H772,2)</f>
        <v>0</v>
      </c>
      <c r="K772" s="206" t="s">
        <v>389</v>
      </c>
      <c r="L772" s="48"/>
      <c r="M772" s="211" t="s">
        <v>5</v>
      </c>
      <c r="N772" s="212" t="s">
        <v>51</v>
      </c>
      <c r="O772" s="49"/>
      <c r="P772" s="213">
        <f>O772*H772</f>
        <v>0</v>
      </c>
      <c r="Q772" s="213">
        <v>0.00016000000000000001</v>
      </c>
      <c r="R772" s="213">
        <f>Q772*H772</f>
        <v>0.00032000000000000003</v>
      </c>
      <c r="S772" s="213">
        <v>0</v>
      </c>
      <c r="T772" s="214">
        <f>S772*H772</f>
        <v>0</v>
      </c>
      <c r="AR772" s="26" t="s">
        <v>354</v>
      </c>
      <c r="AT772" s="26" t="s">
        <v>282</v>
      </c>
      <c r="AU772" s="26" t="s">
        <v>87</v>
      </c>
      <c r="AY772" s="26" t="s">
        <v>281</v>
      </c>
      <c r="BE772" s="215">
        <f>IF(N772="základní",J772,0)</f>
        <v>0</v>
      </c>
      <c r="BF772" s="215">
        <f>IF(N772="snížená",J772,0)</f>
        <v>0</v>
      </c>
      <c r="BG772" s="215">
        <f>IF(N772="zákl. přenesená",J772,0)</f>
        <v>0</v>
      </c>
      <c r="BH772" s="215">
        <f>IF(N772="sníž. přenesená",J772,0)</f>
        <v>0</v>
      </c>
      <c r="BI772" s="215">
        <f>IF(N772="nulová",J772,0)</f>
        <v>0</v>
      </c>
      <c r="BJ772" s="26" t="s">
        <v>24</v>
      </c>
      <c r="BK772" s="215">
        <f>ROUND(I772*H772,2)</f>
        <v>0</v>
      </c>
      <c r="BL772" s="26" t="s">
        <v>354</v>
      </c>
      <c r="BM772" s="26" t="s">
        <v>5811</v>
      </c>
    </row>
    <row r="773" s="1" customFormat="1">
      <c r="B773" s="48"/>
      <c r="D773" s="216" t="s">
        <v>288</v>
      </c>
      <c r="F773" s="217" t="s">
        <v>5812</v>
      </c>
      <c r="I773" s="218"/>
      <c r="L773" s="48"/>
      <c r="M773" s="219"/>
      <c r="N773" s="49"/>
      <c r="O773" s="49"/>
      <c r="P773" s="49"/>
      <c r="Q773" s="49"/>
      <c r="R773" s="49"/>
      <c r="S773" s="49"/>
      <c r="T773" s="87"/>
      <c r="AT773" s="26" t="s">
        <v>288</v>
      </c>
      <c r="AU773" s="26" t="s">
        <v>87</v>
      </c>
    </row>
    <row r="774" s="1" customFormat="1" ht="16.5" customHeight="1">
      <c r="B774" s="203"/>
      <c r="C774" s="204" t="s">
        <v>2159</v>
      </c>
      <c r="D774" s="204" t="s">
        <v>282</v>
      </c>
      <c r="E774" s="205" t="s">
        <v>5813</v>
      </c>
      <c r="F774" s="206" t="s">
        <v>5814</v>
      </c>
      <c r="G774" s="207" t="s">
        <v>515</v>
      </c>
      <c r="H774" s="208">
        <v>1</v>
      </c>
      <c r="I774" s="209"/>
      <c r="J774" s="210">
        <f>ROUND(I774*H774,2)</f>
        <v>0</v>
      </c>
      <c r="K774" s="206" t="s">
        <v>389</v>
      </c>
      <c r="L774" s="48"/>
      <c r="M774" s="211" t="s">
        <v>5</v>
      </c>
      <c r="N774" s="212" t="s">
        <v>51</v>
      </c>
      <c r="O774" s="49"/>
      <c r="P774" s="213">
        <f>O774*H774</f>
        <v>0</v>
      </c>
      <c r="Q774" s="213">
        <v>0.00027999999999999998</v>
      </c>
      <c r="R774" s="213">
        <f>Q774*H774</f>
        <v>0.00027999999999999998</v>
      </c>
      <c r="S774" s="213">
        <v>0</v>
      </c>
      <c r="T774" s="214">
        <f>S774*H774</f>
        <v>0</v>
      </c>
      <c r="AR774" s="26" t="s">
        <v>354</v>
      </c>
      <c r="AT774" s="26" t="s">
        <v>282</v>
      </c>
      <c r="AU774" s="26" t="s">
        <v>87</v>
      </c>
      <c r="AY774" s="26" t="s">
        <v>281</v>
      </c>
      <c r="BE774" s="215">
        <f>IF(N774="základní",J774,0)</f>
        <v>0</v>
      </c>
      <c r="BF774" s="215">
        <f>IF(N774="snížená",J774,0)</f>
        <v>0</v>
      </c>
      <c r="BG774" s="215">
        <f>IF(N774="zákl. přenesená",J774,0)</f>
        <v>0</v>
      </c>
      <c r="BH774" s="215">
        <f>IF(N774="sníž. přenesená",J774,0)</f>
        <v>0</v>
      </c>
      <c r="BI774" s="215">
        <f>IF(N774="nulová",J774,0)</f>
        <v>0</v>
      </c>
      <c r="BJ774" s="26" t="s">
        <v>24</v>
      </c>
      <c r="BK774" s="215">
        <f>ROUND(I774*H774,2)</f>
        <v>0</v>
      </c>
      <c r="BL774" s="26" t="s">
        <v>354</v>
      </c>
      <c r="BM774" s="26" t="s">
        <v>5815</v>
      </c>
    </row>
    <row r="775" s="1" customFormat="1">
      <c r="B775" s="48"/>
      <c r="D775" s="216" t="s">
        <v>288</v>
      </c>
      <c r="F775" s="217" t="s">
        <v>5816</v>
      </c>
      <c r="I775" s="218"/>
      <c r="L775" s="48"/>
      <c r="M775" s="219"/>
      <c r="N775" s="49"/>
      <c r="O775" s="49"/>
      <c r="P775" s="49"/>
      <c r="Q775" s="49"/>
      <c r="R775" s="49"/>
      <c r="S775" s="49"/>
      <c r="T775" s="87"/>
      <c r="AT775" s="26" t="s">
        <v>288</v>
      </c>
      <c r="AU775" s="26" t="s">
        <v>87</v>
      </c>
    </row>
    <row r="776" s="1" customFormat="1" ht="25.5" customHeight="1">
      <c r="B776" s="203"/>
      <c r="C776" s="204" t="s">
        <v>2165</v>
      </c>
      <c r="D776" s="204" t="s">
        <v>282</v>
      </c>
      <c r="E776" s="205" t="s">
        <v>5817</v>
      </c>
      <c r="F776" s="206" t="s">
        <v>5818</v>
      </c>
      <c r="G776" s="207" t="s">
        <v>515</v>
      </c>
      <c r="H776" s="208">
        <v>1</v>
      </c>
      <c r="I776" s="209"/>
      <c r="J776" s="210">
        <f>ROUND(I776*H776,2)</f>
        <v>0</v>
      </c>
      <c r="K776" s="206" t="s">
        <v>389</v>
      </c>
      <c r="L776" s="48"/>
      <c r="M776" s="211" t="s">
        <v>5</v>
      </c>
      <c r="N776" s="212" t="s">
        <v>51</v>
      </c>
      <c r="O776" s="49"/>
      <c r="P776" s="213">
        <f>O776*H776</f>
        <v>0</v>
      </c>
      <c r="Q776" s="213">
        <v>0.00046999999999999999</v>
      </c>
      <c r="R776" s="213">
        <f>Q776*H776</f>
        <v>0.00046999999999999999</v>
      </c>
      <c r="S776" s="213">
        <v>0</v>
      </c>
      <c r="T776" s="214">
        <f>S776*H776</f>
        <v>0</v>
      </c>
      <c r="AR776" s="26" t="s">
        <v>354</v>
      </c>
      <c r="AT776" s="26" t="s">
        <v>282</v>
      </c>
      <c r="AU776" s="26" t="s">
        <v>87</v>
      </c>
      <c r="AY776" s="26" t="s">
        <v>281</v>
      </c>
      <c r="BE776" s="215">
        <f>IF(N776="základní",J776,0)</f>
        <v>0</v>
      </c>
      <c r="BF776" s="215">
        <f>IF(N776="snížená",J776,0)</f>
        <v>0</v>
      </c>
      <c r="BG776" s="215">
        <f>IF(N776="zákl. přenesená",J776,0)</f>
        <v>0</v>
      </c>
      <c r="BH776" s="215">
        <f>IF(N776="sníž. přenesená",J776,0)</f>
        <v>0</v>
      </c>
      <c r="BI776" s="215">
        <f>IF(N776="nulová",J776,0)</f>
        <v>0</v>
      </c>
      <c r="BJ776" s="26" t="s">
        <v>24</v>
      </c>
      <c r="BK776" s="215">
        <f>ROUND(I776*H776,2)</f>
        <v>0</v>
      </c>
      <c r="BL776" s="26" t="s">
        <v>354</v>
      </c>
      <c r="BM776" s="26" t="s">
        <v>5819</v>
      </c>
    </row>
    <row r="777" s="1" customFormat="1">
      <c r="B777" s="48"/>
      <c r="D777" s="216" t="s">
        <v>288</v>
      </c>
      <c r="F777" s="217" t="s">
        <v>5820</v>
      </c>
      <c r="I777" s="218"/>
      <c r="L777" s="48"/>
      <c r="M777" s="219"/>
      <c r="N777" s="49"/>
      <c r="O777" s="49"/>
      <c r="P777" s="49"/>
      <c r="Q777" s="49"/>
      <c r="R777" s="49"/>
      <c r="S777" s="49"/>
      <c r="T777" s="87"/>
      <c r="AT777" s="26" t="s">
        <v>288</v>
      </c>
      <c r="AU777" s="26" t="s">
        <v>87</v>
      </c>
    </row>
    <row r="778" s="1" customFormat="1" ht="16.5" customHeight="1">
      <c r="B778" s="203"/>
      <c r="C778" s="204" t="s">
        <v>2171</v>
      </c>
      <c r="D778" s="204" t="s">
        <v>282</v>
      </c>
      <c r="E778" s="205" t="s">
        <v>5821</v>
      </c>
      <c r="F778" s="206" t="s">
        <v>5822</v>
      </c>
      <c r="G778" s="207" t="s">
        <v>515</v>
      </c>
      <c r="H778" s="208">
        <v>12</v>
      </c>
      <c r="I778" s="209"/>
      <c r="J778" s="210">
        <f>ROUND(I778*H778,2)</f>
        <v>0</v>
      </c>
      <c r="K778" s="206" t="s">
        <v>389</v>
      </c>
      <c r="L778" s="48"/>
      <c r="M778" s="211" t="s">
        <v>5</v>
      </c>
      <c r="N778" s="212" t="s">
        <v>51</v>
      </c>
      <c r="O778" s="49"/>
      <c r="P778" s="213">
        <f>O778*H778</f>
        <v>0</v>
      </c>
      <c r="Q778" s="213">
        <v>9.0000000000000006E-05</v>
      </c>
      <c r="R778" s="213">
        <f>Q778*H778</f>
        <v>0.00108</v>
      </c>
      <c r="S778" s="213">
        <v>0</v>
      </c>
      <c r="T778" s="214">
        <f>S778*H778</f>
        <v>0</v>
      </c>
      <c r="AR778" s="26" t="s">
        <v>354</v>
      </c>
      <c r="AT778" s="26" t="s">
        <v>282</v>
      </c>
      <c r="AU778" s="26" t="s">
        <v>87</v>
      </c>
      <c r="AY778" s="26" t="s">
        <v>281</v>
      </c>
      <c r="BE778" s="215">
        <f>IF(N778="základní",J778,0)</f>
        <v>0</v>
      </c>
      <c r="BF778" s="215">
        <f>IF(N778="snížená",J778,0)</f>
        <v>0</v>
      </c>
      <c r="BG778" s="215">
        <f>IF(N778="zákl. přenesená",J778,0)</f>
        <v>0</v>
      </c>
      <c r="BH778" s="215">
        <f>IF(N778="sníž. přenesená",J778,0)</f>
        <v>0</v>
      </c>
      <c r="BI778" s="215">
        <f>IF(N778="nulová",J778,0)</f>
        <v>0</v>
      </c>
      <c r="BJ778" s="26" t="s">
        <v>24</v>
      </c>
      <c r="BK778" s="215">
        <f>ROUND(I778*H778,2)</f>
        <v>0</v>
      </c>
      <c r="BL778" s="26" t="s">
        <v>354</v>
      </c>
      <c r="BM778" s="26" t="s">
        <v>5823</v>
      </c>
    </row>
    <row r="779" s="1" customFormat="1">
      <c r="B779" s="48"/>
      <c r="D779" s="216" t="s">
        <v>288</v>
      </c>
      <c r="F779" s="217" t="s">
        <v>5824</v>
      </c>
      <c r="I779" s="218"/>
      <c r="L779" s="48"/>
      <c r="M779" s="219"/>
      <c r="N779" s="49"/>
      <c r="O779" s="49"/>
      <c r="P779" s="49"/>
      <c r="Q779" s="49"/>
      <c r="R779" s="49"/>
      <c r="S779" s="49"/>
      <c r="T779" s="87"/>
      <c r="AT779" s="26" t="s">
        <v>288</v>
      </c>
      <c r="AU779" s="26" t="s">
        <v>87</v>
      </c>
    </row>
    <row r="780" s="1" customFormat="1" ht="16.5" customHeight="1">
      <c r="B780" s="203"/>
      <c r="C780" s="204" t="s">
        <v>2176</v>
      </c>
      <c r="D780" s="204" t="s">
        <v>282</v>
      </c>
      <c r="E780" s="205" t="s">
        <v>5825</v>
      </c>
      <c r="F780" s="206" t="s">
        <v>5826</v>
      </c>
      <c r="G780" s="207" t="s">
        <v>470</v>
      </c>
      <c r="H780" s="208">
        <v>0.68200000000000005</v>
      </c>
      <c r="I780" s="209"/>
      <c r="J780" s="210">
        <f>ROUND(I780*H780,2)</f>
        <v>0</v>
      </c>
      <c r="K780" s="206" t="s">
        <v>389</v>
      </c>
      <c r="L780" s="48"/>
      <c r="M780" s="211" t="s">
        <v>5</v>
      </c>
      <c r="N780" s="212" t="s">
        <v>51</v>
      </c>
      <c r="O780" s="49"/>
      <c r="P780" s="213">
        <f>O780*H780</f>
        <v>0</v>
      </c>
      <c r="Q780" s="213">
        <v>0</v>
      </c>
      <c r="R780" s="213">
        <f>Q780*H780</f>
        <v>0</v>
      </c>
      <c r="S780" s="213">
        <v>0</v>
      </c>
      <c r="T780" s="214">
        <f>S780*H780</f>
        <v>0</v>
      </c>
      <c r="AR780" s="26" t="s">
        <v>354</v>
      </c>
      <c r="AT780" s="26" t="s">
        <v>282</v>
      </c>
      <c r="AU780" s="26" t="s">
        <v>87</v>
      </c>
      <c r="AY780" s="26" t="s">
        <v>281</v>
      </c>
      <c r="BE780" s="215">
        <f>IF(N780="základní",J780,0)</f>
        <v>0</v>
      </c>
      <c r="BF780" s="215">
        <f>IF(N780="snížená",J780,0)</f>
        <v>0</v>
      </c>
      <c r="BG780" s="215">
        <f>IF(N780="zákl. přenesená",J780,0)</f>
        <v>0</v>
      </c>
      <c r="BH780" s="215">
        <f>IF(N780="sníž. přenesená",J780,0)</f>
        <v>0</v>
      </c>
      <c r="BI780" s="215">
        <f>IF(N780="nulová",J780,0)</f>
        <v>0</v>
      </c>
      <c r="BJ780" s="26" t="s">
        <v>24</v>
      </c>
      <c r="BK780" s="215">
        <f>ROUND(I780*H780,2)</f>
        <v>0</v>
      </c>
      <c r="BL780" s="26" t="s">
        <v>354</v>
      </c>
      <c r="BM780" s="26" t="s">
        <v>5827</v>
      </c>
    </row>
    <row r="781" s="1" customFormat="1">
      <c r="B781" s="48"/>
      <c r="D781" s="216" t="s">
        <v>288</v>
      </c>
      <c r="F781" s="217" t="s">
        <v>5828</v>
      </c>
      <c r="I781" s="218"/>
      <c r="L781" s="48"/>
      <c r="M781" s="219"/>
      <c r="N781" s="49"/>
      <c r="O781" s="49"/>
      <c r="P781" s="49"/>
      <c r="Q781" s="49"/>
      <c r="R781" s="49"/>
      <c r="S781" s="49"/>
      <c r="T781" s="87"/>
      <c r="AT781" s="26" t="s">
        <v>288</v>
      </c>
      <c r="AU781" s="26" t="s">
        <v>87</v>
      </c>
    </row>
    <row r="782" s="10" customFormat="1" ht="29.88" customHeight="1">
      <c r="B782" s="192"/>
      <c r="D782" s="193" t="s">
        <v>79</v>
      </c>
      <c r="E782" s="230" t="s">
        <v>5829</v>
      </c>
      <c r="F782" s="230" t="s">
        <v>5830</v>
      </c>
      <c r="I782" s="195"/>
      <c r="J782" s="231">
        <f>BK782</f>
        <v>0</v>
      </c>
      <c r="L782" s="192"/>
      <c r="M782" s="197"/>
      <c r="N782" s="198"/>
      <c r="O782" s="198"/>
      <c r="P782" s="199">
        <f>SUM(P783:P786)</f>
        <v>0</v>
      </c>
      <c r="Q782" s="198"/>
      <c r="R782" s="199">
        <f>SUM(R783:R786)</f>
        <v>0.055199999999999999</v>
      </c>
      <c r="S782" s="198"/>
      <c r="T782" s="200">
        <f>SUM(T783:T786)</f>
        <v>0</v>
      </c>
      <c r="AR782" s="193" t="s">
        <v>87</v>
      </c>
      <c r="AT782" s="201" t="s">
        <v>79</v>
      </c>
      <c r="AU782" s="201" t="s">
        <v>24</v>
      </c>
      <c r="AY782" s="193" t="s">
        <v>281</v>
      </c>
      <c r="BK782" s="202">
        <f>SUM(BK783:BK786)</f>
        <v>0</v>
      </c>
    </row>
    <row r="783" s="1" customFormat="1" ht="25.5" customHeight="1">
      <c r="B783" s="203"/>
      <c r="C783" s="204" t="s">
        <v>2181</v>
      </c>
      <c r="D783" s="204" t="s">
        <v>282</v>
      </c>
      <c r="E783" s="205" t="s">
        <v>5831</v>
      </c>
      <c r="F783" s="206" t="s">
        <v>5832</v>
      </c>
      <c r="G783" s="207" t="s">
        <v>362</v>
      </c>
      <c r="H783" s="208">
        <v>6</v>
      </c>
      <c r="I783" s="209"/>
      <c r="J783" s="210">
        <f>ROUND(I783*H783,2)</f>
        <v>0</v>
      </c>
      <c r="K783" s="206" t="s">
        <v>389</v>
      </c>
      <c r="L783" s="48"/>
      <c r="M783" s="211" t="s">
        <v>5</v>
      </c>
      <c r="N783" s="212" t="s">
        <v>51</v>
      </c>
      <c r="O783" s="49"/>
      <c r="P783" s="213">
        <f>O783*H783</f>
        <v>0</v>
      </c>
      <c r="Q783" s="213">
        <v>0.0091999999999999998</v>
      </c>
      <c r="R783" s="213">
        <f>Q783*H783</f>
        <v>0.055199999999999999</v>
      </c>
      <c r="S783" s="213">
        <v>0</v>
      </c>
      <c r="T783" s="214">
        <f>S783*H783</f>
        <v>0</v>
      </c>
      <c r="AR783" s="26" t="s">
        <v>354</v>
      </c>
      <c r="AT783" s="26" t="s">
        <v>282</v>
      </c>
      <c r="AU783" s="26" t="s">
        <v>87</v>
      </c>
      <c r="AY783" s="26" t="s">
        <v>281</v>
      </c>
      <c r="BE783" s="215">
        <f>IF(N783="základní",J783,0)</f>
        <v>0</v>
      </c>
      <c r="BF783" s="215">
        <f>IF(N783="snížená",J783,0)</f>
        <v>0</v>
      </c>
      <c r="BG783" s="215">
        <f>IF(N783="zákl. přenesená",J783,0)</f>
        <v>0</v>
      </c>
      <c r="BH783" s="215">
        <f>IF(N783="sníž. přenesená",J783,0)</f>
        <v>0</v>
      </c>
      <c r="BI783" s="215">
        <f>IF(N783="nulová",J783,0)</f>
        <v>0</v>
      </c>
      <c r="BJ783" s="26" t="s">
        <v>24</v>
      </c>
      <c r="BK783" s="215">
        <f>ROUND(I783*H783,2)</f>
        <v>0</v>
      </c>
      <c r="BL783" s="26" t="s">
        <v>354</v>
      </c>
      <c r="BM783" s="26" t="s">
        <v>5833</v>
      </c>
    </row>
    <row r="784" s="1" customFormat="1">
      <c r="B784" s="48"/>
      <c r="D784" s="216" t="s">
        <v>288</v>
      </c>
      <c r="F784" s="217" t="s">
        <v>5834</v>
      </c>
      <c r="I784" s="218"/>
      <c r="L784" s="48"/>
      <c r="M784" s="219"/>
      <c r="N784" s="49"/>
      <c r="O784" s="49"/>
      <c r="P784" s="49"/>
      <c r="Q784" s="49"/>
      <c r="R784" s="49"/>
      <c r="S784" s="49"/>
      <c r="T784" s="87"/>
      <c r="AT784" s="26" t="s">
        <v>288</v>
      </c>
      <c r="AU784" s="26" t="s">
        <v>87</v>
      </c>
    </row>
    <row r="785" s="12" customFormat="1">
      <c r="B785" s="232"/>
      <c r="D785" s="216" t="s">
        <v>402</v>
      </c>
      <c r="E785" s="233" t="s">
        <v>5</v>
      </c>
      <c r="F785" s="234" t="s">
        <v>5267</v>
      </c>
      <c r="H785" s="233" t="s">
        <v>5</v>
      </c>
      <c r="I785" s="235"/>
      <c r="L785" s="232"/>
      <c r="M785" s="236"/>
      <c r="N785" s="237"/>
      <c r="O785" s="237"/>
      <c r="P785" s="237"/>
      <c r="Q785" s="237"/>
      <c r="R785" s="237"/>
      <c r="S785" s="237"/>
      <c r="T785" s="238"/>
      <c r="AT785" s="233" t="s">
        <v>402</v>
      </c>
      <c r="AU785" s="233" t="s">
        <v>87</v>
      </c>
      <c r="AV785" s="12" t="s">
        <v>24</v>
      </c>
      <c r="AW785" s="12" t="s">
        <v>43</v>
      </c>
      <c r="AX785" s="12" t="s">
        <v>80</v>
      </c>
      <c r="AY785" s="233" t="s">
        <v>281</v>
      </c>
    </row>
    <row r="786" s="13" customFormat="1">
      <c r="B786" s="239"/>
      <c r="D786" s="216" t="s">
        <v>402</v>
      </c>
      <c r="E786" s="240" t="s">
        <v>5</v>
      </c>
      <c r="F786" s="241" t="s">
        <v>5741</v>
      </c>
      <c r="H786" s="242">
        <v>6</v>
      </c>
      <c r="I786" s="243"/>
      <c r="L786" s="239"/>
      <c r="M786" s="244"/>
      <c r="N786" s="245"/>
      <c r="O786" s="245"/>
      <c r="P786" s="245"/>
      <c r="Q786" s="245"/>
      <c r="R786" s="245"/>
      <c r="S786" s="245"/>
      <c r="T786" s="246"/>
      <c r="AT786" s="240" t="s">
        <v>402</v>
      </c>
      <c r="AU786" s="240" t="s">
        <v>87</v>
      </c>
      <c r="AV786" s="13" t="s">
        <v>87</v>
      </c>
      <c r="AW786" s="13" t="s">
        <v>43</v>
      </c>
      <c r="AX786" s="13" t="s">
        <v>24</v>
      </c>
      <c r="AY786" s="240" t="s">
        <v>281</v>
      </c>
    </row>
    <row r="787" s="10" customFormat="1" ht="29.88" customHeight="1">
      <c r="B787" s="192"/>
      <c r="D787" s="193" t="s">
        <v>79</v>
      </c>
      <c r="E787" s="230" t="s">
        <v>3558</v>
      </c>
      <c r="F787" s="230" t="s">
        <v>3559</v>
      </c>
      <c r="I787" s="195"/>
      <c r="J787" s="231">
        <f>BK787</f>
        <v>0</v>
      </c>
      <c r="L787" s="192"/>
      <c r="M787" s="197"/>
      <c r="N787" s="198"/>
      <c r="O787" s="198"/>
      <c r="P787" s="199">
        <f>SUM(P788:P794)</f>
        <v>0</v>
      </c>
      <c r="Q787" s="198"/>
      <c r="R787" s="199">
        <f>SUM(R788:R794)</f>
        <v>0.0047000000000000002</v>
      </c>
      <c r="S787" s="198"/>
      <c r="T787" s="200">
        <f>SUM(T788:T794)</f>
        <v>0</v>
      </c>
      <c r="AR787" s="193" t="s">
        <v>87</v>
      </c>
      <c r="AT787" s="201" t="s">
        <v>79</v>
      </c>
      <c r="AU787" s="201" t="s">
        <v>24</v>
      </c>
      <c r="AY787" s="193" t="s">
        <v>281</v>
      </c>
      <c r="BK787" s="202">
        <f>SUM(BK788:BK794)</f>
        <v>0</v>
      </c>
    </row>
    <row r="788" s="1" customFormat="1" ht="16.5" customHeight="1">
      <c r="B788" s="203"/>
      <c r="C788" s="204" t="s">
        <v>2186</v>
      </c>
      <c r="D788" s="204" t="s">
        <v>282</v>
      </c>
      <c r="E788" s="205" t="s">
        <v>5835</v>
      </c>
      <c r="F788" s="206" t="s">
        <v>5836</v>
      </c>
      <c r="G788" s="207" t="s">
        <v>394</v>
      </c>
      <c r="H788" s="208">
        <v>47</v>
      </c>
      <c r="I788" s="209"/>
      <c r="J788" s="210">
        <f>ROUND(I788*H788,2)</f>
        <v>0</v>
      </c>
      <c r="K788" s="206" t="s">
        <v>389</v>
      </c>
      <c r="L788" s="48"/>
      <c r="M788" s="211" t="s">
        <v>5</v>
      </c>
      <c r="N788" s="212" t="s">
        <v>51</v>
      </c>
      <c r="O788" s="49"/>
      <c r="P788" s="213">
        <f>O788*H788</f>
        <v>0</v>
      </c>
      <c r="Q788" s="213">
        <v>2.0000000000000002E-05</v>
      </c>
      <c r="R788" s="213">
        <f>Q788*H788</f>
        <v>0.00094000000000000008</v>
      </c>
      <c r="S788" s="213">
        <v>0</v>
      </c>
      <c r="T788" s="214">
        <f>S788*H788</f>
        <v>0</v>
      </c>
      <c r="AR788" s="26" t="s">
        <v>354</v>
      </c>
      <c r="AT788" s="26" t="s">
        <v>282</v>
      </c>
      <c r="AU788" s="26" t="s">
        <v>87</v>
      </c>
      <c r="AY788" s="26" t="s">
        <v>281</v>
      </c>
      <c r="BE788" s="215">
        <f>IF(N788="základní",J788,0)</f>
        <v>0</v>
      </c>
      <c r="BF788" s="215">
        <f>IF(N788="snížená",J788,0)</f>
        <v>0</v>
      </c>
      <c r="BG788" s="215">
        <f>IF(N788="zákl. přenesená",J788,0)</f>
        <v>0</v>
      </c>
      <c r="BH788" s="215">
        <f>IF(N788="sníž. přenesená",J788,0)</f>
        <v>0</v>
      </c>
      <c r="BI788" s="215">
        <f>IF(N788="nulová",J788,0)</f>
        <v>0</v>
      </c>
      <c r="BJ788" s="26" t="s">
        <v>24</v>
      </c>
      <c r="BK788" s="215">
        <f>ROUND(I788*H788,2)</f>
        <v>0</v>
      </c>
      <c r="BL788" s="26" t="s">
        <v>354</v>
      </c>
      <c r="BM788" s="26" t="s">
        <v>5837</v>
      </c>
    </row>
    <row r="789" s="1" customFormat="1">
      <c r="B789" s="48"/>
      <c r="D789" s="216" t="s">
        <v>288</v>
      </c>
      <c r="F789" s="217" t="s">
        <v>5838</v>
      </c>
      <c r="I789" s="218"/>
      <c r="L789" s="48"/>
      <c r="M789" s="219"/>
      <c r="N789" s="49"/>
      <c r="O789" s="49"/>
      <c r="P789" s="49"/>
      <c r="Q789" s="49"/>
      <c r="R789" s="49"/>
      <c r="S789" s="49"/>
      <c r="T789" s="87"/>
      <c r="AT789" s="26" t="s">
        <v>288</v>
      </c>
      <c r="AU789" s="26" t="s">
        <v>87</v>
      </c>
    </row>
    <row r="790" s="13" customFormat="1">
      <c r="B790" s="239"/>
      <c r="D790" s="216" t="s">
        <v>402</v>
      </c>
      <c r="E790" s="240" t="s">
        <v>5</v>
      </c>
      <c r="F790" s="241" t="s">
        <v>5711</v>
      </c>
      <c r="H790" s="242">
        <v>47</v>
      </c>
      <c r="I790" s="243"/>
      <c r="L790" s="239"/>
      <c r="M790" s="244"/>
      <c r="N790" s="245"/>
      <c r="O790" s="245"/>
      <c r="P790" s="245"/>
      <c r="Q790" s="245"/>
      <c r="R790" s="245"/>
      <c r="S790" s="245"/>
      <c r="T790" s="246"/>
      <c r="AT790" s="240" t="s">
        <v>402</v>
      </c>
      <c r="AU790" s="240" t="s">
        <v>87</v>
      </c>
      <c r="AV790" s="13" t="s">
        <v>87</v>
      </c>
      <c r="AW790" s="13" t="s">
        <v>43</v>
      </c>
      <c r="AX790" s="13" t="s">
        <v>24</v>
      </c>
      <c r="AY790" s="240" t="s">
        <v>281</v>
      </c>
    </row>
    <row r="791" s="1" customFormat="1" ht="16.5" customHeight="1">
      <c r="B791" s="203"/>
      <c r="C791" s="204" t="s">
        <v>442</v>
      </c>
      <c r="D791" s="204" t="s">
        <v>282</v>
      </c>
      <c r="E791" s="205" t="s">
        <v>5839</v>
      </c>
      <c r="F791" s="206" t="s">
        <v>5840</v>
      </c>
      <c r="G791" s="207" t="s">
        <v>394</v>
      </c>
      <c r="H791" s="208">
        <v>47</v>
      </c>
      <c r="I791" s="209"/>
      <c r="J791" s="210">
        <f>ROUND(I791*H791,2)</f>
        <v>0</v>
      </c>
      <c r="K791" s="206" t="s">
        <v>389</v>
      </c>
      <c r="L791" s="48"/>
      <c r="M791" s="211" t="s">
        <v>5</v>
      </c>
      <c r="N791" s="212" t="s">
        <v>51</v>
      </c>
      <c r="O791" s="49"/>
      <c r="P791" s="213">
        <f>O791*H791</f>
        <v>0</v>
      </c>
      <c r="Q791" s="213">
        <v>6.0000000000000002E-05</v>
      </c>
      <c r="R791" s="213">
        <f>Q791*H791</f>
        <v>0.00282</v>
      </c>
      <c r="S791" s="213">
        <v>0</v>
      </c>
      <c r="T791" s="214">
        <f>S791*H791</f>
        <v>0</v>
      </c>
      <c r="AR791" s="26" t="s">
        <v>354</v>
      </c>
      <c r="AT791" s="26" t="s">
        <v>282</v>
      </c>
      <c r="AU791" s="26" t="s">
        <v>87</v>
      </c>
      <c r="AY791" s="26" t="s">
        <v>281</v>
      </c>
      <c r="BE791" s="215">
        <f>IF(N791="základní",J791,0)</f>
        <v>0</v>
      </c>
      <c r="BF791" s="215">
        <f>IF(N791="snížená",J791,0)</f>
        <v>0</v>
      </c>
      <c r="BG791" s="215">
        <f>IF(N791="zákl. přenesená",J791,0)</f>
        <v>0</v>
      </c>
      <c r="BH791" s="215">
        <f>IF(N791="sníž. přenesená",J791,0)</f>
        <v>0</v>
      </c>
      <c r="BI791" s="215">
        <f>IF(N791="nulová",J791,0)</f>
        <v>0</v>
      </c>
      <c r="BJ791" s="26" t="s">
        <v>24</v>
      </c>
      <c r="BK791" s="215">
        <f>ROUND(I791*H791,2)</f>
        <v>0</v>
      </c>
      <c r="BL791" s="26" t="s">
        <v>354</v>
      </c>
      <c r="BM791" s="26" t="s">
        <v>5841</v>
      </c>
    </row>
    <row r="792" s="1" customFormat="1">
      <c r="B792" s="48"/>
      <c r="D792" s="216" t="s">
        <v>288</v>
      </c>
      <c r="F792" s="217" t="s">
        <v>5842</v>
      </c>
      <c r="I792" s="218"/>
      <c r="L792" s="48"/>
      <c r="M792" s="219"/>
      <c r="N792" s="49"/>
      <c r="O792" s="49"/>
      <c r="P792" s="49"/>
      <c r="Q792" s="49"/>
      <c r="R792" s="49"/>
      <c r="S792" s="49"/>
      <c r="T792" s="87"/>
      <c r="AT792" s="26" t="s">
        <v>288</v>
      </c>
      <c r="AU792" s="26" t="s">
        <v>87</v>
      </c>
    </row>
    <row r="793" s="1" customFormat="1" ht="16.5" customHeight="1">
      <c r="B793" s="203"/>
      <c r="C793" s="204" t="s">
        <v>1642</v>
      </c>
      <c r="D793" s="204" t="s">
        <v>282</v>
      </c>
      <c r="E793" s="205" t="s">
        <v>5843</v>
      </c>
      <c r="F793" s="206" t="s">
        <v>5844</v>
      </c>
      <c r="G793" s="207" t="s">
        <v>394</v>
      </c>
      <c r="H793" s="208">
        <v>47</v>
      </c>
      <c r="I793" s="209"/>
      <c r="J793" s="210">
        <f>ROUND(I793*H793,2)</f>
        <v>0</v>
      </c>
      <c r="K793" s="206" t="s">
        <v>389</v>
      </c>
      <c r="L793" s="48"/>
      <c r="M793" s="211" t="s">
        <v>5</v>
      </c>
      <c r="N793" s="212" t="s">
        <v>51</v>
      </c>
      <c r="O793" s="49"/>
      <c r="P793" s="213">
        <f>O793*H793</f>
        <v>0</v>
      </c>
      <c r="Q793" s="213">
        <v>2.0000000000000002E-05</v>
      </c>
      <c r="R793" s="213">
        <f>Q793*H793</f>
        <v>0.00094000000000000008</v>
      </c>
      <c r="S793" s="213">
        <v>0</v>
      </c>
      <c r="T793" s="214">
        <f>S793*H793</f>
        <v>0</v>
      </c>
      <c r="AR793" s="26" t="s">
        <v>354</v>
      </c>
      <c r="AT793" s="26" t="s">
        <v>282</v>
      </c>
      <c r="AU793" s="26" t="s">
        <v>87</v>
      </c>
      <c r="AY793" s="26" t="s">
        <v>281</v>
      </c>
      <c r="BE793" s="215">
        <f>IF(N793="základní",J793,0)</f>
        <v>0</v>
      </c>
      <c r="BF793" s="215">
        <f>IF(N793="snížená",J793,0)</f>
        <v>0</v>
      </c>
      <c r="BG793" s="215">
        <f>IF(N793="zákl. přenesená",J793,0)</f>
        <v>0</v>
      </c>
      <c r="BH793" s="215">
        <f>IF(N793="sníž. přenesená",J793,0)</f>
        <v>0</v>
      </c>
      <c r="BI793" s="215">
        <f>IF(N793="nulová",J793,0)</f>
        <v>0</v>
      </c>
      <c r="BJ793" s="26" t="s">
        <v>24</v>
      </c>
      <c r="BK793" s="215">
        <f>ROUND(I793*H793,2)</f>
        <v>0</v>
      </c>
      <c r="BL793" s="26" t="s">
        <v>354</v>
      </c>
      <c r="BM793" s="26" t="s">
        <v>5845</v>
      </c>
    </row>
    <row r="794" s="1" customFormat="1">
      <c r="B794" s="48"/>
      <c r="D794" s="216" t="s">
        <v>288</v>
      </c>
      <c r="F794" s="217" t="s">
        <v>5846</v>
      </c>
      <c r="I794" s="218"/>
      <c r="L794" s="48"/>
      <c r="M794" s="220"/>
      <c r="N794" s="221"/>
      <c r="O794" s="221"/>
      <c r="P794" s="221"/>
      <c r="Q794" s="221"/>
      <c r="R794" s="221"/>
      <c r="S794" s="221"/>
      <c r="T794" s="222"/>
      <c r="AT794" s="26" t="s">
        <v>288</v>
      </c>
      <c r="AU794" s="26" t="s">
        <v>87</v>
      </c>
    </row>
    <row r="795" s="1" customFormat="1" ht="6.96" customHeight="1">
      <c r="B795" s="69"/>
      <c r="C795" s="70"/>
      <c r="D795" s="70"/>
      <c r="E795" s="70"/>
      <c r="F795" s="70"/>
      <c r="G795" s="70"/>
      <c r="H795" s="70"/>
      <c r="I795" s="164"/>
      <c r="J795" s="70"/>
      <c r="K795" s="70"/>
      <c r="L795" s="48"/>
    </row>
  </sheetData>
  <autoFilter ref="C95:K794"/>
  <mergeCells count="13">
    <mergeCell ref="E7:H7"/>
    <mergeCell ref="E9:H9"/>
    <mergeCell ref="E11:H11"/>
    <mergeCell ref="E26:H26"/>
    <mergeCell ref="E47:H47"/>
    <mergeCell ref="E49:H49"/>
    <mergeCell ref="E51:H51"/>
    <mergeCell ref="J55:J56"/>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5847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5848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ROUND(J92,2)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ROUND(SUM(BE92:BE537), 2)</f>
        <v>0</v>
      </c>
      <c r="G32" s="49"/>
      <c r="H32" s="49"/>
      <c r="I32" s="156">
        <v>0.20999999999999999</v>
      </c>
      <c r="J32" s="155">
        <f>ROUND(ROUND((SUM(BE92:BE537)), 2)*I32, 2)</f>
        <v>0</v>
      </c>
      <c r="K32" s="53"/>
    </row>
    <row r="33" s="1" customFormat="1" ht="14.4" customHeight="1">
      <c r="B33" s="48"/>
      <c r="C33" s="49"/>
      <c r="D33" s="49"/>
      <c r="E33" s="57" t="s">
        <v>52</v>
      </c>
      <c r="F33" s="155">
        <f>ROUND(SUM(BF92:BF537), 2)</f>
        <v>0</v>
      </c>
      <c r="G33" s="49"/>
      <c r="H33" s="49"/>
      <c r="I33" s="156">
        <v>0.14999999999999999</v>
      </c>
      <c r="J33" s="155">
        <f>ROUND(ROUND((SUM(BF92:BF537)), 2)*I33, 2)</f>
        <v>0</v>
      </c>
      <c r="K33" s="53"/>
    </row>
    <row r="34" hidden="1" s="1" customFormat="1" ht="14.4" customHeight="1">
      <c r="B34" s="48"/>
      <c r="C34" s="49"/>
      <c r="D34" s="49"/>
      <c r="E34" s="57" t="s">
        <v>53</v>
      </c>
      <c r="F34" s="155">
        <f>ROUND(SUM(BG92:BG537), 2)</f>
        <v>0</v>
      </c>
      <c r="G34" s="49"/>
      <c r="H34" s="49"/>
      <c r="I34" s="156">
        <v>0.20999999999999999</v>
      </c>
      <c r="J34" s="155">
        <v>0</v>
      </c>
      <c r="K34" s="53"/>
    </row>
    <row r="35" hidden="1" s="1" customFormat="1" ht="14.4" customHeight="1">
      <c r="B35" s="48"/>
      <c r="C35" s="49"/>
      <c r="D35" s="49"/>
      <c r="E35" s="57" t="s">
        <v>54</v>
      </c>
      <c r="F35" s="155">
        <f>ROUND(SUM(BH92:BH537), 2)</f>
        <v>0</v>
      </c>
      <c r="G35" s="49"/>
      <c r="H35" s="49"/>
      <c r="I35" s="156">
        <v>0.14999999999999999</v>
      </c>
      <c r="J35" s="155">
        <v>0</v>
      </c>
      <c r="K35" s="53"/>
    </row>
    <row r="36" hidden="1" s="1" customFormat="1" ht="14.4" customHeight="1">
      <c r="B36" s="48"/>
      <c r="C36" s="49"/>
      <c r="D36" s="49"/>
      <c r="E36" s="57" t="s">
        <v>55</v>
      </c>
      <c r="F36" s="155">
        <f>ROUND(SUM(BI92:BI537),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S01_d1 - Zařízení silnoproudé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J92</f>
        <v>0</v>
      </c>
      <c r="K60" s="53"/>
      <c r="AU60" s="26" t="s">
        <v>262</v>
      </c>
    </row>
    <row r="61" s="8" customFormat="1" ht="24.96" customHeight="1">
      <c r="B61" s="173"/>
      <c r="C61" s="174"/>
      <c r="D61" s="175" t="s">
        <v>536</v>
      </c>
      <c r="E61" s="176"/>
      <c r="F61" s="176"/>
      <c r="G61" s="176"/>
      <c r="H61" s="176"/>
      <c r="I61" s="177"/>
      <c r="J61" s="178">
        <f>J93</f>
        <v>0</v>
      </c>
      <c r="K61" s="179"/>
    </row>
    <row r="62" s="11" customFormat="1" ht="19.92" customHeight="1">
      <c r="B62" s="223"/>
      <c r="C62" s="224"/>
      <c r="D62" s="225" t="s">
        <v>5849</v>
      </c>
      <c r="E62" s="226"/>
      <c r="F62" s="226"/>
      <c r="G62" s="226"/>
      <c r="H62" s="226"/>
      <c r="I62" s="227"/>
      <c r="J62" s="228">
        <f>J94</f>
        <v>0</v>
      </c>
      <c r="K62" s="229"/>
    </row>
    <row r="63" s="11" customFormat="1" ht="19.92" customHeight="1">
      <c r="B63" s="223"/>
      <c r="C63" s="224"/>
      <c r="D63" s="225" t="s">
        <v>5850</v>
      </c>
      <c r="E63" s="226"/>
      <c r="F63" s="226"/>
      <c r="G63" s="226"/>
      <c r="H63" s="226"/>
      <c r="I63" s="227"/>
      <c r="J63" s="228">
        <f>J97</f>
        <v>0</v>
      </c>
      <c r="K63" s="229"/>
    </row>
    <row r="64" s="11" customFormat="1" ht="19.92" customHeight="1">
      <c r="B64" s="223"/>
      <c r="C64" s="224"/>
      <c r="D64" s="225" t="s">
        <v>5851</v>
      </c>
      <c r="E64" s="226"/>
      <c r="F64" s="226"/>
      <c r="G64" s="226"/>
      <c r="H64" s="226"/>
      <c r="I64" s="227"/>
      <c r="J64" s="228">
        <f>J111</f>
        <v>0</v>
      </c>
      <c r="K64" s="229"/>
    </row>
    <row r="65" s="11" customFormat="1" ht="19.92" customHeight="1">
      <c r="B65" s="223"/>
      <c r="C65" s="224"/>
      <c r="D65" s="225" t="s">
        <v>5852</v>
      </c>
      <c r="E65" s="226"/>
      <c r="F65" s="226"/>
      <c r="G65" s="226"/>
      <c r="H65" s="226"/>
      <c r="I65" s="227"/>
      <c r="J65" s="228">
        <f>J180</f>
        <v>0</v>
      </c>
      <c r="K65" s="229"/>
    </row>
    <row r="66" s="11" customFormat="1" ht="19.92" customHeight="1">
      <c r="B66" s="223"/>
      <c r="C66" s="224"/>
      <c r="D66" s="225" t="s">
        <v>5853</v>
      </c>
      <c r="E66" s="226"/>
      <c r="F66" s="226"/>
      <c r="G66" s="226"/>
      <c r="H66" s="226"/>
      <c r="I66" s="227"/>
      <c r="J66" s="228">
        <f>J259</f>
        <v>0</v>
      </c>
      <c r="K66" s="229"/>
    </row>
    <row r="67" s="11" customFormat="1" ht="19.92" customHeight="1">
      <c r="B67" s="223"/>
      <c r="C67" s="224"/>
      <c r="D67" s="225" t="s">
        <v>5854</v>
      </c>
      <c r="E67" s="226"/>
      <c r="F67" s="226"/>
      <c r="G67" s="226"/>
      <c r="H67" s="226"/>
      <c r="I67" s="227"/>
      <c r="J67" s="228">
        <f>J275</f>
        <v>0</v>
      </c>
      <c r="K67" s="229"/>
    </row>
    <row r="68" s="11" customFormat="1" ht="19.92" customHeight="1">
      <c r="B68" s="223"/>
      <c r="C68" s="224"/>
      <c r="D68" s="225" t="s">
        <v>5855</v>
      </c>
      <c r="E68" s="226"/>
      <c r="F68" s="226"/>
      <c r="G68" s="226"/>
      <c r="H68" s="226"/>
      <c r="I68" s="227"/>
      <c r="J68" s="228">
        <f>J471</f>
        <v>0</v>
      </c>
      <c r="K68" s="229"/>
    </row>
    <row r="69" s="8" customFormat="1" ht="24.96" customHeight="1">
      <c r="B69" s="173"/>
      <c r="C69" s="174"/>
      <c r="D69" s="175" t="s">
        <v>5856</v>
      </c>
      <c r="E69" s="176"/>
      <c r="F69" s="176"/>
      <c r="G69" s="176"/>
      <c r="H69" s="176"/>
      <c r="I69" s="177"/>
      <c r="J69" s="178">
        <f>J531</f>
        <v>0</v>
      </c>
      <c r="K69" s="179"/>
    </row>
    <row r="70" s="11" customFormat="1" ht="19.92" customHeight="1">
      <c r="B70" s="223"/>
      <c r="C70" s="224"/>
      <c r="D70" s="225" t="s">
        <v>5857</v>
      </c>
      <c r="E70" s="226"/>
      <c r="F70" s="226"/>
      <c r="G70" s="226"/>
      <c r="H70" s="226"/>
      <c r="I70" s="227"/>
      <c r="J70" s="228">
        <f>J532</f>
        <v>0</v>
      </c>
      <c r="K70" s="229"/>
    </row>
    <row r="71" s="1" customFormat="1" ht="21.84" customHeight="1">
      <c r="B71" s="48"/>
      <c r="C71" s="49"/>
      <c r="D71" s="49"/>
      <c r="E71" s="49"/>
      <c r="F71" s="49"/>
      <c r="G71" s="49"/>
      <c r="H71" s="49"/>
      <c r="I71" s="142"/>
      <c r="J71" s="49"/>
      <c r="K71" s="53"/>
    </row>
    <row r="72" s="1" customFormat="1" ht="6.96" customHeight="1">
      <c r="B72" s="69"/>
      <c r="C72" s="70"/>
      <c r="D72" s="70"/>
      <c r="E72" s="70"/>
      <c r="F72" s="70"/>
      <c r="G72" s="70"/>
      <c r="H72" s="70"/>
      <c r="I72" s="164"/>
      <c r="J72" s="70"/>
      <c r="K72" s="71"/>
    </row>
    <row r="76" s="1" customFormat="1" ht="6.96" customHeight="1">
      <c r="B76" s="72"/>
      <c r="C76" s="73"/>
      <c r="D76" s="73"/>
      <c r="E76" s="73"/>
      <c r="F76" s="73"/>
      <c r="G76" s="73"/>
      <c r="H76" s="73"/>
      <c r="I76" s="165"/>
      <c r="J76" s="73"/>
      <c r="K76" s="73"/>
      <c r="L76" s="48"/>
    </row>
    <row r="77" s="1" customFormat="1" ht="36.96" customHeight="1">
      <c r="B77" s="48"/>
      <c r="C77" s="74" t="s">
        <v>264</v>
      </c>
      <c r="L77" s="48"/>
    </row>
    <row r="78" s="1" customFormat="1" ht="6.96" customHeight="1">
      <c r="B78" s="48"/>
      <c r="L78" s="48"/>
    </row>
    <row r="79" s="1" customFormat="1" ht="14.4" customHeight="1">
      <c r="B79" s="48"/>
      <c r="C79" s="76" t="s">
        <v>19</v>
      </c>
      <c r="L79" s="48"/>
    </row>
    <row r="80" s="1" customFormat="1" ht="16.5" customHeight="1">
      <c r="B80" s="48"/>
      <c r="E80" s="180" t="str">
        <f>E7</f>
        <v>Vzdělávací a výcvikové středisko integrovaného záchranného systému v Jihlavě</v>
      </c>
      <c r="F80" s="76"/>
      <c r="G80" s="76"/>
      <c r="H80" s="76"/>
      <c r="L80" s="48"/>
    </row>
    <row r="81">
      <c r="B81" s="30"/>
      <c r="C81" s="76" t="s">
        <v>254</v>
      </c>
      <c r="L81" s="30"/>
    </row>
    <row r="82" s="1" customFormat="1" ht="16.5" customHeight="1">
      <c r="B82" s="48"/>
      <c r="E82" s="180" t="s">
        <v>523</v>
      </c>
      <c r="F82" s="1"/>
      <c r="G82" s="1"/>
      <c r="H82" s="1"/>
      <c r="L82" s="48"/>
    </row>
    <row r="83" s="1" customFormat="1" ht="14.4" customHeight="1">
      <c r="B83" s="48"/>
      <c r="C83" s="76" t="s">
        <v>256</v>
      </c>
      <c r="L83" s="48"/>
    </row>
    <row r="84" s="1" customFormat="1" ht="17.25" customHeight="1">
      <c r="B84" s="48"/>
      <c r="E84" s="79" t="str">
        <f>E11</f>
        <v>S01_d1 - Zařízení silnoproudé elektrotechniky</v>
      </c>
      <c r="F84" s="1"/>
      <c r="G84" s="1"/>
      <c r="H84" s="1"/>
      <c r="L84" s="48"/>
    </row>
    <row r="85" s="1" customFormat="1" ht="6.96" customHeight="1">
      <c r="B85" s="48"/>
      <c r="L85" s="48"/>
    </row>
    <row r="86" s="1" customFormat="1" ht="18" customHeight="1">
      <c r="B86" s="48"/>
      <c r="C86" s="76" t="s">
        <v>25</v>
      </c>
      <c r="F86" s="181" t="str">
        <f>F14</f>
        <v>město Jihlava, ul. Vrchlického, areál ZZS Jihlava</v>
      </c>
      <c r="I86" s="182" t="s">
        <v>27</v>
      </c>
      <c r="J86" s="81" t="str">
        <f>IF(J14="","",J14)</f>
        <v>15. 1. 2018</v>
      </c>
      <c r="L86" s="48"/>
    </row>
    <row r="87" s="1" customFormat="1" ht="6.96" customHeight="1">
      <c r="B87" s="48"/>
      <c r="L87" s="48"/>
    </row>
    <row r="88" s="1" customFormat="1">
      <c r="B88" s="48"/>
      <c r="C88" s="76" t="s">
        <v>31</v>
      </c>
      <c r="F88" s="181" t="str">
        <f>E17</f>
        <v>Kraj Vysočina</v>
      </c>
      <c r="I88" s="182" t="s">
        <v>39</v>
      </c>
      <c r="J88" s="181" t="str">
        <f>E23</f>
        <v>PROJEKT CENTRUM NOVA s.r.o.</v>
      </c>
      <c r="L88" s="48"/>
    </row>
    <row r="89" s="1" customFormat="1" ht="14.4" customHeight="1">
      <c r="B89" s="48"/>
      <c r="C89" s="76" t="s">
        <v>37</v>
      </c>
      <c r="F89" s="181" t="str">
        <f>IF(E20="","",E20)</f>
        <v/>
      </c>
      <c r="L89" s="48"/>
    </row>
    <row r="90" s="1" customFormat="1" ht="10.32" customHeight="1">
      <c r="B90" s="48"/>
      <c r="L90" s="48"/>
    </row>
    <row r="91" s="9" customFormat="1" ht="29.28" customHeight="1">
      <c r="B91" s="183"/>
      <c r="C91" s="184" t="s">
        <v>265</v>
      </c>
      <c r="D91" s="185" t="s">
        <v>65</v>
      </c>
      <c r="E91" s="185" t="s">
        <v>61</v>
      </c>
      <c r="F91" s="185" t="s">
        <v>266</v>
      </c>
      <c r="G91" s="185" t="s">
        <v>267</v>
      </c>
      <c r="H91" s="185" t="s">
        <v>268</v>
      </c>
      <c r="I91" s="186" t="s">
        <v>269</v>
      </c>
      <c r="J91" s="185" t="s">
        <v>260</v>
      </c>
      <c r="K91" s="187" t="s">
        <v>270</v>
      </c>
      <c r="L91" s="183"/>
      <c r="M91" s="94" t="s">
        <v>271</v>
      </c>
      <c r="N91" s="95" t="s">
        <v>50</v>
      </c>
      <c r="O91" s="95" t="s">
        <v>272</v>
      </c>
      <c r="P91" s="95" t="s">
        <v>273</v>
      </c>
      <c r="Q91" s="95" t="s">
        <v>274</v>
      </c>
      <c r="R91" s="95" t="s">
        <v>275</v>
      </c>
      <c r="S91" s="95" t="s">
        <v>276</v>
      </c>
      <c r="T91" s="96" t="s">
        <v>277</v>
      </c>
    </row>
    <row r="92" s="1" customFormat="1" ht="29.28" customHeight="1">
      <c r="B92" s="48"/>
      <c r="C92" s="98" t="s">
        <v>261</v>
      </c>
      <c r="J92" s="188">
        <f>BK92</f>
        <v>0</v>
      </c>
      <c r="L92" s="48"/>
      <c r="M92" s="97"/>
      <c r="N92" s="84"/>
      <c r="O92" s="84"/>
      <c r="P92" s="189">
        <f>P93+P531</f>
        <v>0</v>
      </c>
      <c r="Q92" s="84"/>
      <c r="R92" s="189">
        <f>R93+R531</f>
        <v>2.8048100000000002</v>
      </c>
      <c r="S92" s="84"/>
      <c r="T92" s="190">
        <f>T93+T531</f>
        <v>0</v>
      </c>
      <c r="AT92" s="26" t="s">
        <v>79</v>
      </c>
      <c r="AU92" s="26" t="s">
        <v>262</v>
      </c>
      <c r="BK92" s="191">
        <f>BK93+BK531</f>
        <v>0</v>
      </c>
    </row>
    <row r="93" s="10" customFormat="1" ht="37.44" customHeight="1">
      <c r="B93" s="192"/>
      <c r="D93" s="193" t="s">
        <v>79</v>
      </c>
      <c r="E93" s="194" t="s">
        <v>2270</v>
      </c>
      <c r="F93" s="194" t="s">
        <v>2271</v>
      </c>
      <c r="I93" s="195"/>
      <c r="J93" s="196">
        <f>BK93</f>
        <v>0</v>
      </c>
      <c r="L93" s="192"/>
      <c r="M93" s="197"/>
      <c r="N93" s="198"/>
      <c r="O93" s="198"/>
      <c r="P93" s="199">
        <f>P94+P97+P111+P180+P259+P275+P471</f>
        <v>0</v>
      </c>
      <c r="Q93" s="198"/>
      <c r="R93" s="199">
        <f>R94+R97+R111+R180+R259+R275+R471</f>
        <v>2.8042100000000003</v>
      </c>
      <c r="S93" s="198"/>
      <c r="T93" s="200">
        <f>T94+T97+T111+T180+T259+T275+T471</f>
        <v>0</v>
      </c>
      <c r="AR93" s="193" t="s">
        <v>87</v>
      </c>
      <c r="AT93" s="201" t="s">
        <v>79</v>
      </c>
      <c r="AU93" s="201" t="s">
        <v>80</v>
      </c>
      <c r="AY93" s="193" t="s">
        <v>281</v>
      </c>
      <c r="BK93" s="202">
        <f>BK94+BK97+BK111+BK180+BK259+BK275+BK471</f>
        <v>0</v>
      </c>
    </row>
    <row r="94" s="10" customFormat="1" ht="19.92" customHeight="1">
      <c r="B94" s="192"/>
      <c r="D94" s="193" t="s">
        <v>79</v>
      </c>
      <c r="E94" s="230" t="s">
        <v>5858</v>
      </c>
      <c r="F94" s="230" t="s">
        <v>5859</v>
      </c>
      <c r="I94" s="195"/>
      <c r="J94" s="231">
        <f>BK94</f>
        <v>0</v>
      </c>
      <c r="L94" s="192"/>
      <c r="M94" s="197"/>
      <c r="N94" s="198"/>
      <c r="O94" s="198"/>
      <c r="P94" s="199">
        <f>SUM(P95:P96)</f>
        <v>0</v>
      </c>
      <c r="Q94" s="198"/>
      <c r="R94" s="199">
        <f>SUM(R95:R96)</f>
        <v>0</v>
      </c>
      <c r="S94" s="198"/>
      <c r="T94" s="200">
        <f>SUM(T95:T96)</f>
        <v>0</v>
      </c>
      <c r="AR94" s="193" t="s">
        <v>87</v>
      </c>
      <c r="AT94" s="201" t="s">
        <v>79</v>
      </c>
      <c r="AU94" s="201" t="s">
        <v>24</v>
      </c>
      <c r="AY94" s="193" t="s">
        <v>281</v>
      </c>
      <c r="BK94" s="202">
        <f>SUM(BK95:BK96)</f>
        <v>0</v>
      </c>
    </row>
    <row r="95" s="1" customFormat="1" ht="16.5" customHeight="1">
      <c r="B95" s="203"/>
      <c r="C95" s="204" t="s">
        <v>24</v>
      </c>
      <c r="D95" s="204" t="s">
        <v>282</v>
      </c>
      <c r="E95" s="205" t="s">
        <v>5860</v>
      </c>
      <c r="F95" s="206" t="s">
        <v>5861</v>
      </c>
      <c r="G95" s="207" t="s">
        <v>515</v>
      </c>
      <c r="H95" s="208">
        <v>1</v>
      </c>
      <c r="I95" s="209"/>
      <c r="J95" s="210">
        <f>ROUND(I95*H95,2)</f>
        <v>0</v>
      </c>
      <c r="K95" s="206" t="s">
        <v>389</v>
      </c>
      <c r="L95" s="48"/>
      <c r="M95" s="211" t="s">
        <v>5</v>
      </c>
      <c r="N95" s="212" t="s">
        <v>51</v>
      </c>
      <c r="O95" s="49"/>
      <c r="P95" s="213">
        <f>O95*H95</f>
        <v>0</v>
      </c>
      <c r="Q95" s="213">
        <v>0</v>
      </c>
      <c r="R95" s="213">
        <f>Q95*H95</f>
        <v>0</v>
      </c>
      <c r="S95" s="213">
        <v>0</v>
      </c>
      <c r="T95" s="214">
        <f>S95*H95</f>
        <v>0</v>
      </c>
      <c r="AR95" s="26" t="s">
        <v>354</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5862</v>
      </c>
    </row>
    <row r="96" s="1" customFormat="1">
      <c r="B96" s="48"/>
      <c r="D96" s="216" t="s">
        <v>288</v>
      </c>
      <c r="F96" s="217" t="s">
        <v>5863</v>
      </c>
      <c r="I96" s="218"/>
      <c r="L96" s="48"/>
      <c r="M96" s="219"/>
      <c r="N96" s="49"/>
      <c r="O96" s="49"/>
      <c r="P96" s="49"/>
      <c r="Q96" s="49"/>
      <c r="R96" s="49"/>
      <c r="S96" s="49"/>
      <c r="T96" s="87"/>
      <c r="AT96" s="26" t="s">
        <v>288</v>
      </c>
      <c r="AU96" s="26" t="s">
        <v>87</v>
      </c>
    </row>
    <row r="97" s="10" customFormat="1" ht="29.88" customHeight="1">
      <c r="B97" s="192"/>
      <c r="D97" s="193" t="s">
        <v>79</v>
      </c>
      <c r="E97" s="230" t="s">
        <v>5864</v>
      </c>
      <c r="F97" s="230" t="s">
        <v>5865</v>
      </c>
      <c r="I97" s="195"/>
      <c r="J97" s="231">
        <f>BK97</f>
        <v>0</v>
      </c>
      <c r="L97" s="192"/>
      <c r="M97" s="197"/>
      <c r="N97" s="198"/>
      <c r="O97" s="198"/>
      <c r="P97" s="199">
        <f>SUM(P98:P110)</f>
        <v>0</v>
      </c>
      <c r="Q97" s="198"/>
      <c r="R97" s="199">
        <f>SUM(R98:R110)</f>
        <v>0</v>
      </c>
      <c r="S97" s="198"/>
      <c r="T97" s="200">
        <f>SUM(T98:T110)</f>
        <v>0</v>
      </c>
      <c r="AR97" s="193" t="s">
        <v>87</v>
      </c>
      <c r="AT97" s="201" t="s">
        <v>79</v>
      </c>
      <c r="AU97" s="201" t="s">
        <v>24</v>
      </c>
      <c r="AY97" s="193" t="s">
        <v>281</v>
      </c>
      <c r="BK97" s="202">
        <f>SUM(BK98:BK110)</f>
        <v>0</v>
      </c>
    </row>
    <row r="98" s="1" customFormat="1" ht="16.5" customHeight="1">
      <c r="B98" s="203"/>
      <c r="C98" s="204" t="s">
        <v>87</v>
      </c>
      <c r="D98" s="204" t="s">
        <v>282</v>
      </c>
      <c r="E98" s="205" t="s">
        <v>5866</v>
      </c>
      <c r="F98" s="206" t="s">
        <v>5867</v>
      </c>
      <c r="G98" s="207" t="s">
        <v>515</v>
      </c>
      <c r="H98" s="208">
        <v>1</v>
      </c>
      <c r="I98" s="209"/>
      <c r="J98" s="210">
        <f>ROUND(I98*H98,2)</f>
        <v>0</v>
      </c>
      <c r="K98" s="206" t="s">
        <v>389</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5868</v>
      </c>
    </row>
    <row r="99" s="1" customFormat="1">
      <c r="B99" s="48"/>
      <c r="D99" s="216" t="s">
        <v>288</v>
      </c>
      <c r="F99" s="217" t="s">
        <v>5867</v>
      </c>
      <c r="I99" s="218"/>
      <c r="L99" s="48"/>
      <c r="M99" s="219"/>
      <c r="N99" s="49"/>
      <c r="O99" s="49"/>
      <c r="P99" s="49"/>
      <c r="Q99" s="49"/>
      <c r="R99" s="49"/>
      <c r="S99" s="49"/>
      <c r="T99" s="87"/>
      <c r="AT99" s="26" t="s">
        <v>288</v>
      </c>
      <c r="AU99" s="26" t="s">
        <v>87</v>
      </c>
    </row>
    <row r="100" s="1" customFormat="1" ht="16.5" customHeight="1">
      <c r="B100" s="203"/>
      <c r="C100" s="255" t="s">
        <v>294</v>
      </c>
      <c r="D100" s="255" t="s">
        <v>512</v>
      </c>
      <c r="E100" s="256" t="s">
        <v>5869</v>
      </c>
      <c r="F100" s="257" t="s">
        <v>5870</v>
      </c>
      <c r="G100" s="258" t="s">
        <v>515</v>
      </c>
      <c r="H100" s="259">
        <v>1</v>
      </c>
      <c r="I100" s="260"/>
      <c r="J100" s="261">
        <f>ROUND(I100*H100,2)</f>
        <v>0</v>
      </c>
      <c r="K100" s="257" t="s">
        <v>5</v>
      </c>
      <c r="L100" s="262"/>
      <c r="M100" s="263" t="s">
        <v>5</v>
      </c>
      <c r="N100" s="264" t="s">
        <v>51</v>
      </c>
      <c r="O100" s="49"/>
      <c r="P100" s="213">
        <f>O100*H100</f>
        <v>0</v>
      </c>
      <c r="Q100" s="213">
        <v>0</v>
      </c>
      <c r="R100" s="213">
        <f>Q100*H100</f>
        <v>0</v>
      </c>
      <c r="S100" s="213">
        <v>0</v>
      </c>
      <c r="T100" s="214">
        <f>S100*H100</f>
        <v>0</v>
      </c>
      <c r="AR100" s="26" t="s">
        <v>738</v>
      </c>
      <c r="AT100" s="26" t="s">
        <v>512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5871</v>
      </c>
    </row>
    <row r="101" s="1" customFormat="1">
      <c r="B101" s="48"/>
      <c r="D101" s="216" t="s">
        <v>288</v>
      </c>
      <c r="F101" s="217" t="s">
        <v>5872</v>
      </c>
      <c r="I101" s="218"/>
      <c r="L101" s="48"/>
      <c r="M101" s="219"/>
      <c r="N101" s="49"/>
      <c r="O101" s="49"/>
      <c r="P101" s="49"/>
      <c r="Q101" s="49"/>
      <c r="R101" s="49"/>
      <c r="S101" s="49"/>
      <c r="T101" s="87"/>
      <c r="AT101" s="26" t="s">
        <v>288</v>
      </c>
      <c r="AU101" s="26" t="s">
        <v>87</v>
      </c>
    </row>
    <row r="102" s="1" customFormat="1" ht="16.5" customHeight="1">
      <c r="B102" s="203"/>
      <c r="C102" s="204" t="s">
        <v>286</v>
      </c>
      <c r="D102" s="204" t="s">
        <v>282</v>
      </c>
      <c r="E102" s="205" t="s">
        <v>5873</v>
      </c>
      <c r="F102" s="206" t="s">
        <v>5874</v>
      </c>
      <c r="G102" s="207" t="s">
        <v>515</v>
      </c>
      <c r="H102" s="208">
        <v>2</v>
      </c>
      <c r="I102" s="209"/>
      <c r="J102" s="210">
        <f>ROUND(I102*H102,2)</f>
        <v>0</v>
      </c>
      <c r="K102" s="206" t="s">
        <v>389</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5875</v>
      </c>
    </row>
    <row r="103" s="1" customFormat="1">
      <c r="B103" s="48"/>
      <c r="D103" s="216" t="s">
        <v>288</v>
      </c>
      <c r="F103" s="217" t="s">
        <v>5876</v>
      </c>
      <c r="I103" s="218"/>
      <c r="L103" s="48"/>
      <c r="M103" s="219"/>
      <c r="N103" s="49"/>
      <c r="O103" s="49"/>
      <c r="P103" s="49"/>
      <c r="Q103" s="49"/>
      <c r="R103" s="49"/>
      <c r="S103" s="49"/>
      <c r="T103" s="87"/>
      <c r="AT103" s="26" t="s">
        <v>288</v>
      </c>
      <c r="AU103" s="26" t="s">
        <v>87</v>
      </c>
    </row>
    <row r="104" s="1" customFormat="1" ht="16.5" customHeight="1">
      <c r="B104" s="203"/>
      <c r="C104" s="255" t="s">
        <v>280</v>
      </c>
      <c r="D104" s="255" t="s">
        <v>512</v>
      </c>
      <c r="E104" s="256" t="s">
        <v>5877</v>
      </c>
      <c r="F104" s="257" t="s">
        <v>5878</v>
      </c>
      <c r="G104" s="258" t="s">
        <v>515</v>
      </c>
      <c r="H104" s="259">
        <v>1</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5879</v>
      </c>
    </row>
    <row r="105" s="1" customFormat="1">
      <c r="B105" s="48"/>
      <c r="D105" s="216" t="s">
        <v>288</v>
      </c>
      <c r="F105" s="217" t="s">
        <v>5880</v>
      </c>
      <c r="I105" s="218"/>
      <c r="L105" s="48"/>
      <c r="M105" s="219"/>
      <c r="N105" s="49"/>
      <c r="O105" s="49"/>
      <c r="P105" s="49"/>
      <c r="Q105" s="49"/>
      <c r="R105" s="49"/>
      <c r="S105" s="49"/>
      <c r="T105" s="87"/>
      <c r="AT105" s="26" t="s">
        <v>288</v>
      </c>
      <c r="AU105" s="26" t="s">
        <v>87</v>
      </c>
    </row>
    <row r="106" s="1" customFormat="1" ht="16.5" customHeight="1">
      <c r="B106" s="203"/>
      <c r="C106" s="255" t="s">
        <v>307</v>
      </c>
      <c r="D106" s="255" t="s">
        <v>512</v>
      </c>
      <c r="E106" s="256" t="s">
        <v>5881</v>
      </c>
      <c r="F106" s="257" t="s">
        <v>5882</v>
      </c>
      <c r="G106" s="258" t="s">
        <v>515</v>
      </c>
      <c r="H106" s="259">
        <v>1</v>
      </c>
      <c r="I106" s="260"/>
      <c r="J106" s="261">
        <f>ROUND(I106*H106,2)</f>
        <v>0</v>
      </c>
      <c r="K106" s="257" t="s">
        <v>5</v>
      </c>
      <c r="L106" s="262"/>
      <c r="M106" s="263" t="s">
        <v>5</v>
      </c>
      <c r="N106" s="264" t="s">
        <v>51</v>
      </c>
      <c r="O106" s="49"/>
      <c r="P106" s="213">
        <f>O106*H106</f>
        <v>0</v>
      </c>
      <c r="Q106" s="213">
        <v>0</v>
      </c>
      <c r="R106" s="213">
        <f>Q106*H106</f>
        <v>0</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5883</v>
      </c>
    </row>
    <row r="107" s="1" customFormat="1">
      <c r="B107" s="48"/>
      <c r="D107" s="216" t="s">
        <v>288</v>
      </c>
      <c r="F107" s="217" t="s">
        <v>5884</v>
      </c>
      <c r="I107" s="218"/>
      <c r="L107" s="48"/>
      <c r="M107" s="219"/>
      <c r="N107" s="49"/>
      <c r="O107" s="49"/>
      <c r="P107" s="49"/>
      <c r="Q107" s="49"/>
      <c r="R107" s="49"/>
      <c r="S107" s="49"/>
      <c r="T107" s="87"/>
      <c r="AT107" s="26" t="s">
        <v>288</v>
      </c>
      <c r="AU107" s="26" t="s">
        <v>87</v>
      </c>
    </row>
    <row r="108" s="1" customFormat="1" ht="16.5" customHeight="1">
      <c r="B108" s="203"/>
      <c r="C108" s="204" t="s">
        <v>311</v>
      </c>
      <c r="D108" s="204" t="s">
        <v>282</v>
      </c>
      <c r="E108" s="205" t="s">
        <v>5885</v>
      </c>
      <c r="F108" s="206" t="s">
        <v>5886</v>
      </c>
      <c r="G108" s="207" t="s">
        <v>362</v>
      </c>
      <c r="H108" s="208">
        <v>1</v>
      </c>
      <c r="I108" s="209"/>
      <c r="J108" s="210">
        <f>ROUND(I108*H108,2)</f>
        <v>0</v>
      </c>
      <c r="K108" s="206" t="s">
        <v>5</v>
      </c>
      <c r="L108" s="48"/>
      <c r="M108" s="211" t="s">
        <v>5</v>
      </c>
      <c r="N108" s="212" t="s">
        <v>51</v>
      </c>
      <c r="O108" s="49"/>
      <c r="P108" s="213">
        <f>O108*H108</f>
        <v>0</v>
      </c>
      <c r="Q108" s="213">
        <v>0</v>
      </c>
      <c r="R108" s="213">
        <f>Q108*H108</f>
        <v>0</v>
      </c>
      <c r="S108" s="213">
        <v>0</v>
      </c>
      <c r="T108" s="214">
        <f>S108*H108</f>
        <v>0</v>
      </c>
      <c r="AR108" s="26" t="s">
        <v>354</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5887</v>
      </c>
    </row>
    <row r="109" s="1" customFormat="1">
      <c r="B109" s="48"/>
      <c r="D109" s="216" t="s">
        <v>288</v>
      </c>
      <c r="F109" s="217" t="s">
        <v>5888</v>
      </c>
      <c r="I109" s="218"/>
      <c r="L109" s="48"/>
      <c r="M109" s="219"/>
      <c r="N109" s="49"/>
      <c r="O109" s="49"/>
      <c r="P109" s="49"/>
      <c r="Q109" s="49"/>
      <c r="R109" s="49"/>
      <c r="S109" s="49"/>
      <c r="T109" s="87"/>
      <c r="AT109" s="26" t="s">
        <v>288</v>
      </c>
      <c r="AU109" s="26" t="s">
        <v>87</v>
      </c>
    </row>
    <row r="110" s="1" customFormat="1" ht="16.5" customHeight="1">
      <c r="B110" s="203"/>
      <c r="C110" s="204" t="s">
        <v>316</v>
      </c>
      <c r="D110" s="204" t="s">
        <v>282</v>
      </c>
      <c r="E110" s="205" t="s">
        <v>5889</v>
      </c>
      <c r="F110" s="206" t="s">
        <v>5890</v>
      </c>
      <c r="G110" s="207" t="s">
        <v>362</v>
      </c>
      <c r="H110" s="208">
        <v>1</v>
      </c>
      <c r="I110" s="209"/>
      <c r="J110" s="210">
        <f>ROUND(I110*H110,2)</f>
        <v>0</v>
      </c>
      <c r="K110" s="206" t="s">
        <v>5</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5891</v>
      </c>
    </row>
    <row r="111" s="10" customFormat="1" ht="29.88" customHeight="1">
      <c r="B111" s="192"/>
      <c r="D111" s="193" t="s">
        <v>79</v>
      </c>
      <c r="E111" s="230" t="s">
        <v>5892</v>
      </c>
      <c r="F111" s="230" t="s">
        <v>5893</v>
      </c>
      <c r="I111" s="195"/>
      <c r="J111" s="231">
        <f>BK111</f>
        <v>0</v>
      </c>
      <c r="L111" s="192"/>
      <c r="M111" s="197"/>
      <c r="N111" s="198"/>
      <c r="O111" s="198"/>
      <c r="P111" s="199">
        <f>SUM(P112:P179)</f>
        <v>0</v>
      </c>
      <c r="Q111" s="198"/>
      <c r="R111" s="199">
        <f>SUM(R112:R179)</f>
        <v>1.24895</v>
      </c>
      <c r="S111" s="198"/>
      <c r="T111" s="200">
        <f>SUM(T112:T179)</f>
        <v>0</v>
      </c>
      <c r="AR111" s="193" t="s">
        <v>87</v>
      </c>
      <c r="AT111" s="201" t="s">
        <v>79</v>
      </c>
      <c r="AU111" s="201" t="s">
        <v>24</v>
      </c>
      <c r="AY111" s="193" t="s">
        <v>281</v>
      </c>
      <c r="BK111" s="202">
        <f>SUM(BK112:BK179)</f>
        <v>0</v>
      </c>
    </row>
    <row r="112" s="1" customFormat="1" ht="16.5" customHeight="1">
      <c r="B112" s="203"/>
      <c r="C112" s="204" t="s">
        <v>321</v>
      </c>
      <c r="D112" s="204" t="s">
        <v>282</v>
      </c>
      <c r="E112" s="205" t="s">
        <v>5894</v>
      </c>
      <c r="F112" s="206" t="s">
        <v>5895</v>
      </c>
      <c r="G112" s="207" t="s">
        <v>394</v>
      </c>
      <c r="H112" s="208">
        <v>1100</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354</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5896</v>
      </c>
    </row>
    <row r="113" s="1" customFormat="1">
      <c r="B113" s="48"/>
      <c r="D113" s="216" t="s">
        <v>288</v>
      </c>
      <c r="F113" s="217" t="s">
        <v>5897</v>
      </c>
      <c r="I113" s="218"/>
      <c r="L113" s="48"/>
      <c r="M113" s="219"/>
      <c r="N113" s="49"/>
      <c r="O113" s="49"/>
      <c r="P113" s="49"/>
      <c r="Q113" s="49"/>
      <c r="R113" s="49"/>
      <c r="S113" s="49"/>
      <c r="T113" s="87"/>
      <c r="AT113" s="26" t="s">
        <v>288</v>
      </c>
      <c r="AU113" s="26" t="s">
        <v>87</v>
      </c>
    </row>
    <row r="114" s="1" customFormat="1" ht="16.5" customHeight="1">
      <c r="B114" s="203"/>
      <c r="C114" s="255" t="s">
        <v>29</v>
      </c>
      <c r="D114" s="255" t="s">
        <v>512</v>
      </c>
      <c r="E114" s="256" t="s">
        <v>5898</v>
      </c>
      <c r="F114" s="257" t="s">
        <v>5899</v>
      </c>
      <c r="G114" s="258" t="s">
        <v>394</v>
      </c>
      <c r="H114" s="259">
        <v>1100</v>
      </c>
      <c r="I114" s="260"/>
      <c r="J114" s="261">
        <f>ROUND(I114*H114,2)</f>
        <v>0</v>
      </c>
      <c r="K114" s="257" t="s">
        <v>389</v>
      </c>
      <c r="L114" s="262"/>
      <c r="M114" s="263" t="s">
        <v>5</v>
      </c>
      <c r="N114" s="264" t="s">
        <v>51</v>
      </c>
      <c r="O114" s="49"/>
      <c r="P114" s="213">
        <f>O114*H114</f>
        <v>0</v>
      </c>
      <c r="Q114" s="213">
        <v>0.00010000000000000001</v>
      </c>
      <c r="R114" s="213">
        <f>Q114*H114</f>
        <v>0.11</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5900</v>
      </c>
    </row>
    <row r="115" s="1" customFormat="1">
      <c r="B115" s="48"/>
      <c r="D115" s="216" t="s">
        <v>288</v>
      </c>
      <c r="F115" s="217" t="s">
        <v>5901</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5902</v>
      </c>
      <c r="H116" s="242">
        <v>1100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04" t="s">
        <v>330</v>
      </c>
      <c r="D117" s="204" t="s">
        <v>282</v>
      </c>
      <c r="E117" s="205" t="s">
        <v>5903</v>
      </c>
      <c r="F117" s="206" t="s">
        <v>5904</v>
      </c>
      <c r="G117" s="207" t="s">
        <v>394</v>
      </c>
      <c r="H117" s="208">
        <v>300</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354</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5905</v>
      </c>
    </row>
    <row r="118" s="1" customFormat="1">
      <c r="B118" s="48"/>
      <c r="D118" s="216" t="s">
        <v>288</v>
      </c>
      <c r="F118" s="217" t="s">
        <v>5906</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5907</v>
      </c>
      <c r="F119" s="257" t="s">
        <v>5908</v>
      </c>
      <c r="G119" s="258" t="s">
        <v>394</v>
      </c>
      <c r="H119" s="259">
        <v>300</v>
      </c>
      <c r="I119" s="260"/>
      <c r="J119" s="261">
        <f>ROUND(I119*H119,2)</f>
        <v>0</v>
      </c>
      <c r="K119" s="257" t="s">
        <v>389</v>
      </c>
      <c r="L119" s="262"/>
      <c r="M119" s="263" t="s">
        <v>5</v>
      </c>
      <c r="N119" s="264" t="s">
        <v>51</v>
      </c>
      <c r="O119" s="49"/>
      <c r="P119" s="213">
        <f>O119*H119</f>
        <v>0</v>
      </c>
      <c r="Q119" s="213">
        <v>0.00010000000000000001</v>
      </c>
      <c r="R119" s="213">
        <f>Q119*H119</f>
        <v>0.030000000000000002</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5909</v>
      </c>
    </row>
    <row r="120" s="1" customFormat="1">
      <c r="B120" s="48"/>
      <c r="D120" s="216" t="s">
        <v>288</v>
      </c>
      <c r="F120" s="217" t="s">
        <v>5910</v>
      </c>
      <c r="I120" s="218"/>
      <c r="L120" s="48"/>
      <c r="M120" s="219"/>
      <c r="N120" s="49"/>
      <c r="O120" s="49"/>
      <c r="P120" s="49"/>
      <c r="Q120" s="49"/>
      <c r="R120" s="49"/>
      <c r="S120" s="49"/>
      <c r="T120" s="87"/>
      <c r="AT120" s="26" t="s">
        <v>288</v>
      </c>
      <c r="AU120" s="26" t="s">
        <v>87</v>
      </c>
    </row>
    <row r="121" s="13" customFormat="1">
      <c r="B121" s="239"/>
      <c r="D121" s="216" t="s">
        <v>402</v>
      </c>
      <c r="E121" s="240" t="s">
        <v>5</v>
      </c>
      <c r="F121" s="241" t="s">
        <v>5911</v>
      </c>
      <c r="H121" s="242">
        <v>300</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 customFormat="1" ht="16.5" customHeight="1">
      <c r="B122" s="203"/>
      <c r="C122" s="204" t="s">
        <v>340</v>
      </c>
      <c r="D122" s="204" t="s">
        <v>282</v>
      </c>
      <c r="E122" s="205" t="s">
        <v>5912</v>
      </c>
      <c r="F122" s="206" t="s">
        <v>5913</v>
      </c>
      <c r="G122" s="207" t="s">
        <v>394</v>
      </c>
      <c r="H122" s="208">
        <v>350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5914</v>
      </c>
    </row>
    <row r="123" s="1" customFormat="1">
      <c r="B123" s="48"/>
      <c r="D123" s="216" t="s">
        <v>288</v>
      </c>
      <c r="F123" s="217" t="s">
        <v>5915</v>
      </c>
      <c r="I123" s="218"/>
      <c r="L123" s="48"/>
      <c r="M123" s="219"/>
      <c r="N123" s="49"/>
      <c r="O123" s="49"/>
      <c r="P123" s="49"/>
      <c r="Q123" s="49"/>
      <c r="R123" s="49"/>
      <c r="S123" s="49"/>
      <c r="T123" s="87"/>
      <c r="AT123" s="26" t="s">
        <v>288</v>
      </c>
      <c r="AU123" s="26" t="s">
        <v>87</v>
      </c>
    </row>
    <row r="124" s="1" customFormat="1" ht="16.5" customHeight="1">
      <c r="B124" s="203"/>
      <c r="C124" s="255" t="s">
        <v>345</v>
      </c>
      <c r="D124" s="255" t="s">
        <v>512</v>
      </c>
      <c r="E124" s="256" t="s">
        <v>5916</v>
      </c>
      <c r="F124" s="257" t="s">
        <v>5917</v>
      </c>
      <c r="G124" s="258" t="s">
        <v>394</v>
      </c>
      <c r="H124" s="259">
        <v>350</v>
      </c>
      <c r="I124" s="260"/>
      <c r="J124" s="261">
        <f>ROUND(I124*H124,2)</f>
        <v>0</v>
      </c>
      <c r="K124" s="257" t="s">
        <v>389</v>
      </c>
      <c r="L124" s="262"/>
      <c r="M124" s="263" t="s">
        <v>5</v>
      </c>
      <c r="N124" s="264" t="s">
        <v>51</v>
      </c>
      <c r="O124" s="49"/>
      <c r="P124" s="213">
        <f>O124*H124</f>
        <v>0</v>
      </c>
      <c r="Q124" s="213">
        <v>0.00016000000000000001</v>
      </c>
      <c r="R124" s="213">
        <f>Q124*H124</f>
        <v>0.056000000000000001</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5918</v>
      </c>
    </row>
    <row r="125" s="1" customFormat="1">
      <c r="B125" s="48"/>
      <c r="D125" s="216" t="s">
        <v>288</v>
      </c>
      <c r="F125" s="217" t="s">
        <v>5919</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5920</v>
      </c>
      <c r="F126" s="206" t="s">
        <v>5921</v>
      </c>
      <c r="G126" s="207" t="s">
        <v>394</v>
      </c>
      <c r="H126" s="208">
        <v>100</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5922</v>
      </c>
    </row>
    <row r="127" s="1" customFormat="1">
      <c r="B127" s="48"/>
      <c r="D127" s="216" t="s">
        <v>288</v>
      </c>
      <c r="F127" s="217" t="s">
        <v>5923</v>
      </c>
      <c r="I127" s="218"/>
      <c r="L127" s="48"/>
      <c r="M127" s="219"/>
      <c r="N127" s="49"/>
      <c r="O127" s="49"/>
      <c r="P127" s="49"/>
      <c r="Q127" s="49"/>
      <c r="R127" s="49"/>
      <c r="S127" s="49"/>
      <c r="T127" s="87"/>
      <c r="AT127" s="26" t="s">
        <v>288</v>
      </c>
      <c r="AU127" s="26" t="s">
        <v>87</v>
      </c>
    </row>
    <row r="128" s="1" customFormat="1" ht="16.5" customHeight="1">
      <c r="B128" s="203"/>
      <c r="C128" s="255" t="s">
        <v>354</v>
      </c>
      <c r="D128" s="255" t="s">
        <v>512</v>
      </c>
      <c r="E128" s="256" t="s">
        <v>5924</v>
      </c>
      <c r="F128" s="257" t="s">
        <v>5925</v>
      </c>
      <c r="G128" s="258" t="s">
        <v>394</v>
      </c>
      <c r="H128" s="259">
        <v>100</v>
      </c>
      <c r="I128" s="260"/>
      <c r="J128" s="261">
        <f>ROUND(I128*H128,2)</f>
        <v>0</v>
      </c>
      <c r="K128" s="257" t="s">
        <v>389</v>
      </c>
      <c r="L128" s="262"/>
      <c r="M128" s="263" t="s">
        <v>5</v>
      </c>
      <c r="N128" s="264" t="s">
        <v>51</v>
      </c>
      <c r="O128" s="49"/>
      <c r="P128" s="213">
        <f>O128*H128</f>
        <v>0</v>
      </c>
      <c r="Q128" s="213">
        <v>0.00025999999999999998</v>
      </c>
      <c r="R128" s="213">
        <f>Q128*H128</f>
        <v>0.025999999999999999</v>
      </c>
      <c r="S128" s="213">
        <v>0</v>
      </c>
      <c r="T128" s="214">
        <f>S128*H128</f>
        <v>0</v>
      </c>
      <c r="AR128" s="26" t="s">
        <v>738</v>
      </c>
      <c r="AT128" s="26" t="s">
        <v>512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5926</v>
      </c>
    </row>
    <row r="129" s="1" customFormat="1">
      <c r="B129" s="48"/>
      <c r="D129" s="216" t="s">
        <v>288</v>
      </c>
      <c r="F129" s="217" t="s">
        <v>5927</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5928</v>
      </c>
      <c r="H130" s="242">
        <v>100</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25.5" customHeight="1">
      <c r="B131" s="203"/>
      <c r="C131" s="204" t="s">
        <v>359</v>
      </c>
      <c r="D131" s="204" t="s">
        <v>282</v>
      </c>
      <c r="E131" s="205" t="s">
        <v>5929</v>
      </c>
      <c r="F131" s="206" t="s">
        <v>5930</v>
      </c>
      <c r="G131" s="207" t="s">
        <v>394</v>
      </c>
      <c r="H131" s="208">
        <v>150</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354</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5931</v>
      </c>
    </row>
    <row r="132" s="1" customFormat="1">
      <c r="B132" s="48"/>
      <c r="D132" s="216" t="s">
        <v>288</v>
      </c>
      <c r="F132" s="217" t="s">
        <v>5932</v>
      </c>
      <c r="I132" s="218"/>
      <c r="L132" s="48"/>
      <c r="M132" s="219"/>
      <c r="N132" s="49"/>
      <c r="O132" s="49"/>
      <c r="P132" s="49"/>
      <c r="Q132" s="49"/>
      <c r="R132" s="49"/>
      <c r="S132" s="49"/>
      <c r="T132" s="87"/>
      <c r="AT132" s="26" t="s">
        <v>288</v>
      </c>
      <c r="AU132" s="26" t="s">
        <v>87</v>
      </c>
    </row>
    <row r="133" s="1" customFormat="1" ht="16.5" customHeight="1">
      <c r="B133" s="203"/>
      <c r="C133" s="255" t="s">
        <v>365</v>
      </c>
      <c r="D133" s="255" t="s">
        <v>512</v>
      </c>
      <c r="E133" s="256" t="s">
        <v>5933</v>
      </c>
      <c r="F133" s="257" t="s">
        <v>5934</v>
      </c>
      <c r="G133" s="258" t="s">
        <v>394</v>
      </c>
      <c r="H133" s="259">
        <v>150</v>
      </c>
      <c r="I133" s="260"/>
      <c r="J133" s="261">
        <f>ROUND(I133*H133,2)</f>
        <v>0</v>
      </c>
      <c r="K133" s="257" t="s">
        <v>389</v>
      </c>
      <c r="L133" s="262"/>
      <c r="M133" s="263" t="s">
        <v>5</v>
      </c>
      <c r="N133" s="264" t="s">
        <v>51</v>
      </c>
      <c r="O133" s="49"/>
      <c r="P133" s="213">
        <f>O133*H133</f>
        <v>0</v>
      </c>
      <c r="Q133" s="213">
        <v>0.00035</v>
      </c>
      <c r="R133" s="213">
        <f>Q133*H133</f>
        <v>0.052499999999999998</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5935</v>
      </c>
    </row>
    <row r="134" s="1" customFormat="1">
      <c r="B134" s="48"/>
      <c r="D134" s="216" t="s">
        <v>288</v>
      </c>
      <c r="F134" s="217" t="s">
        <v>5936</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5937</v>
      </c>
      <c r="H135" s="242">
        <v>150</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25.5" customHeight="1">
      <c r="B136" s="203"/>
      <c r="C136" s="204" t="s">
        <v>370</v>
      </c>
      <c r="D136" s="204" t="s">
        <v>282</v>
      </c>
      <c r="E136" s="205" t="s">
        <v>5938</v>
      </c>
      <c r="F136" s="206" t="s">
        <v>5939</v>
      </c>
      <c r="G136" s="207" t="s">
        <v>394</v>
      </c>
      <c r="H136" s="208">
        <v>250</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5940</v>
      </c>
    </row>
    <row r="137" s="1" customFormat="1">
      <c r="B137" s="48"/>
      <c r="D137" s="216" t="s">
        <v>288</v>
      </c>
      <c r="F137" s="217" t="s">
        <v>5941</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5942</v>
      </c>
      <c r="F138" s="257" t="s">
        <v>5943</v>
      </c>
      <c r="G138" s="258" t="s">
        <v>394</v>
      </c>
      <c r="H138" s="259">
        <v>250</v>
      </c>
      <c r="I138" s="260"/>
      <c r="J138" s="261">
        <f>ROUND(I138*H138,2)</f>
        <v>0</v>
      </c>
      <c r="K138" s="257" t="s">
        <v>389</v>
      </c>
      <c r="L138" s="262"/>
      <c r="M138" s="263" t="s">
        <v>5</v>
      </c>
      <c r="N138" s="264" t="s">
        <v>51</v>
      </c>
      <c r="O138" s="49"/>
      <c r="P138" s="213">
        <f>O138*H138</f>
        <v>0</v>
      </c>
      <c r="Q138" s="213">
        <v>0.00018000000000000001</v>
      </c>
      <c r="R138" s="213">
        <f>Q138*H138</f>
        <v>0.045000000000000005</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5944</v>
      </c>
    </row>
    <row r="139" s="1" customFormat="1">
      <c r="B139" s="48"/>
      <c r="D139" s="216" t="s">
        <v>288</v>
      </c>
      <c r="F139" s="217" t="s">
        <v>5945</v>
      </c>
      <c r="I139" s="218"/>
      <c r="L139" s="48"/>
      <c r="M139" s="219"/>
      <c r="N139" s="49"/>
      <c r="O139" s="49"/>
      <c r="P139" s="49"/>
      <c r="Q139" s="49"/>
      <c r="R139" s="49"/>
      <c r="S139" s="49"/>
      <c r="T139" s="87"/>
      <c r="AT139" s="26" t="s">
        <v>288</v>
      </c>
      <c r="AU139" s="26" t="s">
        <v>87</v>
      </c>
    </row>
    <row r="140" s="1" customFormat="1" ht="25.5" customHeight="1">
      <c r="B140" s="203"/>
      <c r="C140" s="204" t="s">
        <v>10</v>
      </c>
      <c r="D140" s="204" t="s">
        <v>282</v>
      </c>
      <c r="E140" s="205" t="s">
        <v>5946</v>
      </c>
      <c r="F140" s="206" t="s">
        <v>5947</v>
      </c>
      <c r="G140" s="207" t="s">
        <v>394</v>
      </c>
      <c r="H140" s="208">
        <v>450</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5948</v>
      </c>
    </row>
    <row r="141" s="1" customFormat="1">
      <c r="B141" s="48"/>
      <c r="D141" s="216" t="s">
        <v>288</v>
      </c>
      <c r="F141" s="217" t="s">
        <v>5949</v>
      </c>
      <c r="I141" s="218"/>
      <c r="L141" s="48"/>
      <c r="M141" s="219"/>
      <c r="N141" s="49"/>
      <c r="O141" s="49"/>
      <c r="P141" s="49"/>
      <c r="Q141" s="49"/>
      <c r="R141" s="49"/>
      <c r="S141" s="49"/>
      <c r="T141" s="87"/>
      <c r="AT141" s="26" t="s">
        <v>288</v>
      </c>
      <c r="AU141" s="26" t="s">
        <v>87</v>
      </c>
    </row>
    <row r="142" s="1" customFormat="1" ht="16.5" customHeight="1">
      <c r="B142" s="203"/>
      <c r="C142" s="255" t="s">
        <v>670</v>
      </c>
      <c r="D142" s="255" t="s">
        <v>512</v>
      </c>
      <c r="E142" s="256" t="s">
        <v>5950</v>
      </c>
      <c r="F142" s="257" t="s">
        <v>5951</v>
      </c>
      <c r="G142" s="258" t="s">
        <v>394</v>
      </c>
      <c r="H142" s="259">
        <v>450</v>
      </c>
      <c r="I142" s="260"/>
      <c r="J142" s="261">
        <f>ROUND(I142*H142,2)</f>
        <v>0</v>
      </c>
      <c r="K142" s="257" t="s">
        <v>389</v>
      </c>
      <c r="L142" s="262"/>
      <c r="M142" s="263" t="s">
        <v>5</v>
      </c>
      <c r="N142" s="264" t="s">
        <v>51</v>
      </c>
      <c r="O142" s="49"/>
      <c r="P142" s="213">
        <f>O142*H142</f>
        <v>0</v>
      </c>
      <c r="Q142" s="213">
        <v>0.00023000000000000001</v>
      </c>
      <c r="R142" s="213">
        <f>Q142*H142</f>
        <v>0.10350000000000001</v>
      </c>
      <c r="S142" s="213">
        <v>0</v>
      </c>
      <c r="T142" s="214">
        <f>S142*H142</f>
        <v>0</v>
      </c>
      <c r="AR142" s="26" t="s">
        <v>738</v>
      </c>
      <c r="AT142" s="26" t="s">
        <v>512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5952</v>
      </c>
    </row>
    <row r="143" s="1" customFormat="1">
      <c r="B143" s="48"/>
      <c r="D143" s="216" t="s">
        <v>288</v>
      </c>
      <c r="F143" s="217" t="s">
        <v>5953</v>
      </c>
      <c r="I143" s="218"/>
      <c r="L143" s="48"/>
      <c r="M143" s="219"/>
      <c r="N143" s="49"/>
      <c r="O143" s="49"/>
      <c r="P143" s="49"/>
      <c r="Q143" s="49"/>
      <c r="R143" s="49"/>
      <c r="S143" s="49"/>
      <c r="T143" s="87"/>
      <c r="AT143" s="26" t="s">
        <v>288</v>
      </c>
      <c r="AU143" s="26" t="s">
        <v>87</v>
      </c>
    </row>
    <row r="144" s="1" customFormat="1" ht="16.5" customHeight="1">
      <c r="B144" s="203"/>
      <c r="C144" s="204" t="s">
        <v>677</v>
      </c>
      <c r="D144" s="204" t="s">
        <v>282</v>
      </c>
      <c r="E144" s="205" t="s">
        <v>5954</v>
      </c>
      <c r="F144" s="206" t="s">
        <v>5955</v>
      </c>
      <c r="G144" s="207" t="s">
        <v>515</v>
      </c>
      <c r="H144" s="208">
        <v>240</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5956</v>
      </c>
    </row>
    <row r="145" s="1" customFormat="1">
      <c r="B145" s="48"/>
      <c r="D145" s="216" t="s">
        <v>288</v>
      </c>
      <c r="F145" s="217" t="s">
        <v>5955</v>
      </c>
      <c r="I145" s="218"/>
      <c r="L145" s="48"/>
      <c r="M145" s="219"/>
      <c r="N145" s="49"/>
      <c r="O145" s="49"/>
      <c r="P145" s="49"/>
      <c r="Q145" s="49"/>
      <c r="R145" s="49"/>
      <c r="S145" s="49"/>
      <c r="T145" s="87"/>
      <c r="AT145" s="26" t="s">
        <v>288</v>
      </c>
      <c r="AU145" s="26" t="s">
        <v>87</v>
      </c>
    </row>
    <row r="146" s="1" customFormat="1" ht="16.5" customHeight="1">
      <c r="B146" s="203"/>
      <c r="C146" s="255" t="s">
        <v>685</v>
      </c>
      <c r="D146" s="255" t="s">
        <v>512</v>
      </c>
      <c r="E146" s="256" t="s">
        <v>5957</v>
      </c>
      <c r="F146" s="257" t="s">
        <v>5958</v>
      </c>
      <c r="G146" s="258" t="s">
        <v>515</v>
      </c>
      <c r="H146" s="259">
        <v>240</v>
      </c>
      <c r="I146" s="260"/>
      <c r="J146" s="261">
        <f>ROUND(I146*H146,2)</f>
        <v>0</v>
      </c>
      <c r="K146" s="257" t="s">
        <v>389</v>
      </c>
      <c r="L146" s="262"/>
      <c r="M146" s="263" t="s">
        <v>5</v>
      </c>
      <c r="N146" s="264" t="s">
        <v>51</v>
      </c>
      <c r="O146" s="49"/>
      <c r="P146" s="213">
        <f>O146*H146</f>
        <v>0</v>
      </c>
      <c r="Q146" s="213">
        <v>3.0000000000000001E-05</v>
      </c>
      <c r="R146" s="213">
        <f>Q146*H146</f>
        <v>0.0071999999999999998</v>
      </c>
      <c r="S146" s="213">
        <v>0</v>
      </c>
      <c r="T146" s="214">
        <f>S146*H146</f>
        <v>0</v>
      </c>
      <c r="AR146" s="26" t="s">
        <v>738</v>
      </c>
      <c r="AT146" s="26" t="s">
        <v>512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5959</v>
      </c>
    </row>
    <row r="147" s="1" customFormat="1">
      <c r="B147" s="48"/>
      <c r="D147" s="216" t="s">
        <v>288</v>
      </c>
      <c r="F147" s="217" t="s">
        <v>5960</v>
      </c>
      <c r="I147" s="218"/>
      <c r="L147" s="48"/>
      <c r="M147" s="219"/>
      <c r="N147" s="49"/>
      <c r="O147" s="49"/>
      <c r="P147" s="49"/>
      <c r="Q147" s="49"/>
      <c r="R147" s="49"/>
      <c r="S147" s="49"/>
      <c r="T147" s="87"/>
      <c r="AT147" s="26" t="s">
        <v>288</v>
      </c>
      <c r="AU147" s="26" t="s">
        <v>87</v>
      </c>
    </row>
    <row r="148" s="13" customFormat="1">
      <c r="B148" s="239"/>
      <c r="D148" s="216" t="s">
        <v>402</v>
      </c>
      <c r="E148" s="240" t="s">
        <v>5</v>
      </c>
      <c r="F148" s="241" t="s">
        <v>5961</v>
      </c>
      <c r="H148" s="242">
        <v>240</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 customFormat="1" ht="16.5" customHeight="1">
      <c r="B149" s="203"/>
      <c r="C149" s="204" t="s">
        <v>692</v>
      </c>
      <c r="D149" s="204" t="s">
        <v>282</v>
      </c>
      <c r="E149" s="205" t="s">
        <v>5962</v>
      </c>
      <c r="F149" s="206" t="s">
        <v>5963</v>
      </c>
      <c r="G149" s="207" t="s">
        <v>515</v>
      </c>
      <c r="H149" s="208">
        <v>170</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5964</v>
      </c>
    </row>
    <row r="150" s="1" customFormat="1">
      <c r="B150" s="48"/>
      <c r="D150" s="216" t="s">
        <v>288</v>
      </c>
      <c r="F150" s="217" t="s">
        <v>5963</v>
      </c>
      <c r="I150" s="218"/>
      <c r="L150" s="48"/>
      <c r="M150" s="219"/>
      <c r="N150" s="49"/>
      <c r="O150" s="49"/>
      <c r="P150" s="49"/>
      <c r="Q150" s="49"/>
      <c r="R150" s="49"/>
      <c r="S150" s="49"/>
      <c r="T150" s="87"/>
      <c r="AT150" s="26" t="s">
        <v>288</v>
      </c>
      <c r="AU150" s="26" t="s">
        <v>87</v>
      </c>
    </row>
    <row r="151" s="1" customFormat="1" ht="16.5" customHeight="1">
      <c r="B151" s="203"/>
      <c r="C151" s="255" t="s">
        <v>699</v>
      </c>
      <c r="D151" s="255" t="s">
        <v>512</v>
      </c>
      <c r="E151" s="256" t="s">
        <v>5965</v>
      </c>
      <c r="F151" s="257" t="s">
        <v>5966</v>
      </c>
      <c r="G151" s="258" t="s">
        <v>515</v>
      </c>
      <c r="H151" s="259">
        <v>170</v>
      </c>
      <c r="I151" s="260"/>
      <c r="J151" s="261">
        <f>ROUND(I151*H151,2)</f>
        <v>0</v>
      </c>
      <c r="K151" s="257" t="s">
        <v>389</v>
      </c>
      <c r="L151" s="262"/>
      <c r="M151" s="263" t="s">
        <v>5</v>
      </c>
      <c r="N151" s="264" t="s">
        <v>51</v>
      </c>
      <c r="O151" s="49"/>
      <c r="P151" s="213">
        <f>O151*H151</f>
        <v>0</v>
      </c>
      <c r="Q151" s="213">
        <v>0.00019000000000000001</v>
      </c>
      <c r="R151" s="213">
        <f>Q151*H151</f>
        <v>0.032300000000000002</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5967</v>
      </c>
    </row>
    <row r="152" s="1" customFormat="1">
      <c r="B152" s="48"/>
      <c r="D152" s="216" t="s">
        <v>288</v>
      </c>
      <c r="F152" s="217" t="s">
        <v>5968</v>
      </c>
      <c r="I152" s="218"/>
      <c r="L152" s="48"/>
      <c r="M152" s="219"/>
      <c r="N152" s="49"/>
      <c r="O152" s="49"/>
      <c r="P152" s="49"/>
      <c r="Q152" s="49"/>
      <c r="R152" s="49"/>
      <c r="S152" s="49"/>
      <c r="T152" s="87"/>
      <c r="AT152" s="26" t="s">
        <v>288</v>
      </c>
      <c r="AU152" s="26" t="s">
        <v>87</v>
      </c>
    </row>
    <row r="153" s="13" customFormat="1">
      <c r="B153" s="239"/>
      <c r="D153" s="216" t="s">
        <v>402</v>
      </c>
      <c r="E153" s="240" t="s">
        <v>5</v>
      </c>
      <c r="F153" s="241" t="s">
        <v>5969</v>
      </c>
      <c r="H153" s="242">
        <v>170</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04" t="s">
        <v>704</v>
      </c>
      <c r="D154" s="204" t="s">
        <v>282</v>
      </c>
      <c r="E154" s="205" t="s">
        <v>5970</v>
      </c>
      <c r="F154" s="206" t="s">
        <v>5971</v>
      </c>
      <c r="G154" s="207" t="s">
        <v>394</v>
      </c>
      <c r="H154" s="208">
        <v>120</v>
      </c>
      <c r="I154" s="209"/>
      <c r="J154" s="210">
        <f>ROUND(I154*H154,2)</f>
        <v>0</v>
      </c>
      <c r="K154" s="206" t="s">
        <v>5</v>
      </c>
      <c r="L154" s="48"/>
      <c r="M154" s="211" t="s">
        <v>5</v>
      </c>
      <c r="N154" s="212" t="s">
        <v>51</v>
      </c>
      <c r="O154" s="49"/>
      <c r="P154" s="213">
        <f>O154*H154</f>
        <v>0</v>
      </c>
      <c r="Q154" s="213">
        <v>0</v>
      </c>
      <c r="R154" s="213">
        <f>Q154*H154</f>
        <v>0</v>
      </c>
      <c r="S154" s="213">
        <v>0</v>
      </c>
      <c r="T154" s="214">
        <f>S154*H154</f>
        <v>0</v>
      </c>
      <c r="AR154" s="26" t="s">
        <v>354</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5972</v>
      </c>
    </row>
    <row r="155" s="1" customFormat="1">
      <c r="B155" s="48"/>
      <c r="D155" s="216" t="s">
        <v>288</v>
      </c>
      <c r="F155" s="217" t="s">
        <v>5973</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5974</v>
      </c>
      <c r="H156" s="242">
        <v>120</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 customFormat="1" ht="25.5" customHeight="1">
      <c r="B157" s="203"/>
      <c r="C157" s="255" t="s">
        <v>717</v>
      </c>
      <c r="D157" s="255" t="s">
        <v>512</v>
      </c>
      <c r="E157" s="256" t="s">
        <v>5975</v>
      </c>
      <c r="F157" s="257" t="s">
        <v>5976</v>
      </c>
      <c r="G157" s="258" t="s">
        <v>515</v>
      </c>
      <c r="H157" s="259">
        <v>45</v>
      </c>
      <c r="I157" s="260"/>
      <c r="J157" s="261">
        <f>ROUND(I157*H157,2)</f>
        <v>0</v>
      </c>
      <c r="K157" s="257" t="s">
        <v>5</v>
      </c>
      <c r="L157" s="262"/>
      <c r="M157" s="263" t="s">
        <v>5</v>
      </c>
      <c r="N157" s="264" t="s">
        <v>51</v>
      </c>
      <c r="O157" s="49"/>
      <c r="P157" s="213">
        <f>O157*H157</f>
        <v>0</v>
      </c>
      <c r="Q157" s="213">
        <v>0.0064999999999999997</v>
      </c>
      <c r="R157" s="213">
        <f>Q157*H157</f>
        <v>0.29249999999999998</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5977</v>
      </c>
    </row>
    <row r="158" s="1" customFormat="1">
      <c r="B158" s="48"/>
      <c r="D158" s="216" t="s">
        <v>288</v>
      </c>
      <c r="F158" s="217" t="s">
        <v>5978</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5979</v>
      </c>
      <c r="H159" s="242">
        <v>45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 customFormat="1" ht="25.5" customHeight="1">
      <c r="B160" s="203"/>
      <c r="C160" s="255" t="s">
        <v>721</v>
      </c>
      <c r="D160" s="255" t="s">
        <v>512</v>
      </c>
      <c r="E160" s="256" t="s">
        <v>5980</v>
      </c>
      <c r="F160" s="257" t="s">
        <v>5981</v>
      </c>
      <c r="G160" s="258" t="s">
        <v>515</v>
      </c>
      <c r="H160" s="259">
        <v>75</v>
      </c>
      <c r="I160" s="260"/>
      <c r="J160" s="261">
        <f>ROUND(I160*H160,2)</f>
        <v>0</v>
      </c>
      <c r="K160" s="257" t="s">
        <v>5</v>
      </c>
      <c r="L160" s="262"/>
      <c r="M160" s="263" t="s">
        <v>5</v>
      </c>
      <c r="N160" s="264" t="s">
        <v>51</v>
      </c>
      <c r="O160" s="49"/>
      <c r="P160" s="213">
        <f>O160*H160</f>
        <v>0</v>
      </c>
      <c r="Q160" s="213">
        <v>0.0064999999999999997</v>
      </c>
      <c r="R160" s="213">
        <f>Q160*H160</f>
        <v>0.48749999999999999</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5982</v>
      </c>
    </row>
    <row r="161" s="1" customFormat="1">
      <c r="B161" s="48"/>
      <c r="D161" s="216" t="s">
        <v>288</v>
      </c>
      <c r="F161" s="217" t="s">
        <v>5978</v>
      </c>
      <c r="I161" s="218"/>
      <c r="L161" s="48"/>
      <c r="M161" s="219"/>
      <c r="N161" s="49"/>
      <c r="O161" s="49"/>
      <c r="P161" s="49"/>
      <c r="Q161" s="49"/>
      <c r="R161" s="49"/>
      <c r="S161" s="49"/>
      <c r="T161" s="87"/>
      <c r="AT161" s="26" t="s">
        <v>288</v>
      </c>
      <c r="AU161" s="26" t="s">
        <v>87</v>
      </c>
    </row>
    <row r="162" s="13" customFormat="1">
      <c r="B162" s="239"/>
      <c r="D162" s="216" t="s">
        <v>402</v>
      </c>
      <c r="E162" s="240" t="s">
        <v>5</v>
      </c>
      <c r="F162" s="241" t="s">
        <v>5983</v>
      </c>
      <c r="H162" s="242">
        <v>75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 customFormat="1" ht="16.5" customHeight="1">
      <c r="B163" s="203"/>
      <c r="C163" s="204" t="s">
        <v>727</v>
      </c>
      <c r="D163" s="204" t="s">
        <v>282</v>
      </c>
      <c r="E163" s="205" t="s">
        <v>5984</v>
      </c>
      <c r="F163" s="206" t="s">
        <v>5985</v>
      </c>
      <c r="G163" s="207" t="s">
        <v>394</v>
      </c>
      <c r="H163" s="208">
        <v>70</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5986</v>
      </c>
    </row>
    <row r="164" s="1" customFormat="1">
      <c r="B164" s="48"/>
      <c r="D164" s="216" t="s">
        <v>288</v>
      </c>
      <c r="F164" s="217" t="s">
        <v>5987</v>
      </c>
      <c r="I164" s="218"/>
      <c r="L164" s="48"/>
      <c r="M164" s="219"/>
      <c r="N164" s="49"/>
      <c r="O164" s="49"/>
      <c r="P164" s="49"/>
      <c r="Q164" s="49"/>
      <c r="R164" s="49"/>
      <c r="S164" s="49"/>
      <c r="T164" s="87"/>
      <c r="AT164" s="26" t="s">
        <v>288</v>
      </c>
      <c r="AU164" s="26" t="s">
        <v>87</v>
      </c>
    </row>
    <row r="165" s="1" customFormat="1" ht="16.5" customHeight="1">
      <c r="B165" s="203"/>
      <c r="C165" s="255" t="s">
        <v>732</v>
      </c>
      <c r="D165" s="255" t="s">
        <v>512</v>
      </c>
      <c r="E165" s="256" t="s">
        <v>5988</v>
      </c>
      <c r="F165" s="257" t="s">
        <v>5989</v>
      </c>
      <c r="G165" s="258" t="s">
        <v>394</v>
      </c>
      <c r="H165" s="259">
        <v>70</v>
      </c>
      <c r="I165" s="260"/>
      <c r="J165" s="261">
        <f>ROUND(I165*H165,2)</f>
        <v>0</v>
      </c>
      <c r="K165" s="257" t="s">
        <v>5</v>
      </c>
      <c r="L165" s="262"/>
      <c r="M165" s="263" t="s">
        <v>5</v>
      </c>
      <c r="N165" s="264" t="s">
        <v>51</v>
      </c>
      <c r="O165" s="49"/>
      <c r="P165" s="213">
        <f>O165*H165</f>
        <v>0</v>
      </c>
      <c r="Q165" s="213">
        <v>0</v>
      </c>
      <c r="R165" s="213">
        <f>Q165*H165</f>
        <v>0</v>
      </c>
      <c r="S165" s="213">
        <v>0</v>
      </c>
      <c r="T165" s="214">
        <f>S165*H165</f>
        <v>0</v>
      </c>
      <c r="AR165" s="26" t="s">
        <v>738</v>
      </c>
      <c r="AT165" s="26" t="s">
        <v>512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5990</v>
      </c>
    </row>
    <row r="166" s="1" customFormat="1">
      <c r="B166" s="48"/>
      <c r="D166" s="216" t="s">
        <v>288</v>
      </c>
      <c r="F166" s="217" t="s">
        <v>5978</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5991</v>
      </c>
      <c r="H167" s="242">
        <v>70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16.5" customHeight="1">
      <c r="B168" s="203"/>
      <c r="C168" s="255" t="s">
        <v>738</v>
      </c>
      <c r="D168" s="255" t="s">
        <v>512</v>
      </c>
      <c r="E168" s="256" t="s">
        <v>5992</v>
      </c>
      <c r="F168" s="257" t="s">
        <v>5993</v>
      </c>
      <c r="G168" s="258" t="s">
        <v>515</v>
      </c>
      <c r="H168" s="259">
        <v>75</v>
      </c>
      <c r="I168" s="260"/>
      <c r="J168" s="261">
        <f>ROUND(I168*H168,2)</f>
        <v>0</v>
      </c>
      <c r="K168" s="257" t="s">
        <v>389</v>
      </c>
      <c r="L168" s="262"/>
      <c r="M168" s="263" t="s">
        <v>5</v>
      </c>
      <c r="N168" s="264" t="s">
        <v>51</v>
      </c>
      <c r="O168" s="49"/>
      <c r="P168" s="213">
        <f>O168*H168</f>
        <v>0</v>
      </c>
      <c r="Q168" s="213">
        <v>3.0000000000000001E-05</v>
      </c>
      <c r="R168" s="213">
        <f>Q168*H168</f>
        <v>0.0022500000000000003</v>
      </c>
      <c r="S168" s="213">
        <v>0</v>
      </c>
      <c r="T168" s="214">
        <f>S168*H168</f>
        <v>0</v>
      </c>
      <c r="AR168" s="26" t="s">
        <v>738</v>
      </c>
      <c r="AT168" s="26" t="s">
        <v>512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5994</v>
      </c>
    </row>
    <row r="169" s="1" customFormat="1">
      <c r="B169" s="48"/>
      <c r="D169" s="216" t="s">
        <v>288</v>
      </c>
      <c r="F169" s="217" t="s">
        <v>5995</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5996</v>
      </c>
      <c r="H170" s="242">
        <v>75</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04" t="s">
        <v>744</v>
      </c>
      <c r="D171" s="204" t="s">
        <v>282</v>
      </c>
      <c r="E171" s="205" t="s">
        <v>5997</v>
      </c>
      <c r="F171" s="206" t="s">
        <v>5998</v>
      </c>
      <c r="G171" s="207" t="s">
        <v>515</v>
      </c>
      <c r="H171" s="208">
        <v>10</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5999</v>
      </c>
    </row>
    <row r="172" s="1" customFormat="1">
      <c r="B172" s="48"/>
      <c r="D172" s="216" t="s">
        <v>288</v>
      </c>
      <c r="F172" s="217" t="s">
        <v>5998</v>
      </c>
      <c r="I172" s="218"/>
      <c r="L172" s="48"/>
      <c r="M172" s="219"/>
      <c r="N172" s="49"/>
      <c r="O172" s="49"/>
      <c r="P172" s="49"/>
      <c r="Q172" s="49"/>
      <c r="R172" s="49"/>
      <c r="S172" s="49"/>
      <c r="T172" s="87"/>
      <c r="AT172" s="26" t="s">
        <v>288</v>
      </c>
      <c r="AU172" s="26" t="s">
        <v>87</v>
      </c>
    </row>
    <row r="173" s="1" customFormat="1" ht="16.5" customHeight="1">
      <c r="B173" s="203"/>
      <c r="C173" s="255" t="s">
        <v>749</v>
      </c>
      <c r="D173" s="255" t="s">
        <v>512</v>
      </c>
      <c r="E173" s="256" t="s">
        <v>6000</v>
      </c>
      <c r="F173" s="257" t="s">
        <v>6001</v>
      </c>
      <c r="G173" s="258" t="s">
        <v>515</v>
      </c>
      <c r="H173" s="259">
        <v>10</v>
      </c>
      <c r="I173" s="260"/>
      <c r="J173" s="261">
        <f>ROUND(I173*H173,2)</f>
        <v>0</v>
      </c>
      <c r="K173" s="257" t="s">
        <v>389</v>
      </c>
      <c r="L173" s="262"/>
      <c r="M173" s="263" t="s">
        <v>5</v>
      </c>
      <c r="N173" s="264" t="s">
        <v>51</v>
      </c>
      <c r="O173" s="49"/>
      <c r="P173" s="213">
        <f>O173*H173</f>
        <v>0</v>
      </c>
      <c r="Q173" s="213">
        <v>8.0000000000000007E-05</v>
      </c>
      <c r="R173" s="213">
        <f>Q173*H173</f>
        <v>0.00080000000000000004</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6002</v>
      </c>
    </row>
    <row r="174" s="1" customFormat="1">
      <c r="B174" s="48"/>
      <c r="D174" s="216" t="s">
        <v>288</v>
      </c>
      <c r="F174" s="217" t="s">
        <v>6003</v>
      </c>
      <c r="I174" s="218"/>
      <c r="L174" s="48"/>
      <c r="M174" s="219"/>
      <c r="N174" s="49"/>
      <c r="O174" s="49"/>
      <c r="P174" s="49"/>
      <c r="Q174" s="49"/>
      <c r="R174" s="49"/>
      <c r="S174" s="49"/>
      <c r="T174" s="87"/>
      <c r="AT174" s="26" t="s">
        <v>288</v>
      </c>
      <c r="AU174" s="26" t="s">
        <v>87</v>
      </c>
    </row>
    <row r="175" s="1" customFormat="1" ht="16.5" customHeight="1">
      <c r="B175" s="203"/>
      <c r="C175" s="204" t="s">
        <v>755</v>
      </c>
      <c r="D175" s="204" t="s">
        <v>282</v>
      </c>
      <c r="E175" s="205" t="s">
        <v>6004</v>
      </c>
      <c r="F175" s="206" t="s">
        <v>6005</v>
      </c>
      <c r="G175" s="207" t="s">
        <v>515</v>
      </c>
      <c r="H175" s="208">
        <v>2</v>
      </c>
      <c r="I175" s="209"/>
      <c r="J175" s="210">
        <f>ROUND(I175*H175,2)</f>
        <v>0</v>
      </c>
      <c r="K175" s="206" t="s">
        <v>5</v>
      </c>
      <c r="L175" s="48"/>
      <c r="M175" s="211" t="s">
        <v>5</v>
      </c>
      <c r="N175" s="212" t="s">
        <v>51</v>
      </c>
      <c r="O175" s="49"/>
      <c r="P175" s="213">
        <f>O175*H175</f>
        <v>0</v>
      </c>
      <c r="Q175" s="213">
        <v>0</v>
      </c>
      <c r="R175" s="213">
        <f>Q175*H175</f>
        <v>0</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6006</v>
      </c>
    </row>
    <row r="176" s="1" customFormat="1" ht="16.5" customHeight="1">
      <c r="B176" s="203"/>
      <c r="C176" s="255" t="s">
        <v>760</v>
      </c>
      <c r="D176" s="255" t="s">
        <v>512</v>
      </c>
      <c r="E176" s="256" t="s">
        <v>6007</v>
      </c>
      <c r="F176" s="257" t="s">
        <v>6008</v>
      </c>
      <c r="G176" s="258" t="s">
        <v>515</v>
      </c>
      <c r="H176" s="259">
        <v>2</v>
      </c>
      <c r="I176" s="260"/>
      <c r="J176" s="261">
        <f>ROUND(I176*H176,2)</f>
        <v>0</v>
      </c>
      <c r="K176" s="257" t="s">
        <v>5</v>
      </c>
      <c r="L176" s="262"/>
      <c r="M176" s="263" t="s">
        <v>5</v>
      </c>
      <c r="N176" s="264" t="s">
        <v>51</v>
      </c>
      <c r="O176" s="49"/>
      <c r="P176" s="213">
        <f>O176*H176</f>
        <v>0</v>
      </c>
      <c r="Q176" s="213">
        <v>0.0016999999999999999</v>
      </c>
      <c r="R176" s="213">
        <f>Q176*H176</f>
        <v>0.0033999999999999998</v>
      </c>
      <c r="S176" s="213">
        <v>0</v>
      </c>
      <c r="T176" s="214">
        <f>S176*H176</f>
        <v>0</v>
      </c>
      <c r="AR176" s="26" t="s">
        <v>738</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6009</v>
      </c>
    </row>
    <row r="177" s="13" customFormat="1">
      <c r="B177" s="239"/>
      <c r="D177" s="216" t="s">
        <v>402</v>
      </c>
      <c r="E177" s="240" t="s">
        <v>5</v>
      </c>
      <c r="F177" s="241" t="s">
        <v>5169</v>
      </c>
      <c r="H177" s="242">
        <v>2</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 customFormat="1" ht="16.5" customHeight="1">
      <c r="B178" s="203"/>
      <c r="C178" s="204" t="s">
        <v>767</v>
      </c>
      <c r="D178" s="204" t="s">
        <v>282</v>
      </c>
      <c r="E178" s="205" t="s">
        <v>6010</v>
      </c>
      <c r="F178" s="206" t="s">
        <v>6011</v>
      </c>
      <c r="G178" s="207" t="s">
        <v>515</v>
      </c>
      <c r="H178" s="208">
        <v>2</v>
      </c>
      <c r="I178" s="209"/>
      <c r="J178" s="210">
        <f>ROUND(I178*H178,2)</f>
        <v>0</v>
      </c>
      <c r="K178" s="206" t="s">
        <v>5</v>
      </c>
      <c r="L178" s="48"/>
      <c r="M178" s="211" t="s">
        <v>5</v>
      </c>
      <c r="N178" s="212" t="s">
        <v>51</v>
      </c>
      <c r="O178" s="49"/>
      <c r="P178" s="213">
        <f>O178*H178</f>
        <v>0</v>
      </c>
      <c r="Q178" s="213">
        <v>0</v>
      </c>
      <c r="R178" s="213">
        <f>Q178*H178</f>
        <v>0</v>
      </c>
      <c r="S178" s="213">
        <v>0</v>
      </c>
      <c r="T178" s="214">
        <f>S178*H178</f>
        <v>0</v>
      </c>
      <c r="AR178" s="26" t="s">
        <v>354</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354</v>
      </c>
      <c r="BM178" s="26" t="s">
        <v>6012</v>
      </c>
    </row>
    <row r="179" s="1" customFormat="1" ht="16.5" customHeight="1">
      <c r="B179" s="203"/>
      <c r="C179" s="255" t="s">
        <v>754</v>
      </c>
      <c r="D179" s="255" t="s">
        <v>512</v>
      </c>
      <c r="E179" s="256" t="s">
        <v>6013</v>
      </c>
      <c r="F179" s="257" t="s">
        <v>6014</v>
      </c>
      <c r="G179" s="258" t="s">
        <v>515</v>
      </c>
      <c r="H179" s="259">
        <v>2</v>
      </c>
      <c r="I179" s="260"/>
      <c r="J179" s="261">
        <f>ROUND(I179*H179,2)</f>
        <v>0</v>
      </c>
      <c r="K179" s="257" t="s">
        <v>5</v>
      </c>
      <c r="L179" s="262"/>
      <c r="M179" s="263" t="s">
        <v>5</v>
      </c>
      <c r="N179" s="264" t="s">
        <v>51</v>
      </c>
      <c r="O179" s="49"/>
      <c r="P179" s="213">
        <f>O179*H179</f>
        <v>0</v>
      </c>
      <c r="Q179" s="213">
        <v>0</v>
      </c>
      <c r="R179" s="213">
        <f>Q179*H179</f>
        <v>0</v>
      </c>
      <c r="S179" s="213">
        <v>0</v>
      </c>
      <c r="T179" s="214">
        <f>S179*H179</f>
        <v>0</v>
      </c>
      <c r="AR179" s="26" t="s">
        <v>738</v>
      </c>
      <c r="AT179" s="26" t="s">
        <v>512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6015</v>
      </c>
    </row>
    <row r="180" s="10" customFormat="1" ht="29.88" customHeight="1">
      <c r="B180" s="192"/>
      <c r="D180" s="193" t="s">
        <v>79</v>
      </c>
      <c r="E180" s="230" t="s">
        <v>6016</v>
      </c>
      <c r="F180" s="230" t="s">
        <v>6017</v>
      </c>
      <c r="I180" s="195"/>
      <c r="J180" s="231">
        <f>BK180</f>
        <v>0</v>
      </c>
      <c r="L180" s="192"/>
      <c r="M180" s="197"/>
      <c r="N180" s="198"/>
      <c r="O180" s="198"/>
      <c r="P180" s="199">
        <f>SUM(P181:P258)</f>
        <v>0</v>
      </c>
      <c r="Q180" s="198"/>
      <c r="R180" s="199">
        <f>SUM(R181:R258)</f>
        <v>1.4554000000000003</v>
      </c>
      <c r="S180" s="198"/>
      <c r="T180" s="200">
        <f>SUM(T181:T258)</f>
        <v>0</v>
      </c>
      <c r="AR180" s="193" t="s">
        <v>87</v>
      </c>
      <c r="AT180" s="201" t="s">
        <v>79</v>
      </c>
      <c r="AU180" s="201" t="s">
        <v>24</v>
      </c>
      <c r="AY180" s="193" t="s">
        <v>281</v>
      </c>
      <c r="BK180" s="202">
        <f>SUM(BK181:BK258)</f>
        <v>0</v>
      </c>
    </row>
    <row r="181" s="1" customFormat="1" ht="16.5" customHeight="1">
      <c r="B181" s="203"/>
      <c r="C181" s="204" t="s">
        <v>785</v>
      </c>
      <c r="D181" s="204" t="s">
        <v>282</v>
      </c>
      <c r="E181" s="205" t="s">
        <v>6018</v>
      </c>
      <c r="F181" s="206" t="s">
        <v>6019</v>
      </c>
      <c r="G181" s="207" t="s">
        <v>394</v>
      </c>
      <c r="H181" s="208">
        <v>920</v>
      </c>
      <c r="I181" s="209"/>
      <c r="J181" s="210">
        <f>ROUND(I181*H181,2)</f>
        <v>0</v>
      </c>
      <c r="K181" s="206" t="s">
        <v>389</v>
      </c>
      <c r="L181" s="48"/>
      <c r="M181" s="211" t="s">
        <v>5</v>
      </c>
      <c r="N181" s="212" t="s">
        <v>51</v>
      </c>
      <c r="O181" s="49"/>
      <c r="P181" s="213">
        <f>O181*H181</f>
        <v>0</v>
      </c>
      <c r="Q181" s="213">
        <v>0</v>
      </c>
      <c r="R181" s="213">
        <f>Q181*H181</f>
        <v>0</v>
      </c>
      <c r="S181" s="213">
        <v>0</v>
      </c>
      <c r="T181" s="214">
        <f>S181*H181</f>
        <v>0</v>
      </c>
      <c r="AR181" s="26" t="s">
        <v>354</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354</v>
      </c>
      <c r="BM181" s="26" t="s">
        <v>6020</v>
      </c>
    </row>
    <row r="182" s="1" customFormat="1">
      <c r="B182" s="48"/>
      <c r="D182" s="216" t="s">
        <v>288</v>
      </c>
      <c r="F182" s="217" t="s">
        <v>6019</v>
      </c>
      <c r="I182" s="218"/>
      <c r="L182" s="48"/>
      <c r="M182" s="219"/>
      <c r="N182" s="49"/>
      <c r="O182" s="49"/>
      <c r="P182" s="49"/>
      <c r="Q182" s="49"/>
      <c r="R182" s="49"/>
      <c r="S182" s="49"/>
      <c r="T182" s="87"/>
      <c r="AT182" s="26" t="s">
        <v>288</v>
      </c>
      <c r="AU182" s="26" t="s">
        <v>87</v>
      </c>
    </row>
    <row r="183" s="13" customFormat="1">
      <c r="B183" s="239"/>
      <c r="D183" s="216" t="s">
        <v>402</v>
      </c>
      <c r="E183" s="240" t="s">
        <v>5</v>
      </c>
      <c r="F183" s="241" t="s">
        <v>6021</v>
      </c>
      <c r="H183" s="242">
        <v>920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16.5" customHeight="1">
      <c r="B184" s="203"/>
      <c r="C184" s="255" t="s">
        <v>801</v>
      </c>
      <c r="D184" s="255" t="s">
        <v>512</v>
      </c>
      <c r="E184" s="256" t="s">
        <v>6022</v>
      </c>
      <c r="F184" s="257" t="s">
        <v>6023</v>
      </c>
      <c r="G184" s="258" t="s">
        <v>394</v>
      </c>
      <c r="H184" s="259">
        <v>860</v>
      </c>
      <c r="I184" s="260"/>
      <c r="J184" s="261">
        <f>ROUND(I184*H184,2)</f>
        <v>0</v>
      </c>
      <c r="K184" s="257" t="s">
        <v>389</v>
      </c>
      <c r="L184" s="262"/>
      <c r="M184" s="263" t="s">
        <v>5</v>
      </c>
      <c r="N184" s="264" t="s">
        <v>51</v>
      </c>
      <c r="O184" s="49"/>
      <c r="P184" s="213">
        <f>O184*H184</f>
        <v>0</v>
      </c>
      <c r="Q184" s="213">
        <v>5.0000000000000002E-05</v>
      </c>
      <c r="R184" s="213">
        <f>Q184*H184</f>
        <v>0.043000000000000003</v>
      </c>
      <c r="S184" s="213">
        <v>0</v>
      </c>
      <c r="T184" s="214">
        <f>S184*H184</f>
        <v>0</v>
      </c>
      <c r="AR184" s="26" t="s">
        <v>738</v>
      </c>
      <c r="AT184" s="26" t="s">
        <v>512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6024</v>
      </c>
    </row>
    <row r="185" s="1" customFormat="1">
      <c r="B185" s="48"/>
      <c r="D185" s="216" t="s">
        <v>288</v>
      </c>
      <c r="F185" s="217" t="s">
        <v>6025</v>
      </c>
      <c r="I185" s="218"/>
      <c r="L185" s="48"/>
      <c r="M185" s="219"/>
      <c r="N185" s="49"/>
      <c r="O185" s="49"/>
      <c r="P185" s="49"/>
      <c r="Q185" s="49"/>
      <c r="R185" s="49"/>
      <c r="S185" s="49"/>
      <c r="T185" s="87"/>
      <c r="AT185" s="26" t="s">
        <v>288</v>
      </c>
      <c r="AU185" s="26" t="s">
        <v>87</v>
      </c>
    </row>
    <row r="186" s="13" customFormat="1">
      <c r="B186" s="239"/>
      <c r="D186" s="216" t="s">
        <v>402</v>
      </c>
      <c r="E186" s="240" t="s">
        <v>5</v>
      </c>
      <c r="F186" s="241" t="s">
        <v>6026</v>
      </c>
      <c r="H186" s="242">
        <v>860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 customFormat="1" ht="16.5" customHeight="1">
      <c r="B187" s="203"/>
      <c r="C187" s="255" t="s">
        <v>807</v>
      </c>
      <c r="D187" s="255" t="s">
        <v>512</v>
      </c>
      <c r="E187" s="256" t="s">
        <v>6027</v>
      </c>
      <c r="F187" s="257" t="s">
        <v>6028</v>
      </c>
      <c r="G187" s="258" t="s">
        <v>394</v>
      </c>
      <c r="H187" s="259">
        <v>60</v>
      </c>
      <c r="I187" s="260"/>
      <c r="J187" s="261">
        <f>ROUND(I187*H187,2)</f>
        <v>0</v>
      </c>
      <c r="K187" s="257" t="s">
        <v>389</v>
      </c>
      <c r="L187" s="262"/>
      <c r="M187" s="263" t="s">
        <v>5</v>
      </c>
      <c r="N187" s="264" t="s">
        <v>51</v>
      </c>
      <c r="O187" s="49"/>
      <c r="P187" s="213">
        <f>O187*H187</f>
        <v>0</v>
      </c>
      <c r="Q187" s="213">
        <v>8.0000000000000007E-05</v>
      </c>
      <c r="R187" s="213">
        <f>Q187*H187</f>
        <v>0.0048000000000000004</v>
      </c>
      <c r="S187" s="213">
        <v>0</v>
      </c>
      <c r="T187" s="214">
        <f>S187*H187</f>
        <v>0</v>
      </c>
      <c r="AR187" s="26" t="s">
        <v>738</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6029</v>
      </c>
    </row>
    <row r="188" s="1" customFormat="1">
      <c r="B188" s="48"/>
      <c r="D188" s="216" t="s">
        <v>288</v>
      </c>
      <c r="F188" s="217" t="s">
        <v>6030</v>
      </c>
      <c r="I188" s="218"/>
      <c r="L188" s="48"/>
      <c r="M188" s="219"/>
      <c r="N188" s="49"/>
      <c r="O188" s="49"/>
      <c r="P188" s="49"/>
      <c r="Q188" s="49"/>
      <c r="R188" s="49"/>
      <c r="S188" s="49"/>
      <c r="T188" s="87"/>
      <c r="AT188" s="26" t="s">
        <v>288</v>
      </c>
      <c r="AU188" s="26" t="s">
        <v>87</v>
      </c>
    </row>
    <row r="189" s="13" customFormat="1">
      <c r="B189" s="239"/>
      <c r="D189" s="216" t="s">
        <v>402</v>
      </c>
      <c r="E189" s="240" t="s">
        <v>5</v>
      </c>
      <c r="F189" s="241" t="s">
        <v>457</v>
      </c>
      <c r="H189" s="242">
        <v>60</v>
      </c>
      <c r="I189" s="243"/>
      <c r="L189" s="239"/>
      <c r="M189" s="244"/>
      <c r="N189" s="245"/>
      <c r="O189" s="245"/>
      <c r="P189" s="245"/>
      <c r="Q189" s="245"/>
      <c r="R189" s="245"/>
      <c r="S189" s="245"/>
      <c r="T189" s="246"/>
      <c r="AT189" s="240" t="s">
        <v>402</v>
      </c>
      <c r="AU189" s="240" t="s">
        <v>87</v>
      </c>
      <c r="AV189" s="13" t="s">
        <v>87</v>
      </c>
      <c r="AW189" s="13" t="s">
        <v>43</v>
      </c>
      <c r="AX189" s="13" t="s">
        <v>24</v>
      </c>
      <c r="AY189" s="240" t="s">
        <v>281</v>
      </c>
    </row>
    <row r="190" s="1" customFormat="1" ht="16.5" customHeight="1">
      <c r="B190" s="203"/>
      <c r="C190" s="204" t="s">
        <v>814</v>
      </c>
      <c r="D190" s="204" t="s">
        <v>282</v>
      </c>
      <c r="E190" s="205" t="s">
        <v>6031</v>
      </c>
      <c r="F190" s="206" t="s">
        <v>6032</v>
      </c>
      <c r="G190" s="207" t="s">
        <v>394</v>
      </c>
      <c r="H190" s="208">
        <v>60</v>
      </c>
      <c r="I190" s="209"/>
      <c r="J190" s="210">
        <f>ROUND(I190*H190,2)</f>
        <v>0</v>
      </c>
      <c r="K190" s="206" t="s">
        <v>389</v>
      </c>
      <c r="L190" s="48"/>
      <c r="M190" s="211" t="s">
        <v>5</v>
      </c>
      <c r="N190" s="212" t="s">
        <v>51</v>
      </c>
      <c r="O190" s="49"/>
      <c r="P190" s="213">
        <f>O190*H190</f>
        <v>0</v>
      </c>
      <c r="Q190" s="213">
        <v>0</v>
      </c>
      <c r="R190" s="213">
        <f>Q190*H190</f>
        <v>0</v>
      </c>
      <c r="S190" s="213">
        <v>0</v>
      </c>
      <c r="T190" s="214">
        <f>S190*H190</f>
        <v>0</v>
      </c>
      <c r="AR190" s="26" t="s">
        <v>354</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6033</v>
      </c>
    </row>
    <row r="191" s="1" customFormat="1">
      <c r="B191" s="48"/>
      <c r="D191" s="216" t="s">
        <v>288</v>
      </c>
      <c r="F191" s="217" t="s">
        <v>6034</v>
      </c>
      <c r="I191" s="218"/>
      <c r="L191" s="48"/>
      <c r="M191" s="219"/>
      <c r="N191" s="49"/>
      <c r="O191" s="49"/>
      <c r="P191" s="49"/>
      <c r="Q191" s="49"/>
      <c r="R191" s="49"/>
      <c r="S191" s="49"/>
      <c r="T191" s="87"/>
      <c r="AT191" s="26" t="s">
        <v>288</v>
      </c>
      <c r="AU191" s="26" t="s">
        <v>87</v>
      </c>
    </row>
    <row r="192" s="13" customFormat="1">
      <c r="B192" s="239"/>
      <c r="D192" s="216" t="s">
        <v>402</v>
      </c>
      <c r="E192" s="240" t="s">
        <v>5</v>
      </c>
      <c r="F192" s="241" t="s">
        <v>457</v>
      </c>
      <c r="H192" s="242">
        <v>60</v>
      </c>
      <c r="I192" s="243"/>
      <c r="L192" s="239"/>
      <c r="M192" s="244"/>
      <c r="N192" s="245"/>
      <c r="O192" s="245"/>
      <c r="P192" s="245"/>
      <c r="Q192" s="245"/>
      <c r="R192" s="245"/>
      <c r="S192" s="245"/>
      <c r="T192" s="246"/>
      <c r="AT192" s="240" t="s">
        <v>402</v>
      </c>
      <c r="AU192" s="240" t="s">
        <v>87</v>
      </c>
      <c r="AV192" s="13" t="s">
        <v>87</v>
      </c>
      <c r="AW192" s="13" t="s">
        <v>43</v>
      </c>
      <c r="AX192" s="13" t="s">
        <v>24</v>
      </c>
      <c r="AY192" s="240" t="s">
        <v>281</v>
      </c>
    </row>
    <row r="193" s="1" customFormat="1" ht="16.5" customHeight="1">
      <c r="B193" s="203"/>
      <c r="C193" s="255" t="s">
        <v>800</v>
      </c>
      <c r="D193" s="255" t="s">
        <v>512</v>
      </c>
      <c r="E193" s="256" t="s">
        <v>6035</v>
      </c>
      <c r="F193" s="257" t="s">
        <v>6036</v>
      </c>
      <c r="G193" s="258" t="s">
        <v>394</v>
      </c>
      <c r="H193" s="259">
        <v>60</v>
      </c>
      <c r="I193" s="260"/>
      <c r="J193" s="261">
        <f>ROUND(I193*H193,2)</f>
        <v>0</v>
      </c>
      <c r="K193" s="257" t="s">
        <v>389</v>
      </c>
      <c r="L193" s="262"/>
      <c r="M193" s="263" t="s">
        <v>5</v>
      </c>
      <c r="N193" s="264" t="s">
        <v>51</v>
      </c>
      <c r="O193" s="49"/>
      <c r="P193" s="213">
        <f>O193*H193</f>
        <v>0</v>
      </c>
      <c r="Q193" s="213">
        <v>0.00019000000000000001</v>
      </c>
      <c r="R193" s="213">
        <f>Q193*H193</f>
        <v>0.0114</v>
      </c>
      <c r="S193" s="213">
        <v>0</v>
      </c>
      <c r="T193" s="214">
        <f>S193*H193</f>
        <v>0</v>
      </c>
      <c r="AR193" s="26" t="s">
        <v>738</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354</v>
      </c>
      <c r="BM193" s="26" t="s">
        <v>6037</v>
      </c>
    </row>
    <row r="194" s="1" customFormat="1">
      <c r="B194" s="48"/>
      <c r="D194" s="216" t="s">
        <v>288</v>
      </c>
      <c r="F194" s="217" t="s">
        <v>6038</v>
      </c>
      <c r="I194" s="218"/>
      <c r="L194" s="48"/>
      <c r="M194" s="219"/>
      <c r="N194" s="49"/>
      <c r="O194" s="49"/>
      <c r="P194" s="49"/>
      <c r="Q194" s="49"/>
      <c r="R194" s="49"/>
      <c r="S194" s="49"/>
      <c r="T194" s="87"/>
      <c r="AT194" s="26" t="s">
        <v>288</v>
      </c>
      <c r="AU194" s="26" t="s">
        <v>87</v>
      </c>
    </row>
    <row r="195" s="13" customFormat="1">
      <c r="B195" s="239"/>
      <c r="D195" s="216" t="s">
        <v>402</v>
      </c>
      <c r="E195" s="240" t="s">
        <v>5</v>
      </c>
      <c r="F195" s="241" t="s">
        <v>6039</v>
      </c>
      <c r="H195" s="242">
        <v>60</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 customFormat="1" ht="16.5" customHeight="1">
      <c r="B196" s="203"/>
      <c r="C196" s="204" t="s">
        <v>838</v>
      </c>
      <c r="D196" s="204" t="s">
        <v>282</v>
      </c>
      <c r="E196" s="205" t="s">
        <v>6040</v>
      </c>
      <c r="F196" s="206" t="s">
        <v>6041</v>
      </c>
      <c r="G196" s="207" t="s">
        <v>394</v>
      </c>
      <c r="H196" s="208">
        <v>1650</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354</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354</v>
      </c>
      <c r="BM196" s="26" t="s">
        <v>6042</v>
      </c>
    </row>
    <row r="197" s="1" customFormat="1">
      <c r="B197" s="48"/>
      <c r="D197" s="216" t="s">
        <v>288</v>
      </c>
      <c r="F197" s="217" t="s">
        <v>6041</v>
      </c>
      <c r="I197" s="218"/>
      <c r="L197" s="48"/>
      <c r="M197" s="219"/>
      <c r="N197" s="49"/>
      <c r="O197" s="49"/>
      <c r="P197" s="49"/>
      <c r="Q197" s="49"/>
      <c r="R197" s="49"/>
      <c r="S197" s="49"/>
      <c r="T197" s="87"/>
      <c r="AT197" s="26" t="s">
        <v>288</v>
      </c>
      <c r="AU197" s="26" t="s">
        <v>87</v>
      </c>
    </row>
    <row r="198" s="1" customFormat="1" ht="16.5" customHeight="1">
      <c r="B198" s="203"/>
      <c r="C198" s="255" t="s">
        <v>859</v>
      </c>
      <c r="D198" s="255" t="s">
        <v>512</v>
      </c>
      <c r="E198" s="256" t="s">
        <v>6043</v>
      </c>
      <c r="F198" s="257" t="s">
        <v>6044</v>
      </c>
      <c r="G198" s="258" t="s">
        <v>394</v>
      </c>
      <c r="H198" s="259">
        <v>1650</v>
      </c>
      <c r="I198" s="260"/>
      <c r="J198" s="261">
        <f>ROUND(I198*H198,2)</f>
        <v>0</v>
      </c>
      <c r="K198" s="257" t="s">
        <v>389</v>
      </c>
      <c r="L198" s="262"/>
      <c r="M198" s="263" t="s">
        <v>5</v>
      </c>
      <c r="N198" s="264" t="s">
        <v>51</v>
      </c>
      <c r="O198" s="49"/>
      <c r="P198" s="213">
        <f>O198*H198</f>
        <v>0</v>
      </c>
      <c r="Q198" s="213">
        <v>2.0000000000000002E-05</v>
      </c>
      <c r="R198" s="213">
        <f>Q198*H198</f>
        <v>0.033000000000000002</v>
      </c>
      <c r="S198" s="213">
        <v>0</v>
      </c>
      <c r="T198" s="214">
        <f>S198*H198</f>
        <v>0</v>
      </c>
      <c r="AR198" s="26" t="s">
        <v>738</v>
      </c>
      <c r="AT198" s="26" t="s">
        <v>512</v>
      </c>
      <c r="AU198" s="26" t="s">
        <v>87</v>
      </c>
      <c r="AY198" s="26" t="s">
        <v>281</v>
      </c>
      <c r="BE198" s="215">
        <f>IF(N198="základní",J198,0)</f>
        <v>0</v>
      </c>
      <c r="BF198" s="215">
        <f>IF(N198="snížená",J198,0)</f>
        <v>0</v>
      </c>
      <c r="BG198" s="215">
        <f>IF(N198="zákl. přenesená",J198,0)</f>
        <v>0</v>
      </c>
      <c r="BH198" s="215">
        <f>IF(N198="sníž. přenesená",J198,0)</f>
        <v>0</v>
      </c>
      <c r="BI198" s="215">
        <f>IF(N198="nulová",J198,0)</f>
        <v>0</v>
      </c>
      <c r="BJ198" s="26" t="s">
        <v>24</v>
      </c>
      <c r="BK198" s="215">
        <f>ROUND(I198*H198,2)</f>
        <v>0</v>
      </c>
      <c r="BL198" s="26" t="s">
        <v>354</v>
      </c>
      <c r="BM198" s="26" t="s">
        <v>6045</v>
      </c>
    </row>
    <row r="199" s="1" customFormat="1">
      <c r="B199" s="48"/>
      <c r="D199" s="216" t="s">
        <v>288</v>
      </c>
      <c r="F199" s="217" t="s">
        <v>6046</v>
      </c>
      <c r="I199" s="218"/>
      <c r="L199" s="48"/>
      <c r="M199" s="219"/>
      <c r="N199" s="49"/>
      <c r="O199" s="49"/>
      <c r="P199" s="49"/>
      <c r="Q199" s="49"/>
      <c r="R199" s="49"/>
      <c r="S199" s="49"/>
      <c r="T199" s="87"/>
      <c r="AT199" s="26" t="s">
        <v>288</v>
      </c>
      <c r="AU199" s="26" t="s">
        <v>87</v>
      </c>
    </row>
    <row r="200" s="13" customFormat="1">
      <c r="B200" s="239"/>
      <c r="D200" s="216" t="s">
        <v>402</v>
      </c>
      <c r="E200" s="240" t="s">
        <v>5</v>
      </c>
      <c r="F200" s="241" t="s">
        <v>6047</v>
      </c>
      <c r="H200" s="242">
        <v>1650</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 customFormat="1" ht="16.5" customHeight="1">
      <c r="B201" s="203"/>
      <c r="C201" s="204" t="s">
        <v>864</v>
      </c>
      <c r="D201" s="204" t="s">
        <v>282</v>
      </c>
      <c r="E201" s="205" t="s">
        <v>6048</v>
      </c>
      <c r="F201" s="206" t="s">
        <v>6049</v>
      </c>
      <c r="G201" s="207" t="s">
        <v>394</v>
      </c>
      <c r="H201" s="208">
        <v>2735</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354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354</v>
      </c>
      <c r="BM201" s="26" t="s">
        <v>6050</v>
      </c>
    </row>
    <row r="202" s="1" customFormat="1">
      <c r="B202" s="48"/>
      <c r="D202" s="216" t="s">
        <v>288</v>
      </c>
      <c r="F202" s="217" t="s">
        <v>6049</v>
      </c>
      <c r="I202" s="218"/>
      <c r="L202" s="48"/>
      <c r="M202" s="219"/>
      <c r="N202" s="49"/>
      <c r="O202" s="49"/>
      <c r="P202" s="49"/>
      <c r="Q202" s="49"/>
      <c r="R202" s="49"/>
      <c r="S202" s="49"/>
      <c r="T202" s="87"/>
      <c r="AT202" s="26" t="s">
        <v>288</v>
      </c>
      <c r="AU202" s="26" t="s">
        <v>87</v>
      </c>
    </row>
    <row r="203" s="13" customFormat="1">
      <c r="B203" s="239"/>
      <c r="D203" s="216" t="s">
        <v>402</v>
      </c>
      <c r="E203" s="240" t="s">
        <v>5</v>
      </c>
      <c r="F203" s="241" t="s">
        <v>6051</v>
      </c>
      <c r="H203" s="242">
        <v>2735</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 customFormat="1" ht="16.5" customHeight="1">
      <c r="B204" s="203"/>
      <c r="C204" s="255" t="s">
        <v>906</v>
      </c>
      <c r="D204" s="255" t="s">
        <v>512</v>
      </c>
      <c r="E204" s="256" t="s">
        <v>6052</v>
      </c>
      <c r="F204" s="257" t="s">
        <v>6053</v>
      </c>
      <c r="G204" s="258" t="s">
        <v>394</v>
      </c>
      <c r="H204" s="259">
        <v>300</v>
      </c>
      <c r="I204" s="260"/>
      <c r="J204" s="261">
        <f>ROUND(I204*H204,2)</f>
        <v>0</v>
      </c>
      <c r="K204" s="257" t="s">
        <v>389</v>
      </c>
      <c r="L204" s="262"/>
      <c r="M204" s="263" t="s">
        <v>5</v>
      </c>
      <c r="N204" s="264" t="s">
        <v>51</v>
      </c>
      <c r="O204" s="49"/>
      <c r="P204" s="213">
        <f>O204*H204</f>
        <v>0</v>
      </c>
      <c r="Q204" s="213">
        <v>0.00010000000000000001</v>
      </c>
      <c r="R204" s="213">
        <f>Q204*H204</f>
        <v>0.030000000000000002</v>
      </c>
      <c r="S204" s="213">
        <v>0</v>
      </c>
      <c r="T204" s="214">
        <f>S204*H204</f>
        <v>0</v>
      </c>
      <c r="AR204" s="26" t="s">
        <v>738</v>
      </c>
      <c r="AT204" s="26" t="s">
        <v>512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6054</v>
      </c>
    </row>
    <row r="205" s="1" customFormat="1">
      <c r="B205" s="48"/>
      <c r="D205" s="216" t="s">
        <v>288</v>
      </c>
      <c r="F205" s="217" t="s">
        <v>6055</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6056</v>
      </c>
      <c r="H206" s="242">
        <v>300</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 customFormat="1" ht="16.5" customHeight="1">
      <c r="B207" s="203"/>
      <c r="C207" s="255" t="s">
        <v>922</v>
      </c>
      <c r="D207" s="255" t="s">
        <v>512</v>
      </c>
      <c r="E207" s="256" t="s">
        <v>6057</v>
      </c>
      <c r="F207" s="257" t="s">
        <v>6058</v>
      </c>
      <c r="G207" s="258" t="s">
        <v>394</v>
      </c>
      <c r="H207" s="259">
        <v>2435</v>
      </c>
      <c r="I207" s="260"/>
      <c r="J207" s="261">
        <f>ROUND(I207*H207,2)</f>
        <v>0</v>
      </c>
      <c r="K207" s="257" t="s">
        <v>389</v>
      </c>
      <c r="L207" s="262"/>
      <c r="M207" s="263" t="s">
        <v>5</v>
      </c>
      <c r="N207" s="264" t="s">
        <v>51</v>
      </c>
      <c r="O207" s="49"/>
      <c r="P207" s="213">
        <f>O207*H207</f>
        <v>0</v>
      </c>
      <c r="Q207" s="213">
        <v>0.00012</v>
      </c>
      <c r="R207" s="213">
        <f>Q207*H207</f>
        <v>0.29220000000000002</v>
      </c>
      <c r="S207" s="213">
        <v>0</v>
      </c>
      <c r="T207" s="214">
        <f>S207*H207</f>
        <v>0</v>
      </c>
      <c r="AR207" s="26" t="s">
        <v>738</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354</v>
      </c>
      <c r="BM207" s="26" t="s">
        <v>6059</v>
      </c>
    </row>
    <row r="208" s="1" customFormat="1">
      <c r="B208" s="48"/>
      <c r="D208" s="216" t="s">
        <v>288</v>
      </c>
      <c r="F208" s="217" t="s">
        <v>6060</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6061</v>
      </c>
      <c r="H209" s="242">
        <v>2435</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 customFormat="1" ht="16.5" customHeight="1">
      <c r="B210" s="203"/>
      <c r="C210" s="204" t="s">
        <v>936</v>
      </c>
      <c r="D210" s="204" t="s">
        <v>282</v>
      </c>
      <c r="E210" s="205" t="s">
        <v>6062</v>
      </c>
      <c r="F210" s="206" t="s">
        <v>6063</v>
      </c>
      <c r="G210" s="207" t="s">
        <v>394</v>
      </c>
      <c r="H210" s="208">
        <v>4275</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354</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354</v>
      </c>
      <c r="BM210" s="26" t="s">
        <v>6064</v>
      </c>
    </row>
    <row r="211" s="1" customFormat="1">
      <c r="B211" s="48"/>
      <c r="D211" s="216" t="s">
        <v>288</v>
      </c>
      <c r="F211" s="217" t="s">
        <v>6063</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6065</v>
      </c>
      <c r="H212" s="242">
        <v>4275</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 customFormat="1" ht="16.5" customHeight="1">
      <c r="B213" s="203"/>
      <c r="C213" s="255" t="s">
        <v>451</v>
      </c>
      <c r="D213" s="255" t="s">
        <v>512</v>
      </c>
      <c r="E213" s="256" t="s">
        <v>6066</v>
      </c>
      <c r="F213" s="257" t="s">
        <v>6067</v>
      </c>
      <c r="G213" s="258" t="s">
        <v>394</v>
      </c>
      <c r="H213" s="259">
        <v>3355</v>
      </c>
      <c r="I213" s="260"/>
      <c r="J213" s="261">
        <f>ROUND(I213*H213,2)</f>
        <v>0</v>
      </c>
      <c r="K213" s="257" t="s">
        <v>389</v>
      </c>
      <c r="L213" s="262"/>
      <c r="M213" s="263" t="s">
        <v>5</v>
      </c>
      <c r="N213" s="264" t="s">
        <v>51</v>
      </c>
      <c r="O213" s="49"/>
      <c r="P213" s="213">
        <f>O213*H213</f>
        <v>0</v>
      </c>
      <c r="Q213" s="213">
        <v>0.00018000000000000001</v>
      </c>
      <c r="R213" s="213">
        <f>Q213*H213</f>
        <v>0.60389999999999999</v>
      </c>
      <c r="S213" s="213">
        <v>0</v>
      </c>
      <c r="T213" s="214">
        <f>S213*H213</f>
        <v>0</v>
      </c>
      <c r="AR213" s="26" t="s">
        <v>738</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354</v>
      </c>
      <c r="BM213" s="26" t="s">
        <v>6068</v>
      </c>
    </row>
    <row r="214" s="1" customFormat="1">
      <c r="B214" s="48"/>
      <c r="D214" s="216" t="s">
        <v>288</v>
      </c>
      <c r="F214" s="217" t="s">
        <v>6069</v>
      </c>
      <c r="I214" s="218"/>
      <c r="L214" s="48"/>
      <c r="M214" s="219"/>
      <c r="N214" s="49"/>
      <c r="O214" s="49"/>
      <c r="P214" s="49"/>
      <c r="Q214" s="49"/>
      <c r="R214" s="49"/>
      <c r="S214" s="49"/>
      <c r="T214" s="87"/>
      <c r="AT214" s="26" t="s">
        <v>288</v>
      </c>
      <c r="AU214" s="26" t="s">
        <v>87</v>
      </c>
    </row>
    <row r="215" s="13" customFormat="1">
      <c r="B215" s="239"/>
      <c r="D215" s="216" t="s">
        <v>402</v>
      </c>
      <c r="E215" s="240" t="s">
        <v>5</v>
      </c>
      <c r="F215" s="241" t="s">
        <v>6070</v>
      </c>
      <c r="H215" s="242">
        <v>3355</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 customFormat="1" ht="16.5" customHeight="1">
      <c r="B216" s="203"/>
      <c r="C216" s="255" t="s">
        <v>949</v>
      </c>
      <c r="D216" s="255" t="s">
        <v>512</v>
      </c>
      <c r="E216" s="256" t="s">
        <v>6071</v>
      </c>
      <c r="F216" s="257" t="s">
        <v>6072</v>
      </c>
      <c r="G216" s="258" t="s">
        <v>394</v>
      </c>
      <c r="H216" s="259">
        <v>10</v>
      </c>
      <c r="I216" s="260"/>
      <c r="J216" s="261">
        <f>ROUND(I216*H216,2)</f>
        <v>0</v>
      </c>
      <c r="K216" s="257" t="s">
        <v>389</v>
      </c>
      <c r="L216" s="262"/>
      <c r="M216" s="263" t="s">
        <v>5</v>
      </c>
      <c r="N216" s="264" t="s">
        <v>51</v>
      </c>
      <c r="O216" s="49"/>
      <c r="P216" s="213">
        <f>O216*H216</f>
        <v>0</v>
      </c>
      <c r="Q216" s="213">
        <v>0.00023000000000000001</v>
      </c>
      <c r="R216" s="213">
        <f>Q216*H216</f>
        <v>0.0023</v>
      </c>
      <c r="S216" s="213">
        <v>0</v>
      </c>
      <c r="T216" s="214">
        <f>S216*H216</f>
        <v>0</v>
      </c>
      <c r="AR216" s="26" t="s">
        <v>738</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6073</v>
      </c>
    </row>
    <row r="217" s="1" customFormat="1">
      <c r="B217" s="48"/>
      <c r="D217" s="216" t="s">
        <v>288</v>
      </c>
      <c r="F217" s="217" t="s">
        <v>6074</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29</v>
      </c>
      <c r="H218" s="242">
        <v>10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 customFormat="1" ht="16.5" customHeight="1">
      <c r="B219" s="203"/>
      <c r="C219" s="255" t="s">
        <v>953</v>
      </c>
      <c r="D219" s="255" t="s">
        <v>512</v>
      </c>
      <c r="E219" s="256" t="s">
        <v>6075</v>
      </c>
      <c r="F219" s="257" t="s">
        <v>6076</v>
      </c>
      <c r="G219" s="258" t="s">
        <v>394</v>
      </c>
      <c r="H219" s="259">
        <v>450</v>
      </c>
      <c r="I219" s="260"/>
      <c r="J219" s="261">
        <f>ROUND(I219*H219,2)</f>
        <v>0</v>
      </c>
      <c r="K219" s="257" t="s">
        <v>389</v>
      </c>
      <c r="L219" s="262"/>
      <c r="M219" s="263" t="s">
        <v>5</v>
      </c>
      <c r="N219" s="264" t="s">
        <v>51</v>
      </c>
      <c r="O219" s="49"/>
      <c r="P219" s="213">
        <f>O219*H219</f>
        <v>0</v>
      </c>
      <c r="Q219" s="213">
        <v>0.00018000000000000001</v>
      </c>
      <c r="R219" s="213">
        <f>Q219*H219</f>
        <v>0.081000000000000003</v>
      </c>
      <c r="S219" s="213">
        <v>0</v>
      </c>
      <c r="T219" s="214">
        <f>S219*H219</f>
        <v>0</v>
      </c>
      <c r="AR219" s="26" t="s">
        <v>738</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354</v>
      </c>
      <c r="BM219" s="26" t="s">
        <v>6077</v>
      </c>
    </row>
    <row r="220" s="1" customFormat="1">
      <c r="B220" s="48"/>
      <c r="D220" s="216" t="s">
        <v>288</v>
      </c>
      <c r="F220" s="217" t="s">
        <v>6078</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6079</v>
      </c>
      <c r="H221" s="242">
        <v>450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 customFormat="1" ht="16.5" customHeight="1">
      <c r="B222" s="203"/>
      <c r="C222" s="255" t="s">
        <v>973</v>
      </c>
      <c r="D222" s="255" t="s">
        <v>512</v>
      </c>
      <c r="E222" s="256" t="s">
        <v>6080</v>
      </c>
      <c r="F222" s="257" t="s">
        <v>6081</v>
      </c>
      <c r="G222" s="258" t="s">
        <v>394</v>
      </c>
      <c r="H222" s="259">
        <v>460</v>
      </c>
      <c r="I222" s="260"/>
      <c r="J222" s="261">
        <f>ROUND(I222*H222,2)</f>
        <v>0</v>
      </c>
      <c r="K222" s="257" t="s">
        <v>389</v>
      </c>
      <c r="L222" s="262"/>
      <c r="M222" s="263" t="s">
        <v>5</v>
      </c>
      <c r="N222" s="264" t="s">
        <v>51</v>
      </c>
      <c r="O222" s="49"/>
      <c r="P222" s="213">
        <f>O222*H222</f>
        <v>0</v>
      </c>
      <c r="Q222" s="213">
        <v>0.00027</v>
      </c>
      <c r="R222" s="213">
        <f>Q222*H222</f>
        <v>0.12420000000000001</v>
      </c>
      <c r="S222" s="213">
        <v>0</v>
      </c>
      <c r="T222" s="214">
        <f>S222*H222</f>
        <v>0</v>
      </c>
      <c r="AR222" s="26" t="s">
        <v>738</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354</v>
      </c>
      <c r="BM222" s="26" t="s">
        <v>6082</v>
      </c>
    </row>
    <row r="223" s="1" customFormat="1">
      <c r="B223" s="48"/>
      <c r="D223" s="216" t="s">
        <v>288</v>
      </c>
      <c r="F223" s="217" t="s">
        <v>6083</v>
      </c>
      <c r="I223" s="218"/>
      <c r="L223" s="48"/>
      <c r="M223" s="219"/>
      <c r="N223" s="49"/>
      <c r="O223" s="49"/>
      <c r="P223" s="49"/>
      <c r="Q223" s="49"/>
      <c r="R223" s="49"/>
      <c r="S223" s="49"/>
      <c r="T223" s="87"/>
      <c r="AT223" s="26" t="s">
        <v>288</v>
      </c>
      <c r="AU223" s="26" t="s">
        <v>87</v>
      </c>
    </row>
    <row r="224" s="13" customFormat="1">
      <c r="B224" s="239"/>
      <c r="D224" s="216" t="s">
        <v>402</v>
      </c>
      <c r="E224" s="240" t="s">
        <v>5</v>
      </c>
      <c r="F224" s="241" t="s">
        <v>6084</v>
      </c>
      <c r="H224" s="242">
        <v>460</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 customFormat="1" ht="16.5" customHeight="1">
      <c r="B225" s="203"/>
      <c r="C225" s="204" t="s">
        <v>982</v>
      </c>
      <c r="D225" s="204" t="s">
        <v>282</v>
      </c>
      <c r="E225" s="205" t="s">
        <v>6085</v>
      </c>
      <c r="F225" s="206" t="s">
        <v>6086</v>
      </c>
      <c r="G225" s="207" t="s">
        <v>394</v>
      </c>
      <c r="H225" s="208">
        <v>220</v>
      </c>
      <c r="I225" s="209"/>
      <c r="J225" s="210">
        <f>ROUND(I225*H225,2)</f>
        <v>0</v>
      </c>
      <c r="K225" s="206" t="s">
        <v>389</v>
      </c>
      <c r="L225" s="48"/>
      <c r="M225" s="211" t="s">
        <v>5</v>
      </c>
      <c r="N225" s="212" t="s">
        <v>51</v>
      </c>
      <c r="O225" s="49"/>
      <c r="P225" s="213">
        <f>O225*H225</f>
        <v>0</v>
      </c>
      <c r="Q225" s="213">
        <v>0</v>
      </c>
      <c r="R225" s="213">
        <f>Q225*H225</f>
        <v>0</v>
      </c>
      <c r="S225" s="213">
        <v>0</v>
      </c>
      <c r="T225" s="214">
        <f>S225*H225</f>
        <v>0</v>
      </c>
      <c r="AR225" s="26" t="s">
        <v>354</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354</v>
      </c>
      <c r="BM225" s="26" t="s">
        <v>6087</v>
      </c>
    </row>
    <row r="226" s="1" customFormat="1">
      <c r="B226" s="48"/>
      <c r="D226" s="216" t="s">
        <v>288</v>
      </c>
      <c r="F226" s="217" t="s">
        <v>6088</v>
      </c>
      <c r="I226" s="218"/>
      <c r="L226" s="48"/>
      <c r="M226" s="219"/>
      <c r="N226" s="49"/>
      <c r="O226" s="49"/>
      <c r="P226" s="49"/>
      <c r="Q226" s="49"/>
      <c r="R226" s="49"/>
      <c r="S226" s="49"/>
      <c r="T226" s="87"/>
      <c r="AT226" s="26" t="s">
        <v>288</v>
      </c>
      <c r="AU226" s="26" t="s">
        <v>87</v>
      </c>
    </row>
    <row r="227" s="13" customFormat="1">
      <c r="B227" s="239"/>
      <c r="D227" s="216" t="s">
        <v>402</v>
      </c>
      <c r="E227" s="240" t="s">
        <v>5</v>
      </c>
      <c r="F227" s="241" t="s">
        <v>6089</v>
      </c>
      <c r="H227" s="242">
        <v>220</v>
      </c>
      <c r="I227" s="243"/>
      <c r="L227" s="239"/>
      <c r="M227" s="244"/>
      <c r="N227" s="245"/>
      <c r="O227" s="245"/>
      <c r="P227" s="245"/>
      <c r="Q227" s="245"/>
      <c r="R227" s="245"/>
      <c r="S227" s="245"/>
      <c r="T227" s="246"/>
      <c r="AT227" s="240" t="s">
        <v>402</v>
      </c>
      <c r="AU227" s="240" t="s">
        <v>87</v>
      </c>
      <c r="AV227" s="13" t="s">
        <v>87</v>
      </c>
      <c r="AW227" s="13" t="s">
        <v>43</v>
      </c>
      <c r="AX227" s="13" t="s">
        <v>24</v>
      </c>
      <c r="AY227" s="240" t="s">
        <v>281</v>
      </c>
    </row>
    <row r="228" s="1" customFormat="1" ht="16.5" customHeight="1">
      <c r="B228" s="203"/>
      <c r="C228" s="255" t="s">
        <v>986</v>
      </c>
      <c r="D228" s="255" t="s">
        <v>512</v>
      </c>
      <c r="E228" s="256" t="s">
        <v>6090</v>
      </c>
      <c r="F228" s="257" t="s">
        <v>6091</v>
      </c>
      <c r="G228" s="258" t="s">
        <v>394</v>
      </c>
      <c r="H228" s="259">
        <v>160</v>
      </c>
      <c r="I228" s="260"/>
      <c r="J228" s="261">
        <f>ROUND(I228*H228,2)</f>
        <v>0</v>
      </c>
      <c r="K228" s="257" t="s">
        <v>389</v>
      </c>
      <c r="L228" s="262"/>
      <c r="M228" s="263" t="s">
        <v>5</v>
      </c>
      <c r="N228" s="264" t="s">
        <v>51</v>
      </c>
      <c r="O228" s="49"/>
      <c r="P228" s="213">
        <f>O228*H228</f>
        <v>0</v>
      </c>
      <c r="Q228" s="213">
        <v>0.00035</v>
      </c>
      <c r="R228" s="213">
        <f>Q228*H228</f>
        <v>0.056000000000000001</v>
      </c>
      <c r="S228" s="213">
        <v>0</v>
      </c>
      <c r="T228" s="214">
        <f>S228*H228</f>
        <v>0</v>
      </c>
      <c r="AR228" s="26" t="s">
        <v>738</v>
      </c>
      <c r="AT228" s="26" t="s">
        <v>512</v>
      </c>
      <c r="AU228" s="26" t="s">
        <v>87</v>
      </c>
      <c r="AY228" s="26" t="s">
        <v>281</v>
      </c>
      <c r="BE228" s="215">
        <f>IF(N228="základní",J228,0)</f>
        <v>0</v>
      </c>
      <c r="BF228" s="215">
        <f>IF(N228="snížená",J228,0)</f>
        <v>0</v>
      </c>
      <c r="BG228" s="215">
        <f>IF(N228="zákl. přenesená",J228,0)</f>
        <v>0</v>
      </c>
      <c r="BH228" s="215">
        <f>IF(N228="sníž. přenesená",J228,0)</f>
        <v>0</v>
      </c>
      <c r="BI228" s="215">
        <f>IF(N228="nulová",J228,0)</f>
        <v>0</v>
      </c>
      <c r="BJ228" s="26" t="s">
        <v>24</v>
      </c>
      <c r="BK228" s="215">
        <f>ROUND(I228*H228,2)</f>
        <v>0</v>
      </c>
      <c r="BL228" s="26" t="s">
        <v>354</v>
      </c>
      <c r="BM228" s="26" t="s">
        <v>6092</v>
      </c>
    </row>
    <row r="229" s="1" customFormat="1">
      <c r="B229" s="48"/>
      <c r="D229" s="216" t="s">
        <v>288</v>
      </c>
      <c r="F229" s="217" t="s">
        <v>6093</v>
      </c>
      <c r="I229" s="218"/>
      <c r="L229" s="48"/>
      <c r="M229" s="219"/>
      <c r="N229" s="49"/>
      <c r="O229" s="49"/>
      <c r="P229" s="49"/>
      <c r="Q229" s="49"/>
      <c r="R229" s="49"/>
      <c r="S229" s="49"/>
      <c r="T229" s="87"/>
      <c r="AT229" s="26" t="s">
        <v>288</v>
      </c>
      <c r="AU229" s="26" t="s">
        <v>87</v>
      </c>
    </row>
    <row r="230" s="13" customFormat="1">
      <c r="B230" s="239"/>
      <c r="D230" s="216" t="s">
        <v>402</v>
      </c>
      <c r="E230" s="240" t="s">
        <v>5</v>
      </c>
      <c r="F230" s="241" t="s">
        <v>6094</v>
      </c>
      <c r="H230" s="242">
        <v>160</v>
      </c>
      <c r="I230" s="243"/>
      <c r="L230" s="239"/>
      <c r="M230" s="244"/>
      <c r="N230" s="245"/>
      <c r="O230" s="245"/>
      <c r="P230" s="245"/>
      <c r="Q230" s="245"/>
      <c r="R230" s="245"/>
      <c r="S230" s="245"/>
      <c r="T230" s="246"/>
      <c r="AT230" s="240" t="s">
        <v>402</v>
      </c>
      <c r="AU230" s="240" t="s">
        <v>87</v>
      </c>
      <c r="AV230" s="13" t="s">
        <v>87</v>
      </c>
      <c r="AW230" s="13" t="s">
        <v>43</v>
      </c>
      <c r="AX230" s="13" t="s">
        <v>24</v>
      </c>
      <c r="AY230" s="240" t="s">
        <v>281</v>
      </c>
    </row>
    <row r="231" s="1" customFormat="1" ht="16.5" customHeight="1">
      <c r="B231" s="203"/>
      <c r="C231" s="255" t="s">
        <v>994</v>
      </c>
      <c r="D231" s="255" t="s">
        <v>512</v>
      </c>
      <c r="E231" s="256" t="s">
        <v>6095</v>
      </c>
      <c r="F231" s="257" t="s">
        <v>6096</v>
      </c>
      <c r="G231" s="258" t="s">
        <v>394</v>
      </c>
      <c r="H231" s="259">
        <v>60</v>
      </c>
      <c r="I231" s="260"/>
      <c r="J231" s="261">
        <f>ROUND(I231*H231,2)</f>
        <v>0</v>
      </c>
      <c r="K231" s="257" t="s">
        <v>389</v>
      </c>
      <c r="L231" s="262"/>
      <c r="M231" s="263" t="s">
        <v>5</v>
      </c>
      <c r="N231" s="264" t="s">
        <v>51</v>
      </c>
      <c r="O231" s="49"/>
      <c r="P231" s="213">
        <f>O231*H231</f>
        <v>0</v>
      </c>
      <c r="Q231" s="213">
        <v>0.00052999999999999998</v>
      </c>
      <c r="R231" s="213">
        <f>Q231*H231</f>
        <v>0.031800000000000002</v>
      </c>
      <c r="S231" s="213">
        <v>0</v>
      </c>
      <c r="T231" s="214">
        <f>S231*H231</f>
        <v>0</v>
      </c>
      <c r="AR231" s="26" t="s">
        <v>738</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354</v>
      </c>
      <c r="BM231" s="26" t="s">
        <v>6097</v>
      </c>
    </row>
    <row r="232" s="1" customFormat="1">
      <c r="B232" s="48"/>
      <c r="D232" s="216" t="s">
        <v>288</v>
      </c>
      <c r="F232" s="217" t="s">
        <v>6098</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6039</v>
      </c>
      <c r="H233" s="242">
        <v>60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999</v>
      </c>
      <c r="D234" s="204" t="s">
        <v>282</v>
      </c>
      <c r="E234" s="205" t="s">
        <v>6099</v>
      </c>
      <c r="F234" s="206" t="s">
        <v>6100</v>
      </c>
      <c r="G234" s="207" t="s">
        <v>394</v>
      </c>
      <c r="H234" s="208">
        <v>160</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354</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354</v>
      </c>
      <c r="BM234" s="26" t="s">
        <v>6101</v>
      </c>
    </row>
    <row r="235" s="1" customFormat="1">
      <c r="B235" s="48"/>
      <c r="D235" s="216" t="s">
        <v>288</v>
      </c>
      <c r="F235" s="217" t="s">
        <v>6102</v>
      </c>
      <c r="I235" s="218"/>
      <c r="L235" s="48"/>
      <c r="M235" s="219"/>
      <c r="N235" s="49"/>
      <c r="O235" s="49"/>
      <c r="P235" s="49"/>
      <c r="Q235" s="49"/>
      <c r="R235" s="49"/>
      <c r="S235" s="49"/>
      <c r="T235" s="87"/>
      <c r="AT235" s="26" t="s">
        <v>288</v>
      </c>
      <c r="AU235" s="26" t="s">
        <v>87</v>
      </c>
    </row>
    <row r="236" s="13" customFormat="1">
      <c r="B236" s="239"/>
      <c r="D236" s="216" t="s">
        <v>402</v>
      </c>
      <c r="E236" s="240" t="s">
        <v>5</v>
      </c>
      <c r="F236" s="241" t="s">
        <v>6103</v>
      </c>
      <c r="H236" s="242">
        <v>160</v>
      </c>
      <c r="I236" s="243"/>
      <c r="L236" s="239"/>
      <c r="M236" s="244"/>
      <c r="N236" s="245"/>
      <c r="O236" s="245"/>
      <c r="P236" s="245"/>
      <c r="Q236" s="245"/>
      <c r="R236" s="245"/>
      <c r="S236" s="245"/>
      <c r="T236" s="246"/>
      <c r="AT236" s="240" t="s">
        <v>402</v>
      </c>
      <c r="AU236" s="240" t="s">
        <v>87</v>
      </c>
      <c r="AV236" s="13" t="s">
        <v>87</v>
      </c>
      <c r="AW236" s="13" t="s">
        <v>43</v>
      </c>
      <c r="AX236" s="13" t="s">
        <v>24</v>
      </c>
      <c r="AY236" s="240" t="s">
        <v>281</v>
      </c>
    </row>
    <row r="237" s="1" customFormat="1" ht="16.5" customHeight="1">
      <c r="B237" s="203"/>
      <c r="C237" s="255" t="s">
        <v>1005</v>
      </c>
      <c r="D237" s="255" t="s">
        <v>512</v>
      </c>
      <c r="E237" s="256" t="s">
        <v>6104</v>
      </c>
      <c r="F237" s="257" t="s">
        <v>6105</v>
      </c>
      <c r="G237" s="258" t="s">
        <v>394</v>
      </c>
      <c r="H237" s="259">
        <v>60</v>
      </c>
      <c r="I237" s="260"/>
      <c r="J237" s="261">
        <f>ROUND(I237*H237,2)</f>
        <v>0</v>
      </c>
      <c r="K237" s="257" t="s">
        <v>5</v>
      </c>
      <c r="L237" s="262"/>
      <c r="M237" s="263" t="s">
        <v>5</v>
      </c>
      <c r="N237" s="264" t="s">
        <v>51</v>
      </c>
      <c r="O237" s="49"/>
      <c r="P237" s="213">
        <f>O237*H237</f>
        <v>0</v>
      </c>
      <c r="Q237" s="213">
        <v>0.00063000000000000003</v>
      </c>
      <c r="R237" s="213">
        <f>Q237*H237</f>
        <v>0.0378</v>
      </c>
      <c r="S237" s="213">
        <v>0</v>
      </c>
      <c r="T237" s="214">
        <f>S237*H237</f>
        <v>0</v>
      </c>
      <c r="AR237" s="26" t="s">
        <v>738</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354</v>
      </c>
      <c r="BM237" s="26" t="s">
        <v>6106</v>
      </c>
    </row>
    <row r="238" s="1" customFormat="1">
      <c r="B238" s="48"/>
      <c r="D238" s="216" t="s">
        <v>288</v>
      </c>
      <c r="F238" s="217" t="s">
        <v>6107</v>
      </c>
      <c r="I238" s="218"/>
      <c r="L238" s="48"/>
      <c r="M238" s="219"/>
      <c r="N238" s="49"/>
      <c r="O238" s="49"/>
      <c r="P238" s="49"/>
      <c r="Q238" s="49"/>
      <c r="R238" s="49"/>
      <c r="S238" s="49"/>
      <c r="T238" s="87"/>
      <c r="AT238" s="26" t="s">
        <v>288</v>
      </c>
      <c r="AU238" s="26" t="s">
        <v>87</v>
      </c>
    </row>
    <row r="239" s="1" customFormat="1" ht="16.5" customHeight="1">
      <c r="B239" s="203"/>
      <c r="C239" s="255" t="s">
        <v>1010</v>
      </c>
      <c r="D239" s="255" t="s">
        <v>512</v>
      </c>
      <c r="E239" s="256" t="s">
        <v>6108</v>
      </c>
      <c r="F239" s="257" t="s">
        <v>6109</v>
      </c>
      <c r="G239" s="258" t="s">
        <v>394</v>
      </c>
      <c r="H239" s="259">
        <v>100</v>
      </c>
      <c r="I239" s="260"/>
      <c r="J239" s="261">
        <f>ROUND(I239*H239,2)</f>
        <v>0</v>
      </c>
      <c r="K239" s="257" t="s">
        <v>5</v>
      </c>
      <c r="L239" s="262"/>
      <c r="M239" s="263" t="s">
        <v>5</v>
      </c>
      <c r="N239" s="264" t="s">
        <v>51</v>
      </c>
      <c r="O239" s="49"/>
      <c r="P239" s="213">
        <f>O239*H239</f>
        <v>0</v>
      </c>
      <c r="Q239" s="213">
        <v>0.00089999999999999998</v>
      </c>
      <c r="R239" s="213">
        <f>Q239*H239</f>
        <v>0.089999999999999997</v>
      </c>
      <c r="S239" s="213">
        <v>0</v>
      </c>
      <c r="T239" s="214">
        <f>S239*H239</f>
        <v>0</v>
      </c>
      <c r="AR239" s="26" t="s">
        <v>738</v>
      </c>
      <c r="AT239" s="26" t="s">
        <v>512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354</v>
      </c>
      <c r="BM239" s="26" t="s">
        <v>6110</v>
      </c>
    </row>
    <row r="240" s="1" customFormat="1">
      <c r="B240" s="48"/>
      <c r="D240" s="216" t="s">
        <v>288</v>
      </c>
      <c r="F240" s="217" t="s">
        <v>6111</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6112</v>
      </c>
      <c r="H241" s="242">
        <v>100</v>
      </c>
      <c r="I241" s="243"/>
      <c r="L241" s="239"/>
      <c r="M241" s="244"/>
      <c r="N241" s="245"/>
      <c r="O241" s="245"/>
      <c r="P241" s="245"/>
      <c r="Q241" s="245"/>
      <c r="R241" s="245"/>
      <c r="S241" s="245"/>
      <c r="T241" s="246"/>
      <c r="AT241" s="240" t="s">
        <v>402</v>
      </c>
      <c r="AU241" s="240" t="s">
        <v>87</v>
      </c>
      <c r="AV241" s="13" t="s">
        <v>87</v>
      </c>
      <c r="AW241" s="13" t="s">
        <v>43</v>
      </c>
      <c r="AX241" s="13" t="s">
        <v>24</v>
      </c>
      <c r="AY241" s="240" t="s">
        <v>281</v>
      </c>
    </row>
    <row r="242" s="1" customFormat="1" ht="16.5" customHeight="1">
      <c r="B242" s="203"/>
      <c r="C242" s="204" t="s">
        <v>457</v>
      </c>
      <c r="D242" s="204" t="s">
        <v>282</v>
      </c>
      <c r="E242" s="205" t="s">
        <v>6113</v>
      </c>
      <c r="F242" s="206" t="s">
        <v>6114</v>
      </c>
      <c r="G242" s="207" t="s">
        <v>394</v>
      </c>
      <c r="H242" s="208">
        <v>30</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354</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354</v>
      </c>
      <c r="BM242" s="26" t="s">
        <v>6115</v>
      </c>
    </row>
    <row r="243" s="1" customFormat="1">
      <c r="B243" s="48"/>
      <c r="D243" s="216" t="s">
        <v>288</v>
      </c>
      <c r="F243" s="217" t="s">
        <v>6116</v>
      </c>
      <c r="I243" s="218"/>
      <c r="L243" s="48"/>
      <c r="M243" s="219"/>
      <c r="N243" s="49"/>
      <c r="O243" s="49"/>
      <c r="P243" s="49"/>
      <c r="Q243" s="49"/>
      <c r="R243" s="49"/>
      <c r="S243" s="49"/>
      <c r="T243" s="87"/>
      <c r="AT243" s="26" t="s">
        <v>288</v>
      </c>
      <c r="AU243" s="26" t="s">
        <v>87</v>
      </c>
    </row>
    <row r="244" s="1" customFormat="1" ht="16.5" customHeight="1">
      <c r="B244" s="203"/>
      <c r="C244" s="255" t="s">
        <v>1019</v>
      </c>
      <c r="D244" s="255" t="s">
        <v>512</v>
      </c>
      <c r="E244" s="256" t="s">
        <v>6117</v>
      </c>
      <c r="F244" s="257" t="s">
        <v>6118</v>
      </c>
      <c r="G244" s="258" t="s">
        <v>394</v>
      </c>
      <c r="H244" s="259">
        <v>30</v>
      </c>
      <c r="I244" s="260"/>
      <c r="J244" s="261">
        <f>ROUND(I244*H244,2)</f>
        <v>0</v>
      </c>
      <c r="K244" s="257" t="s">
        <v>5</v>
      </c>
      <c r="L244" s="262"/>
      <c r="M244" s="263" t="s">
        <v>5</v>
      </c>
      <c r="N244" s="264" t="s">
        <v>51</v>
      </c>
      <c r="O244" s="49"/>
      <c r="P244" s="213">
        <f>O244*H244</f>
        <v>0</v>
      </c>
      <c r="Q244" s="213">
        <v>0.00013999999999999999</v>
      </c>
      <c r="R244" s="213">
        <f>Q244*H244</f>
        <v>0.0041999999999999997</v>
      </c>
      <c r="S244" s="213">
        <v>0</v>
      </c>
      <c r="T244" s="214">
        <f>S244*H244</f>
        <v>0</v>
      </c>
      <c r="AR244" s="26" t="s">
        <v>738</v>
      </c>
      <c r="AT244" s="26" t="s">
        <v>512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6119</v>
      </c>
    </row>
    <row r="245" s="1" customFormat="1">
      <c r="B245" s="48"/>
      <c r="D245" s="216" t="s">
        <v>288</v>
      </c>
      <c r="F245" s="217" t="s">
        <v>6120</v>
      </c>
      <c r="I245" s="218"/>
      <c r="L245" s="48"/>
      <c r="M245" s="219"/>
      <c r="N245" s="49"/>
      <c r="O245" s="49"/>
      <c r="P245" s="49"/>
      <c r="Q245" s="49"/>
      <c r="R245" s="49"/>
      <c r="S245" s="49"/>
      <c r="T245" s="87"/>
      <c r="AT245" s="26" t="s">
        <v>288</v>
      </c>
      <c r="AU245" s="26" t="s">
        <v>87</v>
      </c>
    </row>
    <row r="246" s="1" customFormat="1" ht="16.5" customHeight="1">
      <c r="B246" s="203"/>
      <c r="C246" s="204" t="s">
        <v>1024</v>
      </c>
      <c r="D246" s="204" t="s">
        <v>282</v>
      </c>
      <c r="E246" s="205" t="s">
        <v>6121</v>
      </c>
      <c r="F246" s="206" t="s">
        <v>6122</v>
      </c>
      <c r="G246" s="207" t="s">
        <v>394</v>
      </c>
      <c r="H246" s="208">
        <v>160</v>
      </c>
      <c r="I246" s="209"/>
      <c r="J246" s="210">
        <f>ROUND(I246*H246,2)</f>
        <v>0</v>
      </c>
      <c r="K246" s="206" t="s">
        <v>389</v>
      </c>
      <c r="L246" s="48"/>
      <c r="M246" s="211" t="s">
        <v>5</v>
      </c>
      <c r="N246" s="212" t="s">
        <v>51</v>
      </c>
      <c r="O246" s="49"/>
      <c r="P246" s="213">
        <f>O246*H246</f>
        <v>0</v>
      </c>
      <c r="Q246" s="213">
        <v>0</v>
      </c>
      <c r="R246" s="213">
        <f>Q246*H246</f>
        <v>0</v>
      </c>
      <c r="S246" s="213">
        <v>0</v>
      </c>
      <c r="T246" s="214">
        <f>S246*H246</f>
        <v>0</v>
      </c>
      <c r="AR246" s="26" t="s">
        <v>354</v>
      </c>
      <c r="AT246" s="26" t="s">
        <v>282</v>
      </c>
      <c r="AU246" s="26" t="s">
        <v>87</v>
      </c>
      <c r="AY246" s="26" t="s">
        <v>281</v>
      </c>
      <c r="BE246" s="215">
        <f>IF(N246="základní",J246,0)</f>
        <v>0</v>
      </c>
      <c r="BF246" s="215">
        <f>IF(N246="snížená",J246,0)</f>
        <v>0</v>
      </c>
      <c r="BG246" s="215">
        <f>IF(N246="zákl. přenesená",J246,0)</f>
        <v>0</v>
      </c>
      <c r="BH246" s="215">
        <f>IF(N246="sníž. přenesená",J246,0)</f>
        <v>0</v>
      </c>
      <c r="BI246" s="215">
        <f>IF(N246="nulová",J246,0)</f>
        <v>0</v>
      </c>
      <c r="BJ246" s="26" t="s">
        <v>24</v>
      </c>
      <c r="BK246" s="215">
        <f>ROUND(I246*H246,2)</f>
        <v>0</v>
      </c>
      <c r="BL246" s="26" t="s">
        <v>354</v>
      </c>
      <c r="BM246" s="26" t="s">
        <v>6123</v>
      </c>
    </row>
    <row r="247" s="1" customFormat="1">
      <c r="B247" s="48"/>
      <c r="D247" s="216" t="s">
        <v>288</v>
      </c>
      <c r="F247" s="217" t="s">
        <v>6124</v>
      </c>
      <c r="I247" s="218"/>
      <c r="L247" s="48"/>
      <c r="M247" s="219"/>
      <c r="N247" s="49"/>
      <c r="O247" s="49"/>
      <c r="P247" s="49"/>
      <c r="Q247" s="49"/>
      <c r="R247" s="49"/>
      <c r="S247" s="49"/>
      <c r="T247" s="87"/>
      <c r="AT247" s="26" t="s">
        <v>288</v>
      </c>
      <c r="AU247" s="26" t="s">
        <v>87</v>
      </c>
    </row>
    <row r="248" s="1" customFormat="1" ht="16.5" customHeight="1">
      <c r="B248" s="203"/>
      <c r="C248" s="255" t="s">
        <v>1029</v>
      </c>
      <c r="D248" s="255" t="s">
        <v>512</v>
      </c>
      <c r="E248" s="256" t="s">
        <v>6125</v>
      </c>
      <c r="F248" s="257" t="s">
        <v>6126</v>
      </c>
      <c r="G248" s="258" t="s">
        <v>394</v>
      </c>
      <c r="H248" s="259">
        <v>160</v>
      </c>
      <c r="I248" s="260"/>
      <c r="J248" s="261">
        <f>ROUND(I248*H248,2)</f>
        <v>0</v>
      </c>
      <c r="K248" s="257" t="s">
        <v>389</v>
      </c>
      <c r="L248" s="262"/>
      <c r="M248" s="263" t="s">
        <v>5</v>
      </c>
      <c r="N248" s="264" t="s">
        <v>51</v>
      </c>
      <c r="O248" s="49"/>
      <c r="P248" s="213">
        <f>O248*H248</f>
        <v>0</v>
      </c>
      <c r="Q248" s="213">
        <v>2.0000000000000002E-05</v>
      </c>
      <c r="R248" s="213">
        <f>Q248*H248</f>
        <v>0.0032000000000000002</v>
      </c>
      <c r="S248" s="213">
        <v>0</v>
      </c>
      <c r="T248" s="214">
        <f>S248*H248</f>
        <v>0</v>
      </c>
      <c r="AR248" s="26" t="s">
        <v>738</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6127</v>
      </c>
    </row>
    <row r="249" s="1" customFormat="1">
      <c r="B249" s="48"/>
      <c r="D249" s="216" t="s">
        <v>288</v>
      </c>
      <c r="F249" s="217" t="s">
        <v>6126</v>
      </c>
      <c r="I249" s="218"/>
      <c r="L249" s="48"/>
      <c r="M249" s="219"/>
      <c r="N249" s="49"/>
      <c r="O249" s="49"/>
      <c r="P249" s="49"/>
      <c r="Q249" s="49"/>
      <c r="R249" s="49"/>
      <c r="S249" s="49"/>
      <c r="T249" s="87"/>
      <c r="AT249" s="26" t="s">
        <v>288</v>
      </c>
      <c r="AU249" s="26" t="s">
        <v>87</v>
      </c>
    </row>
    <row r="250" s="13" customFormat="1">
      <c r="B250" s="239"/>
      <c r="D250" s="216" t="s">
        <v>402</v>
      </c>
      <c r="E250" s="240" t="s">
        <v>5</v>
      </c>
      <c r="F250" s="241" t="s">
        <v>6128</v>
      </c>
      <c r="H250" s="242">
        <v>160</v>
      </c>
      <c r="I250" s="243"/>
      <c r="L250" s="239"/>
      <c r="M250" s="244"/>
      <c r="N250" s="245"/>
      <c r="O250" s="245"/>
      <c r="P250" s="245"/>
      <c r="Q250" s="245"/>
      <c r="R250" s="245"/>
      <c r="S250" s="245"/>
      <c r="T250" s="246"/>
      <c r="AT250" s="240" t="s">
        <v>402</v>
      </c>
      <c r="AU250" s="240" t="s">
        <v>87</v>
      </c>
      <c r="AV250" s="13" t="s">
        <v>87</v>
      </c>
      <c r="AW250" s="13" t="s">
        <v>43</v>
      </c>
      <c r="AX250" s="13" t="s">
        <v>24</v>
      </c>
      <c r="AY250" s="240" t="s">
        <v>281</v>
      </c>
    </row>
    <row r="251" s="1" customFormat="1" ht="16.5" customHeight="1">
      <c r="B251" s="203"/>
      <c r="C251" s="204" t="s">
        <v>1034</v>
      </c>
      <c r="D251" s="204" t="s">
        <v>282</v>
      </c>
      <c r="E251" s="205" t="s">
        <v>6129</v>
      </c>
      <c r="F251" s="206" t="s">
        <v>6130</v>
      </c>
      <c r="G251" s="207" t="s">
        <v>394</v>
      </c>
      <c r="H251" s="208">
        <v>60</v>
      </c>
      <c r="I251" s="209"/>
      <c r="J251" s="210">
        <f>ROUND(I251*H251,2)</f>
        <v>0</v>
      </c>
      <c r="K251" s="206" t="s">
        <v>389</v>
      </c>
      <c r="L251" s="48"/>
      <c r="M251" s="211" t="s">
        <v>5</v>
      </c>
      <c r="N251" s="212" t="s">
        <v>51</v>
      </c>
      <c r="O251" s="49"/>
      <c r="P251" s="213">
        <f>O251*H251</f>
        <v>0</v>
      </c>
      <c r="Q251" s="213">
        <v>0</v>
      </c>
      <c r="R251" s="213">
        <f>Q251*H251</f>
        <v>0</v>
      </c>
      <c r="S251" s="213">
        <v>0</v>
      </c>
      <c r="T251" s="214">
        <f>S251*H251</f>
        <v>0</v>
      </c>
      <c r="AR251" s="26" t="s">
        <v>354</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354</v>
      </c>
      <c r="BM251" s="26" t="s">
        <v>6131</v>
      </c>
    </row>
    <row r="252" s="1" customFormat="1">
      <c r="B252" s="48"/>
      <c r="D252" s="216" t="s">
        <v>288</v>
      </c>
      <c r="F252" s="217" t="s">
        <v>6132</v>
      </c>
      <c r="I252" s="218"/>
      <c r="L252" s="48"/>
      <c r="M252" s="219"/>
      <c r="N252" s="49"/>
      <c r="O252" s="49"/>
      <c r="P252" s="49"/>
      <c r="Q252" s="49"/>
      <c r="R252" s="49"/>
      <c r="S252" s="49"/>
      <c r="T252" s="87"/>
      <c r="AT252" s="26" t="s">
        <v>288</v>
      </c>
      <c r="AU252" s="26" t="s">
        <v>87</v>
      </c>
    </row>
    <row r="253" s="1" customFormat="1" ht="16.5" customHeight="1">
      <c r="B253" s="203"/>
      <c r="C253" s="255" t="s">
        <v>1039</v>
      </c>
      <c r="D253" s="255" t="s">
        <v>512</v>
      </c>
      <c r="E253" s="256" t="s">
        <v>6133</v>
      </c>
      <c r="F253" s="257" t="s">
        <v>6134</v>
      </c>
      <c r="G253" s="258" t="s">
        <v>394</v>
      </c>
      <c r="H253" s="259">
        <v>60</v>
      </c>
      <c r="I253" s="260"/>
      <c r="J253" s="261">
        <f>ROUND(I253*H253,2)</f>
        <v>0</v>
      </c>
      <c r="K253" s="257" t="s">
        <v>389</v>
      </c>
      <c r="L253" s="262"/>
      <c r="M253" s="263" t="s">
        <v>5</v>
      </c>
      <c r="N253" s="264" t="s">
        <v>51</v>
      </c>
      <c r="O253" s="49"/>
      <c r="P253" s="213">
        <f>O253*H253</f>
        <v>0</v>
      </c>
      <c r="Q253" s="213">
        <v>0.00011</v>
      </c>
      <c r="R253" s="213">
        <f>Q253*H253</f>
        <v>0.0066</v>
      </c>
      <c r="S253" s="213">
        <v>0</v>
      </c>
      <c r="T253" s="214">
        <f>S253*H253</f>
        <v>0</v>
      </c>
      <c r="AR253" s="26" t="s">
        <v>738</v>
      </c>
      <c r="AT253" s="26" t="s">
        <v>512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354</v>
      </c>
      <c r="BM253" s="26" t="s">
        <v>6135</v>
      </c>
    </row>
    <row r="254" s="1" customFormat="1">
      <c r="B254" s="48"/>
      <c r="D254" s="216" t="s">
        <v>288</v>
      </c>
      <c r="F254" s="217" t="s">
        <v>6136</v>
      </c>
      <c r="I254" s="218"/>
      <c r="L254" s="48"/>
      <c r="M254" s="219"/>
      <c r="N254" s="49"/>
      <c r="O254" s="49"/>
      <c r="P254" s="49"/>
      <c r="Q254" s="49"/>
      <c r="R254" s="49"/>
      <c r="S254" s="49"/>
      <c r="T254" s="87"/>
      <c r="AT254" s="26" t="s">
        <v>288</v>
      </c>
      <c r="AU254" s="26" t="s">
        <v>87</v>
      </c>
    </row>
    <row r="255" s="13" customFormat="1">
      <c r="B255" s="239"/>
      <c r="D255" s="216" t="s">
        <v>402</v>
      </c>
      <c r="E255" s="240" t="s">
        <v>5</v>
      </c>
      <c r="F255" s="241" t="s">
        <v>6137</v>
      </c>
      <c r="H255" s="242">
        <v>60</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 customFormat="1" ht="16.5" customHeight="1">
      <c r="B256" s="203"/>
      <c r="C256" s="204" t="s">
        <v>1044</v>
      </c>
      <c r="D256" s="204" t="s">
        <v>282</v>
      </c>
      <c r="E256" s="205" t="s">
        <v>6138</v>
      </c>
      <c r="F256" s="206" t="s">
        <v>6139</v>
      </c>
      <c r="G256" s="207" t="s">
        <v>515</v>
      </c>
      <c r="H256" s="208">
        <v>2</v>
      </c>
      <c r="I256" s="209"/>
      <c r="J256" s="210">
        <f>ROUND(I256*H256,2)</f>
        <v>0</v>
      </c>
      <c r="K256" s="206" t="s">
        <v>5</v>
      </c>
      <c r="L256" s="48"/>
      <c r="M256" s="211" t="s">
        <v>5</v>
      </c>
      <c r="N256" s="212" t="s">
        <v>51</v>
      </c>
      <c r="O256" s="49"/>
      <c r="P256" s="213">
        <f>O256*H256</f>
        <v>0</v>
      </c>
      <c r="Q256" s="213">
        <v>0</v>
      </c>
      <c r="R256" s="213">
        <f>Q256*H256</f>
        <v>0</v>
      </c>
      <c r="S256" s="213">
        <v>0</v>
      </c>
      <c r="T256" s="214">
        <f>S256*H256</f>
        <v>0</v>
      </c>
      <c r="AR256" s="26" t="s">
        <v>354</v>
      </c>
      <c r="AT256" s="26" t="s">
        <v>282</v>
      </c>
      <c r="AU256" s="26" t="s">
        <v>87</v>
      </c>
      <c r="AY256" s="26" t="s">
        <v>281</v>
      </c>
      <c r="BE256" s="215">
        <f>IF(N256="základní",J256,0)</f>
        <v>0</v>
      </c>
      <c r="BF256" s="215">
        <f>IF(N256="snížená",J256,0)</f>
        <v>0</v>
      </c>
      <c r="BG256" s="215">
        <f>IF(N256="zákl. přenesená",J256,0)</f>
        <v>0</v>
      </c>
      <c r="BH256" s="215">
        <f>IF(N256="sníž. přenesená",J256,0)</f>
        <v>0</v>
      </c>
      <c r="BI256" s="215">
        <f>IF(N256="nulová",J256,0)</f>
        <v>0</v>
      </c>
      <c r="BJ256" s="26" t="s">
        <v>24</v>
      </c>
      <c r="BK256" s="215">
        <f>ROUND(I256*H256,2)</f>
        <v>0</v>
      </c>
      <c r="BL256" s="26" t="s">
        <v>354</v>
      </c>
      <c r="BM256" s="26" t="s">
        <v>6140</v>
      </c>
    </row>
    <row r="257" s="1" customFormat="1" ht="16.5" customHeight="1">
      <c r="B257" s="203"/>
      <c r="C257" s="255" t="s">
        <v>1051</v>
      </c>
      <c r="D257" s="255" t="s">
        <v>512</v>
      </c>
      <c r="E257" s="256" t="s">
        <v>6141</v>
      </c>
      <c r="F257" s="257" t="s">
        <v>6142</v>
      </c>
      <c r="G257" s="258" t="s">
        <v>515</v>
      </c>
      <c r="H257" s="259">
        <v>2</v>
      </c>
      <c r="I257" s="260"/>
      <c r="J257" s="261">
        <f>ROUND(I257*H257,2)</f>
        <v>0</v>
      </c>
      <c r="K257" s="257" t="s">
        <v>5</v>
      </c>
      <c r="L257" s="262"/>
      <c r="M257" s="263" t="s">
        <v>5</v>
      </c>
      <c r="N257" s="264" t="s">
        <v>51</v>
      </c>
      <c r="O257" s="49"/>
      <c r="P257" s="213">
        <f>O257*H257</f>
        <v>0</v>
      </c>
      <c r="Q257" s="213">
        <v>0</v>
      </c>
      <c r="R257" s="213">
        <f>Q257*H257</f>
        <v>0</v>
      </c>
      <c r="S257" s="213">
        <v>0</v>
      </c>
      <c r="T257" s="214">
        <f>S257*H257</f>
        <v>0</v>
      </c>
      <c r="AR257" s="26" t="s">
        <v>738</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354</v>
      </c>
      <c r="BM257" s="26" t="s">
        <v>6143</v>
      </c>
    </row>
    <row r="258" s="1" customFormat="1">
      <c r="B258" s="48"/>
      <c r="D258" s="216" t="s">
        <v>288</v>
      </c>
      <c r="F258" s="217" t="s">
        <v>6144</v>
      </c>
      <c r="I258" s="218"/>
      <c r="L258" s="48"/>
      <c r="M258" s="219"/>
      <c r="N258" s="49"/>
      <c r="O258" s="49"/>
      <c r="P258" s="49"/>
      <c r="Q258" s="49"/>
      <c r="R258" s="49"/>
      <c r="S258" s="49"/>
      <c r="T258" s="87"/>
      <c r="AT258" s="26" t="s">
        <v>288</v>
      </c>
      <c r="AU258" s="26" t="s">
        <v>87</v>
      </c>
    </row>
    <row r="259" s="10" customFormat="1" ht="29.88" customHeight="1">
      <c r="B259" s="192"/>
      <c r="D259" s="193" t="s">
        <v>79</v>
      </c>
      <c r="E259" s="230" t="s">
        <v>6145</v>
      </c>
      <c r="F259" s="230" t="s">
        <v>6146</v>
      </c>
      <c r="I259" s="195"/>
      <c r="J259" s="231">
        <f>BK259</f>
        <v>0</v>
      </c>
      <c r="L259" s="192"/>
      <c r="M259" s="197"/>
      <c r="N259" s="198"/>
      <c r="O259" s="198"/>
      <c r="P259" s="199">
        <f>SUM(P260:P274)</f>
        <v>0</v>
      </c>
      <c r="Q259" s="198"/>
      <c r="R259" s="199">
        <f>SUM(R260:R274)</f>
        <v>0</v>
      </c>
      <c r="S259" s="198"/>
      <c r="T259" s="200">
        <f>SUM(T260:T274)</f>
        <v>0</v>
      </c>
      <c r="AR259" s="193" t="s">
        <v>87</v>
      </c>
      <c r="AT259" s="201" t="s">
        <v>79</v>
      </c>
      <c r="AU259" s="201" t="s">
        <v>24</v>
      </c>
      <c r="AY259" s="193" t="s">
        <v>281</v>
      </c>
      <c r="BK259" s="202">
        <f>SUM(BK260:BK274)</f>
        <v>0</v>
      </c>
    </row>
    <row r="260" s="1" customFormat="1" ht="25.5" customHeight="1">
      <c r="B260" s="203"/>
      <c r="C260" s="204" t="s">
        <v>1061</v>
      </c>
      <c r="D260" s="204" t="s">
        <v>282</v>
      </c>
      <c r="E260" s="205" t="s">
        <v>6147</v>
      </c>
      <c r="F260" s="206" t="s">
        <v>6148</v>
      </c>
      <c r="G260" s="207" t="s">
        <v>515</v>
      </c>
      <c r="H260" s="208">
        <v>14</v>
      </c>
      <c r="I260" s="209"/>
      <c r="J260" s="210">
        <f>ROUND(I260*H260,2)</f>
        <v>0</v>
      </c>
      <c r="K260" s="206" t="s">
        <v>389</v>
      </c>
      <c r="L260" s="48"/>
      <c r="M260" s="211" t="s">
        <v>5</v>
      </c>
      <c r="N260" s="212" t="s">
        <v>51</v>
      </c>
      <c r="O260" s="49"/>
      <c r="P260" s="213">
        <f>O260*H260</f>
        <v>0</v>
      </c>
      <c r="Q260" s="213">
        <v>0</v>
      </c>
      <c r="R260" s="213">
        <f>Q260*H260</f>
        <v>0</v>
      </c>
      <c r="S260" s="213">
        <v>0</v>
      </c>
      <c r="T260" s="214">
        <f>S260*H260</f>
        <v>0</v>
      </c>
      <c r="AR260" s="26" t="s">
        <v>354</v>
      </c>
      <c r="AT260" s="26" t="s">
        <v>282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6149</v>
      </c>
    </row>
    <row r="261" s="1" customFormat="1">
      <c r="B261" s="48"/>
      <c r="D261" s="216" t="s">
        <v>288</v>
      </c>
      <c r="F261" s="217" t="s">
        <v>6150</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6151</v>
      </c>
      <c r="H262" s="242">
        <v>14</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 customFormat="1" ht="25.5" customHeight="1">
      <c r="B263" s="203"/>
      <c r="C263" s="204" t="s">
        <v>1067</v>
      </c>
      <c r="D263" s="204" t="s">
        <v>282</v>
      </c>
      <c r="E263" s="205" t="s">
        <v>6152</v>
      </c>
      <c r="F263" s="206" t="s">
        <v>6153</v>
      </c>
      <c r="G263" s="207" t="s">
        <v>515</v>
      </c>
      <c r="H263" s="208">
        <v>140</v>
      </c>
      <c r="I263" s="209"/>
      <c r="J263" s="210">
        <f>ROUND(I263*H263,2)</f>
        <v>0</v>
      </c>
      <c r="K263" s="206" t="s">
        <v>389</v>
      </c>
      <c r="L263" s="48"/>
      <c r="M263" s="211" t="s">
        <v>5</v>
      </c>
      <c r="N263" s="212" t="s">
        <v>51</v>
      </c>
      <c r="O263" s="49"/>
      <c r="P263" s="213">
        <f>O263*H263</f>
        <v>0</v>
      </c>
      <c r="Q263" s="213">
        <v>0</v>
      </c>
      <c r="R263" s="213">
        <f>Q263*H263</f>
        <v>0</v>
      </c>
      <c r="S263" s="213">
        <v>0</v>
      </c>
      <c r="T263" s="214">
        <f>S263*H263</f>
        <v>0</v>
      </c>
      <c r="AR263" s="26" t="s">
        <v>354</v>
      </c>
      <c r="AT263" s="26" t="s">
        <v>282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354</v>
      </c>
      <c r="BM263" s="26" t="s">
        <v>6154</v>
      </c>
    </row>
    <row r="264" s="1" customFormat="1">
      <c r="B264" s="48"/>
      <c r="D264" s="216" t="s">
        <v>288</v>
      </c>
      <c r="F264" s="217" t="s">
        <v>6153</v>
      </c>
      <c r="I264" s="218"/>
      <c r="L264" s="48"/>
      <c r="M264" s="219"/>
      <c r="N264" s="49"/>
      <c r="O264" s="49"/>
      <c r="P264" s="49"/>
      <c r="Q264" s="49"/>
      <c r="R264" s="49"/>
      <c r="S264" s="49"/>
      <c r="T264" s="87"/>
      <c r="AT264" s="26" t="s">
        <v>288</v>
      </c>
      <c r="AU264" s="26" t="s">
        <v>87</v>
      </c>
    </row>
    <row r="265" s="13" customFormat="1">
      <c r="B265" s="239"/>
      <c r="D265" s="216" t="s">
        <v>402</v>
      </c>
      <c r="E265" s="240" t="s">
        <v>5</v>
      </c>
      <c r="F265" s="241" t="s">
        <v>6155</v>
      </c>
      <c r="H265" s="242">
        <v>140</v>
      </c>
      <c r="I265" s="243"/>
      <c r="L265" s="239"/>
      <c r="M265" s="244"/>
      <c r="N265" s="245"/>
      <c r="O265" s="245"/>
      <c r="P265" s="245"/>
      <c r="Q265" s="245"/>
      <c r="R265" s="245"/>
      <c r="S265" s="245"/>
      <c r="T265" s="246"/>
      <c r="AT265" s="240" t="s">
        <v>402</v>
      </c>
      <c r="AU265" s="240" t="s">
        <v>87</v>
      </c>
      <c r="AV265" s="13" t="s">
        <v>87</v>
      </c>
      <c r="AW265" s="13" t="s">
        <v>43</v>
      </c>
      <c r="AX265" s="13" t="s">
        <v>80</v>
      </c>
      <c r="AY265" s="240" t="s">
        <v>281</v>
      </c>
    </row>
    <row r="266" s="1" customFormat="1" ht="25.5" customHeight="1">
      <c r="B266" s="203"/>
      <c r="C266" s="204" t="s">
        <v>1072</v>
      </c>
      <c r="D266" s="204" t="s">
        <v>282</v>
      </c>
      <c r="E266" s="205" t="s">
        <v>6156</v>
      </c>
      <c r="F266" s="206" t="s">
        <v>6157</v>
      </c>
      <c r="G266" s="207" t="s">
        <v>515</v>
      </c>
      <c r="H266" s="208">
        <v>32</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354</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354</v>
      </c>
      <c r="BM266" s="26" t="s">
        <v>6158</v>
      </c>
    </row>
    <row r="267" s="1" customFormat="1">
      <c r="B267" s="48"/>
      <c r="D267" s="216" t="s">
        <v>288</v>
      </c>
      <c r="F267" s="217" t="s">
        <v>6157</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6159</v>
      </c>
      <c r="H268" s="242">
        <v>32</v>
      </c>
      <c r="I268" s="243"/>
      <c r="L268" s="239"/>
      <c r="M268" s="244"/>
      <c r="N268" s="245"/>
      <c r="O268" s="245"/>
      <c r="P268" s="245"/>
      <c r="Q268" s="245"/>
      <c r="R268" s="245"/>
      <c r="S268" s="245"/>
      <c r="T268" s="246"/>
      <c r="AT268" s="240" t="s">
        <v>402</v>
      </c>
      <c r="AU268" s="240" t="s">
        <v>87</v>
      </c>
      <c r="AV268" s="13" t="s">
        <v>87</v>
      </c>
      <c r="AW268" s="13" t="s">
        <v>43</v>
      </c>
      <c r="AX268" s="13" t="s">
        <v>80</v>
      </c>
      <c r="AY268" s="240" t="s">
        <v>281</v>
      </c>
    </row>
    <row r="269" s="1" customFormat="1" ht="16.5" customHeight="1">
      <c r="B269" s="203"/>
      <c r="C269" s="204" t="s">
        <v>1078</v>
      </c>
      <c r="D269" s="204" t="s">
        <v>282</v>
      </c>
      <c r="E269" s="205" t="s">
        <v>6160</v>
      </c>
      <c r="F269" s="206" t="s">
        <v>6161</v>
      </c>
      <c r="G269" s="207" t="s">
        <v>515</v>
      </c>
      <c r="H269" s="208">
        <v>8</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6162</v>
      </c>
    </row>
    <row r="270" s="1" customFormat="1">
      <c r="B270" s="48"/>
      <c r="D270" s="216" t="s">
        <v>288</v>
      </c>
      <c r="F270" s="217" t="s">
        <v>6163</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6164</v>
      </c>
      <c r="H271" s="242">
        <v>8</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16.5" customHeight="1">
      <c r="B272" s="203"/>
      <c r="C272" s="204" t="s">
        <v>1084</v>
      </c>
      <c r="D272" s="204" t="s">
        <v>282</v>
      </c>
      <c r="E272" s="205" t="s">
        <v>6165</v>
      </c>
      <c r="F272" s="206" t="s">
        <v>6166</v>
      </c>
      <c r="G272" s="207" t="s">
        <v>515</v>
      </c>
      <c r="H272" s="208">
        <v>8</v>
      </c>
      <c r="I272" s="209"/>
      <c r="J272" s="210">
        <f>ROUND(I272*H272,2)</f>
        <v>0</v>
      </c>
      <c r="K272" s="206" t="s">
        <v>389</v>
      </c>
      <c r="L272" s="48"/>
      <c r="M272" s="211" t="s">
        <v>5</v>
      </c>
      <c r="N272" s="212" t="s">
        <v>51</v>
      </c>
      <c r="O272" s="49"/>
      <c r="P272" s="213">
        <f>O272*H272</f>
        <v>0</v>
      </c>
      <c r="Q272" s="213">
        <v>0</v>
      </c>
      <c r="R272" s="213">
        <f>Q272*H272</f>
        <v>0</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6167</v>
      </c>
    </row>
    <row r="273" s="1" customFormat="1">
      <c r="B273" s="48"/>
      <c r="D273" s="216" t="s">
        <v>288</v>
      </c>
      <c r="F273" s="217" t="s">
        <v>6168</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6164</v>
      </c>
      <c r="H274" s="242">
        <v>8</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6169</v>
      </c>
      <c r="F275" s="230" t="s">
        <v>6170</v>
      </c>
      <c r="I275" s="195"/>
      <c r="J275" s="231">
        <f>BK275</f>
        <v>0</v>
      </c>
      <c r="L275" s="192"/>
      <c r="M275" s="197"/>
      <c r="N275" s="198"/>
      <c r="O275" s="198"/>
      <c r="P275" s="199">
        <f>SUM(P276:P470)</f>
        <v>0</v>
      </c>
      <c r="Q275" s="198"/>
      <c r="R275" s="199">
        <f>SUM(R276:R470)</f>
        <v>0.09985999999999999</v>
      </c>
      <c r="S275" s="198"/>
      <c r="T275" s="200">
        <f>SUM(T276:T470)</f>
        <v>0</v>
      </c>
      <c r="AR275" s="193" t="s">
        <v>87</v>
      </c>
      <c r="AT275" s="201" t="s">
        <v>79</v>
      </c>
      <c r="AU275" s="201" t="s">
        <v>24</v>
      </c>
      <c r="AY275" s="193" t="s">
        <v>281</v>
      </c>
      <c r="BK275" s="202">
        <f>SUM(BK276:BK470)</f>
        <v>0</v>
      </c>
    </row>
    <row r="276" s="1" customFormat="1" ht="16.5" customHeight="1">
      <c r="B276" s="203"/>
      <c r="C276" s="255" t="s">
        <v>1096</v>
      </c>
      <c r="D276" s="255" t="s">
        <v>512</v>
      </c>
      <c r="E276" s="256" t="s">
        <v>6171</v>
      </c>
      <c r="F276" s="257" t="s">
        <v>6172</v>
      </c>
      <c r="G276" s="258" t="s">
        <v>515</v>
      </c>
      <c r="H276" s="259">
        <v>68</v>
      </c>
      <c r="I276" s="260"/>
      <c r="J276" s="261">
        <f>ROUND(I276*H276,2)</f>
        <v>0</v>
      </c>
      <c r="K276" s="257" t="s">
        <v>5</v>
      </c>
      <c r="L276" s="262"/>
      <c r="M276" s="263" t="s">
        <v>5</v>
      </c>
      <c r="N276" s="264" t="s">
        <v>51</v>
      </c>
      <c r="O276" s="49"/>
      <c r="P276" s="213">
        <f>O276*H276</f>
        <v>0</v>
      </c>
      <c r="Q276" s="213">
        <v>5.0000000000000002E-05</v>
      </c>
      <c r="R276" s="213">
        <f>Q276*H276</f>
        <v>0.0034000000000000002</v>
      </c>
      <c r="S276" s="213">
        <v>0</v>
      </c>
      <c r="T276" s="214">
        <f>S276*H276</f>
        <v>0</v>
      </c>
      <c r="AR276" s="26" t="s">
        <v>738</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354</v>
      </c>
      <c r="BM276" s="26" t="s">
        <v>6173</v>
      </c>
    </row>
    <row r="277" s="1" customFormat="1">
      <c r="B277" s="48"/>
      <c r="D277" s="216" t="s">
        <v>288</v>
      </c>
      <c r="F277" s="217" t="s">
        <v>6174</v>
      </c>
      <c r="I277" s="218"/>
      <c r="L277" s="48"/>
      <c r="M277" s="219"/>
      <c r="N277" s="49"/>
      <c r="O277" s="49"/>
      <c r="P277" s="49"/>
      <c r="Q277" s="49"/>
      <c r="R277" s="49"/>
      <c r="S277" s="49"/>
      <c r="T277" s="87"/>
      <c r="AT277" s="26" t="s">
        <v>288</v>
      </c>
      <c r="AU277" s="26" t="s">
        <v>87</v>
      </c>
    </row>
    <row r="278" s="13" customFormat="1">
      <c r="B278" s="239"/>
      <c r="D278" s="216" t="s">
        <v>402</v>
      </c>
      <c r="E278" s="240" t="s">
        <v>5</v>
      </c>
      <c r="F278" s="241" t="s">
        <v>6175</v>
      </c>
      <c r="H278" s="242">
        <v>68</v>
      </c>
      <c r="I278" s="243"/>
      <c r="L278" s="239"/>
      <c r="M278" s="244"/>
      <c r="N278" s="245"/>
      <c r="O278" s="245"/>
      <c r="P278" s="245"/>
      <c r="Q278" s="245"/>
      <c r="R278" s="245"/>
      <c r="S278" s="245"/>
      <c r="T278" s="246"/>
      <c r="AT278" s="240" t="s">
        <v>402</v>
      </c>
      <c r="AU278" s="240" t="s">
        <v>87</v>
      </c>
      <c r="AV278" s="13" t="s">
        <v>87</v>
      </c>
      <c r="AW278" s="13" t="s">
        <v>43</v>
      </c>
      <c r="AX278" s="13" t="s">
        <v>80</v>
      </c>
      <c r="AY278" s="240" t="s">
        <v>281</v>
      </c>
    </row>
    <row r="279" s="1" customFormat="1" ht="16.5" customHeight="1">
      <c r="B279" s="203"/>
      <c r="C279" s="255" t="s">
        <v>1102</v>
      </c>
      <c r="D279" s="255" t="s">
        <v>512</v>
      </c>
      <c r="E279" s="256" t="s">
        <v>6176</v>
      </c>
      <c r="F279" s="257" t="s">
        <v>6177</v>
      </c>
      <c r="G279" s="258" t="s">
        <v>515</v>
      </c>
      <c r="H279" s="259">
        <v>20</v>
      </c>
      <c r="I279" s="260"/>
      <c r="J279" s="261">
        <f>ROUND(I279*H279,2)</f>
        <v>0</v>
      </c>
      <c r="K279" s="257" t="s">
        <v>5</v>
      </c>
      <c r="L279" s="262"/>
      <c r="M279" s="263" t="s">
        <v>5</v>
      </c>
      <c r="N279" s="264" t="s">
        <v>51</v>
      </c>
      <c r="O279" s="49"/>
      <c r="P279" s="213">
        <f>O279*H279</f>
        <v>0</v>
      </c>
      <c r="Q279" s="213">
        <v>0</v>
      </c>
      <c r="R279" s="213">
        <f>Q279*H279</f>
        <v>0</v>
      </c>
      <c r="S279" s="213">
        <v>0</v>
      </c>
      <c r="T279" s="214">
        <f>S279*H279</f>
        <v>0</v>
      </c>
      <c r="AR279" s="26" t="s">
        <v>738</v>
      </c>
      <c r="AT279" s="26" t="s">
        <v>512</v>
      </c>
      <c r="AU279" s="26" t="s">
        <v>87</v>
      </c>
      <c r="AY279" s="26" t="s">
        <v>281</v>
      </c>
      <c r="BE279" s="215">
        <f>IF(N279="základní",J279,0)</f>
        <v>0</v>
      </c>
      <c r="BF279" s="215">
        <f>IF(N279="snížená",J279,0)</f>
        <v>0</v>
      </c>
      <c r="BG279" s="215">
        <f>IF(N279="zákl. přenesená",J279,0)</f>
        <v>0</v>
      </c>
      <c r="BH279" s="215">
        <f>IF(N279="sníž. přenesená",J279,0)</f>
        <v>0</v>
      </c>
      <c r="BI279" s="215">
        <f>IF(N279="nulová",J279,0)</f>
        <v>0</v>
      </c>
      <c r="BJ279" s="26" t="s">
        <v>24</v>
      </c>
      <c r="BK279" s="215">
        <f>ROUND(I279*H279,2)</f>
        <v>0</v>
      </c>
      <c r="BL279" s="26" t="s">
        <v>354</v>
      </c>
      <c r="BM279" s="26" t="s">
        <v>6178</v>
      </c>
    </row>
    <row r="280" s="1" customFormat="1">
      <c r="B280" s="48"/>
      <c r="D280" s="216" t="s">
        <v>288</v>
      </c>
      <c r="F280" s="217" t="s">
        <v>6174</v>
      </c>
      <c r="I280" s="218"/>
      <c r="L280" s="48"/>
      <c r="M280" s="219"/>
      <c r="N280" s="49"/>
      <c r="O280" s="49"/>
      <c r="P280" s="49"/>
      <c r="Q280" s="49"/>
      <c r="R280" s="49"/>
      <c r="S280" s="49"/>
      <c r="T280" s="87"/>
      <c r="AT280" s="26" t="s">
        <v>288</v>
      </c>
      <c r="AU280" s="26" t="s">
        <v>87</v>
      </c>
    </row>
    <row r="281" s="1" customFormat="1" ht="16.5" customHeight="1">
      <c r="B281" s="203"/>
      <c r="C281" s="255" t="s">
        <v>1112</v>
      </c>
      <c r="D281" s="255" t="s">
        <v>512</v>
      </c>
      <c r="E281" s="256" t="s">
        <v>6179</v>
      </c>
      <c r="F281" s="257" t="s">
        <v>6180</v>
      </c>
      <c r="G281" s="258" t="s">
        <v>515</v>
      </c>
      <c r="H281" s="259">
        <v>54</v>
      </c>
      <c r="I281" s="260"/>
      <c r="J281" s="261">
        <f>ROUND(I281*H281,2)</f>
        <v>0</v>
      </c>
      <c r="K281" s="257" t="s">
        <v>5</v>
      </c>
      <c r="L281" s="262"/>
      <c r="M281" s="263" t="s">
        <v>5</v>
      </c>
      <c r="N281" s="264" t="s">
        <v>51</v>
      </c>
      <c r="O281" s="49"/>
      <c r="P281" s="213">
        <f>O281*H281</f>
        <v>0</v>
      </c>
      <c r="Q281" s="213">
        <v>5.0000000000000002E-05</v>
      </c>
      <c r="R281" s="213">
        <f>Q281*H281</f>
        <v>0.0027000000000000001</v>
      </c>
      <c r="S281" s="213">
        <v>0</v>
      </c>
      <c r="T281" s="214">
        <f>S281*H281</f>
        <v>0</v>
      </c>
      <c r="AR281" s="26" t="s">
        <v>738</v>
      </c>
      <c r="AT281" s="26" t="s">
        <v>512</v>
      </c>
      <c r="AU281" s="26" t="s">
        <v>87</v>
      </c>
      <c r="AY281" s="26" t="s">
        <v>281</v>
      </c>
      <c r="BE281" s="215">
        <f>IF(N281="základní",J281,0)</f>
        <v>0</v>
      </c>
      <c r="BF281" s="215">
        <f>IF(N281="snížená",J281,0)</f>
        <v>0</v>
      </c>
      <c r="BG281" s="215">
        <f>IF(N281="zákl. přenesená",J281,0)</f>
        <v>0</v>
      </c>
      <c r="BH281" s="215">
        <f>IF(N281="sníž. přenesená",J281,0)</f>
        <v>0</v>
      </c>
      <c r="BI281" s="215">
        <f>IF(N281="nulová",J281,0)</f>
        <v>0</v>
      </c>
      <c r="BJ281" s="26" t="s">
        <v>24</v>
      </c>
      <c r="BK281" s="215">
        <f>ROUND(I281*H281,2)</f>
        <v>0</v>
      </c>
      <c r="BL281" s="26" t="s">
        <v>354</v>
      </c>
      <c r="BM281" s="26" t="s">
        <v>6181</v>
      </c>
    </row>
    <row r="282" s="1" customFormat="1">
      <c r="B282" s="48"/>
      <c r="D282" s="216" t="s">
        <v>288</v>
      </c>
      <c r="F282" s="217" t="s">
        <v>6174</v>
      </c>
      <c r="I282" s="218"/>
      <c r="L282" s="48"/>
      <c r="M282" s="219"/>
      <c r="N282" s="49"/>
      <c r="O282" s="49"/>
      <c r="P282" s="49"/>
      <c r="Q282" s="49"/>
      <c r="R282" s="49"/>
      <c r="S282" s="49"/>
      <c r="T282" s="87"/>
      <c r="AT282" s="26" t="s">
        <v>288</v>
      </c>
      <c r="AU282" s="26" t="s">
        <v>87</v>
      </c>
    </row>
    <row r="283" s="13" customFormat="1">
      <c r="B283" s="239"/>
      <c r="D283" s="216" t="s">
        <v>402</v>
      </c>
      <c r="E283" s="240" t="s">
        <v>5</v>
      </c>
      <c r="F283" s="241" t="s">
        <v>6182</v>
      </c>
      <c r="H283" s="242">
        <v>54</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 customFormat="1" ht="16.5" customHeight="1">
      <c r="B284" s="203"/>
      <c r="C284" s="255" t="s">
        <v>1133</v>
      </c>
      <c r="D284" s="255" t="s">
        <v>512</v>
      </c>
      <c r="E284" s="256" t="s">
        <v>6183</v>
      </c>
      <c r="F284" s="257" t="s">
        <v>6184</v>
      </c>
      <c r="G284" s="258" t="s">
        <v>515</v>
      </c>
      <c r="H284" s="259">
        <v>20</v>
      </c>
      <c r="I284" s="260"/>
      <c r="J284" s="261">
        <f>ROUND(I284*H284,2)</f>
        <v>0</v>
      </c>
      <c r="K284" s="257" t="s">
        <v>5</v>
      </c>
      <c r="L284" s="262"/>
      <c r="M284" s="263" t="s">
        <v>5</v>
      </c>
      <c r="N284" s="264" t="s">
        <v>51</v>
      </c>
      <c r="O284" s="49"/>
      <c r="P284" s="213">
        <f>O284*H284</f>
        <v>0</v>
      </c>
      <c r="Q284" s="213">
        <v>1.0000000000000001E-05</v>
      </c>
      <c r="R284" s="213">
        <f>Q284*H284</f>
        <v>0.00020000000000000001</v>
      </c>
      <c r="S284" s="213">
        <v>0</v>
      </c>
      <c r="T284" s="214">
        <f>S284*H284</f>
        <v>0</v>
      </c>
      <c r="AR284" s="26" t="s">
        <v>738</v>
      </c>
      <c r="AT284" s="26" t="s">
        <v>512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354</v>
      </c>
      <c r="BM284" s="26" t="s">
        <v>6185</v>
      </c>
    </row>
    <row r="285" s="1" customFormat="1">
      <c r="B285" s="48"/>
      <c r="D285" s="216" t="s">
        <v>288</v>
      </c>
      <c r="F285" s="217" t="s">
        <v>6174</v>
      </c>
      <c r="I285" s="218"/>
      <c r="L285" s="48"/>
      <c r="M285" s="219"/>
      <c r="N285" s="49"/>
      <c r="O285" s="49"/>
      <c r="P285" s="49"/>
      <c r="Q285" s="49"/>
      <c r="R285" s="49"/>
      <c r="S285" s="49"/>
      <c r="T285" s="87"/>
      <c r="AT285" s="26" t="s">
        <v>288</v>
      </c>
      <c r="AU285" s="26" t="s">
        <v>87</v>
      </c>
    </row>
    <row r="286" s="13" customFormat="1">
      <c r="B286" s="239"/>
      <c r="D286" s="216" t="s">
        <v>402</v>
      </c>
      <c r="E286" s="240" t="s">
        <v>5</v>
      </c>
      <c r="F286" s="241" t="s">
        <v>6186</v>
      </c>
      <c r="H286" s="242">
        <v>20</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 customFormat="1" ht="16.5" customHeight="1">
      <c r="B287" s="203"/>
      <c r="C287" s="255" t="s">
        <v>1148</v>
      </c>
      <c r="D287" s="255" t="s">
        <v>512</v>
      </c>
      <c r="E287" s="256" t="s">
        <v>6187</v>
      </c>
      <c r="F287" s="257" t="s">
        <v>6188</v>
      </c>
      <c r="G287" s="258" t="s">
        <v>515</v>
      </c>
      <c r="H287" s="259">
        <v>22</v>
      </c>
      <c r="I287" s="260"/>
      <c r="J287" s="261">
        <f>ROUND(I287*H287,2)</f>
        <v>0</v>
      </c>
      <c r="K287" s="257" t="s">
        <v>5</v>
      </c>
      <c r="L287" s="262"/>
      <c r="M287" s="263" t="s">
        <v>5</v>
      </c>
      <c r="N287" s="264" t="s">
        <v>51</v>
      </c>
      <c r="O287" s="49"/>
      <c r="P287" s="213">
        <f>O287*H287</f>
        <v>0</v>
      </c>
      <c r="Q287" s="213">
        <v>1.0000000000000001E-05</v>
      </c>
      <c r="R287" s="213">
        <f>Q287*H287</f>
        <v>0.00022000000000000001</v>
      </c>
      <c r="S287" s="213">
        <v>0</v>
      </c>
      <c r="T287" s="214">
        <f>S287*H287</f>
        <v>0</v>
      </c>
      <c r="AR287" s="26" t="s">
        <v>738</v>
      </c>
      <c r="AT287" s="26" t="s">
        <v>512</v>
      </c>
      <c r="AU287" s="26" t="s">
        <v>87</v>
      </c>
      <c r="AY287" s="26" t="s">
        <v>281</v>
      </c>
      <c r="BE287" s="215">
        <f>IF(N287="základní",J287,0)</f>
        <v>0</v>
      </c>
      <c r="BF287" s="215">
        <f>IF(N287="snížená",J287,0)</f>
        <v>0</v>
      </c>
      <c r="BG287" s="215">
        <f>IF(N287="zákl. přenesená",J287,0)</f>
        <v>0</v>
      </c>
      <c r="BH287" s="215">
        <f>IF(N287="sníž. přenesená",J287,0)</f>
        <v>0</v>
      </c>
      <c r="BI287" s="215">
        <f>IF(N287="nulová",J287,0)</f>
        <v>0</v>
      </c>
      <c r="BJ287" s="26" t="s">
        <v>24</v>
      </c>
      <c r="BK287" s="215">
        <f>ROUND(I287*H287,2)</f>
        <v>0</v>
      </c>
      <c r="BL287" s="26" t="s">
        <v>354</v>
      </c>
      <c r="BM287" s="26" t="s">
        <v>6189</v>
      </c>
    </row>
    <row r="288" s="1" customFormat="1">
      <c r="B288" s="48"/>
      <c r="D288" s="216" t="s">
        <v>288</v>
      </c>
      <c r="F288" s="217" t="s">
        <v>6174</v>
      </c>
      <c r="I288" s="218"/>
      <c r="L288" s="48"/>
      <c r="M288" s="219"/>
      <c r="N288" s="49"/>
      <c r="O288" s="49"/>
      <c r="P288" s="49"/>
      <c r="Q288" s="49"/>
      <c r="R288" s="49"/>
      <c r="S288" s="49"/>
      <c r="T288" s="87"/>
      <c r="AT288" s="26" t="s">
        <v>288</v>
      </c>
      <c r="AU288" s="26" t="s">
        <v>87</v>
      </c>
    </row>
    <row r="289" s="13" customFormat="1">
      <c r="B289" s="239"/>
      <c r="D289" s="216" t="s">
        <v>402</v>
      </c>
      <c r="E289" s="240" t="s">
        <v>5</v>
      </c>
      <c r="F289" s="241" t="s">
        <v>6190</v>
      </c>
      <c r="H289" s="242">
        <v>22</v>
      </c>
      <c r="I289" s="243"/>
      <c r="L289" s="239"/>
      <c r="M289" s="244"/>
      <c r="N289" s="245"/>
      <c r="O289" s="245"/>
      <c r="P289" s="245"/>
      <c r="Q289" s="245"/>
      <c r="R289" s="245"/>
      <c r="S289" s="245"/>
      <c r="T289" s="246"/>
      <c r="AT289" s="240" t="s">
        <v>402</v>
      </c>
      <c r="AU289" s="240" t="s">
        <v>87</v>
      </c>
      <c r="AV289" s="13" t="s">
        <v>87</v>
      </c>
      <c r="AW289" s="13" t="s">
        <v>43</v>
      </c>
      <c r="AX289" s="13" t="s">
        <v>80</v>
      </c>
      <c r="AY289" s="240" t="s">
        <v>281</v>
      </c>
    </row>
    <row r="290" s="1" customFormat="1" ht="16.5" customHeight="1">
      <c r="B290" s="203"/>
      <c r="C290" s="255" t="s">
        <v>1173</v>
      </c>
      <c r="D290" s="255" t="s">
        <v>512</v>
      </c>
      <c r="E290" s="256" t="s">
        <v>6191</v>
      </c>
      <c r="F290" s="257" t="s">
        <v>6192</v>
      </c>
      <c r="G290" s="258" t="s">
        <v>515</v>
      </c>
      <c r="H290" s="259">
        <v>10</v>
      </c>
      <c r="I290" s="260"/>
      <c r="J290" s="261">
        <f>ROUND(I290*H290,2)</f>
        <v>0</v>
      </c>
      <c r="K290" s="257" t="s">
        <v>5</v>
      </c>
      <c r="L290" s="262"/>
      <c r="M290" s="263" t="s">
        <v>5</v>
      </c>
      <c r="N290" s="264" t="s">
        <v>51</v>
      </c>
      <c r="O290" s="49"/>
      <c r="P290" s="213">
        <f>O290*H290</f>
        <v>0</v>
      </c>
      <c r="Q290" s="213">
        <v>1.0000000000000001E-05</v>
      </c>
      <c r="R290" s="213">
        <f>Q290*H290</f>
        <v>0.00010000000000000001</v>
      </c>
      <c r="S290" s="213">
        <v>0</v>
      </c>
      <c r="T290" s="214">
        <f>S290*H290</f>
        <v>0</v>
      </c>
      <c r="AR290" s="26" t="s">
        <v>738</v>
      </c>
      <c r="AT290" s="26" t="s">
        <v>512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354</v>
      </c>
      <c r="BM290" s="26" t="s">
        <v>6193</v>
      </c>
    </row>
    <row r="291" s="1" customFormat="1">
      <c r="B291" s="48"/>
      <c r="D291" s="216" t="s">
        <v>288</v>
      </c>
      <c r="F291" s="217" t="s">
        <v>6174</v>
      </c>
      <c r="I291" s="218"/>
      <c r="L291" s="48"/>
      <c r="M291" s="219"/>
      <c r="N291" s="49"/>
      <c r="O291" s="49"/>
      <c r="P291" s="49"/>
      <c r="Q291" s="49"/>
      <c r="R291" s="49"/>
      <c r="S291" s="49"/>
      <c r="T291" s="87"/>
      <c r="AT291" s="26" t="s">
        <v>288</v>
      </c>
      <c r="AU291" s="26" t="s">
        <v>87</v>
      </c>
    </row>
    <row r="292" s="13" customFormat="1">
      <c r="B292" s="239"/>
      <c r="D292" s="216" t="s">
        <v>402</v>
      </c>
      <c r="E292" s="240" t="s">
        <v>5</v>
      </c>
      <c r="F292" s="241" t="s">
        <v>6194</v>
      </c>
      <c r="H292" s="242">
        <v>10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 customFormat="1" ht="16.5" customHeight="1">
      <c r="B293" s="203"/>
      <c r="C293" s="204" t="s">
        <v>1183</v>
      </c>
      <c r="D293" s="204" t="s">
        <v>282</v>
      </c>
      <c r="E293" s="205" t="s">
        <v>6195</v>
      </c>
      <c r="F293" s="206" t="s">
        <v>6196</v>
      </c>
      <c r="G293" s="207" t="s">
        <v>515</v>
      </c>
      <c r="H293" s="208">
        <v>40</v>
      </c>
      <c r="I293" s="209"/>
      <c r="J293" s="210">
        <f>ROUND(I293*H293,2)</f>
        <v>0</v>
      </c>
      <c r="K293" s="206" t="s">
        <v>5</v>
      </c>
      <c r="L293" s="48"/>
      <c r="M293" s="211" t="s">
        <v>5</v>
      </c>
      <c r="N293" s="212" t="s">
        <v>51</v>
      </c>
      <c r="O293" s="49"/>
      <c r="P293" s="213">
        <f>O293*H293</f>
        <v>0</v>
      </c>
      <c r="Q293" s="213">
        <v>0</v>
      </c>
      <c r="R293" s="213">
        <f>Q293*H293</f>
        <v>0</v>
      </c>
      <c r="S293" s="213">
        <v>0</v>
      </c>
      <c r="T293" s="214">
        <f>S293*H293</f>
        <v>0</v>
      </c>
      <c r="AR293" s="26" t="s">
        <v>1034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1034</v>
      </c>
      <c r="BM293" s="26" t="s">
        <v>6197</v>
      </c>
    </row>
    <row r="294" s="13" customFormat="1">
      <c r="B294" s="239"/>
      <c r="D294" s="216" t="s">
        <v>402</v>
      </c>
      <c r="E294" s="240" t="s">
        <v>5</v>
      </c>
      <c r="F294" s="241" t="s">
        <v>6198</v>
      </c>
      <c r="H294" s="242">
        <v>40</v>
      </c>
      <c r="I294" s="243"/>
      <c r="L294" s="239"/>
      <c r="M294" s="244"/>
      <c r="N294" s="245"/>
      <c r="O294" s="245"/>
      <c r="P294" s="245"/>
      <c r="Q294" s="245"/>
      <c r="R294" s="245"/>
      <c r="S294" s="245"/>
      <c r="T294" s="246"/>
      <c r="AT294" s="240" t="s">
        <v>402</v>
      </c>
      <c r="AU294" s="240" t="s">
        <v>87</v>
      </c>
      <c r="AV294" s="13" t="s">
        <v>87</v>
      </c>
      <c r="AW294" s="13" t="s">
        <v>43</v>
      </c>
      <c r="AX294" s="13" t="s">
        <v>24</v>
      </c>
      <c r="AY294" s="240" t="s">
        <v>281</v>
      </c>
    </row>
    <row r="295" s="1" customFormat="1" ht="16.5" customHeight="1">
      <c r="B295" s="203"/>
      <c r="C295" s="255" t="s">
        <v>1201</v>
      </c>
      <c r="D295" s="255" t="s">
        <v>512</v>
      </c>
      <c r="E295" s="256" t="s">
        <v>6199</v>
      </c>
      <c r="F295" s="257" t="s">
        <v>6200</v>
      </c>
      <c r="G295" s="258" t="s">
        <v>515</v>
      </c>
      <c r="H295" s="259">
        <v>15</v>
      </c>
      <c r="I295" s="260"/>
      <c r="J295" s="261">
        <f>ROUND(I295*H295,2)</f>
        <v>0</v>
      </c>
      <c r="K295" s="257" t="s">
        <v>5</v>
      </c>
      <c r="L295" s="262"/>
      <c r="M295" s="263" t="s">
        <v>5</v>
      </c>
      <c r="N295" s="264" t="s">
        <v>51</v>
      </c>
      <c r="O295" s="49"/>
      <c r="P295" s="213">
        <f>O295*H295</f>
        <v>0</v>
      </c>
      <c r="Q295" s="213">
        <v>0</v>
      </c>
      <c r="R295" s="213">
        <f>Q295*H295</f>
        <v>0</v>
      </c>
      <c r="S295" s="213">
        <v>0</v>
      </c>
      <c r="T295" s="214">
        <f>S295*H295</f>
        <v>0</v>
      </c>
      <c r="AR295" s="26" t="s">
        <v>738</v>
      </c>
      <c r="AT295" s="26" t="s">
        <v>512</v>
      </c>
      <c r="AU295" s="26" t="s">
        <v>87</v>
      </c>
      <c r="AY295" s="26" t="s">
        <v>281</v>
      </c>
      <c r="BE295" s="215">
        <f>IF(N295="základní",J295,0)</f>
        <v>0</v>
      </c>
      <c r="BF295" s="215">
        <f>IF(N295="snížená",J295,0)</f>
        <v>0</v>
      </c>
      <c r="BG295" s="215">
        <f>IF(N295="zákl. přenesená",J295,0)</f>
        <v>0</v>
      </c>
      <c r="BH295" s="215">
        <f>IF(N295="sníž. přenesená",J295,0)</f>
        <v>0</v>
      </c>
      <c r="BI295" s="215">
        <f>IF(N295="nulová",J295,0)</f>
        <v>0</v>
      </c>
      <c r="BJ295" s="26" t="s">
        <v>24</v>
      </c>
      <c r="BK295" s="215">
        <f>ROUND(I295*H295,2)</f>
        <v>0</v>
      </c>
      <c r="BL295" s="26" t="s">
        <v>354</v>
      </c>
      <c r="BM295" s="26" t="s">
        <v>6201</v>
      </c>
    </row>
    <row r="296" s="1" customFormat="1">
      <c r="B296" s="48"/>
      <c r="D296" s="216" t="s">
        <v>288</v>
      </c>
      <c r="F296" s="217" t="s">
        <v>6202</v>
      </c>
      <c r="I296" s="218"/>
      <c r="L296" s="48"/>
      <c r="M296" s="219"/>
      <c r="N296" s="49"/>
      <c r="O296" s="49"/>
      <c r="P296" s="49"/>
      <c r="Q296" s="49"/>
      <c r="R296" s="49"/>
      <c r="S296" s="49"/>
      <c r="T296" s="87"/>
      <c r="AT296" s="26" t="s">
        <v>288</v>
      </c>
      <c r="AU296" s="26" t="s">
        <v>87</v>
      </c>
    </row>
    <row r="297" s="13" customFormat="1">
      <c r="B297" s="239"/>
      <c r="D297" s="216" t="s">
        <v>402</v>
      </c>
      <c r="E297" s="240" t="s">
        <v>5</v>
      </c>
      <c r="F297" s="241" t="s">
        <v>6203</v>
      </c>
      <c r="H297" s="242">
        <v>15</v>
      </c>
      <c r="I297" s="243"/>
      <c r="L297" s="239"/>
      <c r="M297" s="244"/>
      <c r="N297" s="245"/>
      <c r="O297" s="245"/>
      <c r="P297" s="245"/>
      <c r="Q297" s="245"/>
      <c r="R297" s="245"/>
      <c r="S297" s="245"/>
      <c r="T297" s="246"/>
      <c r="AT297" s="240" t="s">
        <v>402</v>
      </c>
      <c r="AU297" s="240" t="s">
        <v>87</v>
      </c>
      <c r="AV297" s="13" t="s">
        <v>87</v>
      </c>
      <c r="AW297" s="13" t="s">
        <v>43</v>
      </c>
      <c r="AX297" s="13" t="s">
        <v>24</v>
      </c>
      <c r="AY297" s="240" t="s">
        <v>281</v>
      </c>
    </row>
    <row r="298" s="1" customFormat="1" ht="16.5" customHeight="1">
      <c r="B298" s="203"/>
      <c r="C298" s="255" t="s">
        <v>1208</v>
      </c>
      <c r="D298" s="255" t="s">
        <v>512</v>
      </c>
      <c r="E298" s="256" t="s">
        <v>6204</v>
      </c>
      <c r="F298" s="257" t="s">
        <v>6205</v>
      </c>
      <c r="G298" s="258" t="s">
        <v>515</v>
      </c>
      <c r="H298" s="259">
        <v>25</v>
      </c>
      <c r="I298" s="260"/>
      <c r="J298" s="261">
        <f>ROUND(I298*H298,2)</f>
        <v>0</v>
      </c>
      <c r="K298" s="257" t="s">
        <v>5</v>
      </c>
      <c r="L298" s="262"/>
      <c r="M298" s="263" t="s">
        <v>5</v>
      </c>
      <c r="N298" s="264" t="s">
        <v>51</v>
      </c>
      <c r="O298" s="49"/>
      <c r="P298" s="213">
        <f>O298*H298</f>
        <v>0</v>
      </c>
      <c r="Q298" s="213">
        <v>0</v>
      </c>
      <c r="R298" s="213">
        <f>Q298*H298</f>
        <v>0</v>
      </c>
      <c r="S298" s="213">
        <v>0</v>
      </c>
      <c r="T298" s="214">
        <f>S298*H298</f>
        <v>0</v>
      </c>
      <c r="AR298" s="26" t="s">
        <v>738</v>
      </c>
      <c r="AT298" s="26" t="s">
        <v>512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6206</v>
      </c>
    </row>
    <row r="299" s="1" customFormat="1">
      <c r="B299" s="48"/>
      <c r="D299" s="216" t="s">
        <v>288</v>
      </c>
      <c r="F299" s="217" t="s">
        <v>6207</v>
      </c>
      <c r="I299" s="218"/>
      <c r="L299" s="48"/>
      <c r="M299" s="219"/>
      <c r="N299" s="49"/>
      <c r="O299" s="49"/>
      <c r="P299" s="49"/>
      <c r="Q299" s="49"/>
      <c r="R299" s="49"/>
      <c r="S299" s="49"/>
      <c r="T299" s="87"/>
      <c r="AT299" s="26" t="s">
        <v>288</v>
      </c>
      <c r="AU299" s="26" t="s">
        <v>87</v>
      </c>
    </row>
    <row r="300" s="13" customFormat="1">
      <c r="B300" s="239"/>
      <c r="D300" s="216" t="s">
        <v>402</v>
      </c>
      <c r="E300" s="240" t="s">
        <v>5</v>
      </c>
      <c r="F300" s="241" t="s">
        <v>6208</v>
      </c>
      <c r="H300" s="242">
        <v>25</v>
      </c>
      <c r="I300" s="243"/>
      <c r="L300" s="239"/>
      <c r="M300" s="244"/>
      <c r="N300" s="245"/>
      <c r="O300" s="245"/>
      <c r="P300" s="245"/>
      <c r="Q300" s="245"/>
      <c r="R300" s="245"/>
      <c r="S300" s="245"/>
      <c r="T300" s="246"/>
      <c r="AT300" s="240" t="s">
        <v>402</v>
      </c>
      <c r="AU300" s="240" t="s">
        <v>87</v>
      </c>
      <c r="AV300" s="13" t="s">
        <v>87</v>
      </c>
      <c r="AW300" s="13" t="s">
        <v>43</v>
      </c>
      <c r="AX300" s="13" t="s">
        <v>24</v>
      </c>
      <c r="AY300" s="240" t="s">
        <v>281</v>
      </c>
    </row>
    <row r="301" s="1" customFormat="1" ht="16.5" customHeight="1">
      <c r="B301" s="203"/>
      <c r="C301" s="255" t="s">
        <v>737</v>
      </c>
      <c r="D301" s="255" t="s">
        <v>512</v>
      </c>
      <c r="E301" s="256" t="s">
        <v>6209</v>
      </c>
      <c r="F301" s="257" t="s">
        <v>6210</v>
      </c>
      <c r="G301" s="258" t="s">
        <v>515</v>
      </c>
      <c r="H301" s="259">
        <v>76</v>
      </c>
      <c r="I301" s="260"/>
      <c r="J301" s="261">
        <f>ROUND(I301*H301,2)</f>
        <v>0</v>
      </c>
      <c r="K301" s="257" t="s">
        <v>5</v>
      </c>
      <c r="L301" s="262"/>
      <c r="M301" s="263" t="s">
        <v>5</v>
      </c>
      <c r="N301" s="264" t="s">
        <v>51</v>
      </c>
      <c r="O301" s="49"/>
      <c r="P301" s="213">
        <f>O301*H301</f>
        <v>0</v>
      </c>
      <c r="Q301" s="213">
        <v>0</v>
      </c>
      <c r="R301" s="213">
        <f>Q301*H301</f>
        <v>0</v>
      </c>
      <c r="S301" s="213">
        <v>0</v>
      </c>
      <c r="T301" s="214">
        <f>S301*H301</f>
        <v>0</v>
      </c>
      <c r="AR301" s="26" t="s">
        <v>738</v>
      </c>
      <c r="AT301" s="26" t="s">
        <v>512</v>
      </c>
      <c r="AU301" s="26" t="s">
        <v>87</v>
      </c>
      <c r="AY301" s="26" t="s">
        <v>281</v>
      </c>
      <c r="BE301" s="215">
        <f>IF(N301="základní",J301,0)</f>
        <v>0</v>
      </c>
      <c r="BF301" s="215">
        <f>IF(N301="snížená",J301,0)</f>
        <v>0</v>
      </c>
      <c r="BG301" s="215">
        <f>IF(N301="zákl. přenesená",J301,0)</f>
        <v>0</v>
      </c>
      <c r="BH301" s="215">
        <f>IF(N301="sníž. přenesená",J301,0)</f>
        <v>0</v>
      </c>
      <c r="BI301" s="215">
        <f>IF(N301="nulová",J301,0)</f>
        <v>0</v>
      </c>
      <c r="BJ301" s="26" t="s">
        <v>24</v>
      </c>
      <c r="BK301" s="215">
        <f>ROUND(I301*H301,2)</f>
        <v>0</v>
      </c>
      <c r="BL301" s="26" t="s">
        <v>354</v>
      </c>
      <c r="BM301" s="26" t="s">
        <v>6211</v>
      </c>
    </row>
    <row r="302" s="1" customFormat="1">
      <c r="B302" s="48"/>
      <c r="D302" s="216" t="s">
        <v>288</v>
      </c>
      <c r="F302" s="217" t="s">
        <v>6207</v>
      </c>
      <c r="I302" s="218"/>
      <c r="L302" s="48"/>
      <c r="M302" s="219"/>
      <c r="N302" s="49"/>
      <c r="O302" s="49"/>
      <c r="P302" s="49"/>
      <c r="Q302" s="49"/>
      <c r="R302" s="49"/>
      <c r="S302" s="49"/>
      <c r="T302" s="87"/>
      <c r="AT302" s="26" t="s">
        <v>288</v>
      </c>
      <c r="AU302" s="26" t="s">
        <v>87</v>
      </c>
    </row>
    <row r="303" s="13" customFormat="1">
      <c r="B303" s="239"/>
      <c r="D303" s="216" t="s">
        <v>402</v>
      </c>
      <c r="E303" s="240" t="s">
        <v>5</v>
      </c>
      <c r="F303" s="241" t="s">
        <v>6212</v>
      </c>
      <c r="H303" s="242">
        <v>76</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 customFormat="1" ht="16.5" customHeight="1">
      <c r="B304" s="203"/>
      <c r="C304" s="255" t="s">
        <v>1226</v>
      </c>
      <c r="D304" s="255" t="s">
        <v>512</v>
      </c>
      <c r="E304" s="256" t="s">
        <v>6213</v>
      </c>
      <c r="F304" s="257" t="s">
        <v>6214</v>
      </c>
      <c r="G304" s="258" t="s">
        <v>515</v>
      </c>
      <c r="H304" s="259">
        <v>15</v>
      </c>
      <c r="I304" s="260"/>
      <c r="J304" s="261">
        <f>ROUND(I304*H304,2)</f>
        <v>0</v>
      </c>
      <c r="K304" s="257" t="s">
        <v>5</v>
      </c>
      <c r="L304" s="262"/>
      <c r="M304" s="263" t="s">
        <v>5</v>
      </c>
      <c r="N304" s="264" t="s">
        <v>51</v>
      </c>
      <c r="O304" s="49"/>
      <c r="P304" s="213">
        <f>O304*H304</f>
        <v>0</v>
      </c>
      <c r="Q304" s="213">
        <v>0</v>
      </c>
      <c r="R304" s="213">
        <f>Q304*H304</f>
        <v>0</v>
      </c>
      <c r="S304" s="213">
        <v>0</v>
      </c>
      <c r="T304" s="214">
        <f>S304*H304</f>
        <v>0</v>
      </c>
      <c r="AR304" s="26" t="s">
        <v>738</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354</v>
      </c>
      <c r="BM304" s="26" t="s">
        <v>6215</v>
      </c>
    </row>
    <row r="305" s="1" customFormat="1">
      <c r="B305" s="48"/>
      <c r="D305" s="216" t="s">
        <v>288</v>
      </c>
      <c r="F305" s="217" t="s">
        <v>6207</v>
      </c>
      <c r="I305" s="218"/>
      <c r="L305" s="48"/>
      <c r="M305" s="219"/>
      <c r="N305" s="49"/>
      <c r="O305" s="49"/>
      <c r="P305" s="49"/>
      <c r="Q305" s="49"/>
      <c r="R305" s="49"/>
      <c r="S305" s="49"/>
      <c r="T305" s="87"/>
      <c r="AT305" s="26" t="s">
        <v>288</v>
      </c>
      <c r="AU305" s="26" t="s">
        <v>87</v>
      </c>
    </row>
    <row r="306" s="13" customFormat="1">
      <c r="B306" s="239"/>
      <c r="D306" s="216" t="s">
        <v>402</v>
      </c>
      <c r="E306" s="240" t="s">
        <v>5</v>
      </c>
      <c r="F306" s="241" t="s">
        <v>6216</v>
      </c>
      <c r="H306" s="242">
        <v>15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 customFormat="1" ht="16.5" customHeight="1">
      <c r="B307" s="203"/>
      <c r="C307" s="204" t="s">
        <v>1238</v>
      </c>
      <c r="D307" s="204" t="s">
        <v>282</v>
      </c>
      <c r="E307" s="205" t="s">
        <v>6217</v>
      </c>
      <c r="F307" s="206" t="s">
        <v>6218</v>
      </c>
      <c r="G307" s="207" t="s">
        <v>515</v>
      </c>
      <c r="H307" s="208">
        <v>1</v>
      </c>
      <c r="I307" s="209"/>
      <c r="J307" s="210">
        <f>ROUND(I307*H307,2)</f>
        <v>0</v>
      </c>
      <c r="K307" s="206" t="s">
        <v>5</v>
      </c>
      <c r="L307" s="48"/>
      <c r="M307" s="211" t="s">
        <v>5</v>
      </c>
      <c r="N307" s="212" t="s">
        <v>51</v>
      </c>
      <c r="O307" s="49"/>
      <c r="P307" s="213">
        <f>O307*H307</f>
        <v>0</v>
      </c>
      <c r="Q307" s="213">
        <v>0</v>
      </c>
      <c r="R307" s="213">
        <f>Q307*H307</f>
        <v>0</v>
      </c>
      <c r="S307" s="213">
        <v>0</v>
      </c>
      <c r="T307" s="214">
        <f>S307*H307</f>
        <v>0</v>
      </c>
      <c r="AR307" s="26" t="s">
        <v>354</v>
      </c>
      <c r="AT307" s="26" t="s">
        <v>282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354</v>
      </c>
      <c r="BM307" s="26" t="s">
        <v>6219</v>
      </c>
    </row>
    <row r="308" s="1" customFormat="1">
      <c r="B308" s="48"/>
      <c r="D308" s="216" t="s">
        <v>288</v>
      </c>
      <c r="F308" s="217" t="s">
        <v>6220</v>
      </c>
      <c r="I308" s="218"/>
      <c r="L308" s="48"/>
      <c r="M308" s="219"/>
      <c r="N308" s="49"/>
      <c r="O308" s="49"/>
      <c r="P308" s="49"/>
      <c r="Q308" s="49"/>
      <c r="R308" s="49"/>
      <c r="S308" s="49"/>
      <c r="T308" s="87"/>
      <c r="AT308" s="26" t="s">
        <v>288</v>
      </c>
      <c r="AU308" s="26" t="s">
        <v>87</v>
      </c>
    </row>
    <row r="309" s="1" customFormat="1" ht="16.5" customHeight="1">
      <c r="B309" s="203"/>
      <c r="C309" s="255" t="s">
        <v>1248</v>
      </c>
      <c r="D309" s="255" t="s">
        <v>512</v>
      </c>
      <c r="E309" s="256" t="s">
        <v>6221</v>
      </c>
      <c r="F309" s="257" t="s">
        <v>6222</v>
      </c>
      <c r="G309" s="258" t="s">
        <v>515</v>
      </c>
      <c r="H309" s="259">
        <v>1</v>
      </c>
      <c r="I309" s="260"/>
      <c r="J309" s="261">
        <f>ROUND(I309*H309,2)</f>
        <v>0</v>
      </c>
      <c r="K309" s="257" t="s">
        <v>5</v>
      </c>
      <c r="L309" s="262"/>
      <c r="M309" s="263" t="s">
        <v>5</v>
      </c>
      <c r="N309" s="264" t="s">
        <v>51</v>
      </c>
      <c r="O309" s="49"/>
      <c r="P309" s="213">
        <f>O309*H309</f>
        <v>0</v>
      </c>
      <c r="Q309" s="213">
        <v>5.0000000000000002E-05</v>
      </c>
      <c r="R309" s="213">
        <f>Q309*H309</f>
        <v>5.0000000000000002E-05</v>
      </c>
      <c r="S309" s="213">
        <v>0</v>
      </c>
      <c r="T309" s="214">
        <f>S309*H309</f>
        <v>0</v>
      </c>
      <c r="AR309" s="26" t="s">
        <v>738</v>
      </c>
      <c r="AT309" s="26" t="s">
        <v>512</v>
      </c>
      <c r="AU309" s="26" t="s">
        <v>87</v>
      </c>
      <c r="AY309" s="26" t="s">
        <v>281</v>
      </c>
      <c r="BE309" s="215">
        <f>IF(N309="základní",J309,0)</f>
        <v>0</v>
      </c>
      <c r="BF309" s="215">
        <f>IF(N309="snížená",J309,0)</f>
        <v>0</v>
      </c>
      <c r="BG309" s="215">
        <f>IF(N309="zákl. přenesená",J309,0)</f>
        <v>0</v>
      </c>
      <c r="BH309" s="215">
        <f>IF(N309="sníž. přenesená",J309,0)</f>
        <v>0</v>
      </c>
      <c r="BI309" s="215">
        <f>IF(N309="nulová",J309,0)</f>
        <v>0</v>
      </c>
      <c r="BJ309" s="26" t="s">
        <v>24</v>
      </c>
      <c r="BK309" s="215">
        <f>ROUND(I309*H309,2)</f>
        <v>0</v>
      </c>
      <c r="BL309" s="26" t="s">
        <v>354</v>
      </c>
      <c r="BM309" s="26" t="s">
        <v>6223</v>
      </c>
    </row>
    <row r="310" s="1" customFormat="1">
      <c r="B310" s="48"/>
      <c r="D310" s="216" t="s">
        <v>288</v>
      </c>
      <c r="F310" s="217" t="s">
        <v>6224</v>
      </c>
      <c r="I310" s="218"/>
      <c r="L310" s="48"/>
      <c r="M310" s="219"/>
      <c r="N310" s="49"/>
      <c r="O310" s="49"/>
      <c r="P310" s="49"/>
      <c r="Q310" s="49"/>
      <c r="R310" s="49"/>
      <c r="S310" s="49"/>
      <c r="T310" s="87"/>
      <c r="AT310" s="26" t="s">
        <v>288</v>
      </c>
      <c r="AU310" s="26" t="s">
        <v>87</v>
      </c>
    </row>
    <row r="311" s="1" customFormat="1" ht="16.5" customHeight="1">
      <c r="B311" s="203"/>
      <c r="C311" s="204" t="s">
        <v>1253</v>
      </c>
      <c r="D311" s="204" t="s">
        <v>282</v>
      </c>
      <c r="E311" s="205" t="s">
        <v>6225</v>
      </c>
      <c r="F311" s="206" t="s">
        <v>6226</v>
      </c>
      <c r="G311" s="207" t="s">
        <v>515</v>
      </c>
      <c r="H311" s="208">
        <v>7</v>
      </c>
      <c r="I311" s="209"/>
      <c r="J311" s="210">
        <f>ROUND(I311*H311,2)</f>
        <v>0</v>
      </c>
      <c r="K311" s="206" t="s">
        <v>5</v>
      </c>
      <c r="L311" s="48"/>
      <c r="M311" s="211" t="s">
        <v>5</v>
      </c>
      <c r="N311" s="212" t="s">
        <v>51</v>
      </c>
      <c r="O311" s="49"/>
      <c r="P311" s="213">
        <f>O311*H311</f>
        <v>0</v>
      </c>
      <c r="Q311" s="213">
        <v>0</v>
      </c>
      <c r="R311" s="213">
        <f>Q311*H311</f>
        <v>0</v>
      </c>
      <c r="S311" s="213">
        <v>0</v>
      </c>
      <c r="T311" s="214">
        <f>S311*H311</f>
        <v>0</v>
      </c>
      <c r="AR311" s="26" t="s">
        <v>354</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354</v>
      </c>
      <c r="BM311" s="26" t="s">
        <v>6227</v>
      </c>
    </row>
    <row r="312" s="1" customFormat="1" ht="16.5" customHeight="1">
      <c r="B312" s="203"/>
      <c r="C312" s="255" t="s">
        <v>1257</v>
      </c>
      <c r="D312" s="255" t="s">
        <v>512</v>
      </c>
      <c r="E312" s="256" t="s">
        <v>6228</v>
      </c>
      <c r="F312" s="257" t="s">
        <v>6229</v>
      </c>
      <c r="G312" s="258" t="s">
        <v>515</v>
      </c>
      <c r="H312" s="259">
        <v>7</v>
      </c>
      <c r="I312" s="260"/>
      <c r="J312" s="261">
        <f>ROUND(I312*H312,2)</f>
        <v>0</v>
      </c>
      <c r="K312" s="257" t="s">
        <v>5</v>
      </c>
      <c r="L312" s="262"/>
      <c r="M312" s="263" t="s">
        <v>5</v>
      </c>
      <c r="N312" s="264" t="s">
        <v>51</v>
      </c>
      <c r="O312" s="49"/>
      <c r="P312" s="213">
        <f>O312*H312</f>
        <v>0</v>
      </c>
      <c r="Q312" s="213">
        <v>5.0000000000000002E-05</v>
      </c>
      <c r="R312" s="213">
        <f>Q312*H312</f>
        <v>0.00035</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6230</v>
      </c>
    </row>
    <row r="313" s="1" customFormat="1">
      <c r="B313" s="48"/>
      <c r="D313" s="216" t="s">
        <v>288</v>
      </c>
      <c r="F313" s="217" t="s">
        <v>6231</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6232</v>
      </c>
      <c r="H314" s="242">
        <v>7</v>
      </c>
      <c r="I314" s="243"/>
      <c r="L314" s="239"/>
      <c r="M314" s="244"/>
      <c r="N314" s="245"/>
      <c r="O314" s="245"/>
      <c r="P314" s="245"/>
      <c r="Q314" s="245"/>
      <c r="R314" s="245"/>
      <c r="S314" s="245"/>
      <c r="T314" s="246"/>
      <c r="AT314" s="240" t="s">
        <v>402</v>
      </c>
      <c r="AU314" s="240" t="s">
        <v>87</v>
      </c>
      <c r="AV314" s="13" t="s">
        <v>87</v>
      </c>
      <c r="AW314" s="13" t="s">
        <v>43</v>
      </c>
      <c r="AX314" s="13" t="s">
        <v>24</v>
      </c>
      <c r="AY314" s="240" t="s">
        <v>281</v>
      </c>
    </row>
    <row r="315" s="1" customFormat="1" ht="16.5" customHeight="1">
      <c r="B315" s="203"/>
      <c r="C315" s="204" t="s">
        <v>1261</v>
      </c>
      <c r="D315" s="204" t="s">
        <v>282</v>
      </c>
      <c r="E315" s="205" t="s">
        <v>6233</v>
      </c>
      <c r="F315" s="206" t="s">
        <v>6234</v>
      </c>
      <c r="G315" s="207" t="s">
        <v>515</v>
      </c>
      <c r="H315" s="208">
        <v>1</v>
      </c>
      <c r="I315" s="209"/>
      <c r="J315" s="210">
        <f>ROUND(I315*H315,2)</f>
        <v>0</v>
      </c>
      <c r="K315" s="206" t="s">
        <v>5</v>
      </c>
      <c r="L315" s="48"/>
      <c r="M315" s="211" t="s">
        <v>5</v>
      </c>
      <c r="N315" s="212" t="s">
        <v>51</v>
      </c>
      <c r="O315" s="49"/>
      <c r="P315" s="213">
        <f>O315*H315</f>
        <v>0</v>
      </c>
      <c r="Q315" s="213">
        <v>0</v>
      </c>
      <c r="R315" s="213">
        <f>Q315*H315</f>
        <v>0</v>
      </c>
      <c r="S315" s="213">
        <v>0</v>
      </c>
      <c r="T315" s="214">
        <f>S315*H315</f>
        <v>0</v>
      </c>
      <c r="AR315" s="26" t="s">
        <v>354</v>
      </c>
      <c r="AT315" s="26" t="s">
        <v>282</v>
      </c>
      <c r="AU315" s="26" t="s">
        <v>87</v>
      </c>
      <c r="AY315" s="26" t="s">
        <v>281</v>
      </c>
      <c r="BE315" s="215">
        <f>IF(N315="základní",J315,0)</f>
        <v>0</v>
      </c>
      <c r="BF315" s="215">
        <f>IF(N315="snížená",J315,0)</f>
        <v>0</v>
      </c>
      <c r="BG315" s="215">
        <f>IF(N315="zákl. přenesená",J315,0)</f>
        <v>0</v>
      </c>
      <c r="BH315" s="215">
        <f>IF(N315="sníž. přenesená",J315,0)</f>
        <v>0</v>
      </c>
      <c r="BI315" s="215">
        <f>IF(N315="nulová",J315,0)</f>
        <v>0</v>
      </c>
      <c r="BJ315" s="26" t="s">
        <v>24</v>
      </c>
      <c r="BK315" s="215">
        <f>ROUND(I315*H315,2)</f>
        <v>0</v>
      </c>
      <c r="BL315" s="26" t="s">
        <v>354</v>
      </c>
      <c r="BM315" s="26" t="s">
        <v>6235</v>
      </c>
    </row>
    <row r="316" s="1" customFormat="1">
      <c r="B316" s="48"/>
      <c r="D316" s="216" t="s">
        <v>288</v>
      </c>
      <c r="F316" s="217" t="s">
        <v>6234</v>
      </c>
      <c r="I316" s="218"/>
      <c r="L316" s="48"/>
      <c r="M316" s="219"/>
      <c r="N316" s="49"/>
      <c r="O316" s="49"/>
      <c r="P316" s="49"/>
      <c r="Q316" s="49"/>
      <c r="R316" s="49"/>
      <c r="S316" s="49"/>
      <c r="T316" s="87"/>
      <c r="AT316" s="26" t="s">
        <v>288</v>
      </c>
      <c r="AU316" s="26" t="s">
        <v>87</v>
      </c>
    </row>
    <row r="317" s="1" customFormat="1" ht="16.5" customHeight="1">
      <c r="B317" s="203"/>
      <c r="C317" s="255" t="s">
        <v>1265</v>
      </c>
      <c r="D317" s="255" t="s">
        <v>512</v>
      </c>
      <c r="E317" s="256" t="s">
        <v>6236</v>
      </c>
      <c r="F317" s="257" t="s">
        <v>6237</v>
      </c>
      <c r="G317" s="258" t="s">
        <v>515</v>
      </c>
      <c r="H317" s="259">
        <v>1</v>
      </c>
      <c r="I317" s="260"/>
      <c r="J317" s="261">
        <f>ROUND(I317*H317,2)</f>
        <v>0</v>
      </c>
      <c r="K317" s="257" t="s">
        <v>5</v>
      </c>
      <c r="L317" s="262"/>
      <c r="M317" s="263" t="s">
        <v>5</v>
      </c>
      <c r="N317" s="264" t="s">
        <v>51</v>
      </c>
      <c r="O317" s="49"/>
      <c r="P317" s="213">
        <f>O317*H317</f>
        <v>0</v>
      </c>
      <c r="Q317" s="213">
        <v>5.0000000000000002E-05</v>
      </c>
      <c r="R317" s="213">
        <f>Q317*H317</f>
        <v>5.0000000000000002E-05</v>
      </c>
      <c r="S317" s="213">
        <v>0</v>
      </c>
      <c r="T317" s="214">
        <f>S317*H317</f>
        <v>0</v>
      </c>
      <c r="AR317" s="26" t="s">
        <v>738</v>
      </c>
      <c r="AT317" s="26" t="s">
        <v>512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354</v>
      </c>
      <c r="BM317" s="26" t="s">
        <v>6238</v>
      </c>
    </row>
    <row r="318" s="1" customFormat="1">
      <c r="B318" s="48"/>
      <c r="D318" s="216" t="s">
        <v>288</v>
      </c>
      <c r="F318" s="217" t="s">
        <v>6239</v>
      </c>
      <c r="I318" s="218"/>
      <c r="L318" s="48"/>
      <c r="M318" s="219"/>
      <c r="N318" s="49"/>
      <c r="O318" s="49"/>
      <c r="P318" s="49"/>
      <c r="Q318" s="49"/>
      <c r="R318" s="49"/>
      <c r="S318" s="49"/>
      <c r="T318" s="87"/>
      <c r="AT318" s="26" t="s">
        <v>288</v>
      </c>
      <c r="AU318" s="26" t="s">
        <v>87</v>
      </c>
    </row>
    <row r="319" s="1" customFormat="1" ht="25.5" customHeight="1">
      <c r="B319" s="203"/>
      <c r="C319" s="204" t="s">
        <v>1269</v>
      </c>
      <c r="D319" s="204" t="s">
        <v>282</v>
      </c>
      <c r="E319" s="205" t="s">
        <v>6240</v>
      </c>
      <c r="F319" s="206" t="s">
        <v>6241</v>
      </c>
      <c r="G319" s="207" t="s">
        <v>515</v>
      </c>
      <c r="H319" s="208">
        <v>75</v>
      </c>
      <c r="I319" s="209"/>
      <c r="J319" s="210">
        <f>ROUND(I319*H319,2)</f>
        <v>0</v>
      </c>
      <c r="K319" s="206" t="s">
        <v>389</v>
      </c>
      <c r="L319" s="48"/>
      <c r="M319" s="211" t="s">
        <v>5</v>
      </c>
      <c r="N319" s="212" t="s">
        <v>51</v>
      </c>
      <c r="O319" s="49"/>
      <c r="P319" s="213">
        <f>O319*H319</f>
        <v>0</v>
      </c>
      <c r="Q319" s="213">
        <v>0</v>
      </c>
      <c r="R319" s="213">
        <f>Q319*H319</f>
        <v>0</v>
      </c>
      <c r="S319" s="213">
        <v>0</v>
      </c>
      <c r="T319" s="214">
        <f>S319*H319</f>
        <v>0</v>
      </c>
      <c r="AR319" s="26" t="s">
        <v>354</v>
      </c>
      <c r="AT319" s="26" t="s">
        <v>282</v>
      </c>
      <c r="AU319" s="26" t="s">
        <v>87</v>
      </c>
      <c r="AY319" s="26" t="s">
        <v>281</v>
      </c>
      <c r="BE319" s="215">
        <f>IF(N319="základní",J319,0)</f>
        <v>0</v>
      </c>
      <c r="BF319" s="215">
        <f>IF(N319="snížená",J319,0)</f>
        <v>0</v>
      </c>
      <c r="BG319" s="215">
        <f>IF(N319="zákl. přenesená",J319,0)</f>
        <v>0</v>
      </c>
      <c r="BH319" s="215">
        <f>IF(N319="sníž. přenesená",J319,0)</f>
        <v>0</v>
      </c>
      <c r="BI319" s="215">
        <f>IF(N319="nulová",J319,0)</f>
        <v>0</v>
      </c>
      <c r="BJ319" s="26" t="s">
        <v>24</v>
      </c>
      <c r="BK319" s="215">
        <f>ROUND(I319*H319,2)</f>
        <v>0</v>
      </c>
      <c r="BL319" s="26" t="s">
        <v>354</v>
      </c>
      <c r="BM319" s="26" t="s">
        <v>6242</v>
      </c>
    </row>
    <row r="320" s="1" customFormat="1">
      <c r="B320" s="48"/>
      <c r="D320" s="216" t="s">
        <v>288</v>
      </c>
      <c r="F320" s="217" t="s">
        <v>6241</v>
      </c>
      <c r="I320" s="218"/>
      <c r="L320" s="48"/>
      <c r="M320" s="219"/>
      <c r="N320" s="49"/>
      <c r="O320" s="49"/>
      <c r="P320" s="49"/>
      <c r="Q320" s="49"/>
      <c r="R320" s="49"/>
      <c r="S320" s="49"/>
      <c r="T320" s="87"/>
      <c r="AT320" s="26" t="s">
        <v>288</v>
      </c>
      <c r="AU320" s="26" t="s">
        <v>87</v>
      </c>
    </row>
    <row r="321" s="13" customFormat="1">
      <c r="B321" s="239"/>
      <c r="D321" s="216" t="s">
        <v>402</v>
      </c>
      <c r="E321" s="240" t="s">
        <v>5</v>
      </c>
      <c r="F321" s="241" t="s">
        <v>6243</v>
      </c>
      <c r="H321" s="242">
        <v>75</v>
      </c>
      <c r="I321" s="243"/>
      <c r="L321" s="239"/>
      <c r="M321" s="244"/>
      <c r="N321" s="245"/>
      <c r="O321" s="245"/>
      <c r="P321" s="245"/>
      <c r="Q321" s="245"/>
      <c r="R321" s="245"/>
      <c r="S321" s="245"/>
      <c r="T321" s="246"/>
      <c r="AT321" s="240" t="s">
        <v>402</v>
      </c>
      <c r="AU321" s="240" t="s">
        <v>87</v>
      </c>
      <c r="AV321" s="13" t="s">
        <v>87</v>
      </c>
      <c r="AW321" s="13" t="s">
        <v>43</v>
      </c>
      <c r="AX321" s="13" t="s">
        <v>80</v>
      </c>
      <c r="AY321" s="240" t="s">
        <v>281</v>
      </c>
    </row>
    <row r="322" s="1" customFormat="1" ht="16.5" customHeight="1">
      <c r="B322" s="203"/>
      <c r="C322" s="255" t="s">
        <v>1273</v>
      </c>
      <c r="D322" s="255" t="s">
        <v>512</v>
      </c>
      <c r="E322" s="256" t="s">
        <v>6244</v>
      </c>
      <c r="F322" s="257" t="s">
        <v>6245</v>
      </c>
      <c r="G322" s="258" t="s">
        <v>515</v>
      </c>
      <c r="H322" s="259">
        <v>57</v>
      </c>
      <c r="I322" s="260"/>
      <c r="J322" s="261">
        <f>ROUND(I322*H322,2)</f>
        <v>0</v>
      </c>
      <c r="K322" s="257" t="s">
        <v>389</v>
      </c>
      <c r="L322" s="262"/>
      <c r="M322" s="263" t="s">
        <v>5</v>
      </c>
      <c r="N322" s="264" t="s">
        <v>51</v>
      </c>
      <c r="O322" s="49"/>
      <c r="P322" s="213">
        <f>O322*H322</f>
        <v>0</v>
      </c>
      <c r="Q322" s="213">
        <v>6.0000000000000002E-05</v>
      </c>
      <c r="R322" s="213">
        <f>Q322*H322</f>
        <v>0.0034200000000000003</v>
      </c>
      <c r="S322" s="213">
        <v>0</v>
      </c>
      <c r="T322" s="214">
        <f>S322*H322</f>
        <v>0</v>
      </c>
      <c r="AR322" s="26" t="s">
        <v>738</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6246</v>
      </c>
    </row>
    <row r="323" s="13" customFormat="1">
      <c r="B323" s="239"/>
      <c r="D323" s="216" t="s">
        <v>402</v>
      </c>
      <c r="E323" s="240" t="s">
        <v>5</v>
      </c>
      <c r="F323" s="241" t="s">
        <v>6247</v>
      </c>
      <c r="H323" s="242">
        <v>57</v>
      </c>
      <c r="I323" s="243"/>
      <c r="L323" s="239"/>
      <c r="M323" s="244"/>
      <c r="N323" s="245"/>
      <c r="O323" s="245"/>
      <c r="P323" s="245"/>
      <c r="Q323" s="245"/>
      <c r="R323" s="245"/>
      <c r="S323" s="245"/>
      <c r="T323" s="246"/>
      <c r="AT323" s="240" t="s">
        <v>402</v>
      </c>
      <c r="AU323" s="240" t="s">
        <v>87</v>
      </c>
      <c r="AV323" s="13" t="s">
        <v>87</v>
      </c>
      <c r="AW323" s="13" t="s">
        <v>43</v>
      </c>
      <c r="AX323" s="13" t="s">
        <v>80</v>
      </c>
      <c r="AY323" s="240" t="s">
        <v>281</v>
      </c>
    </row>
    <row r="324" s="1" customFormat="1" ht="16.5" customHeight="1">
      <c r="B324" s="203"/>
      <c r="C324" s="255" t="s">
        <v>1277</v>
      </c>
      <c r="D324" s="255" t="s">
        <v>512</v>
      </c>
      <c r="E324" s="256" t="s">
        <v>6248</v>
      </c>
      <c r="F324" s="257" t="s">
        <v>6249</v>
      </c>
      <c r="G324" s="258" t="s">
        <v>515</v>
      </c>
      <c r="H324" s="259">
        <v>18</v>
      </c>
      <c r="I324" s="260"/>
      <c r="J324" s="261">
        <f>ROUND(I324*H324,2)</f>
        <v>0</v>
      </c>
      <c r="K324" s="257" t="s">
        <v>5</v>
      </c>
      <c r="L324" s="262"/>
      <c r="M324" s="263" t="s">
        <v>5</v>
      </c>
      <c r="N324" s="264" t="s">
        <v>51</v>
      </c>
      <c r="O324" s="49"/>
      <c r="P324" s="213">
        <f>O324*H324</f>
        <v>0</v>
      </c>
      <c r="Q324" s="213">
        <v>6.0000000000000002E-05</v>
      </c>
      <c r="R324" s="213">
        <f>Q324*H324</f>
        <v>0.00108</v>
      </c>
      <c r="S324" s="213">
        <v>0</v>
      </c>
      <c r="T324" s="214">
        <f>S324*H324</f>
        <v>0</v>
      </c>
      <c r="AR324" s="26" t="s">
        <v>738</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354</v>
      </c>
      <c r="BM324" s="26" t="s">
        <v>6250</v>
      </c>
    </row>
    <row r="325" s="13" customFormat="1">
      <c r="B325" s="239"/>
      <c r="D325" s="216" t="s">
        <v>402</v>
      </c>
      <c r="E325" s="240" t="s">
        <v>5</v>
      </c>
      <c r="F325" s="241" t="s">
        <v>6251</v>
      </c>
      <c r="H325" s="242">
        <v>18</v>
      </c>
      <c r="I325" s="243"/>
      <c r="L325" s="239"/>
      <c r="M325" s="244"/>
      <c r="N325" s="245"/>
      <c r="O325" s="245"/>
      <c r="P325" s="245"/>
      <c r="Q325" s="245"/>
      <c r="R325" s="245"/>
      <c r="S325" s="245"/>
      <c r="T325" s="246"/>
      <c r="AT325" s="240" t="s">
        <v>402</v>
      </c>
      <c r="AU325" s="240" t="s">
        <v>87</v>
      </c>
      <c r="AV325" s="13" t="s">
        <v>87</v>
      </c>
      <c r="AW325" s="13" t="s">
        <v>43</v>
      </c>
      <c r="AX325" s="13" t="s">
        <v>80</v>
      </c>
      <c r="AY325" s="240" t="s">
        <v>281</v>
      </c>
    </row>
    <row r="326" s="1" customFormat="1" ht="16.5" customHeight="1">
      <c r="B326" s="203"/>
      <c r="C326" s="204" t="s">
        <v>1281</v>
      </c>
      <c r="D326" s="204" t="s">
        <v>282</v>
      </c>
      <c r="E326" s="205" t="s">
        <v>6252</v>
      </c>
      <c r="F326" s="206" t="s">
        <v>6253</v>
      </c>
      <c r="G326" s="207" t="s">
        <v>515</v>
      </c>
      <c r="H326" s="208">
        <v>22</v>
      </c>
      <c r="I326" s="209"/>
      <c r="J326" s="210">
        <f>ROUND(I326*H326,2)</f>
        <v>0</v>
      </c>
      <c r="K326" s="206" t="s">
        <v>389</v>
      </c>
      <c r="L326" s="48"/>
      <c r="M326" s="211" t="s">
        <v>5</v>
      </c>
      <c r="N326" s="212" t="s">
        <v>51</v>
      </c>
      <c r="O326" s="49"/>
      <c r="P326" s="213">
        <f>O326*H326</f>
        <v>0</v>
      </c>
      <c r="Q326" s="213">
        <v>0</v>
      </c>
      <c r="R326" s="213">
        <f>Q326*H326</f>
        <v>0</v>
      </c>
      <c r="S326" s="213">
        <v>0</v>
      </c>
      <c r="T326" s="214">
        <f>S326*H326</f>
        <v>0</v>
      </c>
      <c r="AR326" s="26" t="s">
        <v>354</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354</v>
      </c>
      <c r="BM326" s="26" t="s">
        <v>6254</v>
      </c>
    </row>
    <row r="327" s="1" customFormat="1">
      <c r="B327" s="48"/>
      <c r="D327" s="216" t="s">
        <v>288</v>
      </c>
      <c r="F327" s="217" t="s">
        <v>6253</v>
      </c>
      <c r="I327" s="218"/>
      <c r="L327" s="48"/>
      <c r="M327" s="219"/>
      <c r="N327" s="49"/>
      <c r="O327" s="49"/>
      <c r="P327" s="49"/>
      <c r="Q327" s="49"/>
      <c r="R327" s="49"/>
      <c r="S327" s="49"/>
      <c r="T327" s="87"/>
      <c r="AT327" s="26" t="s">
        <v>288</v>
      </c>
      <c r="AU327" s="26" t="s">
        <v>87</v>
      </c>
    </row>
    <row r="328" s="13" customFormat="1">
      <c r="B328" s="239"/>
      <c r="D328" s="216" t="s">
        <v>402</v>
      </c>
      <c r="E328" s="240" t="s">
        <v>5</v>
      </c>
      <c r="F328" s="241" t="s">
        <v>6255</v>
      </c>
      <c r="H328" s="242">
        <v>22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 customFormat="1" ht="16.5" customHeight="1">
      <c r="B329" s="203"/>
      <c r="C329" s="255" t="s">
        <v>1287</v>
      </c>
      <c r="D329" s="255" t="s">
        <v>512</v>
      </c>
      <c r="E329" s="256" t="s">
        <v>6256</v>
      </c>
      <c r="F329" s="257" t="s">
        <v>6257</v>
      </c>
      <c r="G329" s="258" t="s">
        <v>515</v>
      </c>
      <c r="H329" s="259">
        <v>18</v>
      </c>
      <c r="I329" s="260"/>
      <c r="J329" s="261">
        <f>ROUND(I329*H329,2)</f>
        <v>0</v>
      </c>
      <c r="K329" s="257" t="s">
        <v>5</v>
      </c>
      <c r="L329" s="262"/>
      <c r="M329" s="263" t="s">
        <v>5</v>
      </c>
      <c r="N329" s="264" t="s">
        <v>51</v>
      </c>
      <c r="O329" s="49"/>
      <c r="P329" s="213">
        <f>O329*H329</f>
        <v>0</v>
      </c>
      <c r="Q329" s="213">
        <v>2.0000000000000002E-05</v>
      </c>
      <c r="R329" s="213">
        <f>Q329*H329</f>
        <v>0.00036000000000000002</v>
      </c>
      <c r="S329" s="213">
        <v>0</v>
      </c>
      <c r="T329" s="214">
        <f>S329*H329</f>
        <v>0</v>
      </c>
      <c r="AR329" s="26" t="s">
        <v>738</v>
      </c>
      <c r="AT329" s="26" t="s">
        <v>512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6258</v>
      </c>
    </row>
    <row r="330" s="1" customFormat="1">
      <c r="B330" s="48"/>
      <c r="D330" s="216" t="s">
        <v>288</v>
      </c>
      <c r="F330" s="217" t="s">
        <v>6174</v>
      </c>
      <c r="I330" s="218"/>
      <c r="L330" s="48"/>
      <c r="M330" s="219"/>
      <c r="N330" s="49"/>
      <c r="O330" s="49"/>
      <c r="P330" s="49"/>
      <c r="Q330" s="49"/>
      <c r="R330" s="49"/>
      <c r="S330" s="49"/>
      <c r="T330" s="87"/>
      <c r="AT330" s="26" t="s">
        <v>288</v>
      </c>
      <c r="AU330" s="26" t="s">
        <v>87</v>
      </c>
    </row>
    <row r="331" s="13" customFormat="1">
      <c r="B331" s="239"/>
      <c r="D331" s="216" t="s">
        <v>402</v>
      </c>
      <c r="E331" s="240" t="s">
        <v>5</v>
      </c>
      <c r="F331" s="241" t="s">
        <v>6259</v>
      </c>
      <c r="H331" s="242">
        <v>18</v>
      </c>
      <c r="I331" s="243"/>
      <c r="L331" s="239"/>
      <c r="M331" s="244"/>
      <c r="N331" s="245"/>
      <c r="O331" s="245"/>
      <c r="P331" s="245"/>
      <c r="Q331" s="245"/>
      <c r="R331" s="245"/>
      <c r="S331" s="245"/>
      <c r="T331" s="246"/>
      <c r="AT331" s="240" t="s">
        <v>402</v>
      </c>
      <c r="AU331" s="240" t="s">
        <v>87</v>
      </c>
      <c r="AV331" s="13" t="s">
        <v>87</v>
      </c>
      <c r="AW331" s="13" t="s">
        <v>43</v>
      </c>
      <c r="AX331" s="13" t="s">
        <v>80</v>
      </c>
      <c r="AY331" s="240" t="s">
        <v>281</v>
      </c>
    </row>
    <row r="332" s="1" customFormat="1" ht="16.5" customHeight="1">
      <c r="B332" s="203"/>
      <c r="C332" s="255" t="s">
        <v>1294</v>
      </c>
      <c r="D332" s="255" t="s">
        <v>512</v>
      </c>
      <c r="E332" s="256" t="s">
        <v>6260</v>
      </c>
      <c r="F332" s="257" t="s">
        <v>6261</v>
      </c>
      <c r="G332" s="258" t="s">
        <v>515</v>
      </c>
      <c r="H332" s="259">
        <v>2</v>
      </c>
      <c r="I332" s="260"/>
      <c r="J332" s="261">
        <f>ROUND(I332*H332,2)</f>
        <v>0</v>
      </c>
      <c r="K332" s="257" t="s">
        <v>5</v>
      </c>
      <c r="L332" s="262"/>
      <c r="M332" s="263" t="s">
        <v>5</v>
      </c>
      <c r="N332" s="264" t="s">
        <v>51</v>
      </c>
      <c r="O332" s="49"/>
      <c r="P332" s="213">
        <f>O332*H332</f>
        <v>0</v>
      </c>
      <c r="Q332" s="213">
        <v>2.0000000000000002E-05</v>
      </c>
      <c r="R332" s="213">
        <f>Q332*H332</f>
        <v>4.0000000000000003E-05</v>
      </c>
      <c r="S332" s="213">
        <v>0</v>
      </c>
      <c r="T332" s="214">
        <f>S332*H332</f>
        <v>0</v>
      </c>
      <c r="AR332" s="26" t="s">
        <v>738</v>
      </c>
      <c r="AT332" s="26" t="s">
        <v>512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354</v>
      </c>
      <c r="BM332" s="26" t="s">
        <v>6262</v>
      </c>
    </row>
    <row r="333" s="1" customFormat="1">
      <c r="B333" s="48"/>
      <c r="D333" s="216" t="s">
        <v>288</v>
      </c>
      <c r="F333" s="217" t="s">
        <v>6174</v>
      </c>
      <c r="I333" s="218"/>
      <c r="L333" s="48"/>
      <c r="M333" s="219"/>
      <c r="N333" s="49"/>
      <c r="O333" s="49"/>
      <c r="P333" s="49"/>
      <c r="Q333" s="49"/>
      <c r="R333" s="49"/>
      <c r="S333" s="49"/>
      <c r="T333" s="87"/>
      <c r="AT333" s="26" t="s">
        <v>288</v>
      </c>
      <c r="AU333" s="26" t="s">
        <v>87</v>
      </c>
    </row>
    <row r="334" s="1" customFormat="1" ht="16.5" customHeight="1">
      <c r="B334" s="203"/>
      <c r="C334" s="255" t="s">
        <v>1299</v>
      </c>
      <c r="D334" s="255" t="s">
        <v>512</v>
      </c>
      <c r="E334" s="256" t="s">
        <v>6263</v>
      </c>
      <c r="F334" s="257" t="s">
        <v>6264</v>
      </c>
      <c r="G334" s="258" t="s">
        <v>515</v>
      </c>
      <c r="H334" s="259">
        <v>2</v>
      </c>
      <c r="I334" s="260"/>
      <c r="J334" s="261">
        <f>ROUND(I334*H334,2)</f>
        <v>0</v>
      </c>
      <c r="K334" s="257" t="s">
        <v>5</v>
      </c>
      <c r="L334" s="262"/>
      <c r="M334" s="263" t="s">
        <v>5</v>
      </c>
      <c r="N334" s="264" t="s">
        <v>51</v>
      </c>
      <c r="O334" s="49"/>
      <c r="P334" s="213">
        <f>O334*H334</f>
        <v>0</v>
      </c>
      <c r="Q334" s="213">
        <v>0</v>
      </c>
      <c r="R334" s="213">
        <f>Q334*H334</f>
        <v>0</v>
      </c>
      <c r="S334" s="213">
        <v>0</v>
      </c>
      <c r="T334" s="214">
        <f>S334*H334</f>
        <v>0</v>
      </c>
      <c r="AR334" s="26" t="s">
        <v>738</v>
      </c>
      <c r="AT334" s="26" t="s">
        <v>512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354</v>
      </c>
      <c r="BM334" s="26" t="s">
        <v>6265</v>
      </c>
    </row>
    <row r="335" s="1" customFormat="1">
      <c r="B335" s="48"/>
      <c r="D335" s="216" t="s">
        <v>288</v>
      </c>
      <c r="F335" s="217" t="s">
        <v>6266</v>
      </c>
      <c r="I335" s="218"/>
      <c r="L335" s="48"/>
      <c r="M335" s="219"/>
      <c r="N335" s="49"/>
      <c r="O335" s="49"/>
      <c r="P335" s="49"/>
      <c r="Q335" s="49"/>
      <c r="R335" s="49"/>
      <c r="S335" s="49"/>
      <c r="T335" s="87"/>
      <c r="AT335" s="26" t="s">
        <v>288</v>
      </c>
      <c r="AU335" s="26" t="s">
        <v>87</v>
      </c>
    </row>
    <row r="336" s="1" customFormat="1" ht="16.5" customHeight="1">
      <c r="B336" s="203"/>
      <c r="C336" s="255" t="s">
        <v>1304</v>
      </c>
      <c r="D336" s="255" t="s">
        <v>512</v>
      </c>
      <c r="E336" s="256" t="s">
        <v>6267</v>
      </c>
      <c r="F336" s="257" t="s">
        <v>6268</v>
      </c>
      <c r="G336" s="258" t="s">
        <v>515</v>
      </c>
      <c r="H336" s="259">
        <v>2</v>
      </c>
      <c r="I336" s="260"/>
      <c r="J336" s="261">
        <f>ROUND(I336*H336,2)</f>
        <v>0</v>
      </c>
      <c r="K336" s="257" t="s">
        <v>5</v>
      </c>
      <c r="L336" s="262"/>
      <c r="M336" s="263" t="s">
        <v>5</v>
      </c>
      <c r="N336" s="264" t="s">
        <v>51</v>
      </c>
      <c r="O336" s="49"/>
      <c r="P336" s="213">
        <f>O336*H336</f>
        <v>0</v>
      </c>
      <c r="Q336" s="213">
        <v>0</v>
      </c>
      <c r="R336" s="213">
        <f>Q336*H336</f>
        <v>0</v>
      </c>
      <c r="S336" s="213">
        <v>0</v>
      </c>
      <c r="T336" s="214">
        <f>S336*H336</f>
        <v>0</v>
      </c>
      <c r="AR336" s="26" t="s">
        <v>738</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354</v>
      </c>
      <c r="BM336" s="26" t="s">
        <v>6269</v>
      </c>
    </row>
    <row r="337" s="1" customFormat="1">
      <c r="B337" s="48"/>
      <c r="D337" s="216" t="s">
        <v>288</v>
      </c>
      <c r="F337" s="217" t="s">
        <v>6270</v>
      </c>
      <c r="I337" s="218"/>
      <c r="L337" s="48"/>
      <c r="M337" s="219"/>
      <c r="N337" s="49"/>
      <c r="O337" s="49"/>
      <c r="P337" s="49"/>
      <c r="Q337" s="49"/>
      <c r="R337" s="49"/>
      <c r="S337" s="49"/>
      <c r="T337" s="87"/>
      <c r="AT337" s="26" t="s">
        <v>288</v>
      </c>
      <c r="AU337" s="26" t="s">
        <v>87</v>
      </c>
    </row>
    <row r="338" s="1" customFormat="1" ht="16.5" customHeight="1">
      <c r="B338" s="203"/>
      <c r="C338" s="204" t="s">
        <v>1314</v>
      </c>
      <c r="D338" s="204" t="s">
        <v>282</v>
      </c>
      <c r="E338" s="205" t="s">
        <v>6271</v>
      </c>
      <c r="F338" s="206" t="s">
        <v>6272</v>
      </c>
      <c r="G338" s="207" t="s">
        <v>515</v>
      </c>
      <c r="H338" s="208">
        <v>25</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354</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6273</v>
      </c>
    </row>
    <row r="339" s="1" customFormat="1">
      <c r="B339" s="48"/>
      <c r="D339" s="216" t="s">
        <v>288</v>
      </c>
      <c r="F339" s="217" t="s">
        <v>6272</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6274</v>
      </c>
      <c r="H340" s="242">
        <v>25</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 customFormat="1" ht="16.5" customHeight="1">
      <c r="B341" s="203"/>
      <c r="C341" s="255" t="s">
        <v>1320</v>
      </c>
      <c r="D341" s="255" t="s">
        <v>512</v>
      </c>
      <c r="E341" s="256" t="s">
        <v>6275</v>
      </c>
      <c r="F341" s="257" t="s">
        <v>6276</v>
      </c>
      <c r="G341" s="258" t="s">
        <v>515</v>
      </c>
      <c r="H341" s="259">
        <v>23</v>
      </c>
      <c r="I341" s="260"/>
      <c r="J341" s="261">
        <f>ROUND(I341*H341,2)</f>
        <v>0</v>
      </c>
      <c r="K341" s="257" t="s">
        <v>5</v>
      </c>
      <c r="L341" s="262"/>
      <c r="M341" s="263" t="s">
        <v>5</v>
      </c>
      <c r="N341" s="264" t="s">
        <v>51</v>
      </c>
      <c r="O341" s="49"/>
      <c r="P341" s="213">
        <f>O341*H341</f>
        <v>0</v>
      </c>
      <c r="Q341" s="213">
        <v>0.00010000000000000001</v>
      </c>
      <c r="R341" s="213">
        <f>Q341*H341</f>
        <v>0.0023</v>
      </c>
      <c r="S341" s="213">
        <v>0</v>
      </c>
      <c r="T341" s="214">
        <f>S341*H341</f>
        <v>0</v>
      </c>
      <c r="AR341" s="26" t="s">
        <v>738</v>
      </c>
      <c r="AT341" s="26" t="s">
        <v>512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354</v>
      </c>
      <c r="BM341" s="26" t="s">
        <v>6277</v>
      </c>
    </row>
    <row r="342" s="1" customFormat="1">
      <c r="B342" s="48"/>
      <c r="D342" s="216" t="s">
        <v>288</v>
      </c>
      <c r="F342" s="217" t="s">
        <v>6278</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6279</v>
      </c>
      <c r="H343" s="242">
        <v>23</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 customFormat="1" ht="16.5" customHeight="1">
      <c r="B344" s="203"/>
      <c r="C344" s="255" t="s">
        <v>30</v>
      </c>
      <c r="D344" s="255" t="s">
        <v>512</v>
      </c>
      <c r="E344" s="256" t="s">
        <v>6280</v>
      </c>
      <c r="F344" s="257" t="s">
        <v>6281</v>
      </c>
      <c r="G344" s="258" t="s">
        <v>515</v>
      </c>
      <c r="H344" s="259">
        <v>2</v>
      </c>
      <c r="I344" s="260"/>
      <c r="J344" s="261">
        <f>ROUND(I344*H344,2)</f>
        <v>0</v>
      </c>
      <c r="K344" s="257" t="s">
        <v>5</v>
      </c>
      <c r="L344" s="262"/>
      <c r="M344" s="263" t="s">
        <v>5</v>
      </c>
      <c r="N344" s="264" t="s">
        <v>51</v>
      </c>
      <c r="O344" s="49"/>
      <c r="P344" s="213">
        <f>O344*H344</f>
        <v>0</v>
      </c>
      <c r="Q344" s="213">
        <v>0.00010000000000000001</v>
      </c>
      <c r="R344" s="213">
        <f>Q344*H344</f>
        <v>0.00020000000000000001</v>
      </c>
      <c r="S344" s="213">
        <v>0</v>
      </c>
      <c r="T344" s="214">
        <f>S344*H344</f>
        <v>0</v>
      </c>
      <c r="AR344" s="26" t="s">
        <v>738</v>
      </c>
      <c r="AT344" s="26" t="s">
        <v>512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354</v>
      </c>
      <c r="BM344" s="26" t="s">
        <v>6282</v>
      </c>
    </row>
    <row r="345" s="1" customFormat="1">
      <c r="B345" s="48"/>
      <c r="D345" s="216" t="s">
        <v>288</v>
      </c>
      <c r="F345" s="217" t="s">
        <v>6283</v>
      </c>
      <c r="I345" s="218"/>
      <c r="L345" s="48"/>
      <c r="M345" s="219"/>
      <c r="N345" s="49"/>
      <c r="O345" s="49"/>
      <c r="P345" s="49"/>
      <c r="Q345" s="49"/>
      <c r="R345" s="49"/>
      <c r="S345" s="49"/>
      <c r="T345" s="87"/>
      <c r="AT345" s="26" t="s">
        <v>288</v>
      </c>
      <c r="AU345" s="26" t="s">
        <v>87</v>
      </c>
    </row>
    <row r="346" s="1" customFormat="1" ht="16.5" customHeight="1">
      <c r="B346" s="203"/>
      <c r="C346" s="204" t="s">
        <v>1331</v>
      </c>
      <c r="D346" s="204" t="s">
        <v>282</v>
      </c>
      <c r="E346" s="205" t="s">
        <v>6284</v>
      </c>
      <c r="F346" s="206" t="s">
        <v>6285</v>
      </c>
      <c r="G346" s="207" t="s">
        <v>515</v>
      </c>
      <c r="H346" s="208">
        <v>20</v>
      </c>
      <c r="I346" s="209"/>
      <c r="J346" s="210">
        <f>ROUND(I346*H346,2)</f>
        <v>0</v>
      </c>
      <c r="K346" s="206" t="s">
        <v>389</v>
      </c>
      <c r="L346" s="48"/>
      <c r="M346" s="211" t="s">
        <v>5</v>
      </c>
      <c r="N346" s="212" t="s">
        <v>51</v>
      </c>
      <c r="O346" s="49"/>
      <c r="P346" s="213">
        <f>O346*H346</f>
        <v>0</v>
      </c>
      <c r="Q346" s="213">
        <v>0</v>
      </c>
      <c r="R346" s="213">
        <f>Q346*H346</f>
        <v>0</v>
      </c>
      <c r="S346" s="213">
        <v>0</v>
      </c>
      <c r="T346" s="214">
        <f>S346*H346</f>
        <v>0</v>
      </c>
      <c r="AR346" s="26" t="s">
        <v>354</v>
      </c>
      <c r="AT346" s="26" t="s">
        <v>282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354</v>
      </c>
      <c r="BM346" s="26" t="s">
        <v>6286</v>
      </c>
    </row>
    <row r="347" s="1" customFormat="1">
      <c r="B347" s="48"/>
      <c r="D347" s="216" t="s">
        <v>288</v>
      </c>
      <c r="F347" s="217" t="s">
        <v>6285</v>
      </c>
      <c r="I347" s="218"/>
      <c r="L347" s="48"/>
      <c r="M347" s="219"/>
      <c r="N347" s="49"/>
      <c r="O347" s="49"/>
      <c r="P347" s="49"/>
      <c r="Q347" s="49"/>
      <c r="R347" s="49"/>
      <c r="S347" s="49"/>
      <c r="T347" s="87"/>
      <c r="AT347" s="26" t="s">
        <v>288</v>
      </c>
      <c r="AU347" s="26" t="s">
        <v>87</v>
      </c>
    </row>
    <row r="348" s="1" customFormat="1" ht="16.5" customHeight="1">
      <c r="B348" s="203"/>
      <c r="C348" s="255" t="s">
        <v>1348</v>
      </c>
      <c r="D348" s="255" t="s">
        <v>512</v>
      </c>
      <c r="E348" s="256" t="s">
        <v>6287</v>
      </c>
      <c r="F348" s="257" t="s">
        <v>6288</v>
      </c>
      <c r="G348" s="258" t="s">
        <v>515</v>
      </c>
      <c r="H348" s="259">
        <v>19</v>
      </c>
      <c r="I348" s="260"/>
      <c r="J348" s="261">
        <f>ROUND(I348*H348,2)</f>
        <v>0</v>
      </c>
      <c r="K348" s="257" t="s">
        <v>5</v>
      </c>
      <c r="L348" s="262"/>
      <c r="M348" s="263" t="s">
        <v>5</v>
      </c>
      <c r="N348" s="264" t="s">
        <v>51</v>
      </c>
      <c r="O348" s="49"/>
      <c r="P348" s="213">
        <f>O348*H348</f>
        <v>0</v>
      </c>
      <c r="Q348" s="213">
        <v>6.0000000000000002E-05</v>
      </c>
      <c r="R348" s="213">
        <f>Q348*H348</f>
        <v>0.00114</v>
      </c>
      <c r="S348" s="213">
        <v>0</v>
      </c>
      <c r="T348" s="214">
        <f>S348*H348</f>
        <v>0</v>
      </c>
      <c r="AR348" s="26" t="s">
        <v>738</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354</v>
      </c>
      <c r="BM348" s="26" t="s">
        <v>6289</v>
      </c>
    </row>
    <row r="349" s="1" customFormat="1">
      <c r="B349" s="48"/>
      <c r="D349" s="216" t="s">
        <v>288</v>
      </c>
      <c r="F349" s="217" t="s">
        <v>6174</v>
      </c>
      <c r="I349" s="218"/>
      <c r="L349" s="48"/>
      <c r="M349" s="219"/>
      <c r="N349" s="49"/>
      <c r="O349" s="49"/>
      <c r="P349" s="49"/>
      <c r="Q349" s="49"/>
      <c r="R349" s="49"/>
      <c r="S349" s="49"/>
      <c r="T349" s="87"/>
      <c r="AT349" s="26" t="s">
        <v>288</v>
      </c>
      <c r="AU349" s="26" t="s">
        <v>87</v>
      </c>
    </row>
    <row r="350" s="13" customFormat="1">
      <c r="B350" s="239"/>
      <c r="D350" s="216" t="s">
        <v>402</v>
      </c>
      <c r="E350" s="240" t="s">
        <v>5</v>
      </c>
      <c r="F350" s="241" t="s">
        <v>6290</v>
      </c>
      <c r="H350" s="242">
        <v>19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 customFormat="1" ht="16.5" customHeight="1">
      <c r="B351" s="203"/>
      <c r="C351" s="255" t="s">
        <v>1363</v>
      </c>
      <c r="D351" s="255" t="s">
        <v>512</v>
      </c>
      <c r="E351" s="256" t="s">
        <v>6291</v>
      </c>
      <c r="F351" s="257" t="s">
        <v>6292</v>
      </c>
      <c r="G351" s="258" t="s">
        <v>515</v>
      </c>
      <c r="H351" s="259">
        <v>1</v>
      </c>
      <c r="I351" s="260"/>
      <c r="J351" s="261">
        <f>ROUND(I351*H351,2)</f>
        <v>0</v>
      </c>
      <c r="K351" s="257" t="s">
        <v>5</v>
      </c>
      <c r="L351" s="262"/>
      <c r="M351" s="263" t="s">
        <v>5</v>
      </c>
      <c r="N351" s="264" t="s">
        <v>51</v>
      </c>
      <c r="O351" s="49"/>
      <c r="P351" s="213">
        <f>O351*H351</f>
        <v>0</v>
      </c>
      <c r="Q351" s="213">
        <v>6.0000000000000002E-05</v>
      </c>
      <c r="R351" s="213">
        <f>Q351*H351</f>
        <v>6.0000000000000002E-05</v>
      </c>
      <c r="S351" s="213">
        <v>0</v>
      </c>
      <c r="T351" s="214">
        <f>S351*H351</f>
        <v>0</v>
      </c>
      <c r="AR351" s="26" t="s">
        <v>738</v>
      </c>
      <c r="AT351" s="26" t="s">
        <v>512</v>
      </c>
      <c r="AU351" s="26" t="s">
        <v>87</v>
      </c>
      <c r="AY351" s="26" t="s">
        <v>281</v>
      </c>
      <c r="BE351" s="215">
        <f>IF(N351="základní",J351,0)</f>
        <v>0</v>
      </c>
      <c r="BF351" s="215">
        <f>IF(N351="snížená",J351,0)</f>
        <v>0</v>
      </c>
      <c r="BG351" s="215">
        <f>IF(N351="zákl. přenesená",J351,0)</f>
        <v>0</v>
      </c>
      <c r="BH351" s="215">
        <f>IF(N351="sníž. přenesená",J351,0)</f>
        <v>0</v>
      </c>
      <c r="BI351" s="215">
        <f>IF(N351="nulová",J351,0)</f>
        <v>0</v>
      </c>
      <c r="BJ351" s="26" t="s">
        <v>24</v>
      </c>
      <c r="BK351" s="215">
        <f>ROUND(I351*H351,2)</f>
        <v>0</v>
      </c>
      <c r="BL351" s="26" t="s">
        <v>354</v>
      </c>
      <c r="BM351" s="26" t="s">
        <v>6293</v>
      </c>
    </row>
    <row r="352" s="1" customFormat="1">
      <c r="B352" s="48"/>
      <c r="D352" s="216" t="s">
        <v>288</v>
      </c>
      <c r="F352" s="217" t="s">
        <v>6174</v>
      </c>
      <c r="I352" s="218"/>
      <c r="L352" s="48"/>
      <c r="M352" s="219"/>
      <c r="N352" s="49"/>
      <c r="O352" s="49"/>
      <c r="P352" s="49"/>
      <c r="Q352" s="49"/>
      <c r="R352" s="49"/>
      <c r="S352" s="49"/>
      <c r="T352" s="87"/>
      <c r="AT352" s="26" t="s">
        <v>288</v>
      </c>
      <c r="AU352" s="26" t="s">
        <v>87</v>
      </c>
    </row>
    <row r="353" s="1" customFormat="1" ht="16.5" customHeight="1">
      <c r="B353" s="203"/>
      <c r="C353" s="204" t="s">
        <v>1373</v>
      </c>
      <c r="D353" s="204" t="s">
        <v>282</v>
      </c>
      <c r="E353" s="205" t="s">
        <v>6294</v>
      </c>
      <c r="F353" s="206" t="s">
        <v>6295</v>
      </c>
      <c r="G353" s="207" t="s">
        <v>515</v>
      </c>
      <c r="H353" s="208">
        <v>20</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354</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354</v>
      </c>
      <c r="BM353" s="26" t="s">
        <v>6296</v>
      </c>
    </row>
    <row r="354" s="1" customFormat="1">
      <c r="B354" s="48"/>
      <c r="D354" s="216" t="s">
        <v>288</v>
      </c>
      <c r="F354" s="217" t="s">
        <v>6297</v>
      </c>
      <c r="I354" s="218"/>
      <c r="L354" s="48"/>
      <c r="M354" s="219"/>
      <c r="N354" s="49"/>
      <c r="O354" s="49"/>
      <c r="P354" s="49"/>
      <c r="Q354" s="49"/>
      <c r="R354" s="49"/>
      <c r="S354" s="49"/>
      <c r="T354" s="87"/>
      <c r="AT354" s="26" t="s">
        <v>288</v>
      </c>
      <c r="AU354" s="26" t="s">
        <v>87</v>
      </c>
    </row>
    <row r="355" s="1" customFormat="1" ht="16.5" customHeight="1">
      <c r="B355" s="203"/>
      <c r="C355" s="255" t="s">
        <v>1383</v>
      </c>
      <c r="D355" s="255" t="s">
        <v>512</v>
      </c>
      <c r="E355" s="256" t="s">
        <v>6298</v>
      </c>
      <c r="F355" s="257" t="s">
        <v>6299</v>
      </c>
      <c r="G355" s="258" t="s">
        <v>515</v>
      </c>
      <c r="H355" s="259">
        <v>4</v>
      </c>
      <c r="I355" s="260"/>
      <c r="J355" s="261">
        <f>ROUND(I355*H355,2)</f>
        <v>0</v>
      </c>
      <c r="K355" s="257" t="s">
        <v>5</v>
      </c>
      <c r="L355" s="262"/>
      <c r="M355" s="263" t="s">
        <v>5</v>
      </c>
      <c r="N355" s="264" t="s">
        <v>51</v>
      </c>
      <c r="O355" s="49"/>
      <c r="P355" s="213">
        <f>O355*H355</f>
        <v>0</v>
      </c>
      <c r="Q355" s="213">
        <v>6.0000000000000002E-05</v>
      </c>
      <c r="R355" s="213">
        <f>Q355*H355</f>
        <v>0.00024000000000000001</v>
      </c>
      <c r="S355" s="213">
        <v>0</v>
      </c>
      <c r="T355" s="214">
        <f>S355*H355</f>
        <v>0</v>
      </c>
      <c r="AR355" s="26" t="s">
        <v>738</v>
      </c>
      <c r="AT355" s="26" t="s">
        <v>512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354</v>
      </c>
      <c r="BM355" s="26" t="s">
        <v>6300</v>
      </c>
    </row>
    <row r="356" s="1" customFormat="1">
      <c r="B356" s="48"/>
      <c r="D356" s="216" t="s">
        <v>288</v>
      </c>
      <c r="F356" s="217" t="s">
        <v>6301</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286</v>
      </c>
      <c r="H357" s="242">
        <v>4</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 customFormat="1" ht="16.5" customHeight="1">
      <c r="B358" s="203"/>
      <c r="C358" s="255" t="s">
        <v>1388</v>
      </c>
      <c r="D358" s="255" t="s">
        <v>512</v>
      </c>
      <c r="E358" s="256" t="s">
        <v>6302</v>
      </c>
      <c r="F358" s="257" t="s">
        <v>6303</v>
      </c>
      <c r="G358" s="258" t="s">
        <v>515</v>
      </c>
      <c r="H358" s="259">
        <v>16</v>
      </c>
      <c r="I358" s="260"/>
      <c r="J358" s="261">
        <f>ROUND(I358*H358,2)</f>
        <v>0</v>
      </c>
      <c r="K358" s="257" t="s">
        <v>5</v>
      </c>
      <c r="L358" s="262"/>
      <c r="M358" s="263" t="s">
        <v>5</v>
      </c>
      <c r="N358" s="264" t="s">
        <v>51</v>
      </c>
      <c r="O358" s="49"/>
      <c r="P358" s="213">
        <f>O358*H358</f>
        <v>0</v>
      </c>
      <c r="Q358" s="213">
        <v>6.0000000000000002E-05</v>
      </c>
      <c r="R358" s="213">
        <f>Q358*H358</f>
        <v>0.00096000000000000002</v>
      </c>
      <c r="S358" s="213">
        <v>0</v>
      </c>
      <c r="T358" s="214">
        <f>S358*H358</f>
        <v>0</v>
      </c>
      <c r="AR358" s="26" t="s">
        <v>738</v>
      </c>
      <c r="AT358" s="26" t="s">
        <v>512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6304</v>
      </c>
    </row>
    <row r="359" s="1" customFormat="1">
      <c r="B359" s="48"/>
      <c r="D359" s="216" t="s">
        <v>288</v>
      </c>
      <c r="F359" s="217" t="s">
        <v>6305</v>
      </c>
      <c r="I359" s="218"/>
      <c r="L359" s="48"/>
      <c r="M359" s="219"/>
      <c r="N359" s="49"/>
      <c r="O359" s="49"/>
      <c r="P359" s="49"/>
      <c r="Q359" s="49"/>
      <c r="R359" s="49"/>
      <c r="S359" s="49"/>
      <c r="T359" s="87"/>
      <c r="AT359" s="26" t="s">
        <v>288</v>
      </c>
      <c r="AU359" s="26" t="s">
        <v>87</v>
      </c>
    </row>
    <row r="360" s="13" customFormat="1">
      <c r="B360" s="239"/>
      <c r="D360" s="216" t="s">
        <v>402</v>
      </c>
      <c r="E360" s="240" t="s">
        <v>5</v>
      </c>
      <c r="F360" s="241" t="s">
        <v>6306</v>
      </c>
      <c r="H360" s="242">
        <v>16</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 customFormat="1" ht="16.5" customHeight="1">
      <c r="B361" s="203"/>
      <c r="C361" s="204" t="s">
        <v>1408</v>
      </c>
      <c r="D361" s="204" t="s">
        <v>282</v>
      </c>
      <c r="E361" s="205" t="s">
        <v>6307</v>
      </c>
      <c r="F361" s="206" t="s">
        <v>6308</v>
      </c>
      <c r="G361" s="207" t="s">
        <v>515</v>
      </c>
      <c r="H361" s="208">
        <v>1</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354</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354</v>
      </c>
      <c r="BM361" s="26" t="s">
        <v>6309</v>
      </c>
    </row>
    <row r="362" s="1" customFormat="1">
      <c r="B362" s="48"/>
      <c r="D362" s="216" t="s">
        <v>288</v>
      </c>
      <c r="F362" s="217" t="s">
        <v>6310</v>
      </c>
      <c r="I362" s="218"/>
      <c r="L362" s="48"/>
      <c r="M362" s="219"/>
      <c r="N362" s="49"/>
      <c r="O362" s="49"/>
      <c r="P362" s="49"/>
      <c r="Q362" s="49"/>
      <c r="R362" s="49"/>
      <c r="S362" s="49"/>
      <c r="T362" s="87"/>
      <c r="AT362" s="26" t="s">
        <v>288</v>
      </c>
      <c r="AU362" s="26" t="s">
        <v>87</v>
      </c>
    </row>
    <row r="363" s="1" customFormat="1" ht="16.5" customHeight="1">
      <c r="B363" s="203"/>
      <c r="C363" s="255" t="s">
        <v>1452</v>
      </c>
      <c r="D363" s="255" t="s">
        <v>512</v>
      </c>
      <c r="E363" s="256" t="s">
        <v>6311</v>
      </c>
      <c r="F363" s="257" t="s">
        <v>6312</v>
      </c>
      <c r="G363" s="258" t="s">
        <v>515</v>
      </c>
      <c r="H363" s="259">
        <v>1</v>
      </c>
      <c r="I363" s="260"/>
      <c r="J363" s="261">
        <f>ROUND(I363*H363,2)</f>
        <v>0</v>
      </c>
      <c r="K363" s="257" t="s">
        <v>389</v>
      </c>
      <c r="L363" s="262"/>
      <c r="M363" s="263" t="s">
        <v>5</v>
      </c>
      <c r="N363" s="264" t="s">
        <v>51</v>
      </c>
      <c r="O363" s="49"/>
      <c r="P363" s="213">
        <f>O363*H363</f>
        <v>0</v>
      </c>
      <c r="Q363" s="213">
        <v>6.0000000000000002E-05</v>
      </c>
      <c r="R363" s="213">
        <f>Q363*H363</f>
        <v>6.0000000000000002E-05</v>
      </c>
      <c r="S363" s="213">
        <v>0</v>
      </c>
      <c r="T363" s="214">
        <f>S363*H363</f>
        <v>0</v>
      </c>
      <c r="AR363" s="26" t="s">
        <v>738</v>
      </c>
      <c r="AT363" s="26" t="s">
        <v>512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6313</v>
      </c>
    </row>
    <row r="364" s="1" customFormat="1">
      <c r="B364" s="48"/>
      <c r="D364" s="216" t="s">
        <v>288</v>
      </c>
      <c r="F364" s="217" t="s">
        <v>6314</v>
      </c>
      <c r="I364" s="218"/>
      <c r="L364" s="48"/>
      <c r="M364" s="219"/>
      <c r="N364" s="49"/>
      <c r="O364" s="49"/>
      <c r="P364" s="49"/>
      <c r="Q364" s="49"/>
      <c r="R364" s="49"/>
      <c r="S364" s="49"/>
      <c r="T364" s="87"/>
      <c r="AT364" s="26" t="s">
        <v>288</v>
      </c>
      <c r="AU364" s="26" t="s">
        <v>87</v>
      </c>
    </row>
    <row r="365" s="1" customFormat="1" ht="16.5" customHeight="1">
      <c r="B365" s="203"/>
      <c r="C365" s="204" t="s">
        <v>1464</v>
      </c>
      <c r="D365" s="204" t="s">
        <v>282</v>
      </c>
      <c r="E365" s="205" t="s">
        <v>6315</v>
      </c>
      <c r="F365" s="206" t="s">
        <v>6316</v>
      </c>
      <c r="G365" s="207" t="s">
        <v>515</v>
      </c>
      <c r="H365" s="208">
        <v>2</v>
      </c>
      <c r="I365" s="209"/>
      <c r="J365" s="210">
        <f>ROUND(I365*H365,2)</f>
        <v>0</v>
      </c>
      <c r="K365" s="206" t="s">
        <v>389</v>
      </c>
      <c r="L365" s="48"/>
      <c r="M365" s="211" t="s">
        <v>5</v>
      </c>
      <c r="N365" s="212" t="s">
        <v>51</v>
      </c>
      <c r="O365" s="49"/>
      <c r="P365" s="213">
        <f>O365*H365</f>
        <v>0</v>
      </c>
      <c r="Q365" s="213">
        <v>0</v>
      </c>
      <c r="R365" s="213">
        <f>Q365*H365</f>
        <v>0</v>
      </c>
      <c r="S365" s="213">
        <v>0</v>
      </c>
      <c r="T365" s="214">
        <f>S365*H365</f>
        <v>0</v>
      </c>
      <c r="AR365" s="26" t="s">
        <v>354</v>
      </c>
      <c r="AT365" s="26" t="s">
        <v>282</v>
      </c>
      <c r="AU365" s="26" t="s">
        <v>87</v>
      </c>
      <c r="AY365" s="26" t="s">
        <v>281</v>
      </c>
      <c r="BE365" s="215">
        <f>IF(N365="základní",J365,0)</f>
        <v>0</v>
      </c>
      <c r="BF365" s="215">
        <f>IF(N365="snížená",J365,0)</f>
        <v>0</v>
      </c>
      <c r="BG365" s="215">
        <f>IF(N365="zákl. přenesená",J365,0)</f>
        <v>0</v>
      </c>
      <c r="BH365" s="215">
        <f>IF(N365="sníž. přenesená",J365,0)</f>
        <v>0</v>
      </c>
      <c r="BI365" s="215">
        <f>IF(N365="nulová",J365,0)</f>
        <v>0</v>
      </c>
      <c r="BJ365" s="26" t="s">
        <v>24</v>
      </c>
      <c r="BK365" s="215">
        <f>ROUND(I365*H365,2)</f>
        <v>0</v>
      </c>
      <c r="BL365" s="26" t="s">
        <v>354</v>
      </c>
      <c r="BM365" s="26" t="s">
        <v>6317</v>
      </c>
    </row>
    <row r="366" s="1" customFormat="1">
      <c r="B366" s="48"/>
      <c r="D366" s="216" t="s">
        <v>288</v>
      </c>
      <c r="F366" s="217" t="s">
        <v>6318</v>
      </c>
      <c r="I366" s="218"/>
      <c r="L366" s="48"/>
      <c r="M366" s="219"/>
      <c r="N366" s="49"/>
      <c r="O366" s="49"/>
      <c r="P366" s="49"/>
      <c r="Q366" s="49"/>
      <c r="R366" s="49"/>
      <c r="S366" s="49"/>
      <c r="T366" s="87"/>
      <c r="AT366" s="26" t="s">
        <v>288</v>
      </c>
      <c r="AU366" s="26" t="s">
        <v>87</v>
      </c>
    </row>
    <row r="367" s="1" customFormat="1" ht="16.5" customHeight="1">
      <c r="B367" s="203"/>
      <c r="C367" s="255" t="s">
        <v>1469</v>
      </c>
      <c r="D367" s="255" t="s">
        <v>512</v>
      </c>
      <c r="E367" s="256" t="s">
        <v>6319</v>
      </c>
      <c r="F367" s="257" t="s">
        <v>6320</v>
      </c>
      <c r="G367" s="258" t="s">
        <v>515</v>
      </c>
      <c r="H367" s="259">
        <v>2</v>
      </c>
      <c r="I367" s="260"/>
      <c r="J367" s="261">
        <f>ROUND(I367*H367,2)</f>
        <v>0</v>
      </c>
      <c r="K367" s="257" t="s">
        <v>5</v>
      </c>
      <c r="L367" s="262"/>
      <c r="M367" s="263" t="s">
        <v>5</v>
      </c>
      <c r="N367" s="264" t="s">
        <v>51</v>
      </c>
      <c r="O367" s="49"/>
      <c r="P367" s="213">
        <f>O367*H367</f>
        <v>0</v>
      </c>
      <c r="Q367" s="213">
        <v>0</v>
      </c>
      <c r="R367" s="213">
        <f>Q367*H367</f>
        <v>0</v>
      </c>
      <c r="S367" s="213">
        <v>0</v>
      </c>
      <c r="T367" s="214">
        <f>S367*H367</f>
        <v>0</v>
      </c>
      <c r="AR367" s="26" t="s">
        <v>738</v>
      </c>
      <c r="AT367" s="26" t="s">
        <v>512</v>
      </c>
      <c r="AU367" s="26" t="s">
        <v>87</v>
      </c>
      <c r="AY367" s="26" t="s">
        <v>281</v>
      </c>
      <c r="BE367" s="215">
        <f>IF(N367="základní",J367,0)</f>
        <v>0</v>
      </c>
      <c r="BF367" s="215">
        <f>IF(N367="snížená",J367,0)</f>
        <v>0</v>
      </c>
      <c r="BG367" s="215">
        <f>IF(N367="zákl. přenesená",J367,0)</f>
        <v>0</v>
      </c>
      <c r="BH367" s="215">
        <f>IF(N367="sníž. přenesená",J367,0)</f>
        <v>0</v>
      </c>
      <c r="BI367" s="215">
        <f>IF(N367="nulová",J367,0)</f>
        <v>0</v>
      </c>
      <c r="BJ367" s="26" t="s">
        <v>24</v>
      </c>
      <c r="BK367" s="215">
        <f>ROUND(I367*H367,2)</f>
        <v>0</v>
      </c>
      <c r="BL367" s="26" t="s">
        <v>354</v>
      </c>
      <c r="BM367" s="26" t="s">
        <v>6321</v>
      </c>
    </row>
    <row r="368" s="1" customFormat="1" ht="16.5" customHeight="1">
      <c r="B368" s="203"/>
      <c r="C368" s="255" t="s">
        <v>1474</v>
      </c>
      <c r="D368" s="255" t="s">
        <v>512</v>
      </c>
      <c r="E368" s="256" t="s">
        <v>6322</v>
      </c>
      <c r="F368" s="257" t="s">
        <v>6323</v>
      </c>
      <c r="G368" s="258" t="s">
        <v>515</v>
      </c>
      <c r="H368" s="259">
        <v>1</v>
      </c>
      <c r="I368" s="260"/>
      <c r="J368" s="261">
        <f>ROUND(I368*H368,2)</f>
        <v>0</v>
      </c>
      <c r="K368" s="257" t="s">
        <v>5</v>
      </c>
      <c r="L368" s="262"/>
      <c r="M368" s="263" t="s">
        <v>5</v>
      </c>
      <c r="N368" s="264" t="s">
        <v>51</v>
      </c>
      <c r="O368" s="49"/>
      <c r="P368" s="213">
        <f>O368*H368</f>
        <v>0</v>
      </c>
      <c r="Q368" s="213">
        <v>0</v>
      </c>
      <c r="R368" s="213">
        <f>Q368*H368</f>
        <v>0</v>
      </c>
      <c r="S368" s="213">
        <v>0</v>
      </c>
      <c r="T368" s="214">
        <f>S368*H368</f>
        <v>0</v>
      </c>
      <c r="AR368" s="26" t="s">
        <v>738</v>
      </c>
      <c r="AT368" s="26" t="s">
        <v>512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354</v>
      </c>
      <c r="BM368" s="26" t="s">
        <v>6324</v>
      </c>
    </row>
    <row r="369" s="1" customFormat="1" ht="16.5" customHeight="1">
      <c r="B369" s="203"/>
      <c r="C369" s="204" t="s">
        <v>1479</v>
      </c>
      <c r="D369" s="204" t="s">
        <v>282</v>
      </c>
      <c r="E369" s="205" t="s">
        <v>6325</v>
      </c>
      <c r="F369" s="206" t="s">
        <v>6326</v>
      </c>
      <c r="G369" s="207" t="s">
        <v>515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354</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354</v>
      </c>
      <c r="BM369" s="26" t="s">
        <v>6327</v>
      </c>
    </row>
    <row r="370" s="1" customFormat="1" ht="16.5" customHeight="1">
      <c r="B370" s="203"/>
      <c r="C370" s="255" t="s">
        <v>1486</v>
      </c>
      <c r="D370" s="255" t="s">
        <v>512</v>
      </c>
      <c r="E370" s="256" t="s">
        <v>6328</v>
      </c>
      <c r="F370" s="257" t="s">
        <v>6329</v>
      </c>
      <c r="G370" s="258" t="s">
        <v>515</v>
      </c>
      <c r="H370" s="259">
        <v>1</v>
      </c>
      <c r="I370" s="260"/>
      <c r="J370" s="261">
        <f>ROUND(I370*H370,2)</f>
        <v>0</v>
      </c>
      <c r="K370" s="257" t="s">
        <v>389</v>
      </c>
      <c r="L370" s="262"/>
      <c r="M370" s="263" t="s">
        <v>5</v>
      </c>
      <c r="N370" s="264" t="s">
        <v>51</v>
      </c>
      <c r="O370" s="49"/>
      <c r="P370" s="213">
        <f>O370*H370</f>
        <v>0</v>
      </c>
      <c r="Q370" s="213">
        <v>0.00017000000000000001</v>
      </c>
      <c r="R370" s="213">
        <f>Q370*H370</f>
        <v>0.00017000000000000001</v>
      </c>
      <c r="S370" s="213">
        <v>0</v>
      </c>
      <c r="T370" s="214">
        <f>S370*H370</f>
        <v>0</v>
      </c>
      <c r="AR370" s="26" t="s">
        <v>738</v>
      </c>
      <c r="AT370" s="26" t="s">
        <v>512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6330</v>
      </c>
    </row>
    <row r="371" s="1" customFormat="1">
      <c r="B371" s="48"/>
      <c r="D371" s="216" t="s">
        <v>288</v>
      </c>
      <c r="F371" s="217" t="s">
        <v>6331</v>
      </c>
      <c r="I371" s="218"/>
      <c r="L371" s="48"/>
      <c r="M371" s="219"/>
      <c r="N371" s="49"/>
      <c r="O371" s="49"/>
      <c r="P371" s="49"/>
      <c r="Q371" s="49"/>
      <c r="R371" s="49"/>
      <c r="S371" s="49"/>
      <c r="T371" s="87"/>
      <c r="AT371" s="26" t="s">
        <v>288</v>
      </c>
      <c r="AU371" s="26" t="s">
        <v>87</v>
      </c>
    </row>
    <row r="372" s="1" customFormat="1" ht="25.5" customHeight="1">
      <c r="B372" s="203"/>
      <c r="C372" s="204" t="s">
        <v>1491</v>
      </c>
      <c r="D372" s="204" t="s">
        <v>282</v>
      </c>
      <c r="E372" s="205" t="s">
        <v>6332</v>
      </c>
      <c r="F372" s="206" t="s">
        <v>6333</v>
      </c>
      <c r="G372" s="207" t="s">
        <v>515</v>
      </c>
      <c r="H372" s="208">
        <v>87</v>
      </c>
      <c r="I372" s="209"/>
      <c r="J372" s="210">
        <f>ROUND(I372*H372,2)</f>
        <v>0</v>
      </c>
      <c r="K372" s="206" t="s">
        <v>389</v>
      </c>
      <c r="L372" s="48"/>
      <c r="M372" s="211" t="s">
        <v>5</v>
      </c>
      <c r="N372" s="212" t="s">
        <v>51</v>
      </c>
      <c r="O372" s="49"/>
      <c r="P372" s="213">
        <f>O372*H372</f>
        <v>0</v>
      </c>
      <c r="Q372" s="213">
        <v>0</v>
      </c>
      <c r="R372" s="213">
        <f>Q372*H372</f>
        <v>0</v>
      </c>
      <c r="S372" s="213">
        <v>0</v>
      </c>
      <c r="T372" s="214">
        <f>S372*H372</f>
        <v>0</v>
      </c>
      <c r="AR372" s="26" t="s">
        <v>354</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354</v>
      </c>
      <c r="BM372" s="26" t="s">
        <v>6334</v>
      </c>
    </row>
    <row r="373" s="1" customFormat="1">
      <c r="B373" s="48"/>
      <c r="D373" s="216" t="s">
        <v>288</v>
      </c>
      <c r="F373" s="217" t="s">
        <v>6333</v>
      </c>
      <c r="I373" s="218"/>
      <c r="L373" s="48"/>
      <c r="M373" s="219"/>
      <c r="N373" s="49"/>
      <c r="O373" s="49"/>
      <c r="P373" s="49"/>
      <c r="Q373" s="49"/>
      <c r="R373" s="49"/>
      <c r="S373" s="49"/>
      <c r="T373" s="87"/>
      <c r="AT373" s="26" t="s">
        <v>288</v>
      </c>
      <c r="AU373" s="26" t="s">
        <v>87</v>
      </c>
    </row>
    <row r="374" s="13" customFormat="1">
      <c r="B374" s="239"/>
      <c r="D374" s="216" t="s">
        <v>402</v>
      </c>
      <c r="E374" s="240" t="s">
        <v>5</v>
      </c>
      <c r="F374" s="241" t="s">
        <v>6335</v>
      </c>
      <c r="H374" s="242">
        <v>87</v>
      </c>
      <c r="I374" s="243"/>
      <c r="L374" s="239"/>
      <c r="M374" s="244"/>
      <c r="N374" s="245"/>
      <c r="O374" s="245"/>
      <c r="P374" s="245"/>
      <c r="Q374" s="245"/>
      <c r="R374" s="245"/>
      <c r="S374" s="245"/>
      <c r="T374" s="246"/>
      <c r="AT374" s="240" t="s">
        <v>402</v>
      </c>
      <c r="AU374" s="240" t="s">
        <v>87</v>
      </c>
      <c r="AV374" s="13" t="s">
        <v>87</v>
      </c>
      <c r="AW374" s="13" t="s">
        <v>43</v>
      </c>
      <c r="AX374" s="13" t="s">
        <v>80</v>
      </c>
      <c r="AY374" s="240" t="s">
        <v>281</v>
      </c>
    </row>
    <row r="375" s="1" customFormat="1" ht="16.5" customHeight="1">
      <c r="B375" s="203"/>
      <c r="C375" s="255" t="s">
        <v>1496</v>
      </c>
      <c r="D375" s="255" t="s">
        <v>512</v>
      </c>
      <c r="E375" s="256" t="s">
        <v>6336</v>
      </c>
      <c r="F375" s="257" t="s">
        <v>6337</v>
      </c>
      <c r="G375" s="258" t="s">
        <v>515</v>
      </c>
      <c r="H375" s="259">
        <v>69</v>
      </c>
      <c r="I375" s="260"/>
      <c r="J375" s="261">
        <f>ROUND(I375*H375,2)</f>
        <v>0</v>
      </c>
      <c r="K375" s="257" t="s">
        <v>593</v>
      </c>
      <c r="L375" s="262"/>
      <c r="M375" s="263" t="s">
        <v>5</v>
      </c>
      <c r="N375" s="264" t="s">
        <v>51</v>
      </c>
      <c r="O375" s="49"/>
      <c r="P375" s="213">
        <f>O375*H375</f>
        <v>0</v>
      </c>
      <c r="Q375" s="213">
        <v>6.9999999999999994E-05</v>
      </c>
      <c r="R375" s="213">
        <f>Q375*H375</f>
        <v>0.0048299999999999992</v>
      </c>
      <c r="S375" s="213">
        <v>0</v>
      </c>
      <c r="T375" s="214">
        <f>S375*H375</f>
        <v>0</v>
      </c>
      <c r="AR375" s="26" t="s">
        <v>738</v>
      </c>
      <c r="AT375" s="26" t="s">
        <v>512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354</v>
      </c>
      <c r="BM375" s="26" t="s">
        <v>6338</v>
      </c>
    </row>
    <row r="376" s="1" customFormat="1">
      <c r="B376" s="48"/>
      <c r="D376" s="216" t="s">
        <v>288</v>
      </c>
      <c r="F376" s="217" t="s">
        <v>6174</v>
      </c>
      <c r="I376" s="218"/>
      <c r="L376" s="48"/>
      <c r="M376" s="219"/>
      <c r="N376" s="49"/>
      <c r="O376" s="49"/>
      <c r="P376" s="49"/>
      <c r="Q376" s="49"/>
      <c r="R376" s="49"/>
      <c r="S376" s="49"/>
      <c r="T376" s="87"/>
      <c r="AT376" s="26" t="s">
        <v>288</v>
      </c>
      <c r="AU376" s="26" t="s">
        <v>87</v>
      </c>
    </row>
    <row r="377" s="13" customFormat="1">
      <c r="B377" s="239"/>
      <c r="D377" s="216" t="s">
        <v>402</v>
      </c>
      <c r="E377" s="240" t="s">
        <v>5</v>
      </c>
      <c r="F377" s="241" t="s">
        <v>6339</v>
      </c>
      <c r="H377" s="242">
        <v>69</v>
      </c>
      <c r="I377" s="243"/>
      <c r="L377" s="239"/>
      <c r="M377" s="244"/>
      <c r="N377" s="245"/>
      <c r="O377" s="245"/>
      <c r="P377" s="245"/>
      <c r="Q377" s="245"/>
      <c r="R377" s="245"/>
      <c r="S377" s="245"/>
      <c r="T377" s="246"/>
      <c r="AT377" s="240" t="s">
        <v>402</v>
      </c>
      <c r="AU377" s="240" t="s">
        <v>87</v>
      </c>
      <c r="AV377" s="13" t="s">
        <v>87</v>
      </c>
      <c r="AW377" s="13" t="s">
        <v>43</v>
      </c>
      <c r="AX377" s="13" t="s">
        <v>80</v>
      </c>
      <c r="AY377" s="240" t="s">
        <v>281</v>
      </c>
    </row>
    <row r="378" s="1" customFormat="1" ht="16.5" customHeight="1">
      <c r="B378" s="203"/>
      <c r="C378" s="255" t="s">
        <v>1501</v>
      </c>
      <c r="D378" s="255" t="s">
        <v>512</v>
      </c>
      <c r="E378" s="256" t="s">
        <v>6340</v>
      </c>
      <c r="F378" s="257" t="s">
        <v>6341</v>
      </c>
      <c r="G378" s="258" t="s">
        <v>515</v>
      </c>
      <c r="H378" s="259">
        <v>18</v>
      </c>
      <c r="I378" s="260"/>
      <c r="J378" s="261">
        <f>ROUND(I378*H378,2)</f>
        <v>0</v>
      </c>
      <c r="K378" s="257" t="s">
        <v>5</v>
      </c>
      <c r="L378" s="262"/>
      <c r="M378" s="263" t="s">
        <v>5</v>
      </c>
      <c r="N378" s="264" t="s">
        <v>51</v>
      </c>
      <c r="O378" s="49"/>
      <c r="P378" s="213">
        <f>O378*H378</f>
        <v>0</v>
      </c>
      <c r="Q378" s="213">
        <v>6.0000000000000002E-05</v>
      </c>
      <c r="R378" s="213">
        <f>Q378*H378</f>
        <v>0.00108</v>
      </c>
      <c r="S378" s="213">
        <v>0</v>
      </c>
      <c r="T378" s="214">
        <f>S378*H378</f>
        <v>0</v>
      </c>
      <c r="AR378" s="26" t="s">
        <v>738</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6342</v>
      </c>
    </row>
    <row r="379" s="1" customFormat="1">
      <c r="B379" s="48"/>
      <c r="D379" s="216" t="s">
        <v>288</v>
      </c>
      <c r="F379" s="217" t="s">
        <v>6174</v>
      </c>
      <c r="I379" s="218"/>
      <c r="L379" s="48"/>
      <c r="M379" s="219"/>
      <c r="N379" s="49"/>
      <c r="O379" s="49"/>
      <c r="P379" s="49"/>
      <c r="Q379" s="49"/>
      <c r="R379" s="49"/>
      <c r="S379" s="49"/>
      <c r="T379" s="87"/>
      <c r="AT379" s="26" t="s">
        <v>288</v>
      </c>
      <c r="AU379" s="26" t="s">
        <v>87</v>
      </c>
    </row>
    <row r="380" s="13" customFormat="1">
      <c r="B380" s="239"/>
      <c r="D380" s="216" t="s">
        <v>402</v>
      </c>
      <c r="E380" s="240" t="s">
        <v>5</v>
      </c>
      <c r="F380" s="241" t="s">
        <v>6343</v>
      </c>
      <c r="H380" s="242">
        <v>18</v>
      </c>
      <c r="I380" s="243"/>
      <c r="L380" s="239"/>
      <c r="M380" s="244"/>
      <c r="N380" s="245"/>
      <c r="O380" s="245"/>
      <c r="P380" s="245"/>
      <c r="Q380" s="245"/>
      <c r="R380" s="245"/>
      <c r="S380" s="245"/>
      <c r="T380" s="246"/>
      <c r="AT380" s="240" t="s">
        <v>402</v>
      </c>
      <c r="AU380" s="240" t="s">
        <v>87</v>
      </c>
      <c r="AV380" s="13" t="s">
        <v>87</v>
      </c>
      <c r="AW380" s="13" t="s">
        <v>43</v>
      </c>
      <c r="AX380" s="13" t="s">
        <v>80</v>
      </c>
      <c r="AY380" s="240" t="s">
        <v>281</v>
      </c>
    </row>
    <row r="381" s="1" customFormat="1" ht="16.5" customHeight="1">
      <c r="B381" s="203"/>
      <c r="C381" s="204" t="s">
        <v>580</v>
      </c>
      <c r="D381" s="204" t="s">
        <v>282</v>
      </c>
      <c r="E381" s="205" t="s">
        <v>6344</v>
      </c>
      <c r="F381" s="206" t="s">
        <v>6345</v>
      </c>
      <c r="G381" s="207" t="s">
        <v>515</v>
      </c>
      <c r="H381" s="208">
        <v>2</v>
      </c>
      <c r="I381" s="209"/>
      <c r="J381" s="210">
        <f>ROUND(I381*H381,2)</f>
        <v>0</v>
      </c>
      <c r="K381" s="206" t="s">
        <v>389</v>
      </c>
      <c r="L381" s="48"/>
      <c r="M381" s="211" t="s">
        <v>5</v>
      </c>
      <c r="N381" s="212" t="s">
        <v>51</v>
      </c>
      <c r="O381" s="49"/>
      <c r="P381" s="213">
        <f>O381*H381</f>
        <v>0</v>
      </c>
      <c r="Q381" s="213">
        <v>0</v>
      </c>
      <c r="R381" s="213">
        <f>Q381*H381</f>
        <v>0</v>
      </c>
      <c r="S381" s="213">
        <v>0</v>
      </c>
      <c r="T381" s="214">
        <f>S381*H381</f>
        <v>0</v>
      </c>
      <c r="AR381" s="26" t="s">
        <v>354</v>
      </c>
      <c r="AT381" s="26" t="s">
        <v>282</v>
      </c>
      <c r="AU381" s="26" t="s">
        <v>87</v>
      </c>
      <c r="AY381" s="26" t="s">
        <v>281</v>
      </c>
      <c r="BE381" s="215">
        <f>IF(N381="základní",J381,0)</f>
        <v>0</v>
      </c>
      <c r="BF381" s="215">
        <f>IF(N381="snížená",J381,0)</f>
        <v>0</v>
      </c>
      <c r="BG381" s="215">
        <f>IF(N381="zákl. přenesená",J381,0)</f>
        <v>0</v>
      </c>
      <c r="BH381" s="215">
        <f>IF(N381="sníž. přenesená",J381,0)</f>
        <v>0</v>
      </c>
      <c r="BI381" s="215">
        <f>IF(N381="nulová",J381,0)</f>
        <v>0</v>
      </c>
      <c r="BJ381" s="26" t="s">
        <v>24</v>
      </c>
      <c r="BK381" s="215">
        <f>ROUND(I381*H381,2)</f>
        <v>0</v>
      </c>
      <c r="BL381" s="26" t="s">
        <v>354</v>
      </c>
      <c r="BM381" s="26" t="s">
        <v>6346</v>
      </c>
    </row>
    <row r="382" s="1" customFormat="1">
      <c r="B382" s="48"/>
      <c r="D382" s="216" t="s">
        <v>288</v>
      </c>
      <c r="F382" s="217" t="s">
        <v>6345</v>
      </c>
      <c r="I382" s="218"/>
      <c r="L382" s="48"/>
      <c r="M382" s="219"/>
      <c r="N382" s="49"/>
      <c r="O382" s="49"/>
      <c r="P382" s="49"/>
      <c r="Q382" s="49"/>
      <c r="R382" s="49"/>
      <c r="S382" s="49"/>
      <c r="T382" s="87"/>
      <c r="AT382" s="26" t="s">
        <v>288</v>
      </c>
      <c r="AU382" s="26" t="s">
        <v>87</v>
      </c>
    </row>
    <row r="383" s="1" customFormat="1" ht="16.5" customHeight="1">
      <c r="B383" s="203"/>
      <c r="C383" s="255" t="s">
        <v>1537</v>
      </c>
      <c r="D383" s="255" t="s">
        <v>512</v>
      </c>
      <c r="E383" s="256" t="s">
        <v>6347</v>
      </c>
      <c r="F383" s="257" t="s">
        <v>6348</v>
      </c>
      <c r="G383" s="258" t="s">
        <v>515</v>
      </c>
      <c r="H383" s="259">
        <v>2</v>
      </c>
      <c r="I383" s="260"/>
      <c r="J383" s="261">
        <f>ROUND(I383*H383,2)</f>
        <v>0</v>
      </c>
      <c r="K383" s="257" t="s">
        <v>5</v>
      </c>
      <c r="L383" s="262"/>
      <c r="M383" s="263" t="s">
        <v>5</v>
      </c>
      <c r="N383" s="264" t="s">
        <v>51</v>
      </c>
      <c r="O383" s="49"/>
      <c r="P383" s="213">
        <f>O383*H383</f>
        <v>0</v>
      </c>
      <c r="Q383" s="213">
        <v>0</v>
      </c>
      <c r="R383" s="213">
        <f>Q383*H383</f>
        <v>0</v>
      </c>
      <c r="S383" s="213">
        <v>0</v>
      </c>
      <c r="T383" s="214">
        <f>S383*H383</f>
        <v>0</v>
      </c>
      <c r="AR383" s="26" t="s">
        <v>738</v>
      </c>
      <c r="AT383" s="26" t="s">
        <v>512</v>
      </c>
      <c r="AU383" s="26" t="s">
        <v>87</v>
      </c>
      <c r="AY383" s="26" t="s">
        <v>281</v>
      </c>
      <c r="BE383" s="215">
        <f>IF(N383="základní",J383,0)</f>
        <v>0</v>
      </c>
      <c r="BF383" s="215">
        <f>IF(N383="snížená",J383,0)</f>
        <v>0</v>
      </c>
      <c r="BG383" s="215">
        <f>IF(N383="zákl. přenesená",J383,0)</f>
        <v>0</v>
      </c>
      <c r="BH383" s="215">
        <f>IF(N383="sníž. přenesená",J383,0)</f>
        <v>0</v>
      </c>
      <c r="BI383" s="215">
        <f>IF(N383="nulová",J383,0)</f>
        <v>0</v>
      </c>
      <c r="BJ383" s="26" t="s">
        <v>24</v>
      </c>
      <c r="BK383" s="215">
        <f>ROUND(I383*H383,2)</f>
        <v>0</v>
      </c>
      <c r="BL383" s="26" t="s">
        <v>354</v>
      </c>
      <c r="BM383" s="26" t="s">
        <v>6349</v>
      </c>
    </row>
    <row r="384" s="1" customFormat="1">
      <c r="B384" s="48"/>
      <c r="D384" s="216" t="s">
        <v>288</v>
      </c>
      <c r="F384" s="217" t="s">
        <v>6174</v>
      </c>
      <c r="I384" s="218"/>
      <c r="L384" s="48"/>
      <c r="M384" s="219"/>
      <c r="N384" s="49"/>
      <c r="O384" s="49"/>
      <c r="P384" s="49"/>
      <c r="Q384" s="49"/>
      <c r="R384" s="49"/>
      <c r="S384" s="49"/>
      <c r="T384" s="87"/>
      <c r="AT384" s="26" t="s">
        <v>288</v>
      </c>
      <c r="AU384" s="26" t="s">
        <v>87</v>
      </c>
    </row>
    <row r="385" s="1" customFormat="1" ht="25.5" customHeight="1">
      <c r="B385" s="203"/>
      <c r="C385" s="204" t="s">
        <v>1542</v>
      </c>
      <c r="D385" s="204" t="s">
        <v>282</v>
      </c>
      <c r="E385" s="205" t="s">
        <v>6350</v>
      </c>
      <c r="F385" s="206" t="s">
        <v>6351</v>
      </c>
      <c r="G385" s="207" t="s">
        <v>515</v>
      </c>
      <c r="H385" s="208">
        <v>32</v>
      </c>
      <c r="I385" s="209"/>
      <c r="J385" s="210">
        <f>ROUND(I385*H385,2)</f>
        <v>0</v>
      </c>
      <c r="K385" s="206" t="s">
        <v>389</v>
      </c>
      <c r="L385" s="48"/>
      <c r="M385" s="211" t="s">
        <v>5</v>
      </c>
      <c r="N385" s="212" t="s">
        <v>51</v>
      </c>
      <c r="O385" s="49"/>
      <c r="P385" s="213">
        <f>O385*H385</f>
        <v>0</v>
      </c>
      <c r="Q385" s="213">
        <v>0</v>
      </c>
      <c r="R385" s="213">
        <f>Q385*H385</f>
        <v>0</v>
      </c>
      <c r="S385" s="213">
        <v>0</v>
      </c>
      <c r="T385" s="214">
        <f>S385*H385</f>
        <v>0</v>
      </c>
      <c r="AR385" s="26" t="s">
        <v>354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354</v>
      </c>
      <c r="BM385" s="26" t="s">
        <v>6352</v>
      </c>
    </row>
    <row r="386" s="1" customFormat="1">
      <c r="B386" s="48"/>
      <c r="D386" s="216" t="s">
        <v>288</v>
      </c>
      <c r="F386" s="217" t="s">
        <v>6351</v>
      </c>
      <c r="I386" s="218"/>
      <c r="L386" s="48"/>
      <c r="M386" s="219"/>
      <c r="N386" s="49"/>
      <c r="O386" s="49"/>
      <c r="P386" s="49"/>
      <c r="Q386" s="49"/>
      <c r="R386" s="49"/>
      <c r="S386" s="49"/>
      <c r="T386" s="87"/>
      <c r="AT386" s="26" t="s">
        <v>288</v>
      </c>
      <c r="AU386" s="26" t="s">
        <v>87</v>
      </c>
    </row>
    <row r="387" s="1" customFormat="1" ht="16.5" customHeight="1">
      <c r="B387" s="203"/>
      <c r="C387" s="255" t="s">
        <v>1547</v>
      </c>
      <c r="D387" s="255" t="s">
        <v>512</v>
      </c>
      <c r="E387" s="256" t="s">
        <v>6353</v>
      </c>
      <c r="F387" s="257" t="s">
        <v>6354</v>
      </c>
      <c r="G387" s="258" t="s">
        <v>515</v>
      </c>
      <c r="H387" s="259">
        <v>32</v>
      </c>
      <c r="I387" s="260"/>
      <c r="J387" s="261">
        <f>ROUND(I387*H387,2)</f>
        <v>0</v>
      </c>
      <c r="K387" s="257" t="s">
        <v>5</v>
      </c>
      <c r="L387" s="262"/>
      <c r="M387" s="263" t="s">
        <v>5</v>
      </c>
      <c r="N387" s="264" t="s">
        <v>51</v>
      </c>
      <c r="O387" s="49"/>
      <c r="P387" s="213">
        <f>O387*H387</f>
        <v>0</v>
      </c>
      <c r="Q387" s="213">
        <v>0.00022000000000000001</v>
      </c>
      <c r="R387" s="213">
        <f>Q387*H387</f>
        <v>0.0070400000000000003</v>
      </c>
      <c r="S387" s="213">
        <v>0</v>
      </c>
      <c r="T387" s="214">
        <f>S387*H387</f>
        <v>0</v>
      </c>
      <c r="AR387" s="26" t="s">
        <v>738</v>
      </c>
      <c r="AT387" s="26" t="s">
        <v>512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354</v>
      </c>
      <c r="BM387" s="26" t="s">
        <v>6355</v>
      </c>
    </row>
    <row r="388" s="1" customFormat="1">
      <c r="B388" s="48"/>
      <c r="D388" s="216" t="s">
        <v>288</v>
      </c>
      <c r="F388" s="217" t="s">
        <v>6174</v>
      </c>
      <c r="I388" s="218"/>
      <c r="L388" s="48"/>
      <c r="M388" s="219"/>
      <c r="N388" s="49"/>
      <c r="O388" s="49"/>
      <c r="P388" s="49"/>
      <c r="Q388" s="49"/>
      <c r="R388" s="49"/>
      <c r="S388" s="49"/>
      <c r="T388" s="87"/>
      <c r="AT388" s="26" t="s">
        <v>288</v>
      </c>
      <c r="AU388" s="26" t="s">
        <v>87</v>
      </c>
    </row>
    <row r="389" s="13" customFormat="1">
      <c r="B389" s="239"/>
      <c r="D389" s="216" t="s">
        <v>402</v>
      </c>
      <c r="E389" s="240" t="s">
        <v>5</v>
      </c>
      <c r="F389" s="241" t="s">
        <v>6356</v>
      </c>
      <c r="H389" s="242">
        <v>32</v>
      </c>
      <c r="I389" s="243"/>
      <c r="L389" s="239"/>
      <c r="M389" s="244"/>
      <c r="N389" s="245"/>
      <c r="O389" s="245"/>
      <c r="P389" s="245"/>
      <c r="Q389" s="245"/>
      <c r="R389" s="245"/>
      <c r="S389" s="245"/>
      <c r="T389" s="246"/>
      <c r="AT389" s="240" t="s">
        <v>402</v>
      </c>
      <c r="AU389" s="240" t="s">
        <v>87</v>
      </c>
      <c r="AV389" s="13" t="s">
        <v>87</v>
      </c>
      <c r="AW389" s="13" t="s">
        <v>43</v>
      </c>
      <c r="AX389" s="13" t="s">
        <v>80</v>
      </c>
      <c r="AY389" s="240" t="s">
        <v>281</v>
      </c>
    </row>
    <row r="390" s="1" customFormat="1" ht="16.5" customHeight="1">
      <c r="B390" s="203"/>
      <c r="C390" s="204" t="s">
        <v>1606</v>
      </c>
      <c r="D390" s="204" t="s">
        <v>282</v>
      </c>
      <c r="E390" s="205" t="s">
        <v>6357</v>
      </c>
      <c r="F390" s="206" t="s">
        <v>6358</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354</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354</v>
      </c>
      <c r="BM390" s="26" t="s">
        <v>6359</v>
      </c>
    </row>
    <row r="391" s="1" customFormat="1">
      <c r="B391" s="48"/>
      <c r="D391" s="216" t="s">
        <v>288</v>
      </c>
      <c r="F391" s="217" t="s">
        <v>6360</v>
      </c>
      <c r="I391" s="218"/>
      <c r="L391" s="48"/>
      <c r="M391" s="219"/>
      <c r="N391" s="49"/>
      <c r="O391" s="49"/>
      <c r="P391" s="49"/>
      <c r="Q391" s="49"/>
      <c r="R391" s="49"/>
      <c r="S391" s="49"/>
      <c r="T391" s="87"/>
      <c r="AT391" s="26" t="s">
        <v>288</v>
      </c>
      <c r="AU391" s="26" t="s">
        <v>87</v>
      </c>
    </row>
    <row r="392" s="1" customFormat="1" ht="16.5" customHeight="1">
      <c r="B392" s="203"/>
      <c r="C392" s="255" t="s">
        <v>1611</v>
      </c>
      <c r="D392" s="255" t="s">
        <v>512</v>
      </c>
      <c r="E392" s="256" t="s">
        <v>6361</v>
      </c>
      <c r="F392" s="257" t="s">
        <v>6362</v>
      </c>
      <c r="G392" s="258" t="s">
        <v>515</v>
      </c>
      <c r="H392" s="259">
        <v>1</v>
      </c>
      <c r="I392" s="260"/>
      <c r="J392" s="261">
        <f>ROUND(I392*H392,2)</f>
        <v>0</v>
      </c>
      <c r="K392" s="257" t="s">
        <v>5</v>
      </c>
      <c r="L392" s="262"/>
      <c r="M392" s="263" t="s">
        <v>5</v>
      </c>
      <c r="N392" s="264" t="s">
        <v>51</v>
      </c>
      <c r="O392" s="49"/>
      <c r="P392" s="213">
        <f>O392*H392</f>
        <v>0</v>
      </c>
      <c r="Q392" s="213">
        <v>0.00055999999999999995</v>
      </c>
      <c r="R392" s="213">
        <f>Q392*H392</f>
        <v>0.00055999999999999995</v>
      </c>
      <c r="S392" s="213">
        <v>0</v>
      </c>
      <c r="T392" s="214">
        <f>S392*H392</f>
        <v>0</v>
      </c>
      <c r="AR392" s="26" t="s">
        <v>738</v>
      </c>
      <c r="AT392" s="26" t="s">
        <v>512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6363</v>
      </c>
    </row>
    <row r="393" s="1" customFormat="1">
      <c r="B393" s="48"/>
      <c r="D393" s="216" t="s">
        <v>288</v>
      </c>
      <c r="F393" s="217" t="s">
        <v>6174</v>
      </c>
      <c r="I393" s="218"/>
      <c r="L393" s="48"/>
      <c r="M393" s="219"/>
      <c r="N393" s="49"/>
      <c r="O393" s="49"/>
      <c r="P393" s="49"/>
      <c r="Q393" s="49"/>
      <c r="R393" s="49"/>
      <c r="S393" s="49"/>
      <c r="T393" s="87"/>
      <c r="AT393" s="26" t="s">
        <v>288</v>
      </c>
      <c r="AU393" s="26" t="s">
        <v>87</v>
      </c>
    </row>
    <row r="394" s="1" customFormat="1" ht="16.5" customHeight="1">
      <c r="B394" s="203"/>
      <c r="C394" s="204" t="s">
        <v>1633</v>
      </c>
      <c r="D394" s="204" t="s">
        <v>282</v>
      </c>
      <c r="E394" s="205" t="s">
        <v>6364</v>
      </c>
      <c r="F394" s="206" t="s">
        <v>6365</v>
      </c>
      <c r="G394" s="207" t="s">
        <v>394</v>
      </c>
      <c r="H394" s="208">
        <v>20</v>
      </c>
      <c r="I394" s="209"/>
      <c r="J394" s="210">
        <f>ROUND(I394*H394,2)</f>
        <v>0</v>
      </c>
      <c r="K394" s="206" t="s">
        <v>5</v>
      </c>
      <c r="L394" s="48"/>
      <c r="M394" s="211" t="s">
        <v>5</v>
      </c>
      <c r="N394" s="212" t="s">
        <v>51</v>
      </c>
      <c r="O394" s="49"/>
      <c r="P394" s="213">
        <f>O394*H394</f>
        <v>0</v>
      </c>
      <c r="Q394" s="213">
        <v>0</v>
      </c>
      <c r="R394" s="213">
        <f>Q394*H394</f>
        <v>0</v>
      </c>
      <c r="S394" s="213">
        <v>0</v>
      </c>
      <c r="T394" s="214">
        <f>S394*H394</f>
        <v>0</v>
      </c>
      <c r="AR394" s="26" t="s">
        <v>354</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354</v>
      </c>
      <c r="BM394" s="26" t="s">
        <v>6366</v>
      </c>
    </row>
    <row r="395" s="1" customFormat="1" ht="16.5" customHeight="1">
      <c r="B395" s="203"/>
      <c r="C395" s="255" t="s">
        <v>1639</v>
      </c>
      <c r="D395" s="255" t="s">
        <v>512</v>
      </c>
      <c r="E395" s="256" t="s">
        <v>6367</v>
      </c>
      <c r="F395" s="257" t="s">
        <v>6368</v>
      </c>
      <c r="G395" s="258" t="s">
        <v>394</v>
      </c>
      <c r="H395" s="259">
        <v>20</v>
      </c>
      <c r="I395" s="260"/>
      <c r="J395" s="261">
        <f>ROUND(I395*H395,2)</f>
        <v>0</v>
      </c>
      <c r="K395" s="257" t="s">
        <v>389</v>
      </c>
      <c r="L395" s="262"/>
      <c r="M395" s="263" t="s">
        <v>5</v>
      </c>
      <c r="N395" s="264" t="s">
        <v>51</v>
      </c>
      <c r="O395" s="49"/>
      <c r="P395" s="213">
        <f>O395*H395</f>
        <v>0</v>
      </c>
      <c r="Q395" s="213">
        <v>5.0000000000000002E-05</v>
      </c>
      <c r="R395" s="213">
        <f>Q395*H395</f>
        <v>0.001</v>
      </c>
      <c r="S395" s="213">
        <v>0</v>
      </c>
      <c r="T395" s="214">
        <f>S395*H395</f>
        <v>0</v>
      </c>
      <c r="AR395" s="26" t="s">
        <v>738</v>
      </c>
      <c r="AT395" s="26" t="s">
        <v>512</v>
      </c>
      <c r="AU395" s="26" t="s">
        <v>87</v>
      </c>
      <c r="AY395" s="26" t="s">
        <v>281</v>
      </c>
      <c r="BE395" s="215">
        <f>IF(N395="základní",J395,0)</f>
        <v>0</v>
      </c>
      <c r="BF395" s="215">
        <f>IF(N395="snížená",J395,0)</f>
        <v>0</v>
      </c>
      <c r="BG395" s="215">
        <f>IF(N395="zákl. přenesená",J395,0)</f>
        <v>0</v>
      </c>
      <c r="BH395" s="215">
        <f>IF(N395="sníž. přenesená",J395,0)</f>
        <v>0</v>
      </c>
      <c r="BI395" s="215">
        <f>IF(N395="nulová",J395,0)</f>
        <v>0</v>
      </c>
      <c r="BJ395" s="26" t="s">
        <v>24</v>
      </c>
      <c r="BK395" s="215">
        <f>ROUND(I395*H395,2)</f>
        <v>0</v>
      </c>
      <c r="BL395" s="26" t="s">
        <v>354</v>
      </c>
      <c r="BM395" s="26" t="s">
        <v>6369</v>
      </c>
    </row>
    <row r="396" s="1" customFormat="1">
      <c r="B396" s="48"/>
      <c r="D396" s="216" t="s">
        <v>288</v>
      </c>
      <c r="F396" s="217" t="s">
        <v>6368</v>
      </c>
      <c r="I396" s="218"/>
      <c r="L396" s="48"/>
      <c r="M396" s="219"/>
      <c r="N396" s="49"/>
      <c r="O396" s="49"/>
      <c r="P396" s="49"/>
      <c r="Q396" s="49"/>
      <c r="R396" s="49"/>
      <c r="S396" s="49"/>
      <c r="T396" s="87"/>
      <c r="AT396" s="26" t="s">
        <v>288</v>
      </c>
      <c r="AU396" s="26" t="s">
        <v>87</v>
      </c>
    </row>
    <row r="397" s="1" customFormat="1" ht="16.5" customHeight="1">
      <c r="B397" s="203"/>
      <c r="C397" s="204" t="s">
        <v>1644</v>
      </c>
      <c r="D397" s="204" t="s">
        <v>282</v>
      </c>
      <c r="E397" s="205" t="s">
        <v>6370</v>
      </c>
      <c r="F397" s="206" t="s">
        <v>6371</v>
      </c>
      <c r="G397" s="207" t="s">
        <v>515</v>
      </c>
      <c r="H397" s="208">
        <v>124</v>
      </c>
      <c r="I397" s="209"/>
      <c r="J397" s="210">
        <f>ROUND(I397*H397,2)</f>
        <v>0</v>
      </c>
      <c r="K397" s="206" t="s">
        <v>389</v>
      </c>
      <c r="L397" s="48"/>
      <c r="M397" s="211" t="s">
        <v>5</v>
      </c>
      <c r="N397" s="212" t="s">
        <v>51</v>
      </c>
      <c r="O397" s="49"/>
      <c r="P397" s="213">
        <f>O397*H397</f>
        <v>0</v>
      </c>
      <c r="Q397" s="213">
        <v>0</v>
      </c>
      <c r="R397" s="213">
        <f>Q397*H397</f>
        <v>0</v>
      </c>
      <c r="S397" s="213">
        <v>0</v>
      </c>
      <c r="T397" s="214">
        <f>S397*H397</f>
        <v>0</v>
      </c>
      <c r="AR397" s="26" t="s">
        <v>354</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354</v>
      </c>
      <c r="BM397" s="26" t="s">
        <v>6372</v>
      </c>
    </row>
    <row r="398" s="1" customFormat="1">
      <c r="B398" s="48"/>
      <c r="D398" s="216" t="s">
        <v>288</v>
      </c>
      <c r="F398" s="217" t="s">
        <v>6371</v>
      </c>
      <c r="I398" s="218"/>
      <c r="L398" s="48"/>
      <c r="M398" s="219"/>
      <c r="N398" s="49"/>
      <c r="O398" s="49"/>
      <c r="P398" s="49"/>
      <c r="Q398" s="49"/>
      <c r="R398" s="49"/>
      <c r="S398" s="49"/>
      <c r="T398" s="87"/>
      <c r="AT398" s="26" t="s">
        <v>288</v>
      </c>
      <c r="AU398" s="26" t="s">
        <v>87</v>
      </c>
    </row>
    <row r="399" s="13" customFormat="1">
      <c r="B399" s="239"/>
      <c r="D399" s="216" t="s">
        <v>402</v>
      </c>
      <c r="E399" s="240" t="s">
        <v>5</v>
      </c>
      <c r="F399" s="241" t="s">
        <v>6373</v>
      </c>
      <c r="H399" s="242">
        <v>124</v>
      </c>
      <c r="I399" s="243"/>
      <c r="L399" s="239"/>
      <c r="M399" s="244"/>
      <c r="N399" s="245"/>
      <c r="O399" s="245"/>
      <c r="P399" s="245"/>
      <c r="Q399" s="245"/>
      <c r="R399" s="245"/>
      <c r="S399" s="245"/>
      <c r="T399" s="246"/>
      <c r="AT399" s="240" t="s">
        <v>402</v>
      </c>
      <c r="AU399" s="240" t="s">
        <v>87</v>
      </c>
      <c r="AV399" s="13" t="s">
        <v>87</v>
      </c>
      <c r="AW399" s="13" t="s">
        <v>43</v>
      </c>
      <c r="AX399" s="13" t="s">
        <v>80</v>
      </c>
      <c r="AY399" s="240" t="s">
        <v>281</v>
      </c>
    </row>
    <row r="400" s="1" customFormat="1" ht="16.5" customHeight="1">
      <c r="B400" s="203"/>
      <c r="C400" s="255" t="s">
        <v>1666</v>
      </c>
      <c r="D400" s="255" t="s">
        <v>512</v>
      </c>
      <c r="E400" s="256" t="s">
        <v>6374</v>
      </c>
      <c r="F400" s="257" t="s">
        <v>6375</v>
      </c>
      <c r="G400" s="258" t="s">
        <v>515</v>
      </c>
      <c r="H400" s="259">
        <v>6</v>
      </c>
      <c r="I400" s="260"/>
      <c r="J400" s="261">
        <f>ROUND(I400*H400,2)</f>
        <v>0</v>
      </c>
      <c r="K400" s="257" t="s">
        <v>389</v>
      </c>
      <c r="L400" s="262"/>
      <c r="M400" s="263" t="s">
        <v>5</v>
      </c>
      <c r="N400" s="264" t="s">
        <v>51</v>
      </c>
      <c r="O400" s="49"/>
      <c r="P400" s="213">
        <f>O400*H400</f>
        <v>0</v>
      </c>
      <c r="Q400" s="213">
        <v>0.00040000000000000002</v>
      </c>
      <c r="R400" s="213">
        <f>Q400*H400</f>
        <v>0.0024000000000000002</v>
      </c>
      <c r="S400" s="213">
        <v>0</v>
      </c>
      <c r="T400" s="214">
        <f>S400*H400</f>
        <v>0</v>
      </c>
      <c r="AR400" s="26" t="s">
        <v>1700</v>
      </c>
      <c r="AT400" s="26" t="s">
        <v>512</v>
      </c>
      <c r="AU400" s="26" t="s">
        <v>87</v>
      </c>
      <c r="AY400" s="26" t="s">
        <v>281</v>
      </c>
      <c r="BE400" s="215">
        <f>IF(N400="základní",J400,0)</f>
        <v>0</v>
      </c>
      <c r="BF400" s="215">
        <f>IF(N400="snížená",J400,0)</f>
        <v>0</v>
      </c>
      <c r="BG400" s="215">
        <f>IF(N400="zákl. přenesená",J400,0)</f>
        <v>0</v>
      </c>
      <c r="BH400" s="215">
        <f>IF(N400="sníž. přenesená",J400,0)</f>
        <v>0</v>
      </c>
      <c r="BI400" s="215">
        <f>IF(N400="nulová",J400,0)</f>
        <v>0</v>
      </c>
      <c r="BJ400" s="26" t="s">
        <v>24</v>
      </c>
      <c r="BK400" s="215">
        <f>ROUND(I400*H400,2)</f>
        <v>0</v>
      </c>
      <c r="BL400" s="26" t="s">
        <v>1700</v>
      </c>
      <c r="BM400" s="26" t="s">
        <v>6376</v>
      </c>
    </row>
    <row r="401" s="1" customFormat="1">
      <c r="B401" s="48"/>
      <c r="D401" s="216" t="s">
        <v>288</v>
      </c>
      <c r="F401" s="217" t="s">
        <v>6377</v>
      </c>
      <c r="I401" s="218"/>
      <c r="L401" s="48"/>
      <c r="M401" s="219"/>
      <c r="N401" s="49"/>
      <c r="O401" s="49"/>
      <c r="P401" s="49"/>
      <c r="Q401" s="49"/>
      <c r="R401" s="49"/>
      <c r="S401" s="49"/>
      <c r="T401" s="87"/>
      <c r="AT401" s="26" t="s">
        <v>288</v>
      </c>
      <c r="AU401" s="26" t="s">
        <v>87</v>
      </c>
    </row>
    <row r="402" s="13" customFormat="1">
      <c r="B402" s="239"/>
      <c r="D402" s="216" t="s">
        <v>402</v>
      </c>
      <c r="E402" s="240" t="s">
        <v>5</v>
      </c>
      <c r="F402" s="241" t="s">
        <v>5741</v>
      </c>
      <c r="H402" s="242">
        <v>6</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 customFormat="1" ht="16.5" customHeight="1">
      <c r="B403" s="203"/>
      <c r="C403" s="255" t="s">
        <v>1680</v>
      </c>
      <c r="D403" s="255" t="s">
        <v>512</v>
      </c>
      <c r="E403" s="256" t="s">
        <v>6378</v>
      </c>
      <c r="F403" s="257" t="s">
        <v>6379</v>
      </c>
      <c r="G403" s="258" t="s">
        <v>515</v>
      </c>
      <c r="H403" s="259">
        <v>34</v>
      </c>
      <c r="I403" s="260"/>
      <c r="J403" s="261">
        <f>ROUND(I403*H403,2)</f>
        <v>0</v>
      </c>
      <c r="K403" s="257" t="s">
        <v>389</v>
      </c>
      <c r="L403" s="262"/>
      <c r="M403" s="263" t="s">
        <v>5</v>
      </c>
      <c r="N403" s="264" t="s">
        <v>51</v>
      </c>
      <c r="O403" s="49"/>
      <c r="P403" s="213">
        <f>O403*H403</f>
        <v>0</v>
      </c>
      <c r="Q403" s="213">
        <v>0.00040000000000000002</v>
      </c>
      <c r="R403" s="213">
        <f>Q403*H403</f>
        <v>0.013600000000000001</v>
      </c>
      <c r="S403" s="213">
        <v>0</v>
      </c>
      <c r="T403" s="214">
        <f>S403*H403</f>
        <v>0</v>
      </c>
      <c r="AR403" s="26" t="s">
        <v>738</v>
      </c>
      <c r="AT403" s="26" t="s">
        <v>512</v>
      </c>
      <c r="AU403" s="26" t="s">
        <v>87</v>
      </c>
      <c r="AY403" s="26" t="s">
        <v>281</v>
      </c>
      <c r="BE403" s="215">
        <f>IF(N403="základní",J403,0)</f>
        <v>0</v>
      </c>
      <c r="BF403" s="215">
        <f>IF(N403="snížená",J403,0)</f>
        <v>0</v>
      </c>
      <c r="BG403" s="215">
        <f>IF(N403="zákl. přenesená",J403,0)</f>
        <v>0</v>
      </c>
      <c r="BH403" s="215">
        <f>IF(N403="sníž. přenesená",J403,0)</f>
        <v>0</v>
      </c>
      <c r="BI403" s="215">
        <f>IF(N403="nulová",J403,0)</f>
        <v>0</v>
      </c>
      <c r="BJ403" s="26" t="s">
        <v>24</v>
      </c>
      <c r="BK403" s="215">
        <f>ROUND(I403*H403,2)</f>
        <v>0</v>
      </c>
      <c r="BL403" s="26" t="s">
        <v>354</v>
      </c>
      <c r="BM403" s="26" t="s">
        <v>6380</v>
      </c>
    </row>
    <row r="404" s="1" customFormat="1">
      <c r="B404" s="48"/>
      <c r="D404" s="216" t="s">
        <v>288</v>
      </c>
      <c r="F404" s="217" t="s">
        <v>6379</v>
      </c>
      <c r="I404" s="218"/>
      <c r="L404" s="48"/>
      <c r="M404" s="219"/>
      <c r="N404" s="49"/>
      <c r="O404" s="49"/>
      <c r="P404" s="49"/>
      <c r="Q404" s="49"/>
      <c r="R404" s="49"/>
      <c r="S404" s="49"/>
      <c r="T404" s="87"/>
      <c r="AT404" s="26" t="s">
        <v>288</v>
      </c>
      <c r="AU404" s="26" t="s">
        <v>87</v>
      </c>
    </row>
    <row r="405" s="13" customFormat="1">
      <c r="B405" s="239"/>
      <c r="D405" s="216" t="s">
        <v>402</v>
      </c>
      <c r="E405" s="240" t="s">
        <v>5</v>
      </c>
      <c r="F405" s="241" t="s">
        <v>6381</v>
      </c>
      <c r="H405" s="242">
        <v>34</v>
      </c>
      <c r="I405" s="243"/>
      <c r="L405" s="239"/>
      <c r="M405" s="244"/>
      <c r="N405" s="245"/>
      <c r="O405" s="245"/>
      <c r="P405" s="245"/>
      <c r="Q405" s="245"/>
      <c r="R405" s="245"/>
      <c r="S405" s="245"/>
      <c r="T405" s="246"/>
      <c r="AT405" s="240" t="s">
        <v>402</v>
      </c>
      <c r="AU405" s="240" t="s">
        <v>87</v>
      </c>
      <c r="AV405" s="13" t="s">
        <v>87</v>
      </c>
      <c r="AW405" s="13" t="s">
        <v>43</v>
      </c>
      <c r="AX405" s="13" t="s">
        <v>80</v>
      </c>
      <c r="AY405" s="240" t="s">
        <v>281</v>
      </c>
    </row>
    <row r="406" s="1" customFormat="1" ht="16.5" customHeight="1">
      <c r="B406" s="203"/>
      <c r="C406" s="255" t="s">
        <v>1700</v>
      </c>
      <c r="D406" s="255" t="s">
        <v>512</v>
      </c>
      <c r="E406" s="256" t="s">
        <v>6382</v>
      </c>
      <c r="F406" s="257" t="s">
        <v>6383</v>
      </c>
      <c r="G406" s="258" t="s">
        <v>515</v>
      </c>
      <c r="H406" s="259">
        <v>4</v>
      </c>
      <c r="I406" s="260"/>
      <c r="J406" s="261">
        <f>ROUND(I406*H406,2)</f>
        <v>0</v>
      </c>
      <c r="K406" s="257" t="s">
        <v>389</v>
      </c>
      <c r="L406" s="262"/>
      <c r="M406" s="263" t="s">
        <v>5</v>
      </c>
      <c r="N406" s="264" t="s">
        <v>51</v>
      </c>
      <c r="O406" s="49"/>
      <c r="P406" s="213">
        <f>O406*H406</f>
        <v>0</v>
      </c>
      <c r="Q406" s="213">
        <v>0.00040000000000000002</v>
      </c>
      <c r="R406" s="213">
        <f>Q406*H406</f>
        <v>0.0016000000000000001</v>
      </c>
      <c r="S406" s="213">
        <v>0</v>
      </c>
      <c r="T406" s="214">
        <f>S406*H406</f>
        <v>0</v>
      </c>
      <c r="AR406" s="26" t="s">
        <v>738</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354</v>
      </c>
      <c r="BM406" s="26" t="s">
        <v>6384</v>
      </c>
    </row>
    <row r="407" s="1" customFormat="1">
      <c r="B407" s="48"/>
      <c r="D407" s="216" t="s">
        <v>288</v>
      </c>
      <c r="F407" s="217" t="s">
        <v>6385</v>
      </c>
      <c r="I407" s="218"/>
      <c r="L407" s="48"/>
      <c r="M407" s="219"/>
      <c r="N407" s="49"/>
      <c r="O407" s="49"/>
      <c r="P407" s="49"/>
      <c r="Q407" s="49"/>
      <c r="R407" s="49"/>
      <c r="S407" s="49"/>
      <c r="T407" s="87"/>
      <c r="AT407" s="26" t="s">
        <v>288</v>
      </c>
      <c r="AU407" s="26" t="s">
        <v>87</v>
      </c>
    </row>
    <row r="408" s="13" customFormat="1">
      <c r="B408" s="239"/>
      <c r="D408" s="216" t="s">
        <v>402</v>
      </c>
      <c r="E408" s="240" t="s">
        <v>5</v>
      </c>
      <c r="F408" s="241" t="s">
        <v>286</v>
      </c>
      <c r="H408" s="242">
        <v>4</v>
      </c>
      <c r="I408" s="243"/>
      <c r="L408" s="239"/>
      <c r="M408" s="244"/>
      <c r="N408" s="245"/>
      <c r="O408" s="245"/>
      <c r="P408" s="245"/>
      <c r="Q408" s="245"/>
      <c r="R408" s="245"/>
      <c r="S408" s="245"/>
      <c r="T408" s="246"/>
      <c r="AT408" s="240" t="s">
        <v>402</v>
      </c>
      <c r="AU408" s="240" t="s">
        <v>87</v>
      </c>
      <c r="AV408" s="13" t="s">
        <v>87</v>
      </c>
      <c r="AW408" s="13" t="s">
        <v>43</v>
      </c>
      <c r="AX408" s="13" t="s">
        <v>80</v>
      </c>
      <c r="AY408" s="240" t="s">
        <v>281</v>
      </c>
    </row>
    <row r="409" s="1" customFormat="1" ht="16.5" customHeight="1">
      <c r="B409" s="203"/>
      <c r="C409" s="255" t="s">
        <v>1706</v>
      </c>
      <c r="D409" s="255" t="s">
        <v>512</v>
      </c>
      <c r="E409" s="256" t="s">
        <v>6386</v>
      </c>
      <c r="F409" s="257" t="s">
        <v>6387</v>
      </c>
      <c r="G409" s="258" t="s">
        <v>515</v>
      </c>
      <c r="H409" s="259">
        <v>68</v>
      </c>
      <c r="I409" s="260"/>
      <c r="J409" s="261">
        <f>ROUND(I409*H409,2)</f>
        <v>0</v>
      </c>
      <c r="K409" s="257" t="s">
        <v>389</v>
      </c>
      <c r="L409" s="262"/>
      <c r="M409" s="263" t="s">
        <v>5</v>
      </c>
      <c r="N409" s="264" t="s">
        <v>51</v>
      </c>
      <c r="O409" s="49"/>
      <c r="P409" s="213">
        <f>O409*H409</f>
        <v>0</v>
      </c>
      <c r="Q409" s="213">
        <v>0.00040000000000000002</v>
      </c>
      <c r="R409" s="213">
        <f>Q409*H409</f>
        <v>0.027200000000000002</v>
      </c>
      <c r="S409" s="213">
        <v>0</v>
      </c>
      <c r="T409" s="214">
        <f>S409*H409</f>
        <v>0</v>
      </c>
      <c r="AR409" s="26" t="s">
        <v>738</v>
      </c>
      <c r="AT409" s="26" t="s">
        <v>512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354</v>
      </c>
      <c r="BM409" s="26" t="s">
        <v>6388</v>
      </c>
    </row>
    <row r="410" s="1" customFormat="1">
      <c r="B410" s="48"/>
      <c r="D410" s="216" t="s">
        <v>288</v>
      </c>
      <c r="F410" s="217" t="s">
        <v>6389</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6390</v>
      </c>
      <c r="H411" s="242">
        <v>68</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 customFormat="1" ht="16.5" customHeight="1">
      <c r="B412" s="203"/>
      <c r="C412" s="255" t="s">
        <v>1722</v>
      </c>
      <c r="D412" s="255" t="s">
        <v>512</v>
      </c>
      <c r="E412" s="256" t="s">
        <v>6391</v>
      </c>
      <c r="F412" s="257" t="s">
        <v>6392</v>
      </c>
      <c r="G412" s="258" t="s">
        <v>515</v>
      </c>
      <c r="H412" s="259">
        <v>1</v>
      </c>
      <c r="I412" s="260"/>
      <c r="J412" s="261">
        <f>ROUND(I412*H412,2)</f>
        <v>0</v>
      </c>
      <c r="K412" s="257" t="s">
        <v>389</v>
      </c>
      <c r="L412" s="262"/>
      <c r="M412" s="263" t="s">
        <v>5</v>
      </c>
      <c r="N412" s="264" t="s">
        <v>51</v>
      </c>
      <c r="O412" s="49"/>
      <c r="P412" s="213">
        <f>O412*H412</f>
        <v>0</v>
      </c>
      <c r="Q412" s="213">
        <v>0.00040000000000000002</v>
      </c>
      <c r="R412" s="213">
        <f>Q412*H412</f>
        <v>0.00040000000000000002</v>
      </c>
      <c r="S412" s="213">
        <v>0</v>
      </c>
      <c r="T412" s="214">
        <f>S412*H412</f>
        <v>0</v>
      </c>
      <c r="AR412" s="26" t="s">
        <v>738</v>
      </c>
      <c r="AT412" s="26" t="s">
        <v>512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354</v>
      </c>
      <c r="BM412" s="26" t="s">
        <v>6393</v>
      </c>
    </row>
    <row r="413" s="1" customFormat="1">
      <c r="B413" s="48"/>
      <c r="D413" s="216" t="s">
        <v>288</v>
      </c>
      <c r="F413" s="217" t="s">
        <v>6394</v>
      </c>
      <c r="I413" s="218"/>
      <c r="L413" s="48"/>
      <c r="M413" s="219"/>
      <c r="N413" s="49"/>
      <c r="O413" s="49"/>
      <c r="P413" s="49"/>
      <c r="Q413" s="49"/>
      <c r="R413" s="49"/>
      <c r="S413" s="49"/>
      <c r="T413" s="87"/>
      <c r="AT413" s="26" t="s">
        <v>288</v>
      </c>
      <c r="AU413" s="26" t="s">
        <v>87</v>
      </c>
    </row>
    <row r="414" s="1" customFormat="1" ht="16.5" customHeight="1">
      <c r="B414" s="203"/>
      <c r="C414" s="255" t="s">
        <v>1728</v>
      </c>
      <c r="D414" s="255" t="s">
        <v>512</v>
      </c>
      <c r="E414" s="256" t="s">
        <v>6395</v>
      </c>
      <c r="F414" s="257" t="s">
        <v>6396</v>
      </c>
      <c r="G414" s="258" t="s">
        <v>515</v>
      </c>
      <c r="H414" s="259">
        <v>11</v>
      </c>
      <c r="I414" s="260"/>
      <c r="J414" s="261">
        <f>ROUND(I414*H414,2)</f>
        <v>0</v>
      </c>
      <c r="K414" s="257" t="s">
        <v>389</v>
      </c>
      <c r="L414" s="262"/>
      <c r="M414" s="263" t="s">
        <v>5</v>
      </c>
      <c r="N414" s="264" t="s">
        <v>51</v>
      </c>
      <c r="O414" s="49"/>
      <c r="P414" s="213">
        <f>O414*H414</f>
        <v>0</v>
      </c>
      <c r="Q414" s="213">
        <v>0.00040000000000000002</v>
      </c>
      <c r="R414" s="213">
        <f>Q414*H414</f>
        <v>0.0044000000000000003</v>
      </c>
      <c r="S414" s="213">
        <v>0</v>
      </c>
      <c r="T414" s="214">
        <f>S414*H414</f>
        <v>0</v>
      </c>
      <c r="AR414" s="26" t="s">
        <v>738</v>
      </c>
      <c r="AT414" s="26" t="s">
        <v>512</v>
      </c>
      <c r="AU414" s="26" t="s">
        <v>87</v>
      </c>
      <c r="AY414" s="26" t="s">
        <v>281</v>
      </c>
      <c r="BE414" s="215">
        <f>IF(N414="základní",J414,0)</f>
        <v>0</v>
      </c>
      <c r="BF414" s="215">
        <f>IF(N414="snížená",J414,0)</f>
        <v>0</v>
      </c>
      <c r="BG414" s="215">
        <f>IF(N414="zákl. přenesená",J414,0)</f>
        <v>0</v>
      </c>
      <c r="BH414" s="215">
        <f>IF(N414="sníž. přenesená",J414,0)</f>
        <v>0</v>
      </c>
      <c r="BI414" s="215">
        <f>IF(N414="nulová",J414,0)</f>
        <v>0</v>
      </c>
      <c r="BJ414" s="26" t="s">
        <v>24</v>
      </c>
      <c r="BK414" s="215">
        <f>ROUND(I414*H414,2)</f>
        <v>0</v>
      </c>
      <c r="BL414" s="26" t="s">
        <v>354</v>
      </c>
      <c r="BM414" s="26" t="s">
        <v>6397</v>
      </c>
    </row>
    <row r="415" s="1" customFormat="1">
      <c r="B415" s="48"/>
      <c r="D415" s="216" t="s">
        <v>288</v>
      </c>
      <c r="F415" s="217" t="s">
        <v>6398</v>
      </c>
      <c r="I415" s="218"/>
      <c r="L415" s="48"/>
      <c r="M415" s="219"/>
      <c r="N415" s="49"/>
      <c r="O415" s="49"/>
      <c r="P415" s="49"/>
      <c r="Q415" s="49"/>
      <c r="R415" s="49"/>
      <c r="S415" s="49"/>
      <c r="T415" s="87"/>
      <c r="AT415" s="26" t="s">
        <v>288</v>
      </c>
      <c r="AU415" s="26" t="s">
        <v>87</v>
      </c>
    </row>
    <row r="416" s="13" customFormat="1">
      <c r="B416" s="239"/>
      <c r="D416" s="216" t="s">
        <v>402</v>
      </c>
      <c r="E416" s="240" t="s">
        <v>5</v>
      </c>
      <c r="F416" s="241" t="s">
        <v>6399</v>
      </c>
      <c r="H416" s="242">
        <v>11</v>
      </c>
      <c r="I416" s="243"/>
      <c r="L416" s="239"/>
      <c r="M416" s="244"/>
      <c r="N416" s="245"/>
      <c r="O416" s="245"/>
      <c r="P416" s="245"/>
      <c r="Q416" s="245"/>
      <c r="R416" s="245"/>
      <c r="S416" s="245"/>
      <c r="T416" s="246"/>
      <c r="AT416" s="240" t="s">
        <v>402</v>
      </c>
      <c r="AU416" s="240" t="s">
        <v>87</v>
      </c>
      <c r="AV416" s="13" t="s">
        <v>87</v>
      </c>
      <c r="AW416" s="13" t="s">
        <v>43</v>
      </c>
      <c r="AX416" s="13" t="s">
        <v>80</v>
      </c>
      <c r="AY416" s="240" t="s">
        <v>281</v>
      </c>
    </row>
    <row r="417" s="1" customFormat="1" ht="16.5" customHeight="1">
      <c r="B417" s="203"/>
      <c r="C417" s="204" t="s">
        <v>1751</v>
      </c>
      <c r="D417" s="204" t="s">
        <v>282</v>
      </c>
      <c r="E417" s="205" t="s">
        <v>6400</v>
      </c>
      <c r="F417" s="206" t="s">
        <v>6401</v>
      </c>
      <c r="G417" s="207" t="s">
        <v>515</v>
      </c>
      <c r="H417" s="208">
        <v>24</v>
      </c>
      <c r="I417" s="209"/>
      <c r="J417" s="210">
        <f>ROUND(I417*H417,2)</f>
        <v>0</v>
      </c>
      <c r="K417" s="206" t="s">
        <v>389</v>
      </c>
      <c r="L417" s="48"/>
      <c r="M417" s="211" t="s">
        <v>5</v>
      </c>
      <c r="N417" s="212" t="s">
        <v>51</v>
      </c>
      <c r="O417" s="49"/>
      <c r="P417" s="213">
        <f>O417*H417</f>
        <v>0</v>
      </c>
      <c r="Q417" s="213">
        <v>0</v>
      </c>
      <c r="R417" s="213">
        <f>Q417*H417</f>
        <v>0</v>
      </c>
      <c r="S417" s="213">
        <v>0</v>
      </c>
      <c r="T417" s="214">
        <f>S417*H417</f>
        <v>0</v>
      </c>
      <c r="AR417" s="26" t="s">
        <v>354</v>
      </c>
      <c r="AT417" s="26" t="s">
        <v>282</v>
      </c>
      <c r="AU417" s="26" t="s">
        <v>87</v>
      </c>
      <c r="AY417" s="26" t="s">
        <v>281</v>
      </c>
      <c r="BE417" s="215">
        <f>IF(N417="základní",J417,0)</f>
        <v>0</v>
      </c>
      <c r="BF417" s="215">
        <f>IF(N417="snížená",J417,0)</f>
        <v>0</v>
      </c>
      <c r="BG417" s="215">
        <f>IF(N417="zákl. přenesená",J417,0)</f>
        <v>0</v>
      </c>
      <c r="BH417" s="215">
        <f>IF(N417="sníž. přenesená",J417,0)</f>
        <v>0</v>
      </c>
      <c r="BI417" s="215">
        <f>IF(N417="nulová",J417,0)</f>
        <v>0</v>
      </c>
      <c r="BJ417" s="26" t="s">
        <v>24</v>
      </c>
      <c r="BK417" s="215">
        <f>ROUND(I417*H417,2)</f>
        <v>0</v>
      </c>
      <c r="BL417" s="26" t="s">
        <v>354</v>
      </c>
      <c r="BM417" s="26" t="s">
        <v>6402</v>
      </c>
    </row>
    <row r="418" s="1" customFormat="1">
      <c r="B418" s="48"/>
      <c r="D418" s="216" t="s">
        <v>288</v>
      </c>
      <c r="F418" s="217" t="s">
        <v>6401</v>
      </c>
      <c r="I418" s="218"/>
      <c r="L418" s="48"/>
      <c r="M418" s="219"/>
      <c r="N418" s="49"/>
      <c r="O418" s="49"/>
      <c r="P418" s="49"/>
      <c r="Q418" s="49"/>
      <c r="R418" s="49"/>
      <c r="S418" s="49"/>
      <c r="T418" s="87"/>
      <c r="AT418" s="26" t="s">
        <v>288</v>
      </c>
      <c r="AU418" s="26" t="s">
        <v>87</v>
      </c>
    </row>
    <row r="419" s="13" customFormat="1">
      <c r="B419" s="239"/>
      <c r="D419" s="216" t="s">
        <v>402</v>
      </c>
      <c r="E419" s="240" t="s">
        <v>5</v>
      </c>
      <c r="F419" s="241" t="s">
        <v>6403</v>
      </c>
      <c r="H419" s="242">
        <v>24</v>
      </c>
      <c r="I419" s="243"/>
      <c r="L419" s="239"/>
      <c r="M419" s="244"/>
      <c r="N419" s="245"/>
      <c r="O419" s="245"/>
      <c r="P419" s="245"/>
      <c r="Q419" s="245"/>
      <c r="R419" s="245"/>
      <c r="S419" s="245"/>
      <c r="T419" s="246"/>
      <c r="AT419" s="240" t="s">
        <v>402</v>
      </c>
      <c r="AU419" s="240" t="s">
        <v>87</v>
      </c>
      <c r="AV419" s="13" t="s">
        <v>87</v>
      </c>
      <c r="AW419" s="13" t="s">
        <v>43</v>
      </c>
      <c r="AX419" s="13" t="s">
        <v>80</v>
      </c>
      <c r="AY419" s="240" t="s">
        <v>281</v>
      </c>
    </row>
    <row r="420" s="1" customFormat="1" ht="16.5" customHeight="1">
      <c r="B420" s="203"/>
      <c r="C420" s="255" t="s">
        <v>1757</v>
      </c>
      <c r="D420" s="255" t="s">
        <v>512</v>
      </c>
      <c r="E420" s="256" t="s">
        <v>6404</v>
      </c>
      <c r="F420" s="257" t="s">
        <v>6405</v>
      </c>
      <c r="G420" s="258" t="s">
        <v>515</v>
      </c>
      <c r="H420" s="259">
        <v>6</v>
      </c>
      <c r="I420" s="260"/>
      <c r="J420" s="261">
        <f>ROUND(I420*H420,2)</f>
        <v>0</v>
      </c>
      <c r="K420" s="257" t="s">
        <v>389</v>
      </c>
      <c r="L420" s="262"/>
      <c r="M420" s="263" t="s">
        <v>5</v>
      </c>
      <c r="N420" s="264" t="s">
        <v>51</v>
      </c>
      <c r="O420" s="49"/>
      <c r="P420" s="213">
        <f>O420*H420</f>
        <v>0</v>
      </c>
      <c r="Q420" s="213">
        <v>0.00040000000000000002</v>
      </c>
      <c r="R420" s="213">
        <f>Q420*H420</f>
        <v>0.0024000000000000002</v>
      </c>
      <c r="S420" s="213">
        <v>0</v>
      </c>
      <c r="T420" s="214">
        <f>S420*H420</f>
        <v>0</v>
      </c>
      <c r="AR420" s="26" t="s">
        <v>738</v>
      </c>
      <c r="AT420" s="26" t="s">
        <v>512</v>
      </c>
      <c r="AU420" s="26" t="s">
        <v>87</v>
      </c>
      <c r="AY420" s="26" t="s">
        <v>281</v>
      </c>
      <c r="BE420" s="215">
        <f>IF(N420="základní",J420,0)</f>
        <v>0</v>
      </c>
      <c r="BF420" s="215">
        <f>IF(N420="snížená",J420,0)</f>
        <v>0</v>
      </c>
      <c r="BG420" s="215">
        <f>IF(N420="zákl. přenesená",J420,0)</f>
        <v>0</v>
      </c>
      <c r="BH420" s="215">
        <f>IF(N420="sníž. přenesená",J420,0)</f>
        <v>0</v>
      </c>
      <c r="BI420" s="215">
        <f>IF(N420="nulová",J420,0)</f>
        <v>0</v>
      </c>
      <c r="BJ420" s="26" t="s">
        <v>24</v>
      </c>
      <c r="BK420" s="215">
        <f>ROUND(I420*H420,2)</f>
        <v>0</v>
      </c>
      <c r="BL420" s="26" t="s">
        <v>354</v>
      </c>
      <c r="BM420" s="26" t="s">
        <v>6406</v>
      </c>
    </row>
    <row r="421" s="1" customFormat="1">
      <c r="B421" s="48"/>
      <c r="D421" s="216" t="s">
        <v>288</v>
      </c>
      <c r="F421" s="217" t="s">
        <v>6405</v>
      </c>
      <c r="I421" s="218"/>
      <c r="L421" s="48"/>
      <c r="M421" s="219"/>
      <c r="N421" s="49"/>
      <c r="O421" s="49"/>
      <c r="P421" s="49"/>
      <c r="Q421" s="49"/>
      <c r="R421" s="49"/>
      <c r="S421" s="49"/>
      <c r="T421" s="87"/>
      <c r="AT421" s="26" t="s">
        <v>288</v>
      </c>
      <c r="AU421" s="26" t="s">
        <v>87</v>
      </c>
    </row>
    <row r="422" s="13" customFormat="1">
      <c r="B422" s="239"/>
      <c r="D422" s="216" t="s">
        <v>402</v>
      </c>
      <c r="E422" s="240" t="s">
        <v>5</v>
      </c>
      <c r="F422" s="241" t="s">
        <v>6407</v>
      </c>
      <c r="H422" s="242">
        <v>6</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 customFormat="1" ht="16.5" customHeight="1">
      <c r="B423" s="203"/>
      <c r="C423" s="255" t="s">
        <v>1764</v>
      </c>
      <c r="D423" s="255" t="s">
        <v>512</v>
      </c>
      <c r="E423" s="256" t="s">
        <v>6408</v>
      </c>
      <c r="F423" s="257" t="s">
        <v>6409</v>
      </c>
      <c r="G423" s="258" t="s">
        <v>515</v>
      </c>
      <c r="H423" s="259">
        <v>5</v>
      </c>
      <c r="I423" s="260"/>
      <c r="J423" s="261">
        <f>ROUND(I423*H423,2)</f>
        <v>0</v>
      </c>
      <c r="K423" s="257" t="s">
        <v>389</v>
      </c>
      <c r="L423" s="262"/>
      <c r="M423" s="263" t="s">
        <v>5</v>
      </c>
      <c r="N423" s="264" t="s">
        <v>51</v>
      </c>
      <c r="O423" s="49"/>
      <c r="P423" s="213">
        <f>O423*H423</f>
        <v>0</v>
      </c>
      <c r="Q423" s="213">
        <v>0.00040000000000000002</v>
      </c>
      <c r="R423" s="213">
        <f>Q423*H423</f>
        <v>0.002</v>
      </c>
      <c r="S423" s="213">
        <v>0</v>
      </c>
      <c r="T423" s="214">
        <f>S423*H423</f>
        <v>0</v>
      </c>
      <c r="AR423" s="26" t="s">
        <v>738</v>
      </c>
      <c r="AT423" s="26" t="s">
        <v>512</v>
      </c>
      <c r="AU423" s="26" t="s">
        <v>87</v>
      </c>
      <c r="AY423" s="26" t="s">
        <v>281</v>
      </c>
      <c r="BE423" s="215">
        <f>IF(N423="základní",J423,0)</f>
        <v>0</v>
      </c>
      <c r="BF423" s="215">
        <f>IF(N423="snížená",J423,0)</f>
        <v>0</v>
      </c>
      <c r="BG423" s="215">
        <f>IF(N423="zákl. přenesená",J423,0)</f>
        <v>0</v>
      </c>
      <c r="BH423" s="215">
        <f>IF(N423="sníž. přenesená",J423,0)</f>
        <v>0</v>
      </c>
      <c r="BI423" s="215">
        <f>IF(N423="nulová",J423,0)</f>
        <v>0</v>
      </c>
      <c r="BJ423" s="26" t="s">
        <v>24</v>
      </c>
      <c r="BK423" s="215">
        <f>ROUND(I423*H423,2)</f>
        <v>0</v>
      </c>
      <c r="BL423" s="26" t="s">
        <v>354</v>
      </c>
      <c r="BM423" s="26" t="s">
        <v>6410</v>
      </c>
    </row>
    <row r="424" s="1" customFormat="1">
      <c r="B424" s="48"/>
      <c r="D424" s="216" t="s">
        <v>288</v>
      </c>
      <c r="F424" s="217" t="s">
        <v>6411</v>
      </c>
      <c r="I424" s="218"/>
      <c r="L424" s="48"/>
      <c r="M424" s="219"/>
      <c r="N424" s="49"/>
      <c r="O424" s="49"/>
      <c r="P424" s="49"/>
      <c r="Q424" s="49"/>
      <c r="R424" s="49"/>
      <c r="S424" s="49"/>
      <c r="T424" s="87"/>
      <c r="AT424" s="26" t="s">
        <v>288</v>
      </c>
      <c r="AU424" s="26" t="s">
        <v>87</v>
      </c>
    </row>
    <row r="425" s="13" customFormat="1">
      <c r="B425" s="239"/>
      <c r="D425" s="216" t="s">
        <v>402</v>
      </c>
      <c r="E425" s="240" t="s">
        <v>5</v>
      </c>
      <c r="F425" s="241" t="s">
        <v>6412</v>
      </c>
      <c r="H425" s="242">
        <v>5</v>
      </c>
      <c r="I425" s="243"/>
      <c r="L425" s="239"/>
      <c r="M425" s="244"/>
      <c r="N425" s="245"/>
      <c r="O425" s="245"/>
      <c r="P425" s="245"/>
      <c r="Q425" s="245"/>
      <c r="R425" s="245"/>
      <c r="S425" s="245"/>
      <c r="T425" s="246"/>
      <c r="AT425" s="240" t="s">
        <v>402</v>
      </c>
      <c r="AU425" s="240" t="s">
        <v>87</v>
      </c>
      <c r="AV425" s="13" t="s">
        <v>87</v>
      </c>
      <c r="AW425" s="13" t="s">
        <v>43</v>
      </c>
      <c r="AX425" s="13" t="s">
        <v>24</v>
      </c>
      <c r="AY425" s="240" t="s">
        <v>281</v>
      </c>
    </row>
    <row r="426" s="1" customFormat="1" ht="16.5" customHeight="1">
      <c r="B426" s="203"/>
      <c r="C426" s="255" t="s">
        <v>1770</v>
      </c>
      <c r="D426" s="255" t="s">
        <v>512</v>
      </c>
      <c r="E426" s="256" t="s">
        <v>6413</v>
      </c>
      <c r="F426" s="257" t="s">
        <v>6414</v>
      </c>
      <c r="G426" s="258" t="s">
        <v>515</v>
      </c>
      <c r="H426" s="259">
        <v>5</v>
      </c>
      <c r="I426" s="260"/>
      <c r="J426" s="261">
        <f>ROUND(I426*H426,2)</f>
        <v>0</v>
      </c>
      <c r="K426" s="257" t="s">
        <v>389</v>
      </c>
      <c r="L426" s="262"/>
      <c r="M426" s="263" t="s">
        <v>5</v>
      </c>
      <c r="N426" s="264" t="s">
        <v>51</v>
      </c>
      <c r="O426" s="49"/>
      <c r="P426" s="213">
        <f>O426*H426</f>
        <v>0</v>
      </c>
      <c r="Q426" s="213">
        <v>0.00040000000000000002</v>
      </c>
      <c r="R426" s="213">
        <f>Q426*H426</f>
        <v>0.002</v>
      </c>
      <c r="S426" s="213">
        <v>0</v>
      </c>
      <c r="T426" s="214">
        <f>S426*H426</f>
        <v>0</v>
      </c>
      <c r="AR426" s="26" t="s">
        <v>738</v>
      </c>
      <c r="AT426" s="26" t="s">
        <v>512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354</v>
      </c>
      <c r="BM426" s="26" t="s">
        <v>6415</v>
      </c>
    </row>
    <row r="427" s="1" customFormat="1">
      <c r="B427" s="48"/>
      <c r="D427" s="216" t="s">
        <v>288</v>
      </c>
      <c r="F427" s="217" t="s">
        <v>6416</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5312</v>
      </c>
      <c r="H428" s="242">
        <v>5</v>
      </c>
      <c r="I428" s="243"/>
      <c r="L428" s="239"/>
      <c r="M428" s="244"/>
      <c r="N428" s="245"/>
      <c r="O428" s="245"/>
      <c r="P428" s="245"/>
      <c r="Q428" s="245"/>
      <c r="R428" s="245"/>
      <c r="S428" s="245"/>
      <c r="T428" s="246"/>
      <c r="AT428" s="240" t="s">
        <v>402</v>
      </c>
      <c r="AU428" s="240" t="s">
        <v>87</v>
      </c>
      <c r="AV428" s="13" t="s">
        <v>87</v>
      </c>
      <c r="AW428" s="13" t="s">
        <v>43</v>
      </c>
      <c r="AX428" s="13" t="s">
        <v>24</v>
      </c>
      <c r="AY428" s="240" t="s">
        <v>281</v>
      </c>
    </row>
    <row r="429" s="1" customFormat="1" ht="16.5" customHeight="1">
      <c r="B429" s="203"/>
      <c r="C429" s="255" t="s">
        <v>1775</v>
      </c>
      <c r="D429" s="255" t="s">
        <v>512</v>
      </c>
      <c r="E429" s="256" t="s">
        <v>6417</v>
      </c>
      <c r="F429" s="257" t="s">
        <v>6418</v>
      </c>
      <c r="G429" s="258" t="s">
        <v>515</v>
      </c>
      <c r="H429" s="259">
        <v>8</v>
      </c>
      <c r="I429" s="260"/>
      <c r="J429" s="261">
        <f>ROUND(I429*H429,2)</f>
        <v>0</v>
      </c>
      <c r="K429" s="257" t="s">
        <v>389</v>
      </c>
      <c r="L429" s="262"/>
      <c r="M429" s="263" t="s">
        <v>5</v>
      </c>
      <c r="N429" s="264" t="s">
        <v>51</v>
      </c>
      <c r="O429" s="49"/>
      <c r="P429" s="213">
        <f>O429*H429</f>
        <v>0</v>
      </c>
      <c r="Q429" s="213">
        <v>0.00040000000000000002</v>
      </c>
      <c r="R429" s="213">
        <f>Q429*H429</f>
        <v>0.0032000000000000002</v>
      </c>
      <c r="S429" s="213">
        <v>0</v>
      </c>
      <c r="T429" s="214">
        <f>S429*H429</f>
        <v>0</v>
      </c>
      <c r="AR429" s="26" t="s">
        <v>738</v>
      </c>
      <c r="AT429" s="26" t="s">
        <v>512</v>
      </c>
      <c r="AU429" s="26" t="s">
        <v>87</v>
      </c>
      <c r="AY429" s="26" t="s">
        <v>281</v>
      </c>
      <c r="BE429" s="215">
        <f>IF(N429="základní",J429,0)</f>
        <v>0</v>
      </c>
      <c r="BF429" s="215">
        <f>IF(N429="snížená",J429,0)</f>
        <v>0</v>
      </c>
      <c r="BG429" s="215">
        <f>IF(N429="zákl. přenesená",J429,0)</f>
        <v>0</v>
      </c>
      <c r="BH429" s="215">
        <f>IF(N429="sníž. přenesená",J429,0)</f>
        <v>0</v>
      </c>
      <c r="BI429" s="215">
        <f>IF(N429="nulová",J429,0)</f>
        <v>0</v>
      </c>
      <c r="BJ429" s="26" t="s">
        <v>24</v>
      </c>
      <c r="BK429" s="215">
        <f>ROUND(I429*H429,2)</f>
        <v>0</v>
      </c>
      <c r="BL429" s="26" t="s">
        <v>354</v>
      </c>
      <c r="BM429" s="26" t="s">
        <v>6419</v>
      </c>
    </row>
    <row r="430" s="1" customFormat="1">
      <c r="B430" s="48"/>
      <c r="D430" s="216" t="s">
        <v>288</v>
      </c>
      <c r="F430" s="217" t="s">
        <v>6420</v>
      </c>
      <c r="I430" s="218"/>
      <c r="L430" s="48"/>
      <c r="M430" s="219"/>
      <c r="N430" s="49"/>
      <c r="O430" s="49"/>
      <c r="P430" s="49"/>
      <c r="Q430" s="49"/>
      <c r="R430" s="49"/>
      <c r="S430" s="49"/>
      <c r="T430" s="87"/>
      <c r="AT430" s="26" t="s">
        <v>288</v>
      </c>
      <c r="AU430" s="26" t="s">
        <v>87</v>
      </c>
    </row>
    <row r="431" s="13" customFormat="1">
      <c r="B431" s="239"/>
      <c r="D431" s="216" t="s">
        <v>402</v>
      </c>
      <c r="E431" s="240" t="s">
        <v>5</v>
      </c>
      <c r="F431" s="241" t="s">
        <v>6421</v>
      </c>
      <c r="H431" s="242">
        <v>8</v>
      </c>
      <c r="I431" s="243"/>
      <c r="L431" s="239"/>
      <c r="M431" s="244"/>
      <c r="N431" s="245"/>
      <c r="O431" s="245"/>
      <c r="P431" s="245"/>
      <c r="Q431" s="245"/>
      <c r="R431" s="245"/>
      <c r="S431" s="245"/>
      <c r="T431" s="246"/>
      <c r="AT431" s="240" t="s">
        <v>402</v>
      </c>
      <c r="AU431" s="240" t="s">
        <v>87</v>
      </c>
      <c r="AV431" s="13" t="s">
        <v>87</v>
      </c>
      <c r="AW431" s="13" t="s">
        <v>43</v>
      </c>
      <c r="AX431" s="13" t="s">
        <v>24</v>
      </c>
      <c r="AY431" s="240" t="s">
        <v>281</v>
      </c>
    </row>
    <row r="432" s="1" customFormat="1" ht="16.5" customHeight="1">
      <c r="B432" s="203"/>
      <c r="C432" s="204" t="s">
        <v>1781</v>
      </c>
      <c r="D432" s="204" t="s">
        <v>282</v>
      </c>
      <c r="E432" s="205" t="s">
        <v>6422</v>
      </c>
      <c r="F432" s="206" t="s">
        <v>6423</v>
      </c>
      <c r="G432" s="207" t="s">
        <v>515</v>
      </c>
      <c r="H432" s="208">
        <v>6</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354</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354</v>
      </c>
      <c r="BM432" s="26" t="s">
        <v>6424</v>
      </c>
    </row>
    <row r="433" s="1" customFormat="1">
      <c r="B433" s="48"/>
      <c r="D433" s="216" t="s">
        <v>288</v>
      </c>
      <c r="F433" s="217" t="s">
        <v>6423</v>
      </c>
      <c r="I433" s="218"/>
      <c r="L433" s="48"/>
      <c r="M433" s="219"/>
      <c r="N433" s="49"/>
      <c r="O433" s="49"/>
      <c r="P433" s="49"/>
      <c r="Q433" s="49"/>
      <c r="R433" s="49"/>
      <c r="S433" s="49"/>
      <c r="T433" s="87"/>
      <c r="AT433" s="26" t="s">
        <v>288</v>
      </c>
      <c r="AU433" s="26" t="s">
        <v>87</v>
      </c>
    </row>
    <row r="434" s="13" customFormat="1">
      <c r="B434" s="239"/>
      <c r="D434" s="216" t="s">
        <v>402</v>
      </c>
      <c r="E434" s="240" t="s">
        <v>5</v>
      </c>
      <c r="F434" s="241" t="s">
        <v>6425</v>
      </c>
      <c r="H434" s="242">
        <v>6</v>
      </c>
      <c r="I434" s="243"/>
      <c r="L434" s="239"/>
      <c r="M434" s="244"/>
      <c r="N434" s="245"/>
      <c r="O434" s="245"/>
      <c r="P434" s="245"/>
      <c r="Q434" s="245"/>
      <c r="R434" s="245"/>
      <c r="S434" s="245"/>
      <c r="T434" s="246"/>
      <c r="AT434" s="240" t="s">
        <v>402</v>
      </c>
      <c r="AU434" s="240" t="s">
        <v>87</v>
      </c>
      <c r="AV434" s="13" t="s">
        <v>87</v>
      </c>
      <c r="AW434" s="13" t="s">
        <v>43</v>
      </c>
      <c r="AX434" s="13" t="s">
        <v>24</v>
      </c>
      <c r="AY434" s="240" t="s">
        <v>281</v>
      </c>
    </row>
    <row r="435" s="1" customFormat="1" ht="16.5" customHeight="1">
      <c r="B435" s="203"/>
      <c r="C435" s="255" t="s">
        <v>1787</v>
      </c>
      <c r="D435" s="255" t="s">
        <v>512</v>
      </c>
      <c r="E435" s="256" t="s">
        <v>6426</v>
      </c>
      <c r="F435" s="257" t="s">
        <v>6427</v>
      </c>
      <c r="G435" s="258" t="s">
        <v>515</v>
      </c>
      <c r="H435" s="259">
        <v>1</v>
      </c>
      <c r="I435" s="260"/>
      <c r="J435" s="261">
        <f>ROUND(I435*H435,2)</f>
        <v>0</v>
      </c>
      <c r="K435" s="257" t="s">
        <v>389</v>
      </c>
      <c r="L435" s="262"/>
      <c r="M435" s="263" t="s">
        <v>5</v>
      </c>
      <c r="N435" s="264" t="s">
        <v>51</v>
      </c>
      <c r="O435" s="49"/>
      <c r="P435" s="213">
        <f>O435*H435</f>
        <v>0</v>
      </c>
      <c r="Q435" s="213">
        <v>0.00040000000000000002</v>
      </c>
      <c r="R435" s="213">
        <f>Q435*H435</f>
        <v>0.00040000000000000002</v>
      </c>
      <c r="S435" s="213">
        <v>0</v>
      </c>
      <c r="T435" s="214">
        <f>S435*H435</f>
        <v>0</v>
      </c>
      <c r="AR435" s="26" t="s">
        <v>738</v>
      </c>
      <c r="AT435" s="26" t="s">
        <v>512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354</v>
      </c>
      <c r="BM435" s="26" t="s">
        <v>6428</v>
      </c>
    </row>
    <row r="436" s="1" customFormat="1">
      <c r="B436" s="48"/>
      <c r="D436" s="216" t="s">
        <v>288</v>
      </c>
      <c r="F436" s="217" t="s">
        <v>6429</v>
      </c>
      <c r="I436" s="218"/>
      <c r="L436" s="48"/>
      <c r="M436" s="219"/>
      <c r="N436" s="49"/>
      <c r="O436" s="49"/>
      <c r="P436" s="49"/>
      <c r="Q436" s="49"/>
      <c r="R436" s="49"/>
      <c r="S436" s="49"/>
      <c r="T436" s="87"/>
      <c r="AT436" s="26" t="s">
        <v>288</v>
      </c>
      <c r="AU436" s="26" t="s">
        <v>87</v>
      </c>
    </row>
    <row r="437" s="1" customFormat="1" ht="16.5" customHeight="1">
      <c r="B437" s="203"/>
      <c r="C437" s="255" t="s">
        <v>1792</v>
      </c>
      <c r="D437" s="255" t="s">
        <v>512</v>
      </c>
      <c r="E437" s="256" t="s">
        <v>6430</v>
      </c>
      <c r="F437" s="257" t="s">
        <v>6431</v>
      </c>
      <c r="G437" s="258" t="s">
        <v>515</v>
      </c>
      <c r="H437" s="259">
        <v>1</v>
      </c>
      <c r="I437" s="260"/>
      <c r="J437" s="261">
        <f>ROUND(I437*H437,2)</f>
        <v>0</v>
      </c>
      <c r="K437" s="257" t="s">
        <v>389</v>
      </c>
      <c r="L437" s="262"/>
      <c r="M437" s="263" t="s">
        <v>5</v>
      </c>
      <c r="N437" s="264" t="s">
        <v>51</v>
      </c>
      <c r="O437" s="49"/>
      <c r="P437" s="213">
        <f>O437*H437</f>
        <v>0</v>
      </c>
      <c r="Q437" s="213">
        <v>0.00040000000000000002</v>
      </c>
      <c r="R437" s="213">
        <f>Q437*H437</f>
        <v>0.00040000000000000002</v>
      </c>
      <c r="S437" s="213">
        <v>0</v>
      </c>
      <c r="T437" s="214">
        <f>S437*H437</f>
        <v>0</v>
      </c>
      <c r="AR437" s="26" t="s">
        <v>738</v>
      </c>
      <c r="AT437" s="26" t="s">
        <v>512</v>
      </c>
      <c r="AU437" s="26" t="s">
        <v>87</v>
      </c>
      <c r="AY437" s="26" t="s">
        <v>281</v>
      </c>
      <c r="BE437" s="215">
        <f>IF(N437="základní",J437,0)</f>
        <v>0</v>
      </c>
      <c r="BF437" s="215">
        <f>IF(N437="snížená",J437,0)</f>
        <v>0</v>
      </c>
      <c r="BG437" s="215">
        <f>IF(N437="zákl. přenesená",J437,0)</f>
        <v>0</v>
      </c>
      <c r="BH437" s="215">
        <f>IF(N437="sníž. přenesená",J437,0)</f>
        <v>0</v>
      </c>
      <c r="BI437" s="215">
        <f>IF(N437="nulová",J437,0)</f>
        <v>0</v>
      </c>
      <c r="BJ437" s="26" t="s">
        <v>24</v>
      </c>
      <c r="BK437" s="215">
        <f>ROUND(I437*H437,2)</f>
        <v>0</v>
      </c>
      <c r="BL437" s="26" t="s">
        <v>354</v>
      </c>
      <c r="BM437" s="26" t="s">
        <v>6432</v>
      </c>
    </row>
    <row r="438" s="1" customFormat="1">
      <c r="B438" s="48"/>
      <c r="D438" s="216" t="s">
        <v>288</v>
      </c>
      <c r="F438" s="217" t="s">
        <v>6433</v>
      </c>
      <c r="I438" s="218"/>
      <c r="L438" s="48"/>
      <c r="M438" s="219"/>
      <c r="N438" s="49"/>
      <c r="O438" s="49"/>
      <c r="P438" s="49"/>
      <c r="Q438" s="49"/>
      <c r="R438" s="49"/>
      <c r="S438" s="49"/>
      <c r="T438" s="87"/>
      <c r="AT438" s="26" t="s">
        <v>288</v>
      </c>
      <c r="AU438" s="26" t="s">
        <v>87</v>
      </c>
    </row>
    <row r="439" s="1" customFormat="1" ht="16.5" customHeight="1">
      <c r="B439" s="203"/>
      <c r="C439" s="255" t="s">
        <v>1638</v>
      </c>
      <c r="D439" s="255" t="s">
        <v>512</v>
      </c>
      <c r="E439" s="256" t="s">
        <v>6434</v>
      </c>
      <c r="F439" s="257" t="s">
        <v>6435</v>
      </c>
      <c r="G439" s="258" t="s">
        <v>515</v>
      </c>
      <c r="H439" s="259">
        <v>3</v>
      </c>
      <c r="I439" s="260"/>
      <c r="J439" s="261">
        <f>ROUND(I439*H439,2)</f>
        <v>0</v>
      </c>
      <c r="K439" s="257" t="s">
        <v>389</v>
      </c>
      <c r="L439" s="262"/>
      <c r="M439" s="263" t="s">
        <v>5</v>
      </c>
      <c r="N439" s="264" t="s">
        <v>51</v>
      </c>
      <c r="O439" s="49"/>
      <c r="P439" s="213">
        <f>O439*H439</f>
        <v>0</v>
      </c>
      <c r="Q439" s="213">
        <v>0.00040000000000000002</v>
      </c>
      <c r="R439" s="213">
        <f>Q439*H439</f>
        <v>0.0012000000000000001</v>
      </c>
      <c r="S439" s="213">
        <v>0</v>
      </c>
      <c r="T439" s="214">
        <f>S439*H439</f>
        <v>0</v>
      </c>
      <c r="AR439" s="26" t="s">
        <v>738</v>
      </c>
      <c r="AT439" s="26" t="s">
        <v>512</v>
      </c>
      <c r="AU439" s="26" t="s">
        <v>87</v>
      </c>
      <c r="AY439" s="26" t="s">
        <v>281</v>
      </c>
      <c r="BE439" s="215">
        <f>IF(N439="základní",J439,0)</f>
        <v>0</v>
      </c>
      <c r="BF439" s="215">
        <f>IF(N439="snížená",J439,0)</f>
        <v>0</v>
      </c>
      <c r="BG439" s="215">
        <f>IF(N439="zákl. přenesená",J439,0)</f>
        <v>0</v>
      </c>
      <c r="BH439" s="215">
        <f>IF(N439="sníž. přenesená",J439,0)</f>
        <v>0</v>
      </c>
      <c r="BI439" s="215">
        <f>IF(N439="nulová",J439,0)</f>
        <v>0</v>
      </c>
      <c r="BJ439" s="26" t="s">
        <v>24</v>
      </c>
      <c r="BK439" s="215">
        <f>ROUND(I439*H439,2)</f>
        <v>0</v>
      </c>
      <c r="BL439" s="26" t="s">
        <v>354</v>
      </c>
      <c r="BM439" s="26" t="s">
        <v>6436</v>
      </c>
    </row>
    <row r="440" s="1" customFormat="1">
      <c r="B440" s="48"/>
      <c r="D440" s="216" t="s">
        <v>288</v>
      </c>
      <c r="F440" s="217" t="s">
        <v>6437</v>
      </c>
      <c r="I440" s="218"/>
      <c r="L440" s="48"/>
      <c r="M440" s="219"/>
      <c r="N440" s="49"/>
      <c r="O440" s="49"/>
      <c r="P440" s="49"/>
      <c r="Q440" s="49"/>
      <c r="R440" s="49"/>
      <c r="S440" s="49"/>
      <c r="T440" s="87"/>
      <c r="AT440" s="26" t="s">
        <v>288</v>
      </c>
      <c r="AU440" s="26" t="s">
        <v>87</v>
      </c>
    </row>
    <row r="441" s="1" customFormat="1" ht="16.5" customHeight="1">
      <c r="B441" s="203"/>
      <c r="C441" s="255" t="s">
        <v>1802</v>
      </c>
      <c r="D441" s="255" t="s">
        <v>512</v>
      </c>
      <c r="E441" s="256" t="s">
        <v>6438</v>
      </c>
      <c r="F441" s="257" t="s">
        <v>6439</v>
      </c>
      <c r="G441" s="258" t="s">
        <v>515</v>
      </c>
      <c r="H441" s="259">
        <v>1</v>
      </c>
      <c r="I441" s="260"/>
      <c r="J441" s="261">
        <f>ROUND(I441*H441,2)</f>
        <v>0</v>
      </c>
      <c r="K441" s="257" t="s">
        <v>5</v>
      </c>
      <c r="L441" s="262"/>
      <c r="M441" s="263" t="s">
        <v>5</v>
      </c>
      <c r="N441" s="264" t="s">
        <v>51</v>
      </c>
      <c r="O441" s="49"/>
      <c r="P441" s="213">
        <f>O441*H441</f>
        <v>0</v>
      </c>
      <c r="Q441" s="213">
        <v>0</v>
      </c>
      <c r="R441" s="213">
        <f>Q441*H441</f>
        <v>0</v>
      </c>
      <c r="S441" s="213">
        <v>0</v>
      </c>
      <c r="T441" s="214">
        <f>S441*H441</f>
        <v>0</v>
      </c>
      <c r="AR441" s="26" t="s">
        <v>738</v>
      </c>
      <c r="AT441" s="26" t="s">
        <v>512</v>
      </c>
      <c r="AU441" s="26" t="s">
        <v>87</v>
      </c>
      <c r="AY441" s="26" t="s">
        <v>281</v>
      </c>
      <c r="BE441" s="215">
        <f>IF(N441="základní",J441,0)</f>
        <v>0</v>
      </c>
      <c r="BF441" s="215">
        <f>IF(N441="snížená",J441,0)</f>
        <v>0</v>
      </c>
      <c r="BG441" s="215">
        <f>IF(N441="zákl. přenesená",J441,0)</f>
        <v>0</v>
      </c>
      <c r="BH441" s="215">
        <f>IF(N441="sníž. přenesená",J441,0)</f>
        <v>0</v>
      </c>
      <c r="BI441" s="215">
        <f>IF(N441="nulová",J441,0)</f>
        <v>0</v>
      </c>
      <c r="BJ441" s="26" t="s">
        <v>24</v>
      </c>
      <c r="BK441" s="215">
        <f>ROUND(I441*H441,2)</f>
        <v>0</v>
      </c>
      <c r="BL441" s="26" t="s">
        <v>354</v>
      </c>
      <c r="BM441" s="26" t="s">
        <v>6440</v>
      </c>
    </row>
    <row r="442" s="1" customFormat="1">
      <c r="B442" s="48"/>
      <c r="D442" s="216" t="s">
        <v>288</v>
      </c>
      <c r="F442" s="217" t="s">
        <v>6441</v>
      </c>
      <c r="I442" s="218"/>
      <c r="L442" s="48"/>
      <c r="M442" s="219"/>
      <c r="N442" s="49"/>
      <c r="O442" s="49"/>
      <c r="P442" s="49"/>
      <c r="Q442" s="49"/>
      <c r="R442" s="49"/>
      <c r="S442" s="49"/>
      <c r="T442" s="87"/>
      <c r="AT442" s="26" t="s">
        <v>288</v>
      </c>
      <c r="AU442" s="26" t="s">
        <v>87</v>
      </c>
    </row>
    <row r="443" s="1" customFormat="1" ht="16.5" customHeight="1">
      <c r="B443" s="203"/>
      <c r="C443" s="204" t="s">
        <v>1806</v>
      </c>
      <c r="D443" s="204" t="s">
        <v>282</v>
      </c>
      <c r="E443" s="205" t="s">
        <v>6442</v>
      </c>
      <c r="F443" s="206" t="s">
        <v>6443</v>
      </c>
      <c r="G443" s="207" t="s">
        <v>515</v>
      </c>
      <c r="H443" s="208">
        <v>1</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354</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354</v>
      </c>
      <c r="BM443" s="26" t="s">
        <v>6444</v>
      </c>
    </row>
    <row r="444" s="1" customFormat="1">
      <c r="B444" s="48"/>
      <c r="D444" s="216" t="s">
        <v>288</v>
      </c>
      <c r="F444" s="217" t="s">
        <v>6445</v>
      </c>
      <c r="I444" s="218"/>
      <c r="L444" s="48"/>
      <c r="M444" s="219"/>
      <c r="N444" s="49"/>
      <c r="O444" s="49"/>
      <c r="P444" s="49"/>
      <c r="Q444" s="49"/>
      <c r="R444" s="49"/>
      <c r="S444" s="49"/>
      <c r="T444" s="87"/>
      <c r="AT444" s="26" t="s">
        <v>288</v>
      </c>
      <c r="AU444" s="26" t="s">
        <v>87</v>
      </c>
    </row>
    <row r="445" s="1" customFormat="1" ht="16.5" customHeight="1">
      <c r="B445" s="203"/>
      <c r="C445" s="255" t="s">
        <v>1811</v>
      </c>
      <c r="D445" s="255" t="s">
        <v>512</v>
      </c>
      <c r="E445" s="256" t="s">
        <v>6446</v>
      </c>
      <c r="F445" s="257" t="s">
        <v>6447</v>
      </c>
      <c r="G445" s="258" t="s">
        <v>515</v>
      </c>
      <c r="H445" s="259">
        <v>1</v>
      </c>
      <c r="I445" s="260"/>
      <c r="J445" s="261">
        <f>ROUND(I445*H445,2)</f>
        <v>0</v>
      </c>
      <c r="K445" s="257" t="s">
        <v>389</v>
      </c>
      <c r="L445" s="262"/>
      <c r="M445" s="263" t="s">
        <v>5</v>
      </c>
      <c r="N445" s="264" t="s">
        <v>51</v>
      </c>
      <c r="O445" s="49"/>
      <c r="P445" s="213">
        <f>O445*H445</f>
        <v>0</v>
      </c>
      <c r="Q445" s="213">
        <v>0.0010499999999999999</v>
      </c>
      <c r="R445" s="213">
        <f>Q445*H445</f>
        <v>0.0010499999999999999</v>
      </c>
      <c r="S445" s="213">
        <v>0</v>
      </c>
      <c r="T445" s="214">
        <f>S445*H445</f>
        <v>0</v>
      </c>
      <c r="AR445" s="26" t="s">
        <v>738</v>
      </c>
      <c r="AT445" s="26" t="s">
        <v>512</v>
      </c>
      <c r="AU445" s="26" t="s">
        <v>87</v>
      </c>
      <c r="AY445" s="26" t="s">
        <v>281</v>
      </c>
      <c r="BE445" s="215">
        <f>IF(N445="základní",J445,0)</f>
        <v>0</v>
      </c>
      <c r="BF445" s="215">
        <f>IF(N445="snížená",J445,0)</f>
        <v>0</v>
      </c>
      <c r="BG445" s="215">
        <f>IF(N445="zákl. přenesená",J445,0)</f>
        <v>0</v>
      </c>
      <c r="BH445" s="215">
        <f>IF(N445="sníž. přenesená",J445,0)</f>
        <v>0</v>
      </c>
      <c r="BI445" s="215">
        <f>IF(N445="nulová",J445,0)</f>
        <v>0</v>
      </c>
      <c r="BJ445" s="26" t="s">
        <v>24</v>
      </c>
      <c r="BK445" s="215">
        <f>ROUND(I445*H445,2)</f>
        <v>0</v>
      </c>
      <c r="BL445" s="26" t="s">
        <v>354</v>
      </c>
      <c r="BM445" s="26" t="s">
        <v>6448</v>
      </c>
    </row>
    <row r="446" s="1" customFormat="1">
      <c r="B446" s="48"/>
      <c r="D446" s="216" t="s">
        <v>288</v>
      </c>
      <c r="F446" s="217" t="s">
        <v>6447</v>
      </c>
      <c r="I446" s="218"/>
      <c r="L446" s="48"/>
      <c r="M446" s="219"/>
      <c r="N446" s="49"/>
      <c r="O446" s="49"/>
      <c r="P446" s="49"/>
      <c r="Q446" s="49"/>
      <c r="R446" s="49"/>
      <c r="S446" s="49"/>
      <c r="T446" s="87"/>
      <c r="AT446" s="26" t="s">
        <v>288</v>
      </c>
      <c r="AU446" s="26" t="s">
        <v>87</v>
      </c>
    </row>
    <row r="447" s="1" customFormat="1" ht="16.5" customHeight="1">
      <c r="B447" s="203"/>
      <c r="C447" s="204" t="s">
        <v>1816</v>
      </c>
      <c r="D447" s="204" t="s">
        <v>282</v>
      </c>
      <c r="E447" s="205" t="s">
        <v>6449</v>
      </c>
      <c r="F447" s="206" t="s">
        <v>6450</v>
      </c>
      <c r="G447" s="207" t="s">
        <v>515</v>
      </c>
      <c r="H447" s="208">
        <v>1</v>
      </c>
      <c r="I447" s="209"/>
      <c r="J447" s="210">
        <f>ROUND(I447*H447,2)</f>
        <v>0</v>
      </c>
      <c r="K447" s="206" t="s">
        <v>389</v>
      </c>
      <c r="L447" s="48"/>
      <c r="M447" s="211" t="s">
        <v>5</v>
      </c>
      <c r="N447" s="212" t="s">
        <v>51</v>
      </c>
      <c r="O447" s="49"/>
      <c r="P447" s="213">
        <f>O447*H447</f>
        <v>0</v>
      </c>
      <c r="Q447" s="213">
        <v>0</v>
      </c>
      <c r="R447" s="213">
        <f>Q447*H447</f>
        <v>0</v>
      </c>
      <c r="S447" s="213">
        <v>0</v>
      </c>
      <c r="T447" s="214">
        <f>S447*H447</f>
        <v>0</v>
      </c>
      <c r="AR447" s="26" t="s">
        <v>354</v>
      </c>
      <c r="AT447" s="26" t="s">
        <v>282</v>
      </c>
      <c r="AU447" s="26" t="s">
        <v>87</v>
      </c>
      <c r="AY447" s="26" t="s">
        <v>281</v>
      </c>
      <c r="BE447" s="215">
        <f>IF(N447="základní",J447,0)</f>
        <v>0</v>
      </c>
      <c r="BF447" s="215">
        <f>IF(N447="snížená",J447,0)</f>
        <v>0</v>
      </c>
      <c r="BG447" s="215">
        <f>IF(N447="zákl. přenesená",J447,0)</f>
        <v>0</v>
      </c>
      <c r="BH447" s="215">
        <f>IF(N447="sníž. přenesená",J447,0)</f>
        <v>0</v>
      </c>
      <c r="BI447" s="215">
        <f>IF(N447="nulová",J447,0)</f>
        <v>0</v>
      </c>
      <c r="BJ447" s="26" t="s">
        <v>24</v>
      </c>
      <c r="BK447" s="215">
        <f>ROUND(I447*H447,2)</f>
        <v>0</v>
      </c>
      <c r="BL447" s="26" t="s">
        <v>354</v>
      </c>
      <c r="BM447" s="26" t="s">
        <v>6451</v>
      </c>
    </row>
    <row r="448" s="1" customFormat="1">
      <c r="B448" s="48"/>
      <c r="D448" s="216" t="s">
        <v>288</v>
      </c>
      <c r="F448" s="217" t="s">
        <v>6452</v>
      </c>
      <c r="I448" s="218"/>
      <c r="L448" s="48"/>
      <c r="M448" s="219"/>
      <c r="N448" s="49"/>
      <c r="O448" s="49"/>
      <c r="P448" s="49"/>
      <c r="Q448" s="49"/>
      <c r="R448" s="49"/>
      <c r="S448" s="49"/>
      <c r="T448" s="87"/>
      <c r="AT448" s="26" t="s">
        <v>288</v>
      </c>
      <c r="AU448" s="26" t="s">
        <v>87</v>
      </c>
    </row>
    <row r="449" s="1" customFormat="1" ht="16.5" customHeight="1">
      <c r="B449" s="203"/>
      <c r="C449" s="255" t="s">
        <v>1830</v>
      </c>
      <c r="D449" s="255" t="s">
        <v>512</v>
      </c>
      <c r="E449" s="256" t="s">
        <v>6453</v>
      </c>
      <c r="F449" s="257" t="s">
        <v>6454</v>
      </c>
      <c r="G449" s="258" t="s">
        <v>515</v>
      </c>
      <c r="H449" s="259">
        <v>1</v>
      </c>
      <c r="I449" s="260"/>
      <c r="J449" s="261">
        <f>ROUND(I449*H449,2)</f>
        <v>0</v>
      </c>
      <c r="K449" s="257" t="s">
        <v>389</v>
      </c>
      <c r="L449" s="262"/>
      <c r="M449" s="263" t="s">
        <v>5</v>
      </c>
      <c r="N449" s="264" t="s">
        <v>51</v>
      </c>
      <c r="O449" s="49"/>
      <c r="P449" s="213">
        <f>O449*H449</f>
        <v>0</v>
      </c>
      <c r="Q449" s="213">
        <v>0.00046999999999999999</v>
      </c>
      <c r="R449" s="213">
        <f>Q449*H449</f>
        <v>0.00046999999999999999</v>
      </c>
      <c r="S449" s="213">
        <v>0</v>
      </c>
      <c r="T449" s="214">
        <f>S449*H449</f>
        <v>0</v>
      </c>
      <c r="AR449" s="26" t="s">
        <v>738</v>
      </c>
      <c r="AT449" s="26" t="s">
        <v>512</v>
      </c>
      <c r="AU449" s="26" t="s">
        <v>87</v>
      </c>
      <c r="AY449" s="26" t="s">
        <v>281</v>
      </c>
      <c r="BE449" s="215">
        <f>IF(N449="základní",J449,0)</f>
        <v>0</v>
      </c>
      <c r="BF449" s="215">
        <f>IF(N449="snížená",J449,0)</f>
        <v>0</v>
      </c>
      <c r="BG449" s="215">
        <f>IF(N449="zákl. přenesená",J449,0)</f>
        <v>0</v>
      </c>
      <c r="BH449" s="215">
        <f>IF(N449="sníž. přenesená",J449,0)</f>
        <v>0</v>
      </c>
      <c r="BI449" s="215">
        <f>IF(N449="nulová",J449,0)</f>
        <v>0</v>
      </c>
      <c r="BJ449" s="26" t="s">
        <v>24</v>
      </c>
      <c r="BK449" s="215">
        <f>ROUND(I449*H449,2)</f>
        <v>0</v>
      </c>
      <c r="BL449" s="26" t="s">
        <v>354</v>
      </c>
      <c r="BM449" s="26" t="s">
        <v>6455</v>
      </c>
    </row>
    <row r="450" s="1" customFormat="1">
      <c r="B450" s="48"/>
      <c r="D450" s="216" t="s">
        <v>288</v>
      </c>
      <c r="F450" s="217" t="s">
        <v>6454</v>
      </c>
      <c r="I450" s="218"/>
      <c r="L450" s="48"/>
      <c r="M450" s="219"/>
      <c r="N450" s="49"/>
      <c r="O450" s="49"/>
      <c r="P450" s="49"/>
      <c r="Q450" s="49"/>
      <c r="R450" s="49"/>
      <c r="S450" s="49"/>
      <c r="T450" s="87"/>
      <c r="AT450" s="26" t="s">
        <v>288</v>
      </c>
      <c r="AU450" s="26" t="s">
        <v>87</v>
      </c>
    </row>
    <row r="451" s="13" customFormat="1">
      <c r="B451" s="239"/>
      <c r="D451" s="216" t="s">
        <v>402</v>
      </c>
      <c r="E451" s="240" t="s">
        <v>5</v>
      </c>
      <c r="F451" s="241" t="s">
        <v>24</v>
      </c>
      <c r="H451" s="242">
        <v>1</v>
      </c>
      <c r="I451" s="243"/>
      <c r="L451" s="239"/>
      <c r="M451" s="244"/>
      <c r="N451" s="245"/>
      <c r="O451" s="245"/>
      <c r="P451" s="245"/>
      <c r="Q451" s="245"/>
      <c r="R451" s="245"/>
      <c r="S451" s="245"/>
      <c r="T451" s="246"/>
      <c r="AT451" s="240" t="s">
        <v>402</v>
      </c>
      <c r="AU451" s="240" t="s">
        <v>87</v>
      </c>
      <c r="AV451" s="13" t="s">
        <v>87</v>
      </c>
      <c r="AW451" s="13" t="s">
        <v>43</v>
      </c>
      <c r="AX451" s="13" t="s">
        <v>80</v>
      </c>
      <c r="AY451" s="240" t="s">
        <v>281</v>
      </c>
    </row>
    <row r="452" s="1" customFormat="1" ht="16.5" customHeight="1">
      <c r="B452" s="203"/>
      <c r="C452" s="204" t="s">
        <v>1844</v>
      </c>
      <c r="D452" s="204" t="s">
        <v>282</v>
      </c>
      <c r="E452" s="205" t="s">
        <v>6456</v>
      </c>
      <c r="F452" s="206" t="s">
        <v>6457</v>
      </c>
      <c r="G452" s="207" t="s">
        <v>515</v>
      </c>
      <c r="H452" s="208">
        <v>11</v>
      </c>
      <c r="I452" s="209"/>
      <c r="J452" s="210">
        <f>ROUND(I452*H452,2)</f>
        <v>0</v>
      </c>
      <c r="K452" s="206" t="s">
        <v>389</v>
      </c>
      <c r="L452" s="48"/>
      <c r="M452" s="211" t="s">
        <v>5</v>
      </c>
      <c r="N452" s="212" t="s">
        <v>51</v>
      </c>
      <c r="O452" s="49"/>
      <c r="P452" s="213">
        <f>O452*H452</f>
        <v>0</v>
      </c>
      <c r="Q452" s="213">
        <v>0</v>
      </c>
      <c r="R452" s="213">
        <f>Q452*H452</f>
        <v>0</v>
      </c>
      <c r="S452" s="213">
        <v>0</v>
      </c>
      <c r="T452" s="214">
        <f>S452*H452</f>
        <v>0</v>
      </c>
      <c r="AR452" s="26" t="s">
        <v>354</v>
      </c>
      <c r="AT452" s="26" t="s">
        <v>282</v>
      </c>
      <c r="AU452" s="26" t="s">
        <v>87</v>
      </c>
      <c r="AY452" s="26" t="s">
        <v>281</v>
      </c>
      <c r="BE452" s="215">
        <f>IF(N452="základní",J452,0)</f>
        <v>0</v>
      </c>
      <c r="BF452" s="215">
        <f>IF(N452="snížená",J452,0)</f>
        <v>0</v>
      </c>
      <c r="BG452" s="215">
        <f>IF(N452="zákl. přenesená",J452,0)</f>
        <v>0</v>
      </c>
      <c r="BH452" s="215">
        <f>IF(N452="sníž. přenesená",J452,0)</f>
        <v>0</v>
      </c>
      <c r="BI452" s="215">
        <f>IF(N452="nulová",J452,0)</f>
        <v>0</v>
      </c>
      <c r="BJ452" s="26" t="s">
        <v>24</v>
      </c>
      <c r="BK452" s="215">
        <f>ROUND(I452*H452,2)</f>
        <v>0</v>
      </c>
      <c r="BL452" s="26" t="s">
        <v>354</v>
      </c>
      <c r="BM452" s="26" t="s">
        <v>6458</v>
      </c>
    </row>
    <row r="453" s="1" customFormat="1">
      <c r="B453" s="48"/>
      <c r="D453" s="216" t="s">
        <v>288</v>
      </c>
      <c r="F453" s="217" t="s">
        <v>6459</v>
      </c>
      <c r="I453" s="218"/>
      <c r="L453" s="48"/>
      <c r="M453" s="219"/>
      <c r="N453" s="49"/>
      <c r="O453" s="49"/>
      <c r="P453" s="49"/>
      <c r="Q453" s="49"/>
      <c r="R453" s="49"/>
      <c r="S453" s="49"/>
      <c r="T453" s="87"/>
      <c r="AT453" s="26" t="s">
        <v>288</v>
      </c>
      <c r="AU453" s="26" t="s">
        <v>87</v>
      </c>
    </row>
    <row r="454" s="1" customFormat="1" ht="16.5" customHeight="1">
      <c r="B454" s="203"/>
      <c r="C454" s="255" t="s">
        <v>1849</v>
      </c>
      <c r="D454" s="255" t="s">
        <v>512</v>
      </c>
      <c r="E454" s="256" t="s">
        <v>6460</v>
      </c>
      <c r="F454" s="257" t="s">
        <v>6461</v>
      </c>
      <c r="G454" s="258" t="s">
        <v>515</v>
      </c>
      <c r="H454" s="259">
        <v>11</v>
      </c>
      <c r="I454" s="260"/>
      <c r="J454" s="261">
        <f>ROUND(I454*H454,2)</f>
        <v>0</v>
      </c>
      <c r="K454" s="257" t="s">
        <v>389</v>
      </c>
      <c r="L454" s="262"/>
      <c r="M454" s="263" t="s">
        <v>5</v>
      </c>
      <c r="N454" s="264" t="s">
        <v>51</v>
      </c>
      <c r="O454" s="49"/>
      <c r="P454" s="213">
        <f>O454*H454</f>
        <v>0</v>
      </c>
      <c r="Q454" s="213">
        <v>0.00046999999999999999</v>
      </c>
      <c r="R454" s="213">
        <f>Q454*H454</f>
        <v>0.0051700000000000001</v>
      </c>
      <c r="S454" s="213">
        <v>0</v>
      </c>
      <c r="T454" s="214">
        <f>S454*H454</f>
        <v>0</v>
      </c>
      <c r="AR454" s="26" t="s">
        <v>738</v>
      </c>
      <c r="AT454" s="26" t="s">
        <v>512</v>
      </c>
      <c r="AU454" s="26" t="s">
        <v>87</v>
      </c>
      <c r="AY454" s="26" t="s">
        <v>281</v>
      </c>
      <c r="BE454" s="215">
        <f>IF(N454="základní",J454,0)</f>
        <v>0</v>
      </c>
      <c r="BF454" s="215">
        <f>IF(N454="snížená",J454,0)</f>
        <v>0</v>
      </c>
      <c r="BG454" s="215">
        <f>IF(N454="zákl. přenesená",J454,0)</f>
        <v>0</v>
      </c>
      <c r="BH454" s="215">
        <f>IF(N454="sníž. přenesená",J454,0)</f>
        <v>0</v>
      </c>
      <c r="BI454" s="215">
        <f>IF(N454="nulová",J454,0)</f>
        <v>0</v>
      </c>
      <c r="BJ454" s="26" t="s">
        <v>24</v>
      </c>
      <c r="BK454" s="215">
        <f>ROUND(I454*H454,2)</f>
        <v>0</v>
      </c>
      <c r="BL454" s="26" t="s">
        <v>354</v>
      </c>
      <c r="BM454" s="26" t="s">
        <v>6462</v>
      </c>
    </row>
    <row r="455" s="1" customFormat="1">
      <c r="B455" s="48"/>
      <c r="D455" s="216" t="s">
        <v>288</v>
      </c>
      <c r="F455" s="217" t="s">
        <v>6463</v>
      </c>
      <c r="I455" s="218"/>
      <c r="L455" s="48"/>
      <c r="M455" s="219"/>
      <c r="N455" s="49"/>
      <c r="O455" s="49"/>
      <c r="P455" s="49"/>
      <c r="Q455" s="49"/>
      <c r="R455" s="49"/>
      <c r="S455" s="49"/>
      <c r="T455" s="87"/>
      <c r="AT455" s="26" t="s">
        <v>288</v>
      </c>
      <c r="AU455" s="26" t="s">
        <v>87</v>
      </c>
    </row>
    <row r="456" s="13" customFormat="1">
      <c r="B456" s="239"/>
      <c r="D456" s="216" t="s">
        <v>402</v>
      </c>
      <c r="E456" s="240" t="s">
        <v>5</v>
      </c>
      <c r="F456" s="241" t="s">
        <v>6464</v>
      </c>
      <c r="H456" s="242">
        <v>11</v>
      </c>
      <c r="I456" s="243"/>
      <c r="L456" s="239"/>
      <c r="M456" s="244"/>
      <c r="N456" s="245"/>
      <c r="O456" s="245"/>
      <c r="P456" s="245"/>
      <c r="Q456" s="245"/>
      <c r="R456" s="245"/>
      <c r="S456" s="245"/>
      <c r="T456" s="246"/>
      <c r="AT456" s="240" t="s">
        <v>402</v>
      </c>
      <c r="AU456" s="240" t="s">
        <v>87</v>
      </c>
      <c r="AV456" s="13" t="s">
        <v>87</v>
      </c>
      <c r="AW456" s="13" t="s">
        <v>43</v>
      </c>
      <c r="AX456" s="13" t="s">
        <v>80</v>
      </c>
      <c r="AY456" s="240" t="s">
        <v>281</v>
      </c>
    </row>
    <row r="457" s="1" customFormat="1" ht="16.5" customHeight="1">
      <c r="B457" s="203"/>
      <c r="C457" s="204" t="s">
        <v>1855</v>
      </c>
      <c r="D457" s="204" t="s">
        <v>282</v>
      </c>
      <c r="E457" s="205" t="s">
        <v>6465</v>
      </c>
      <c r="F457" s="206" t="s">
        <v>6466</v>
      </c>
      <c r="G457" s="207" t="s">
        <v>515</v>
      </c>
      <c r="H457" s="208">
        <v>1</v>
      </c>
      <c r="I457" s="209"/>
      <c r="J457" s="210">
        <f>ROUND(I457*H457,2)</f>
        <v>0</v>
      </c>
      <c r="K457" s="206" t="s">
        <v>5</v>
      </c>
      <c r="L457" s="48"/>
      <c r="M457" s="211" t="s">
        <v>5</v>
      </c>
      <c r="N457" s="212" t="s">
        <v>51</v>
      </c>
      <c r="O457" s="49"/>
      <c r="P457" s="213">
        <f>O457*H457</f>
        <v>0</v>
      </c>
      <c r="Q457" s="213">
        <v>0</v>
      </c>
      <c r="R457" s="213">
        <f>Q457*H457</f>
        <v>0</v>
      </c>
      <c r="S457" s="213">
        <v>0</v>
      </c>
      <c r="T457" s="214">
        <f>S457*H457</f>
        <v>0</v>
      </c>
      <c r="AR457" s="26" t="s">
        <v>354</v>
      </c>
      <c r="AT457" s="26" t="s">
        <v>282</v>
      </c>
      <c r="AU457" s="26" t="s">
        <v>87</v>
      </c>
      <c r="AY457" s="26" t="s">
        <v>281</v>
      </c>
      <c r="BE457" s="215">
        <f>IF(N457="základní",J457,0)</f>
        <v>0</v>
      </c>
      <c r="BF457" s="215">
        <f>IF(N457="snížená",J457,0)</f>
        <v>0</v>
      </c>
      <c r="BG457" s="215">
        <f>IF(N457="zákl. přenesená",J457,0)</f>
        <v>0</v>
      </c>
      <c r="BH457" s="215">
        <f>IF(N457="sníž. přenesená",J457,0)</f>
        <v>0</v>
      </c>
      <c r="BI457" s="215">
        <f>IF(N457="nulová",J457,0)</f>
        <v>0</v>
      </c>
      <c r="BJ457" s="26" t="s">
        <v>24</v>
      </c>
      <c r="BK457" s="215">
        <f>ROUND(I457*H457,2)</f>
        <v>0</v>
      </c>
      <c r="BL457" s="26" t="s">
        <v>354</v>
      </c>
      <c r="BM457" s="26" t="s">
        <v>6467</v>
      </c>
    </row>
    <row r="458" s="1" customFormat="1" ht="16.5" customHeight="1">
      <c r="B458" s="203"/>
      <c r="C458" s="255" t="s">
        <v>1862</v>
      </c>
      <c r="D458" s="255" t="s">
        <v>512</v>
      </c>
      <c r="E458" s="256" t="s">
        <v>6468</v>
      </c>
      <c r="F458" s="257" t="s">
        <v>6469</v>
      </c>
      <c r="G458" s="258" t="s">
        <v>515</v>
      </c>
      <c r="H458" s="259">
        <v>1</v>
      </c>
      <c r="I458" s="260"/>
      <c r="J458" s="261">
        <f>ROUND(I458*H458,2)</f>
        <v>0</v>
      </c>
      <c r="K458" s="257" t="s">
        <v>5</v>
      </c>
      <c r="L458" s="262"/>
      <c r="M458" s="263" t="s">
        <v>5</v>
      </c>
      <c r="N458" s="264" t="s">
        <v>51</v>
      </c>
      <c r="O458" s="49"/>
      <c r="P458" s="213">
        <f>O458*H458</f>
        <v>0</v>
      </c>
      <c r="Q458" s="213">
        <v>0.00029999999999999997</v>
      </c>
      <c r="R458" s="213">
        <f>Q458*H458</f>
        <v>0.00029999999999999997</v>
      </c>
      <c r="S458" s="213">
        <v>0</v>
      </c>
      <c r="T458" s="214">
        <f>S458*H458</f>
        <v>0</v>
      </c>
      <c r="AR458" s="26" t="s">
        <v>738</v>
      </c>
      <c r="AT458" s="26" t="s">
        <v>512</v>
      </c>
      <c r="AU458" s="26" t="s">
        <v>87</v>
      </c>
      <c r="AY458" s="26" t="s">
        <v>281</v>
      </c>
      <c r="BE458" s="215">
        <f>IF(N458="základní",J458,0)</f>
        <v>0</v>
      </c>
      <c r="BF458" s="215">
        <f>IF(N458="snížená",J458,0)</f>
        <v>0</v>
      </c>
      <c r="BG458" s="215">
        <f>IF(N458="zákl. přenesená",J458,0)</f>
        <v>0</v>
      </c>
      <c r="BH458" s="215">
        <f>IF(N458="sníž. přenesená",J458,0)</f>
        <v>0</v>
      </c>
      <c r="BI458" s="215">
        <f>IF(N458="nulová",J458,0)</f>
        <v>0</v>
      </c>
      <c r="BJ458" s="26" t="s">
        <v>24</v>
      </c>
      <c r="BK458" s="215">
        <f>ROUND(I458*H458,2)</f>
        <v>0</v>
      </c>
      <c r="BL458" s="26" t="s">
        <v>354</v>
      </c>
      <c r="BM458" s="26" t="s">
        <v>6470</v>
      </c>
    </row>
    <row r="459" s="1" customFormat="1" ht="16.5" customHeight="1">
      <c r="B459" s="203"/>
      <c r="C459" s="204" t="s">
        <v>1869</v>
      </c>
      <c r="D459" s="204" t="s">
        <v>282</v>
      </c>
      <c r="E459" s="205" t="s">
        <v>6471</v>
      </c>
      <c r="F459" s="206" t="s">
        <v>6472</v>
      </c>
      <c r="G459" s="207" t="s">
        <v>515</v>
      </c>
      <c r="H459" s="208">
        <v>1</v>
      </c>
      <c r="I459" s="209"/>
      <c r="J459" s="210">
        <f>ROUND(I459*H459,2)</f>
        <v>0</v>
      </c>
      <c r="K459" s="206" t="s">
        <v>389</v>
      </c>
      <c r="L459" s="48"/>
      <c r="M459" s="211" t="s">
        <v>5</v>
      </c>
      <c r="N459" s="212" t="s">
        <v>51</v>
      </c>
      <c r="O459" s="49"/>
      <c r="P459" s="213">
        <f>O459*H459</f>
        <v>0</v>
      </c>
      <c r="Q459" s="213">
        <v>0</v>
      </c>
      <c r="R459" s="213">
        <f>Q459*H459</f>
        <v>0</v>
      </c>
      <c r="S459" s="213">
        <v>0</v>
      </c>
      <c r="T459" s="214">
        <f>S459*H459</f>
        <v>0</v>
      </c>
      <c r="AR459" s="26" t="s">
        <v>354</v>
      </c>
      <c r="AT459" s="26" t="s">
        <v>282</v>
      </c>
      <c r="AU459" s="26" t="s">
        <v>87</v>
      </c>
      <c r="AY459" s="26" t="s">
        <v>281</v>
      </c>
      <c r="BE459" s="215">
        <f>IF(N459="základní",J459,0)</f>
        <v>0</v>
      </c>
      <c r="BF459" s="215">
        <f>IF(N459="snížená",J459,0)</f>
        <v>0</v>
      </c>
      <c r="BG459" s="215">
        <f>IF(N459="zákl. přenesená",J459,0)</f>
        <v>0</v>
      </c>
      <c r="BH459" s="215">
        <f>IF(N459="sníž. přenesená",J459,0)</f>
        <v>0</v>
      </c>
      <c r="BI459" s="215">
        <f>IF(N459="nulová",J459,0)</f>
        <v>0</v>
      </c>
      <c r="BJ459" s="26" t="s">
        <v>24</v>
      </c>
      <c r="BK459" s="215">
        <f>ROUND(I459*H459,2)</f>
        <v>0</v>
      </c>
      <c r="BL459" s="26" t="s">
        <v>354</v>
      </c>
      <c r="BM459" s="26" t="s">
        <v>6473</v>
      </c>
    </row>
    <row r="460" s="1" customFormat="1">
      <c r="B460" s="48"/>
      <c r="D460" s="216" t="s">
        <v>288</v>
      </c>
      <c r="F460" s="217" t="s">
        <v>6474</v>
      </c>
      <c r="I460" s="218"/>
      <c r="L460" s="48"/>
      <c r="M460" s="219"/>
      <c r="N460" s="49"/>
      <c r="O460" s="49"/>
      <c r="P460" s="49"/>
      <c r="Q460" s="49"/>
      <c r="R460" s="49"/>
      <c r="S460" s="49"/>
      <c r="T460" s="87"/>
      <c r="AT460" s="26" t="s">
        <v>288</v>
      </c>
      <c r="AU460" s="26" t="s">
        <v>87</v>
      </c>
    </row>
    <row r="461" s="1" customFormat="1" ht="25.5" customHeight="1">
      <c r="B461" s="203"/>
      <c r="C461" s="255" t="s">
        <v>1874</v>
      </c>
      <c r="D461" s="255" t="s">
        <v>512</v>
      </c>
      <c r="E461" s="256" t="s">
        <v>6475</v>
      </c>
      <c r="F461" s="257" t="s">
        <v>6476</v>
      </c>
      <c r="G461" s="258" t="s">
        <v>515</v>
      </c>
      <c r="H461" s="259">
        <v>1</v>
      </c>
      <c r="I461" s="260"/>
      <c r="J461" s="261">
        <f>ROUND(I461*H461,2)</f>
        <v>0</v>
      </c>
      <c r="K461" s="257" t="s">
        <v>389</v>
      </c>
      <c r="L461" s="262"/>
      <c r="M461" s="263" t="s">
        <v>5</v>
      </c>
      <c r="N461" s="264" t="s">
        <v>51</v>
      </c>
      <c r="O461" s="49"/>
      <c r="P461" s="213">
        <f>O461*H461</f>
        <v>0</v>
      </c>
      <c r="Q461" s="213">
        <v>6.0000000000000002E-05</v>
      </c>
      <c r="R461" s="213">
        <f>Q461*H461</f>
        <v>6.0000000000000002E-05</v>
      </c>
      <c r="S461" s="213">
        <v>0</v>
      </c>
      <c r="T461" s="214">
        <f>S461*H461</f>
        <v>0</v>
      </c>
      <c r="AR461" s="26" t="s">
        <v>738</v>
      </c>
      <c r="AT461" s="26" t="s">
        <v>512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354</v>
      </c>
      <c r="BM461" s="26" t="s">
        <v>6477</v>
      </c>
    </row>
    <row r="462" s="1" customFormat="1">
      <c r="B462" s="48"/>
      <c r="D462" s="216" t="s">
        <v>288</v>
      </c>
      <c r="F462" s="217" t="s">
        <v>6478</v>
      </c>
      <c r="I462" s="218"/>
      <c r="L462" s="48"/>
      <c r="M462" s="219"/>
      <c r="N462" s="49"/>
      <c r="O462" s="49"/>
      <c r="P462" s="49"/>
      <c r="Q462" s="49"/>
      <c r="R462" s="49"/>
      <c r="S462" s="49"/>
      <c r="T462" s="87"/>
      <c r="AT462" s="26" t="s">
        <v>288</v>
      </c>
      <c r="AU462" s="26" t="s">
        <v>87</v>
      </c>
    </row>
    <row r="463" s="1" customFormat="1" ht="16.5" customHeight="1">
      <c r="B463" s="203"/>
      <c r="C463" s="204" t="s">
        <v>1879</v>
      </c>
      <c r="D463" s="204" t="s">
        <v>282</v>
      </c>
      <c r="E463" s="205" t="s">
        <v>6479</v>
      </c>
      <c r="F463" s="206" t="s">
        <v>6480</v>
      </c>
      <c r="G463" s="207" t="s">
        <v>515</v>
      </c>
      <c r="H463" s="208">
        <v>5</v>
      </c>
      <c r="I463" s="209"/>
      <c r="J463" s="210">
        <f>ROUND(I463*H463,2)</f>
        <v>0</v>
      </c>
      <c r="K463" s="206" t="s">
        <v>389</v>
      </c>
      <c r="L463" s="48"/>
      <c r="M463" s="211" t="s">
        <v>5</v>
      </c>
      <c r="N463" s="212" t="s">
        <v>51</v>
      </c>
      <c r="O463" s="49"/>
      <c r="P463" s="213">
        <f>O463*H463</f>
        <v>0</v>
      </c>
      <c r="Q463" s="213">
        <v>0</v>
      </c>
      <c r="R463" s="213">
        <f>Q463*H463</f>
        <v>0</v>
      </c>
      <c r="S463" s="213">
        <v>0</v>
      </c>
      <c r="T463" s="214">
        <f>S463*H463</f>
        <v>0</v>
      </c>
      <c r="AR463" s="26" t="s">
        <v>354</v>
      </c>
      <c r="AT463" s="26" t="s">
        <v>282</v>
      </c>
      <c r="AU463" s="26" t="s">
        <v>87</v>
      </c>
      <c r="AY463" s="26" t="s">
        <v>281</v>
      </c>
      <c r="BE463" s="215">
        <f>IF(N463="základní",J463,0)</f>
        <v>0</v>
      </c>
      <c r="BF463" s="215">
        <f>IF(N463="snížená",J463,0)</f>
        <v>0</v>
      </c>
      <c r="BG463" s="215">
        <f>IF(N463="zákl. přenesená",J463,0)</f>
        <v>0</v>
      </c>
      <c r="BH463" s="215">
        <f>IF(N463="sníž. přenesená",J463,0)</f>
        <v>0</v>
      </c>
      <c r="BI463" s="215">
        <f>IF(N463="nulová",J463,0)</f>
        <v>0</v>
      </c>
      <c r="BJ463" s="26" t="s">
        <v>24</v>
      </c>
      <c r="BK463" s="215">
        <f>ROUND(I463*H463,2)</f>
        <v>0</v>
      </c>
      <c r="BL463" s="26" t="s">
        <v>354</v>
      </c>
      <c r="BM463" s="26" t="s">
        <v>6481</v>
      </c>
    </row>
    <row r="464" s="13" customFormat="1">
      <c r="B464" s="239"/>
      <c r="D464" s="216" t="s">
        <v>402</v>
      </c>
      <c r="E464" s="240" t="s">
        <v>5</v>
      </c>
      <c r="F464" s="241" t="s">
        <v>6412</v>
      </c>
      <c r="H464" s="242">
        <v>5</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 customFormat="1" ht="16.5" customHeight="1">
      <c r="B465" s="203"/>
      <c r="C465" s="255" t="s">
        <v>1886</v>
      </c>
      <c r="D465" s="255" t="s">
        <v>512</v>
      </c>
      <c r="E465" s="256" t="s">
        <v>6482</v>
      </c>
      <c r="F465" s="257" t="s">
        <v>6483</v>
      </c>
      <c r="G465" s="258" t="s">
        <v>515</v>
      </c>
      <c r="H465" s="259">
        <v>2</v>
      </c>
      <c r="I465" s="260"/>
      <c r="J465" s="261">
        <f>ROUND(I465*H465,2)</f>
        <v>0</v>
      </c>
      <c r="K465" s="257" t="s">
        <v>5</v>
      </c>
      <c r="L465" s="262"/>
      <c r="M465" s="263" t="s">
        <v>5</v>
      </c>
      <c r="N465" s="264" t="s">
        <v>51</v>
      </c>
      <c r="O465" s="49"/>
      <c r="P465" s="213">
        <f>O465*H465</f>
        <v>0</v>
      </c>
      <c r="Q465" s="213">
        <v>0</v>
      </c>
      <c r="R465" s="213">
        <f>Q465*H465</f>
        <v>0</v>
      </c>
      <c r="S465" s="213">
        <v>0</v>
      </c>
      <c r="T465" s="214">
        <f>S465*H465</f>
        <v>0</v>
      </c>
      <c r="AR465" s="26" t="s">
        <v>738</v>
      </c>
      <c r="AT465" s="26" t="s">
        <v>512</v>
      </c>
      <c r="AU465" s="26" t="s">
        <v>87</v>
      </c>
      <c r="AY465" s="26" t="s">
        <v>281</v>
      </c>
      <c r="BE465" s="215">
        <f>IF(N465="základní",J465,0)</f>
        <v>0</v>
      </c>
      <c r="BF465" s="215">
        <f>IF(N465="snížená",J465,0)</f>
        <v>0</v>
      </c>
      <c r="BG465" s="215">
        <f>IF(N465="zákl. přenesená",J465,0)</f>
        <v>0</v>
      </c>
      <c r="BH465" s="215">
        <f>IF(N465="sníž. přenesená",J465,0)</f>
        <v>0</v>
      </c>
      <c r="BI465" s="215">
        <f>IF(N465="nulová",J465,0)</f>
        <v>0</v>
      </c>
      <c r="BJ465" s="26" t="s">
        <v>24</v>
      </c>
      <c r="BK465" s="215">
        <f>ROUND(I465*H465,2)</f>
        <v>0</v>
      </c>
      <c r="BL465" s="26" t="s">
        <v>354</v>
      </c>
      <c r="BM465" s="26" t="s">
        <v>6484</v>
      </c>
    </row>
    <row r="466" s="13" customFormat="1">
      <c r="B466" s="239"/>
      <c r="D466" s="216" t="s">
        <v>402</v>
      </c>
      <c r="E466" s="240" t="s">
        <v>5</v>
      </c>
      <c r="F466" s="241" t="s">
        <v>5169</v>
      </c>
      <c r="H466" s="242">
        <v>2</v>
      </c>
      <c r="I466" s="243"/>
      <c r="L466" s="239"/>
      <c r="M466" s="244"/>
      <c r="N466" s="245"/>
      <c r="O466" s="245"/>
      <c r="P466" s="245"/>
      <c r="Q466" s="245"/>
      <c r="R466" s="245"/>
      <c r="S466" s="245"/>
      <c r="T466" s="246"/>
      <c r="AT466" s="240" t="s">
        <v>402</v>
      </c>
      <c r="AU466" s="240" t="s">
        <v>87</v>
      </c>
      <c r="AV466" s="13" t="s">
        <v>87</v>
      </c>
      <c r="AW466" s="13" t="s">
        <v>43</v>
      </c>
      <c r="AX466" s="13" t="s">
        <v>80</v>
      </c>
      <c r="AY466" s="240" t="s">
        <v>281</v>
      </c>
    </row>
    <row r="467" s="1" customFormat="1" ht="16.5" customHeight="1">
      <c r="B467" s="203"/>
      <c r="C467" s="255" t="s">
        <v>1894</v>
      </c>
      <c r="D467" s="255" t="s">
        <v>512</v>
      </c>
      <c r="E467" s="256" t="s">
        <v>6485</v>
      </c>
      <c r="F467" s="257" t="s">
        <v>6486</v>
      </c>
      <c r="G467" s="258" t="s">
        <v>515</v>
      </c>
      <c r="H467" s="259">
        <v>3</v>
      </c>
      <c r="I467" s="260"/>
      <c r="J467" s="261">
        <f>ROUND(I467*H467,2)</f>
        <v>0</v>
      </c>
      <c r="K467" s="257" t="s">
        <v>5</v>
      </c>
      <c r="L467" s="262"/>
      <c r="M467" s="263" t="s">
        <v>5</v>
      </c>
      <c r="N467" s="264" t="s">
        <v>51</v>
      </c>
      <c r="O467" s="49"/>
      <c r="P467" s="213">
        <f>O467*H467</f>
        <v>0</v>
      </c>
      <c r="Q467" s="213">
        <v>0</v>
      </c>
      <c r="R467" s="213">
        <f>Q467*H467</f>
        <v>0</v>
      </c>
      <c r="S467" s="213">
        <v>0</v>
      </c>
      <c r="T467" s="214">
        <f>S467*H467</f>
        <v>0</v>
      </c>
      <c r="AR467" s="26" t="s">
        <v>738</v>
      </c>
      <c r="AT467" s="26" t="s">
        <v>512</v>
      </c>
      <c r="AU467" s="26" t="s">
        <v>87</v>
      </c>
      <c r="AY467" s="26" t="s">
        <v>281</v>
      </c>
      <c r="BE467" s="215">
        <f>IF(N467="základní",J467,0)</f>
        <v>0</v>
      </c>
      <c r="BF467" s="215">
        <f>IF(N467="snížená",J467,0)</f>
        <v>0</v>
      </c>
      <c r="BG467" s="215">
        <f>IF(N467="zákl. přenesená",J467,0)</f>
        <v>0</v>
      </c>
      <c r="BH467" s="215">
        <f>IF(N467="sníž. přenesená",J467,0)</f>
        <v>0</v>
      </c>
      <c r="BI467" s="215">
        <f>IF(N467="nulová",J467,0)</f>
        <v>0</v>
      </c>
      <c r="BJ467" s="26" t="s">
        <v>24</v>
      </c>
      <c r="BK467" s="215">
        <f>ROUND(I467*H467,2)</f>
        <v>0</v>
      </c>
      <c r="BL467" s="26" t="s">
        <v>354</v>
      </c>
      <c r="BM467" s="26" t="s">
        <v>6487</v>
      </c>
    </row>
    <row r="468" s="13" customFormat="1">
      <c r="B468" s="239"/>
      <c r="D468" s="216" t="s">
        <v>402</v>
      </c>
      <c r="E468" s="240" t="s">
        <v>5</v>
      </c>
      <c r="F468" s="241" t="s">
        <v>5513</v>
      </c>
      <c r="H468" s="242">
        <v>3</v>
      </c>
      <c r="I468" s="243"/>
      <c r="L468" s="239"/>
      <c r="M468" s="244"/>
      <c r="N468" s="245"/>
      <c r="O468" s="245"/>
      <c r="P468" s="245"/>
      <c r="Q468" s="245"/>
      <c r="R468" s="245"/>
      <c r="S468" s="245"/>
      <c r="T468" s="246"/>
      <c r="AT468" s="240" t="s">
        <v>402</v>
      </c>
      <c r="AU468" s="240" t="s">
        <v>87</v>
      </c>
      <c r="AV468" s="13" t="s">
        <v>87</v>
      </c>
      <c r="AW468" s="13" t="s">
        <v>43</v>
      </c>
      <c r="AX468" s="13" t="s">
        <v>80</v>
      </c>
      <c r="AY468" s="240" t="s">
        <v>281</v>
      </c>
    </row>
    <row r="469" s="1" customFormat="1" ht="16.5" customHeight="1">
      <c r="B469" s="203"/>
      <c r="C469" s="204" t="s">
        <v>1899</v>
      </c>
      <c r="D469" s="204" t="s">
        <v>282</v>
      </c>
      <c r="E469" s="205" t="s">
        <v>6488</v>
      </c>
      <c r="F469" s="206" t="s">
        <v>6489</v>
      </c>
      <c r="G469" s="207" t="s">
        <v>515</v>
      </c>
      <c r="H469" s="208">
        <v>1</v>
      </c>
      <c r="I469" s="209"/>
      <c r="J469" s="210">
        <f>ROUND(I469*H469,2)</f>
        <v>0</v>
      </c>
      <c r="K469" s="206" t="s">
        <v>5</v>
      </c>
      <c r="L469" s="48"/>
      <c r="M469" s="211" t="s">
        <v>5</v>
      </c>
      <c r="N469" s="212" t="s">
        <v>51</v>
      </c>
      <c r="O469" s="49"/>
      <c r="P469" s="213">
        <f>O469*H469</f>
        <v>0</v>
      </c>
      <c r="Q469" s="213">
        <v>0</v>
      </c>
      <c r="R469" s="213">
        <f>Q469*H469</f>
        <v>0</v>
      </c>
      <c r="S469" s="213">
        <v>0</v>
      </c>
      <c r="T469" s="214">
        <f>S469*H469</f>
        <v>0</v>
      </c>
      <c r="AR469" s="26" t="s">
        <v>354</v>
      </c>
      <c r="AT469" s="26" t="s">
        <v>282</v>
      </c>
      <c r="AU469" s="26" t="s">
        <v>87</v>
      </c>
      <c r="AY469" s="26" t="s">
        <v>281</v>
      </c>
      <c r="BE469" s="215">
        <f>IF(N469="základní",J469,0)</f>
        <v>0</v>
      </c>
      <c r="BF469" s="215">
        <f>IF(N469="snížená",J469,0)</f>
        <v>0</v>
      </c>
      <c r="BG469" s="215">
        <f>IF(N469="zákl. přenesená",J469,0)</f>
        <v>0</v>
      </c>
      <c r="BH469" s="215">
        <f>IF(N469="sníž. přenesená",J469,0)</f>
        <v>0</v>
      </c>
      <c r="BI469" s="215">
        <f>IF(N469="nulová",J469,0)</f>
        <v>0</v>
      </c>
      <c r="BJ469" s="26" t="s">
        <v>24</v>
      </c>
      <c r="BK469" s="215">
        <f>ROUND(I469*H469,2)</f>
        <v>0</v>
      </c>
      <c r="BL469" s="26" t="s">
        <v>354</v>
      </c>
      <c r="BM469" s="26" t="s">
        <v>6490</v>
      </c>
    </row>
    <row r="470" s="1" customFormat="1">
      <c r="B470" s="48"/>
      <c r="D470" s="216" t="s">
        <v>288</v>
      </c>
      <c r="F470" s="217" t="s">
        <v>6491</v>
      </c>
      <c r="I470" s="218"/>
      <c r="L470" s="48"/>
      <c r="M470" s="219"/>
      <c r="N470" s="49"/>
      <c r="O470" s="49"/>
      <c r="P470" s="49"/>
      <c r="Q470" s="49"/>
      <c r="R470" s="49"/>
      <c r="S470" s="49"/>
      <c r="T470" s="87"/>
      <c r="AT470" s="26" t="s">
        <v>288</v>
      </c>
      <c r="AU470" s="26" t="s">
        <v>87</v>
      </c>
    </row>
    <row r="471" s="10" customFormat="1" ht="29.88" customHeight="1">
      <c r="B471" s="192"/>
      <c r="D471" s="193" t="s">
        <v>79</v>
      </c>
      <c r="E471" s="230" t="s">
        <v>6492</v>
      </c>
      <c r="F471" s="230" t="s">
        <v>6493</v>
      </c>
      <c r="I471" s="195"/>
      <c r="J471" s="231">
        <f>BK471</f>
        <v>0</v>
      </c>
      <c r="L471" s="192"/>
      <c r="M471" s="197"/>
      <c r="N471" s="198"/>
      <c r="O471" s="198"/>
      <c r="P471" s="199">
        <f>SUM(P472:P530)</f>
        <v>0</v>
      </c>
      <c r="Q471" s="198"/>
      <c r="R471" s="199">
        <f>SUM(R472:R530)</f>
        <v>0</v>
      </c>
      <c r="S471" s="198"/>
      <c r="T471" s="200">
        <f>SUM(T472:T530)</f>
        <v>0</v>
      </c>
      <c r="AR471" s="193" t="s">
        <v>87</v>
      </c>
      <c r="AT471" s="201" t="s">
        <v>79</v>
      </c>
      <c r="AU471" s="201" t="s">
        <v>24</v>
      </c>
      <c r="AY471" s="193" t="s">
        <v>281</v>
      </c>
      <c r="BK471" s="202">
        <f>SUM(BK472:BK530)</f>
        <v>0</v>
      </c>
    </row>
    <row r="472" s="1" customFormat="1" ht="16.5" customHeight="1">
      <c r="B472" s="203"/>
      <c r="C472" s="204" t="s">
        <v>1904</v>
      </c>
      <c r="D472" s="204" t="s">
        <v>282</v>
      </c>
      <c r="E472" s="205" t="s">
        <v>6494</v>
      </c>
      <c r="F472" s="206" t="s">
        <v>6495</v>
      </c>
      <c r="G472" s="207" t="s">
        <v>515</v>
      </c>
      <c r="H472" s="208">
        <v>31</v>
      </c>
      <c r="I472" s="209"/>
      <c r="J472" s="210">
        <f>ROUND(I472*H472,2)</f>
        <v>0</v>
      </c>
      <c r="K472" s="206" t="s">
        <v>389</v>
      </c>
      <c r="L472" s="48"/>
      <c r="M472" s="211" t="s">
        <v>5</v>
      </c>
      <c r="N472" s="212" t="s">
        <v>51</v>
      </c>
      <c r="O472" s="49"/>
      <c r="P472" s="213">
        <f>O472*H472</f>
        <v>0</v>
      </c>
      <c r="Q472" s="213">
        <v>0</v>
      </c>
      <c r="R472" s="213">
        <f>Q472*H472</f>
        <v>0</v>
      </c>
      <c r="S472" s="213">
        <v>0</v>
      </c>
      <c r="T472" s="214">
        <f>S472*H472</f>
        <v>0</v>
      </c>
      <c r="AR472" s="26" t="s">
        <v>354</v>
      </c>
      <c r="AT472" s="26" t="s">
        <v>282</v>
      </c>
      <c r="AU472" s="26" t="s">
        <v>87</v>
      </c>
      <c r="AY472" s="26" t="s">
        <v>281</v>
      </c>
      <c r="BE472" s="215">
        <f>IF(N472="základní",J472,0)</f>
        <v>0</v>
      </c>
      <c r="BF472" s="215">
        <f>IF(N472="snížená",J472,0)</f>
        <v>0</v>
      </c>
      <c r="BG472" s="215">
        <f>IF(N472="zákl. přenesená",J472,0)</f>
        <v>0</v>
      </c>
      <c r="BH472" s="215">
        <f>IF(N472="sníž. přenesená",J472,0)</f>
        <v>0</v>
      </c>
      <c r="BI472" s="215">
        <f>IF(N472="nulová",J472,0)</f>
        <v>0</v>
      </c>
      <c r="BJ472" s="26" t="s">
        <v>24</v>
      </c>
      <c r="BK472" s="215">
        <f>ROUND(I472*H472,2)</f>
        <v>0</v>
      </c>
      <c r="BL472" s="26" t="s">
        <v>354</v>
      </c>
      <c r="BM472" s="26" t="s">
        <v>6496</v>
      </c>
    </row>
    <row r="473" s="1" customFormat="1">
      <c r="B473" s="48"/>
      <c r="D473" s="216" t="s">
        <v>288</v>
      </c>
      <c r="F473" s="217" t="s">
        <v>6497</v>
      </c>
      <c r="I473" s="218"/>
      <c r="L473" s="48"/>
      <c r="M473" s="219"/>
      <c r="N473" s="49"/>
      <c r="O473" s="49"/>
      <c r="P473" s="49"/>
      <c r="Q473" s="49"/>
      <c r="R473" s="49"/>
      <c r="S473" s="49"/>
      <c r="T473" s="87"/>
      <c r="AT473" s="26" t="s">
        <v>288</v>
      </c>
      <c r="AU473" s="26" t="s">
        <v>87</v>
      </c>
    </row>
    <row r="474" s="13" customFormat="1">
      <c r="B474" s="239"/>
      <c r="D474" s="216" t="s">
        <v>402</v>
      </c>
      <c r="E474" s="240" t="s">
        <v>5</v>
      </c>
      <c r="F474" s="241" t="s">
        <v>6498</v>
      </c>
      <c r="H474" s="242">
        <v>31</v>
      </c>
      <c r="I474" s="243"/>
      <c r="L474" s="239"/>
      <c r="M474" s="244"/>
      <c r="N474" s="245"/>
      <c r="O474" s="245"/>
      <c r="P474" s="245"/>
      <c r="Q474" s="245"/>
      <c r="R474" s="245"/>
      <c r="S474" s="245"/>
      <c r="T474" s="246"/>
      <c r="AT474" s="240" t="s">
        <v>402</v>
      </c>
      <c r="AU474" s="240" t="s">
        <v>87</v>
      </c>
      <c r="AV474" s="13" t="s">
        <v>87</v>
      </c>
      <c r="AW474" s="13" t="s">
        <v>43</v>
      </c>
      <c r="AX474" s="13" t="s">
        <v>24</v>
      </c>
      <c r="AY474" s="240" t="s">
        <v>281</v>
      </c>
    </row>
    <row r="475" s="1" customFormat="1" ht="25.5" customHeight="1">
      <c r="B475" s="203"/>
      <c r="C475" s="255" t="s">
        <v>1913</v>
      </c>
      <c r="D475" s="255" t="s">
        <v>512</v>
      </c>
      <c r="E475" s="256" t="s">
        <v>6499</v>
      </c>
      <c r="F475" s="257" t="s">
        <v>6500</v>
      </c>
      <c r="G475" s="258" t="s">
        <v>515</v>
      </c>
      <c r="H475" s="259">
        <v>8</v>
      </c>
      <c r="I475" s="260"/>
      <c r="J475" s="261">
        <f>ROUND(I475*H475,2)</f>
        <v>0</v>
      </c>
      <c r="K475" s="257" t="s">
        <v>5</v>
      </c>
      <c r="L475" s="262"/>
      <c r="M475" s="263" t="s">
        <v>5</v>
      </c>
      <c r="N475" s="264" t="s">
        <v>51</v>
      </c>
      <c r="O475" s="49"/>
      <c r="P475" s="213">
        <f>O475*H475</f>
        <v>0</v>
      </c>
      <c r="Q475" s="213">
        <v>0</v>
      </c>
      <c r="R475" s="213">
        <f>Q475*H475</f>
        <v>0</v>
      </c>
      <c r="S475" s="213">
        <v>0</v>
      </c>
      <c r="T475" s="214">
        <f>S475*H475</f>
        <v>0</v>
      </c>
      <c r="AR475" s="26" t="s">
        <v>738</v>
      </c>
      <c r="AT475" s="26" t="s">
        <v>512</v>
      </c>
      <c r="AU475" s="26" t="s">
        <v>87</v>
      </c>
      <c r="AY475" s="26" t="s">
        <v>281</v>
      </c>
      <c r="BE475" s="215">
        <f>IF(N475="základní",J475,0)</f>
        <v>0</v>
      </c>
      <c r="BF475" s="215">
        <f>IF(N475="snížená",J475,0)</f>
        <v>0</v>
      </c>
      <c r="BG475" s="215">
        <f>IF(N475="zákl. přenesená",J475,0)</f>
        <v>0</v>
      </c>
      <c r="BH475" s="215">
        <f>IF(N475="sníž. přenesená",J475,0)</f>
        <v>0</v>
      </c>
      <c r="BI475" s="215">
        <f>IF(N475="nulová",J475,0)</f>
        <v>0</v>
      </c>
      <c r="BJ475" s="26" t="s">
        <v>24</v>
      </c>
      <c r="BK475" s="215">
        <f>ROUND(I475*H475,2)</f>
        <v>0</v>
      </c>
      <c r="BL475" s="26" t="s">
        <v>354</v>
      </c>
      <c r="BM475" s="26" t="s">
        <v>6501</v>
      </c>
    </row>
    <row r="476" s="1" customFormat="1">
      <c r="B476" s="48"/>
      <c r="D476" s="216" t="s">
        <v>288</v>
      </c>
      <c r="F476" s="217" t="s">
        <v>6502</v>
      </c>
      <c r="I476" s="218"/>
      <c r="L476" s="48"/>
      <c r="M476" s="219"/>
      <c r="N476" s="49"/>
      <c r="O476" s="49"/>
      <c r="P476" s="49"/>
      <c r="Q476" s="49"/>
      <c r="R476" s="49"/>
      <c r="S476" s="49"/>
      <c r="T476" s="87"/>
      <c r="AT476" s="26" t="s">
        <v>288</v>
      </c>
      <c r="AU476" s="26" t="s">
        <v>87</v>
      </c>
    </row>
    <row r="477" s="1" customFormat="1" ht="25.5" customHeight="1">
      <c r="B477" s="203"/>
      <c r="C477" s="255" t="s">
        <v>1917</v>
      </c>
      <c r="D477" s="255" t="s">
        <v>512</v>
      </c>
      <c r="E477" s="256" t="s">
        <v>6503</v>
      </c>
      <c r="F477" s="257" t="s">
        <v>6504</v>
      </c>
      <c r="G477" s="258" t="s">
        <v>515</v>
      </c>
      <c r="H477" s="259">
        <v>23</v>
      </c>
      <c r="I477" s="260"/>
      <c r="J477" s="261">
        <f>ROUND(I477*H477,2)</f>
        <v>0</v>
      </c>
      <c r="K477" s="257" t="s">
        <v>5</v>
      </c>
      <c r="L477" s="262"/>
      <c r="M477" s="263" t="s">
        <v>5</v>
      </c>
      <c r="N477" s="264" t="s">
        <v>51</v>
      </c>
      <c r="O477" s="49"/>
      <c r="P477" s="213">
        <f>O477*H477</f>
        <v>0</v>
      </c>
      <c r="Q477" s="213">
        <v>0</v>
      </c>
      <c r="R477" s="213">
        <f>Q477*H477</f>
        <v>0</v>
      </c>
      <c r="S477" s="213">
        <v>0</v>
      </c>
      <c r="T477" s="214">
        <f>S477*H477</f>
        <v>0</v>
      </c>
      <c r="AR477" s="26" t="s">
        <v>738</v>
      </c>
      <c r="AT477" s="26" t="s">
        <v>512</v>
      </c>
      <c r="AU477" s="26" t="s">
        <v>87</v>
      </c>
      <c r="AY477" s="26" t="s">
        <v>281</v>
      </c>
      <c r="BE477" s="215">
        <f>IF(N477="základní",J477,0)</f>
        <v>0</v>
      </c>
      <c r="BF477" s="215">
        <f>IF(N477="snížená",J477,0)</f>
        <v>0</v>
      </c>
      <c r="BG477" s="215">
        <f>IF(N477="zákl. přenesená",J477,0)</f>
        <v>0</v>
      </c>
      <c r="BH477" s="215">
        <f>IF(N477="sníž. přenesená",J477,0)</f>
        <v>0</v>
      </c>
      <c r="BI477" s="215">
        <f>IF(N477="nulová",J477,0)</f>
        <v>0</v>
      </c>
      <c r="BJ477" s="26" t="s">
        <v>24</v>
      </c>
      <c r="BK477" s="215">
        <f>ROUND(I477*H477,2)</f>
        <v>0</v>
      </c>
      <c r="BL477" s="26" t="s">
        <v>354</v>
      </c>
      <c r="BM477" s="26" t="s">
        <v>6505</v>
      </c>
    </row>
    <row r="478" s="1" customFormat="1">
      <c r="B478" s="48"/>
      <c r="D478" s="216" t="s">
        <v>288</v>
      </c>
      <c r="F478" s="217" t="s">
        <v>6506</v>
      </c>
      <c r="I478" s="218"/>
      <c r="L478" s="48"/>
      <c r="M478" s="219"/>
      <c r="N478" s="49"/>
      <c r="O478" s="49"/>
      <c r="P478" s="49"/>
      <c r="Q478" s="49"/>
      <c r="R478" s="49"/>
      <c r="S478" s="49"/>
      <c r="T478" s="87"/>
      <c r="AT478" s="26" t="s">
        <v>288</v>
      </c>
      <c r="AU478" s="26" t="s">
        <v>87</v>
      </c>
    </row>
    <row r="479" s="13" customFormat="1">
      <c r="B479" s="239"/>
      <c r="D479" s="216" t="s">
        <v>402</v>
      </c>
      <c r="E479" s="240" t="s">
        <v>5</v>
      </c>
      <c r="F479" s="241" t="s">
        <v>6507</v>
      </c>
      <c r="H479" s="242">
        <v>23</v>
      </c>
      <c r="I479" s="243"/>
      <c r="L479" s="239"/>
      <c r="M479" s="244"/>
      <c r="N479" s="245"/>
      <c r="O479" s="245"/>
      <c r="P479" s="245"/>
      <c r="Q479" s="245"/>
      <c r="R479" s="245"/>
      <c r="S479" s="245"/>
      <c r="T479" s="246"/>
      <c r="AT479" s="240" t="s">
        <v>402</v>
      </c>
      <c r="AU479" s="240" t="s">
        <v>87</v>
      </c>
      <c r="AV479" s="13" t="s">
        <v>87</v>
      </c>
      <c r="AW479" s="13" t="s">
        <v>43</v>
      </c>
      <c r="AX479" s="13" t="s">
        <v>80</v>
      </c>
      <c r="AY479" s="240" t="s">
        <v>281</v>
      </c>
    </row>
    <row r="480" s="1" customFormat="1" ht="16.5" customHeight="1">
      <c r="B480" s="203"/>
      <c r="C480" s="204" t="s">
        <v>1943</v>
      </c>
      <c r="D480" s="204" t="s">
        <v>282</v>
      </c>
      <c r="E480" s="205" t="s">
        <v>6508</v>
      </c>
      <c r="F480" s="206" t="s">
        <v>6509</v>
      </c>
      <c r="G480" s="207" t="s">
        <v>515</v>
      </c>
      <c r="H480" s="208">
        <v>87</v>
      </c>
      <c r="I480" s="209"/>
      <c r="J480" s="210">
        <f>ROUND(I480*H480,2)</f>
        <v>0</v>
      </c>
      <c r="K480" s="206" t="s">
        <v>389</v>
      </c>
      <c r="L480" s="48"/>
      <c r="M480" s="211" t="s">
        <v>5</v>
      </c>
      <c r="N480" s="212" t="s">
        <v>51</v>
      </c>
      <c r="O480" s="49"/>
      <c r="P480" s="213">
        <f>O480*H480</f>
        <v>0</v>
      </c>
      <c r="Q480" s="213">
        <v>0</v>
      </c>
      <c r="R480" s="213">
        <f>Q480*H480</f>
        <v>0</v>
      </c>
      <c r="S480" s="213">
        <v>0</v>
      </c>
      <c r="T480" s="214">
        <f>S480*H480</f>
        <v>0</v>
      </c>
      <c r="AR480" s="26" t="s">
        <v>354</v>
      </c>
      <c r="AT480" s="26" t="s">
        <v>282</v>
      </c>
      <c r="AU480" s="26" t="s">
        <v>87</v>
      </c>
      <c r="AY480" s="26" t="s">
        <v>281</v>
      </c>
      <c r="BE480" s="215">
        <f>IF(N480="základní",J480,0)</f>
        <v>0</v>
      </c>
      <c r="BF480" s="215">
        <f>IF(N480="snížená",J480,0)</f>
        <v>0</v>
      </c>
      <c r="BG480" s="215">
        <f>IF(N480="zákl. přenesená",J480,0)</f>
        <v>0</v>
      </c>
      <c r="BH480" s="215">
        <f>IF(N480="sníž. přenesená",J480,0)</f>
        <v>0</v>
      </c>
      <c r="BI480" s="215">
        <f>IF(N480="nulová",J480,0)</f>
        <v>0</v>
      </c>
      <c r="BJ480" s="26" t="s">
        <v>24</v>
      </c>
      <c r="BK480" s="215">
        <f>ROUND(I480*H480,2)</f>
        <v>0</v>
      </c>
      <c r="BL480" s="26" t="s">
        <v>354</v>
      </c>
      <c r="BM480" s="26" t="s">
        <v>6510</v>
      </c>
    </row>
    <row r="481" s="1" customFormat="1">
      <c r="B481" s="48"/>
      <c r="D481" s="216" t="s">
        <v>288</v>
      </c>
      <c r="F481" s="217" t="s">
        <v>6511</v>
      </c>
      <c r="I481" s="218"/>
      <c r="L481" s="48"/>
      <c r="M481" s="219"/>
      <c r="N481" s="49"/>
      <c r="O481" s="49"/>
      <c r="P481" s="49"/>
      <c r="Q481" s="49"/>
      <c r="R481" s="49"/>
      <c r="S481" s="49"/>
      <c r="T481" s="87"/>
      <c r="AT481" s="26" t="s">
        <v>288</v>
      </c>
      <c r="AU481" s="26" t="s">
        <v>87</v>
      </c>
    </row>
    <row r="482" s="13" customFormat="1">
      <c r="B482" s="239"/>
      <c r="D482" s="216" t="s">
        <v>402</v>
      </c>
      <c r="E482" s="240" t="s">
        <v>5</v>
      </c>
      <c r="F482" s="241" t="s">
        <v>6512</v>
      </c>
      <c r="H482" s="242">
        <v>87</v>
      </c>
      <c r="I482" s="243"/>
      <c r="L482" s="239"/>
      <c r="M482" s="244"/>
      <c r="N482" s="245"/>
      <c r="O482" s="245"/>
      <c r="P482" s="245"/>
      <c r="Q482" s="245"/>
      <c r="R482" s="245"/>
      <c r="S482" s="245"/>
      <c r="T482" s="246"/>
      <c r="AT482" s="240" t="s">
        <v>402</v>
      </c>
      <c r="AU482" s="240" t="s">
        <v>87</v>
      </c>
      <c r="AV482" s="13" t="s">
        <v>87</v>
      </c>
      <c r="AW482" s="13" t="s">
        <v>43</v>
      </c>
      <c r="AX482" s="13" t="s">
        <v>24</v>
      </c>
      <c r="AY482" s="240" t="s">
        <v>281</v>
      </c>
    </row>
    <row r="483" s="1" customFormat="1" ht="25.5" customHeight="1">
      <c r="B483" s="203"/>
      <c r="C483" s="255" t="s">
        <v>1951</v>
      </c>
      <c r="D483" s="255" t="s">
        <v>512</v>
      </c>
      <c r="E483" s="256" t="s">
        <v>6513</v>
      </c>
      <c r="F483" s="257" t="s">
        <v>6514</v>
      </c>
      <c r="G483" s="258" t="s">
        <v>515</v>
      </c>
      <c r="H483" s="259">
        <v>74</v>
      </c>
      <c r="I483" s="260"/>
      <c r="J483" s="261">
        <f>ROUND(I483*H483,2)</f>
        <v>0</v>
      </c>
      <c r="K483" s="257" t="s">
        <v>5</v>
      </c>
      <c r="L483" s="262"/>
      <c r="M483" s="263" t="s">
        <v>5</v>
      </c>
      <c r="N483" s="264" t="s">
        <v>51</v>
      </c>
      <c r="O483" s="49"/>
      <c r="P483" s="213">
        <f>O483*H483</f>
        <v>0</v>
      </c>
      <c r="Q483" s="213">
        <v>0</v>
      </c>
      <c r="R483" s="213">
        <f>Q483*H483</f>
        <v>0</v>
      </c>
      <c r="S483" s="213">
        <v>0</v>
      </c>
      <c r="T483" s="214">
        <f>S483*H483</f>
        <v>0</v>
      </c>
      <c r="AR483" s="26" t="s">
        <v>738</v>
      </c>
      <c r="AT483" s="26" t="s">
        <v>512</v>
      </c>
      <c r="AU483" s="26" t="s">
        <v>87</v>
      </c>
      <c r="AY483" s="26" t="s">
        <v>281</v>
      </c>
      <c r="BE483" s="215">
        <f>IF(N483="základní",J483,0)</f>
        <v>0</v>
      </c>
      <c r="BF483" s="215">
        <f>IF(N483="snížená",J483,0)</f>
        <v>0</v>
      </c>
      <c r="BG483" s="215">
        <f>IF(N483="zákl. přenesená",J483,0)</f>
        <v>0</v>
      </c>
      <c r="BH483" s="215">
        <f>IF(N483="sníž. přenesená",J483,0)</f>
        <v>0</v>
      </c>
      <c r="BI483" s="215">
        <f>IF(N483="nulová",J483,0)</f>
        <v>0</v>
      </c>
      <c r="BJ483" s="26" t="s">
        <v>24</v>
      </c>
      <c r="BK483" s="215">
        <f>ROUND(I483*H483,2)</f>
        <v>0</v>
      </c>
      <c r="BL483" s="26" t="s">
        <v>354</v>
      </c>
      <c r="BM483" s="26" t="s">
        <v>6515</v>
      </c>
    </row>
    <row r="484" s="1" customFormat="1">
      <c r="B484" s="48"/>
      <c r="D484" s="216" t="s">
        <v>288</v>
      </c>
      <c r="F484" s="217" t="s">
        <v>6516</v>
      </c>
      <c r="I484" s="218"/>
      <c r="L484" s="48"/>
      <c r="M484" s="219"/>
      <c r="N484" s="49"/>
      <c r="O484" s="49"/>
      <c r="P484" s="49"/>
      <c r="Q484" s="49"/>
      <c r="R484" s="49"/>
      <c r="S484" s="49"/>
      <c r="T484" s="87"/>
      <c r="AT484" s="26" t="s">
        <v>288</v>
      </c>
      <c r="AU484" s="26" t="s">
        <v>87</v>
      </c>
    </row>
    <row r="485" s="13" customFormat="1">
      <c r="B485" s="239"/>
      <c r="D485" s="216" t="s">
        <v>402</v>
      </c>
      <c r="E485" s="240" t="s">
        <v>5</v>
      </c>
      <c r="F485" s="241" t="s">
        <v>6517</v>
      </c>
      <c r="H485" s="242">
        <v>74</v>
      </c>
      <c r="I485" s="243"/>
      <c r="L485" s="239"/>
      <c r="M485" s="244"/>
      <c r="N485" s="245"/>
      <c r="O485" s="245"/>
      <c r="P485" s="245"/>
      <c r="Q485" s="245"/>
      <c r="R485" s="245"/>
      <c r="S485" s="245"/>
      <c r="T485" s="246"/>
      <c r="AT485" s="240" t="s">
        <v>402</v>
      </c>
      <c r="AU485" s="240" t="s">
        <v>87</v>
      </c>
      <c r="AV485" s="13" t="s">
        <v>87</v>
      </c>
      <c r="AW485" s="13" t="s">
        <v>43</v>
      </c>
      <c r="AX485" s="13" t="s">
        <v>80</v>
      </c>
      <c r="AY485" s="240" t="s">
        <v>281</v>
      </c>
    </row>
    <row r="486" s="1" customFormat="1" ht="25.5" customHeight="1">
      <c r="B486" s="203"/>
      <c r="C486" s="255" t="s">
        <v>1958</v>
      </c>
      <c r="D486" s="255" t="s">
        <v>512</v>
      </c>
      <c r="E486" s="256" t="s">
        <v>6518</v>
      </c>
      <c r="F486" s="257" t="s">
        <v>6519</v>
      </c>
      <c r="G486" s="258" t="s">
        <v>515</v>
      </c>
      <c r="H486" s="259">
        <v>13</v>
      </c>
      <c r="I486" s="260"/>
      <c r="J486" s="261">
        <f>ROUND(I486*H486,2)</f>
        <v>0</v>
      </c>
      <c r="K486" s="257" t="s">
        <v>5</v>
      </c>
      <c r="L486" s="262"/>
      <c r="M486" s="263" t="s">
        <v>5</v>
      </c>
      <c r="N486" s="264" t="s">
        <v>51</v>
      </c>
      <c r="O486" s="49"/>
      <c r="P486" s="213">
        <f>O486*H486</f>
        <v>0</v>
      </c>
      <c r="Q486" s="213">
        <v>0</v>
      </c>
      <c r="R486" s="213">
        <f>Q486*H486</f>
        <v>0</v>
      </c>
      <c r="S486" s="213">
        <v>0</v>
      </c>
      <c r="T486" s="214">
        <f>S486*H486</f>
        <v>0</v>
      </c>
      <c r="AR486" s="26" t="s">
        <v>738</v>
      </c>
      <c r="AT486" s="26" t="s">
        <v>512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6520</v>
      </c>
    </row>
    <row r="487" s="1" customFormat="1">
      <c r="B487" s="48"/>
      <c r="D487" s="216" t="s">
        <v>288</v>
      </c>
      <c r="F487" s="217" t="s">
        <v>6521</v>
      </c>
      <c r="I487" s="218"/>
      <c r="L487" s="48"/>
      <c r="M487" s="219"/>
      <c r="N487" s="49"/>
      <c r="O487" s="49"/>
      <c r="P487" s="49"/>
      <c r="Q487" s="49"/>
      <c r="R487" s="49"/>
      <c r="S487" s="49"/>
      <c r="T487" s="87"/>
      <c r="AT487" s="26" t="s">
        <v>288</v>
      </c>
      <c r="AU487" s="26" t="s">
        <v>87</v>
      </c>
    </row>
    <row r="488" s="13" customFormat="1">
      <c r="B488" s="239"/>
      <c r="D488" s="216" t="s">
        <v>402</v>
      </c>
      <c r="E488" s="240" t="s">
        <v>5</v>
      </c>
      <c r="F488" s="241" t="s">
        <v>6522</v>
      </c>
      <c r="H488" s="242">
        <v>13</v>
      </c>
      <c r="I488" s="243"/>
      <c r="L488" s="239"/>
      <c r="M488" s="244"/>
      <c r="N488" s="245"/>
      <c r="O488" s="245"/>
      <c r="P488" s="245"/>
      <c r="Q488" s="245"/>
      <c r="R488" s="245"/>
      <c r="S488" s="245"/>
      <c r="T488" s="246"/>
      <c r="AT488" s="240" t="s">
        <v>402</v>
      </c>
      <c r="AU488" s="240" t="s">
        <v>87</v>
      </c>
      <c r="AV488" s="13" t="s">
        <v>87</v>
      </c>
      <c r="AW488" s="13" t="s">
        <v>43</v>
      </c>
      <c r="AX488" s="13" t="s">
        <v>80</v>
      </c>
      <c r="AY488" s="240" t="s">
        <v>281</v>
      </c>
    </row>
    <row r="489" s="1" customFormat="1" ht="16.5" customHeight="1">
      <c r="B489" s="203"/>
      <c r="C489" s="204" t="s">
        <v>1965</v>
      </c>
      <c r="D489" s="204" t="s">
        <v>282</v>
      </c>
      <c r="E489" s="205" t="s">
        <v>6523</v>
      </c>
      <c r="F489" s="206" t="s">
        <v>6524</v>
      </c>
      <c r="G489" s="207" t="s">
        <v>515</v>
      </c>
      <c r="H489" s="208">
        <v>110</v>
      </c>
      <c r="I489" s="209"/>
      <c r="J489" s="210">
        <f>ROUND(I489*H489,2)</f>
        <v>0</v>
      </c>
      <c r="K489" s="206" t="s">
        <v>389</v>
      </c>
      <c r="L489" s="48"/>
      <c r="M489" s="211" t="s">
        <v>5</v>
      </c>
      <c r="N489" s="212" t="s">
        <v>51</v>
      </c>
      <c r="O489" s="49"/>
      <c r="P489" s="213">
        <f>O489*H489</f>
        <v>0</v>
      </c>
      <c r="Q489" s="213">
        <v>0</v>
      </c>
      <c r="R489" s="213">
        <f>Q489*H489</f>
        <v>0</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6525</v>
      </c>
    </row>
    <row r="490" s="1" customFormat="1">
      <c r="B490" s="48"/>
      <c r="D490" s="216" t="s">
        <v>288</v>
      </c>
      <c r="F490" s="217" t="s">
        <v>6526</v>
      </c>
      <c r="I490" s="218"/>
      <c r="L490" s="48"/>
      <c r="M490" s="219"/>
      <c r="N490" s="49"/>
      <c r="O490" s="49"/>
      <c r="P490" s="49"/>
      <c r="Q490" s="49"/>
      <c r="R490" s="49"/>
      <c r="S490" s="49"/>
      <c r="T490" s="87"/>
      <c r="AT490" s="26" t="s">
        <v>288</v>
      </c>
      <c r="AU490" s="26" t="s">
        <v>87</v>
      </c>
    </row>
    <row r="491" s="13" customFormat="1">
      <c r="B491" s="239"/>
      <c r="D491" s="216" t="s">
        <v>402</v>
      </c>
      <c r="E491" s="240" t="s">
        <v>5</v>
      </c>
      <c r="F491" s="241" t="s">
        <v>6527</v>
      </c>
      <c r="H491" s="242">
        <v>110</v>
      </c>
      <c r="I491" s="243"/>
      <c r="L491" s="239"/>
      <c r="M491" s="244"/>
      <c r="N491" s="245"/>
      <c r="O491" s="245"/>
      <c r="P491" s="245"/>
      <c r="Q491" s="245"/>
      <c r="R491" s="245"/>
      <c r="S491" s="245"/>
      <c r="T491" s="246"/>
      <c r="AT491" s="240" t="s">
        <v>402</v>
      </c>
      <c r="AU491" s="240" t="s">
        <v>87</v>
      </c>
      <c r="AV491" s="13" t="s">
        <v>87</v>
      </c>
      <c r="AW491" s="13" t="s">
        <v>43</v>
      </c>
      <c r="AX491" s="13" t="s">
        <v>24</v>
      </c>
      <c r="AY491" s="240" t="s">
        <v>281</v>
      </c>
    </row>
    <row r="492" s="1" customFormat="1" ht="25.5" customHeight="1">
      <c r="B492" s="203"/>
      <c r="C492" s="255" t="s">
        <v>1997</v>
      </c>
      <c r="D492" s="255" t="s">
        <v>512</v>
      </c>
      <c r="E492" s="256" t="s">
        <v>6528</v>
      </c>
      <c r="F492" s="257" t="s">
        <v>6529</v>
      </c>
      <c r="G492" s="258" t="s">
        <v>515</v>
      </c>
      <c r="H492" s="259">
        <v>87</v>
      </c>
      <c r="I492" s="260"/>
      <c r="J492" s="261">
        <f>ROUND(I492*H492,2)</f>
        <v>0</v>
      </c>
      <c r="K492" s="257" t="s">
        <v>5</v>
      </c>
      <c r="L492" s="262"/>
      <c r="M492" s="263" t="s">
        <v>5</v>
      </c>
      <c r="N492" s="264" t="s">
        <v>51</v>
      </c>
      <c r="O492" s="49"/>
      <c r="P492" s="213">
        <f>O492*H492</f>
        <v>0</v>
      </c>
      <c r="Q492" s="213">
        <v>0</v>
      </c>
      <c r="R492" s="213">
        <f>Q492*H492</f>
        <v>0</v>
      </c>
      <c r="S492" s="213">
        <v>0</v>
      </c>
      <c r="T492" s="214">
        <f>S492*H492</f>
        <v>0</v>
      </c>
      <c r="AR492" s="26" t="s">
        <v>738</v>
      </c>
      <c r="AT492" s="26" t="s">
        <v>512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6530</v>
      </c>
    </row>
    <row r="493" s="1" customFormat="1">
      <c r="B493" s="48"/>
      <c r="D493" s="216" t="s">
        <v>288</v>
      </c>
      <c r="F493" s="217" t="s">
        <v>6531</v>
      </c>
      <c r="I493" s="218"/>
      <c r="L493" s="48"/>
      <c r="M493" s="219"/>
      <c r="N493" s="49"/>
      <c r="O493" s="49"/>
      <c r="P493" s="49"/>
      <c r="Q493" s="49"/>
      <c r="R493" s="49"/>
      <c r="S493" s="49"/>
      <c r="T493" s="87"/>
      <c r="AT493" s="26" t="s">
        <v>288</v>
      </c>
      <c r="AU493" s="26" t="s">
        <v>87</v>
      </c>
    </row>
    <row r="494" s="13" customFormat="1">
      <c r="B494" s="239"/>
      <c r="D494" s="216" t="s">
        <v>402</v>
      </c>
      <c r="E494" s="240" t="s">
        <v>5</v>
      </c>
      <c r="F494" s="241" t="s">
        <v>6532</v>
      </c>
      <c r="H494" s="242">
        <v>87</v>
      </c>
      <c r="I494" s="243"/>
      <c r="L494" s="239"/>
      <c r="M494" s="244"/>
      <c r="N494" s="245"/>
      <c r="O494" s="245"/>
      <c r="P494" s="245"/>
      <c r="Q494" s="245"/>
      <c r="R494" s="245"/>
      <c r="S494" s="245"/>
      <c r="T494" s="246"/>
      <c r="AT494" s="240" t="s">
        <v>402</v>
      </c>
      <c r="AU494" s="240" t="s">
        <v>87</v>
      </c>
      <c r="AV494" s="13" t="s">
        <v>87</v>
      </c>
      <c r="AW494" s="13" t="s">
        <v>43</v>
      </c>
      <c r="AX494" s="13" t="s">
        <v>80</v>
      </c>
      <c r="AY494" s="240" t="s">
        <v>281</v>
      </c>
    </row>
    <row r="495" s="1" customFormat="1" ht="25.5" customHeight="1">
      <c r="B495" s="203"/>
      <c r="C495" s="255" t="s">
        <v>2004</v>
      </c>
      <c r="D495" s="255" t="s">
        <v>512</v>
      </c>
      <c r="E495" s="256" t="s">
        <v>6533</v>
      </c>
      <c r="F495" s="257" t="s">
        <v>6534</v>
      </c>
      <c r="G495" s="258" t="s">
        <v>515</v>
      </c>
      <c r="H495" s="259">
        <v>19</v>
      </c>
      <c r="I495" s="260"/>
      <c r="J495" s="261">
        <f>ROUND(I495*H495,2)</f>
        <v>0</v>
      </c>
      <c r="K495" s="257" t="s">
        <v>5</v>
      </c>
      <c r="L495" s="262"/>
      <c r="M495" s="263" t="s">
        <v>5</v>
      </c>
      <c r="N495" s="264" t="s">
        <v>51</v>
      </c>
      <c r="O495" s="49"/>
      <c r="P495" s="213">
        <f>O495*H495</f>
        <v>0</v>
      </c>
      <c r="Q495" s="213">
        <v>0</v>
      </c>
      <c r="R495" s="213">
        <f>Q495*H495</f>
        <v>0</v>
      </c>
      <c r="S495" s="213">
        <v>0</v>
      </c>
      <c r="T495" s="214">
        <f>S495*H495</f>
        <v>0</v>
      </c>
      <c r="AR495" s="26" t="s">
        <v>738</v>
      </c>
      <c r="AT495" s="26" t="s">
        <v>512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6535</v>
      </c>
    </row>
    <row r="496" s="1" customFormat="1">
      <c r="B496" s="48"/>
      <c r="D496" s="216" t="s">
        <v>288</v>
      </c>
      <c r="F496" s="217" t="s">
        <v>6536</v>
      </c>
      <c r="I496" s="218"/>
      <c r="L496" s="48"/>
      <c r="M496" s="219"/>
      <c r="N496" s="49"/>
      <c r="O496" s="49"/>
      <c r="P496" s="49"/>
      <c r="Q496" s="49"/>
      <c r="R496" s="49"/>
      <c r="S496" s="49"/>
      <c r="T496" s="87"/>
      <c r="AT496" s="26" t="s">
        <v>288</v>
      </c>
      <c r="AU496" s="26" t="s">
        <v>87</v>
      </c>
    </row>
    <row r="497" s="13" customFormat="1">
      <c r="B497" s="239"/>
      <c r="D497" s="216" t="s">
        <v>402</v>
      </c>
      <c r="E497" s="240" t="s">
        <v>5</v>
      </c>
      <c r="F497" s="241" t="s">
        <v>6537</v>
      </c>
      <c r="H497" s="242">
        <v>19</v>
      </c>
      <c r="I497" s="243"/>
      <c r="L497" s="239"/>
      <c r="M497" s="244"/>
      <c r="N497" s="245"/>
      <c r="O497" s="245"/>
      <c r="P497" s="245"/>
      <c r="Q497" s="245"/>
      <c r="R497" s="245"/>
      <c r="S497" s="245"/>
      <c r="T497" s="246"/>
      <c r="AT497" s="240" t="s">
        <v>402</v>
      </c>
      <c r="AU497" s="240" t="s">
        <v>87</v>
      </c>
      <c r="AV497" s="13" t="s">
        <v>87</v>
      </c>
      <c r="AW497" s="13" t="s">
        <v>43</v>
      </c>
      <c r="AX497" s="13" t="s">
        <v>80</v>
      </c>
      <c r="AY497" s="240" t="s">
        <v>281</v>
      </c>
    </row>
    <row r="498" s="1" customFormat="1" ht="25.5" customHeight="1">
      <c r="B498" s="203"/>
      <c r="C498" s="255" t="s">
        <v>2010</v>
      </c>
      <c r="D498" s="255" t="s">
        <v>512</v>
      </c>
      <c r="E498" s="256" t="s">
        <v>6538</v>
      </c>
      <c r="F498" s="257" t="s">
        <v>6539</v>
      </c>
      <c r="G498" s="258" t="s">
        <v>515</v>
      </c>
      <c r="H498" s="259">
        <v>4</v>
      </c>
      <c r="I498" s="260"/>
      <c r="J498" s="261">
        <f>ROUND(I498*H498,2)</f>
        <v>0</v>
      </c>
      <c r="K498" s="257" t="s">
        <v>5</v>
      </c>
      <c r="L498" s="262"/>
      <c r="M498" s="263" t="s">
        <v>5</v>
      </c>
      <c r="N498" s="264" t="s">
        <v>51</v>
      </c>
      <c r="O498" s="49"/>
      <c r="P498" s="213">
        <f>O498*H498</f>
        <v>0</v>
      </c>
      <c r="Q498" s="213">
        <v>0</v>
      </c>
      <c r="R498" s="213">
        <f>Q498*H498</f>
        <v>0</v>
      </c>
      <c r="S498" s="213">
        <v>0</v>
      </c>
      <c r="T498" s="214">
        <f>S498*H498</f>
        <v>0</v>
      </c>
      <c r="AR498" s="26" t="s">
        <v>738</v>
      </c>
      <c r="AT498" s="26" t="s">
        <v>512</v>
      </c>
      <c r="AU498" s="26" t="s">
        <v>87</v>
      </c>
      <c r="AY498" s="26" t="s">
        <v>281</v>
      </c>
      <c r="BE498" s="215">
        <f>IF(N498="základní",J498,0)</f>
        <v>0</v>
      </c>
      <c r="BF498" s="215">
        <f>IF(N498="snížená",J498,0)</f>
        <v>0</v>
      </c>
      <c r="BG498" s="215">
        <f>IF(N498="zákl. přenesená",J498,0)</f>
        <v>0</v>
      </c>
      <c r="BH498" s="215">
        <f>IF(N498="sníž. přenesená",J498,0)</f>
        <v>0</v>
      </c>
      <c r="BI498" s="215">
        <f>IF(N498="nulová",J498,0)</f>
        <v>0</v>
      </c>
      <c r="BJ498" s="26" t="s">
        <v>24</v>
      </c>
      <c r="BK498" s="215">
        <f>ROUND(I498*H498,2)</f>
        <v>0</v>
      </c>
      <c r="BL498" s="26" t="s">
        <v>354</v>
      </c>
      <c r="BM498" s="26" t="s">
        <v>6540</v>
      </c>
    </row>
    <row r="499" s="1" customFormat="1">
      <c r="B499" s="48"/>
      <c r="D499" s="216" t="s">
        <v>288</v>
      </c>
      <c r="F499" s="217" t="s">
        <v>6541</v>
      </c>
      <c r="I499" s="218"/>
      <c r="L499" s="48"/>
      <c r="M499" s="219"/>
      <c r="N499" s="49"/>
      <c r="O499" s="49"/>
      <c r="P499" s="49"/>
      <c r="Q499" s="49"/>
      <c r="R499" s="49"/>
      <c r="S499" s="49"/>
      <c r="T499" s="87"/>
      <c r="AT499" s="26" t="s">
        <v>288</v>
      </c>
      <c r="AU499" s="26" t="s">
        <v>87</v>
      </c>
    </row>
    <row r="500" s="13" customFormat="1">
      <c r="B500" s="239"/>
      <c r="D500" s="216" t="s">
        <v>402</v>
      </c>
      <c r="E500" s="240" t="s">
        <v>5</v>
      </c>
      <c r="F500" s="241" t="s">
        <v>6542</v>
      </c>
      <c r="H500" s="242">
        <v>4</v>
      </c>
      <c r="I500" s="243"/>
      <c r="L500" s="239"/>
      <c r="M500" s="244"/>
      <c r="N500" s="245"/>
      <c r="O500" s="245"/>
      <c r="P500" s="245"/>
      <c r="Q500" s="245"/>
      <c r="R500" s="245"/>
      <c r="S500" s="245"/>
      <c r="T500" s="246"/>
      <c r="AT500" s="240" t="s">
        <v>402</v>
      </c>
      <c r="AU500" s="240" t="s">
        <v>87</v>
      </c>
      <c r="AV500" s="13" t="s">
        <v>87</v>
      </c>
      <c r="AW500" s="13" t="s">
        <v>43</v>
      </c>
      <c r="AX500" s="13" t="s">
        <v>80</v>
      </c>
      <c r="AY500" s="240" t="s">
        <v>281</v>
      </c>
    </row>
    <row r="501" s="1" customFormat="1" ht="16.5" customHeight="1">
      <c r="B501" s="203"/>
      <c r="C501" s="204" t="s">
        <v>2016</v>
      </c>
      <c r="D501" s="204" t="s">
        <v>282</v>
      </c>
      <c r="E501" s="205" t="s">
        <v>6543</v>
      </c>
      <c r="F501" s="206" t="s">
        <v>6544</v>
      </c>
      <c r="G501" s="207" t="s">
        <v>515</v>
      </c>
      <c r="H501" s="208">
        <v>44</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6545</v>
      </c>
    </row>
    <row r="502" s="1" customFormat="1">
      <c r="B502" s="48"/>
      <c r="D502" s="216" t="s">
        <v>288</v>
      </c>
      <c r="F502" s="217" t="s">
        <v>6546</v>
      </c>
      <c r="I502" s="218"/>
      <c r="L502" s="48"/>
      <c r="M502" s="219"/>
      <c r="N502" s="49"/>
      <c r="O502" s="49"/>
      <c r="P502" s="49"/>
      <c r="Q502" s="49"/>
      <c r="R502" s="49"/>
      <c r="S502" s="49"/>
      <c r="T502" s="87"/>
      <c r="AT502" s="26" t="s">
        <v>288</v>
      </c>
      <c r="AU502" s="26" t="s">
        <v>87</v>
      </c>
    </row>
    <row r="503" s="13" customFormat="1">
      <c r="B503" s="239"/>
      <c r="D503" s="216" t="s">
        <v>402</v>
      </c>
      <c r="E503" s="240" t="s">
        <v>5</v>
      </c>
      <c r="F503" s="241" t="s">
        <v>6547</v>
      </c>
      <c r="H503" s="242">
        <v>44</v>
      </c>
      <c r="I503" s="243"/>
      <c r="L503" s="239"/>
      <c r="M503" s="244"/>
      <c r="N503" s="245"/>
      <c r="O503" s="245"/>
      <c r="P503" s="245"/>
      <c r="Q503" s="245"/>
      <c r="R503" s="245"/>
      <c r="S503" s="245"/>
      <c r="T503" s="246"/>
      <c r="AT503" s="240" t="s">
        <v>402</v>
      </c>
      <c r="AU503" s="240" t="s">
        <v>87</v>
      </c>
      <c r="AV503" s="13" t="s">
        <v>87</v>
      </c>
      <c r="AW503" s="13" t="s">
        <v>43</v>
      </c>
      <c r="AX503" s="13" t="s">
        <v>24</v>
      </c>
      <c r="AY503" s="240" t="s">
        <v>281</v>
      </c>
    </row>
    <row r="504" s="1" customFormat="1" ht="25.5" customHeight="1">
      <c r="B504" s="203"/>
      <c r="C504" s="255" t="s">
        <v>2022</v>
      </c>
      <c r="D504" s="255" t="s">
        <v>512</v>
      </c>
      <c r="E504" s="256" t="s">
        <v>6548</v>
      </c>
      <c r="F504" s="257" t="s">
        <v>6549</v>
      </c>
      <c r="G504" s="258" t="s">
        <v>515</v>
      </c>
      <c r="H504" s="259">
        <v>31</v>
      </c>
      <c r="I504" s="260"/>
      <c r="J504" s="261">
        <f>ROUND(I504*H504,2)</f>
        <v>0</v>
      </c>
      <c r="K504" s="257" t="s">
        <v>5</v>
      </c>
      <c r="L504" s="262"/>
      <c r="M504" s="263" t="s">
        <v>5</v>
      </c>
      <c r="N504" s="264" t="s">
        <v>51</v>
      </c>
      <c r="O504" s="49"/>
      <c r="P504" s="213">
        <f>O504*H504</f>
        <v>0</v>
      </c>
      <c r="Q504" s="213">
        <v>0</v>
      </c>
      <c r="R504" s="213">
        <f>Q504*H504</f>
        <v>0</v>
      </c>
      <c r="S504" s="213">
        <v>0</v>
      </c>
      <c r="T504" s="214">
        <f>S504*H504</f>
        <v>0</v>
      </c>
      <c r="AR504" s="26" t="s">
        <v>738</v>
      </c>
      <c r="AT504" s="26" t="s">
        <v>512</v>
      </c>
      <c r="AU504" s="26" t="s">
        <v>87</v>
      </c>
      <c r="AY504" s="26" t="s">
        <v>281</v>
      </c>
      <c r="BE504" s="215">
        <f>IF(N504="základní",J504,0)</f>
        <v>0</v>
      </c>
      <c r="BF504" s="215">
        <f>IF(N504="snížená",J504,0)</f>
        <v>0</v>
      </c>
      <c r="BG504" s="215">
        <f>IF(N504="zákl. přenesená",J504,0)</f>
        <v>0</v>
      </c>
      <c r="BH504" s="215">
        <f>IF(N504="sníž. přenesená",J504,0)</f>
        <v>0</v>
      </c>
      <c r="BI504" s="215">
        <f>IF(N504="nulová",J504,0)</f>
        <v>0</v>
      </c>
      <c r="BJ504" s="26" t="s">
        <v>24</v>
      </c>
      <c r="BK504" s="215">
        <f>ROUND(I504*H504,2)</f>
        <v>0</v>
      </c>
      <c r="BL504" s="26" t="s">
        <v>354</v>
      </c>
      <c r="BM504" s="26" t="s">
        <v>6550</v>
      </c>
    </row>
    <row r="505" s="1" customFormat="1">
      <c r="B505" s="48"/>
      <c r="D505" s="216" t="s">
        <v>288</v>
      </c>
      <c r="F505" s="217" t="s">
        <v>6551</v>
      </c>
      <c r="I505" s="218"/>
      <c r="L505" s="48"/>
      <c r="M505" s="219"/>
      <c r="N505" s="49"/>
      <c r="O505" s="49"/>
      <c r="P505" s="49"/>
      <c r="Q505" s="49"/>
      <c r="R505" s="49"/>
      <c r="S505" s="49"/>
      <c r="T505" s="87"/>
      <c r="AT505" s="26" t="s">
        <v>288</v>
      </c>
      <c r="AU505" s="26" t="s">
        <v>87</v>
      </c>
    </row>
    <row r="506" s="13" customFormat="1">
      <c r="B506" s="239"/>
      <c r="D506" s="216" t="s">
        <v>402</v>
      </c>
      <c r="E506" s="240" t="s">
        <v>5</v>
      </c>
      <c r="F506" s="241" t="s">
        <v>6552</v>
      </c>
      <c r="H506" s="242">
        <v>31</v>
      </c>
      <c r="I506" s="243"/>
      <c r="L506" s="239"/>
      <c r="M506" s="244"/>
      <c r="N506" s="245"/>
      <c r="O506" s="245"/>
      <c r="P506" s="245"/>
      <c r="Q506" s="245"/>
      <c r="R506" s="245"/>
      <c r="S506" s="245"/>
      <c r="T506" s="246"/>
      <c r="AT506" s="240" t="s">
        <v>402</v>
      </c>
      <c r="AU506" s="240" t="s">
        <v>87</v>
      </c>
      <c r="AV506" s="13" t="s">
        <v>87</v>
      </c>
      <c r="AW506" s="13" t="s">
        <v>43</v>
      </c>
      <c r="AX506" s="13" t="s">
        <v>80</v>
      </c>
      <c r="AY506" s="240" t="s">
        <v>281</v>
      </c>
    </row>
    <row r="507" s="1" customFormat="1" ht="25.5" customHeight="1">
      <c r="B507" s="203"/>
      <c r="C507" s="255" t="s">
        <v>2027</v>
      </c>
      <c r="D507" s="255" t="s">
        <v>512</v>
      </c>
      <c r="E507" s="256" t="s">
        <v>6553</v>
      </c>
      <c r="F507" s="257" t="s">
        <v>6554</v>
      </c>
      <c r="G507" s="258" t="s">
        <v>515</v>
      </c>
      <c r="H507" s="259">
        <v>3</v>
      </c>
      <c r="I507" s="260"/>
      <c r="J507" s="261">
        <f>ROUND(I507*H507,2)</f>
        <v>0</v>
      </c>
      <c r="K507" s="257" t="s">
        <v>5</v>
      </c>
      <c r="L507" s="262"/>
      <c r="M507" s="263" t="s">
        <v>5</v>
      </c>
      <c r="N507" s="264" t="s">
        <v>51</v>
      </c>
      <c r="O507" s="49"/>
      <c r="P507" s="213">
        <f>O507*H507</f>
        <v>0</v>
      </c>
      <c r="Q507" s="213">
        <v>0</v>
      </c>
      <c r="R507" s="213">
        <f>Q507*H507</f>
        <v>0</v>
      </c>
      <c r="S507" s="213">
        <v>0</v>
      </c>
      <c r="T507" s="214">
        <f>S507*H507</f>
        <v>0</v>
      </c>
      <c r="AR507" s="26" t="s">
        <v>738</v>
      </c>
      <c r="AT507" s="26" t="s">
        <v>512</v>
      </c>
      <c r="AU507" s="26" t="s">
        <v>87</v>
      </c>
      <c r="AY507" s="26" t="s">
        <v>281</v>
      </c>
      <c r="BE507" s="215">
        <f>IF(N507="základní",J507,0)</f>
        <v>0</v>
      </c>
      <c r="BF507" s="215">
        <f>IF(N507="snížená",J507,0)</f>
        <v>0</v>
      </c>
      <c r="BG507" s="215">
        <f>IF(N507="zákl. přenesená",J507,0)</f>
        <v>0</v>
      </c>
      <c r="BH507" s="215">
        <f>IF(N507="sníž. přenesená",J507,0)</f>
        <v>0</v>
      </c>
      <c r="BI507" s="215">
        <f>IF(N507="nulová",J507,0)</f>
        <v>0</v>
      </c>
      <c r="BJ507" s="26" t="s">
        <v>24</v>
      </c>
      <c r="BK507" s="215">
        <f>ROUND(I507*H507,2)</f>
        <v>0</v>
      </c>
      <c r="BL507" s="26" t="s">
        <v>354</v>
      </c>
      <c r="BM507" s="26" t="s">
        <v>6555</v>
      </c>
    </row>
    <row r="508" s="1" customFormat="1">
      <c r="B508" s="48"/>
      <c r="D508" s="216" t="s">
        <v>288</v>
      </c>
      <c r="F508" s="217" t="s">
        <v>6556</v>
      </c>
      <c r="I508" s="218"/>
      <c r="L508" s="48"/>
      <c r="M508" s="219"/>
      <c r="N508" s="49"/>
      <c r="O508" s="49"/>
      <c r="P508" s="49"/>
      <c r="Q508" s="49"/>
      <c r="R508" s="49"/>
      <c r="S508" s="49"/>
      <c r="T508" s="87"/>
      <c r="AT508" s="26" t="s">
        <v>288</v>
      </c>
      <c r="AU508" s="26" t="s">
        <v>87</v>
      </c>
    </row>
    <row r="509" s="13" customFormat="1">
      <c r="B509" s="239"/>
      <c r="D509" s="216" t="s">
        <v>402</v>
      </c>
      <c r="E509" s="240" t="s">
        <v>5</v>
      </c>
      <c r="F509" s="241" t="s">
        <v>5746</v>
      </c>
      <c r="H509" s="242">
        <v>3</v>
      </c>
      <c r="I509" s="243"/>
      <c r="L509" s="239"/>
      <c r="M509" s="244"/>
      <c r="N509" s="245"/>
      <c r="O509" s="245"/>
      <c r="P509" s="245"/>
      <c r="Q509" s="245"/>
      <c r="R509" s="245"/>
      <c r="S509" s="245"/>
      <c r="T509" s="246"/>
      <c r="AT509" s="240" t="s">
        <v>402</v>
      </c>
      <c r="AU509" s="240" t="s">
        <v>87</v>
      </c>
      <c r="AV509" s="13" t="s">
        <v>87</v>
      </c>
      <c r="AW509" s="13" t="s">
        <v>43</v>
      </c>
      <c r="AX509" s="13" t="s">
        <v>80</v>
      </c>
      <c r="AY509" s="240" t="s">
        <v>281</v>
      </c>
    </row>
    <row r="510" s="1" customFormat="1" ht="25.5" customHeight="1">
      <c r="B510" s="203"/>
      <c r="C510" s="255" t="s">
        <v>2032</v>
      </c>
      <c r="D510" s="255" t="s">
        <v>512</v>
      </c>
      <c r="E510" s="256" t="s">
        <v>6557</v>
      </c>
      <c r="F510" s="257" t="s">
        <v>6558</v>
      </c>
      <c r="G510" s="258" t="s">
        <v>515</v>
      </c>
      <c r="H510" s="259">
        <v>10</v>
      </c>
      <c r="I510" s="260"/>
      <c r="J510" s="261">
        <f>ROUND(I510*H510,2)</f>
        <v>0</v>
      </c>
      <c r="K510" s="257" t="s">
        <v>5</v>
      </c>
      <c r="L510" s="262"/>
      <c r="M510" s="263" t="s">
        <v>5</v>
      </c>
      <c r="N510" s="264" t="s">
        <v>51</v>
      </c>
      <c r="O510" s="49"/>
      <c r="P510" s="213">
        <f>O510*H510</f>
        <v>0</v>
      </c>
      <c r="Q510" s="213">
        <v>0</v>
      </c>
      <c r="R510" s="213">
        <f>Q510*H510</f>
        <v>0</v>
      </c>
      <c r="S510" s="213">
        <v>0</v>
      </c>
      <c r="T510" s="214">
        <f>S510*H510</f>
        <v>0</v>
      </c>
      <c r="AR510" s="26" t="s">
        <v>738</v>
      </c>
      <c r="AT510" s="26" t="s">
        <v>512</v>
      </c>
      <c r="AU510" s="26" t="s">
        <v>87</v>
      </c>
      <c r="AY510" s="26" t="s">
        <v>281</v>
      </c>
      <c r="BE510" s="215">
        <f>IF(N510="základní",J510,0)</f>
        <v>0</v>
      </c>
      <c r="BF510" s="215">
        <f>IF(N510="snížená",J510,0)</f>
        <v>0</v>
      </c>
      <c r="BG510" s="215">
        <f>IF(N510="zákl. přenesená",J510,0)</f>
        <v>0</v>
      </c>
      <c r="BH510" s="215">
        <f>IF(N510="sníž. přenesená",J510,0)</f>
        <v>0</v>
      </c>
      <c r="BI510" s="215">
        <f>IF(N510="nulová",J510,0)</f>
        <v>0</v>
      </c>
      <c r="BJ510" s="26" t="s">
        <v>24</v>
      </c>
      <c r="BK510" s="215">
        <f>ROUND(I510*H510,2)</f>
        <v>0</v>
      </c>
      <c r="BL510" s="26" t="s">
        <v>354</v>
      </c>
      <c r="BM510" s="26" t="s">
        <v>6559</v>
      </c>
    </row>
    <row r="511" s="1" customFormat="1">
      <c r="B511" s="48"/>
      <c r="D511" s="216" t="s">
        <v>288</v>
      </c>
      <c r="F511" s="217" t="s">
        <v>6560</v>
      </c>
      <c r="I511" s="218"/>
      <c r="L511" s="48"/>
      <c r="M511" s="219"/>
      <c r="N511" s="49"/>
      <c r="O511" s="49"/>
      <c r="P511" s="49"/>
      <c r="Q511" s="49"/>
      <c r="R511" s="49"/>
      <c r="S511" s="49"/>
      <c r="T511" s="87"/>
      <c r="AT511" s="26" t="s">
        <v>288</v>
      </c>
      <c r="AU511" s="26" t="s">
        <v>87</v>
      </c>
    </row>
    <row r="512" s="13" customFormat="1">
      <c r="B512" s="239"/>
      <c r="D512" s="216" t="s">
        <v>402</v>
      </c>
      <c r="E512" s="240" t="s">
        <v>5</v>
      </c>
      <c r="F512" s="241" t="s">
        <v>29</v>
      </c>
      <c r="H512" s="242">
        <v>10</v>
      </c>
      <c r="I512" s="243"/>
      <c r="L512" s="239"/>
      <c r="M512" s="244"/>
      <c r="N512" s="245"/>
      <c r="O512" s="245"/>
      <c r="P512" s="245"/>
      <c r="Q512" s="245"/>
      <c r="R512" s="245"/>
      <c r="S512" s="245"/>
      <c r="T512" s="246"/>
      <c r="AT512" s="240" t="s">
        <v>402</v>
      </c>
      <c r="AU512" s="240" t="s">
        <v>87</v>
      </c>
      <c r="AV512" s="13" t="s">
        <v>87</v>
      </c>
      <c r="AW512" s="13" t="s">
        <v>43</v>
      </c>
      <c r="AX512" s="13" t="s">
        <v>80</v>
      </c>
      <c r="AY512" s="240" t="s">
        <v>281</v>
      </c>
    </row>
    <row r="513" s="1" customFormat="1" ht="16.5" customHeight="1">
      <c r="B513" s="203"/>
      <c r="C513" s="204" t="s">
        <v>2037</v>
      </c>
      <c r="D513" s="204" t="s">
        <v>282</v>
      </c>
      <c r="E513" s="205" t="s">
        <v>6561</v>
      </c>
      <c r="F513" s="206" t="s">
        <v>6562</v>
      </c>
      <c r="G513" s="207" t="s">
        <v>515</v>
      </c>
      <c r="H513" s="208">
        <v>7</v>
      </c>
      <c r="I513" s="209"/>
      <c r="J513" s="210">
        <f>ROUND(I513*H513,2)</f>
        <v>0</v>
      </c>
      <c r="K513" s="206" t="s">
        <v>389</v>
      </c>
      <c r="L513" s="48"/>
      <c r="M513" s="211" t="s">
        <v>5</v>
      </c>
      <c r="N513" s="212" t="s">
        <v>51</v>
      </c>
      <c r="O513" s="49"/>
      <c r="P513" s="213">
        <f>O513*H513</f>
        <v>0</v>
      </c>
      <c r="Q513" s="213">
        <v>0</v>
      </c>
      <c r="R513" s="213">
        <f>Q513*H513</f>
        <v>0</v>
      </c>
      <c r="S513" s="213">
        <v>0</v>
      </c>
      <c r="T513" s="214">
        <f>S513*H513</f>
        <v>0</v>
      </c>
      <c r="AR513" s="26" t="s">
        <v>354</v>
      </c>
      <c r="AT513" s="26" t="s">
        <v>282</v>
      </c>
      <c r="AU513" s="26" t="s">
        <v>87</v>
      </c>
      <c r="AY513" s="26" t="s">
        <v>281</v>
      </c>
      <c r="BE513" s="215">
        <f>IF(N513="základní",J513,0)</f>
        <v>0</v>
      </c>
      <c r="BF513" s="215">
        <f>IF(N513="snížená",J513,0)</f>
        <v>0</v>
      </c>
      <c r="BG513" s="215">
        <f>IF(N513="zákl. přenesená",J513,0)</f>
        <v>0</v>
      </c>
      <c r="BH513" s="215">
        <f>IF(N513="sníž. přenesená",J513,0)</f>
        <v>0</v>
      </c>
      <c r="BI513" s="215">
        <f>IF(N513="nulová",J513,0)</f>
        <v>0</v>
      </c>
      <c r="BJ513" s="26" t="s">
        <v>24</v>
      </c>
      <c r="BK513" s="215">
        <f>ROUND(I513*H513,2)</f>
        <v>0</v>
      </c>
      <c r="BL513" s="26" t="s">
        <v>354</v>
      </c>
      <c r="BM513" s="26" t="s">
        <v>6563</v>
      </c>
    </row>
    <row r="514" s="1" customFormat="1">
      <c r="B514" s="48"/>
      <c r="D514" s="216" t="s">
        <v>288</v>
      </c>
      <c r="F514" s="217" t="s">
        <v>6564</v>
      </c>
      <c r="I514" s="218"/>
      <c r="L514" s="48"/>
      <c r="M514" s="219"/>
      <c r="N514" s="49"/>
      <c r="O514" s="49"/>
      <c r="P514" s="49"/>
      <c r="Q514" s="49"/>
      <c r="R514" s="49"/>
      <c r="S514" s="49"/>
      <c r="T514" s="87"/>
      <c r="AT514" s="26" t="s">
        <v>288</v>
      </c>
      <c r="AU514" s="26" t="s">
        <v>87</v>
      </c>
    </row>
    <row r="515" s="1" customFormat="1" ht="25.5" customHeight="1">
      <c r="B515" s="203"/>
      <c r="C515" s="255" t="s">
        <v>2042</v>
      </c>
      <c r="D515" s="255" t="s">
        <v>512</v>
      </c>
      <c r="E515" s="256" t="s">
        <v>6565</v>
      </c>
      <c r="F515" s="257" t="s">
        <v>6566</v>
      </c>
      <c r="G515" s="258" t="s">
        <v>515</v>
      </c>
      <c r="H515" s="259">
        <v>7</v>
      </c>
      <c r="I515" s="260"/>
      <c r="J515" s="261">
        <f>ROUND(I515*H515,2)</f>
        <v>0</v>
      </c>
      <c r="K515" s="257" t="s">
        <v>5</v>
      </c>
      <c r="L515" s="262"/>
      <c r="M515" s="263" t="s">
        <v>5</v>
      </c>
      <c r="N515" s="264" t="s">
        <v>51</v>
      </c>
      <c r="O515" s="49"/>
      <c r="P515" s="213">
        <f>O515*H515</f>
        <v>0</v>
      </c>
      <c r="Q515" s="213">
        <v>0</v>
      </c>
      <c r="R515" s="213">
        <f>Q515*H515</f>
        <v>0</v>
      </c>
      <c r="S515" s="213">
        <v>0</v>
      </c>
      <c r="T515" s="214">
        <f>S515*H515</f>
        <v>0</v>
      </c>
      <c r="AR515" s="26" t="s">
        <v>738</v>
      </c>
      <c r="AT515" s="26" t="s">
        <v>512</v>
      </c>
      <c r="AU515" s="26" t="s">
        <v>87</v>
      </c>
      <c r="AY515" s="26" t="s">
        <v>281</v>
      </c>
      <c r="BE515" s="215">
        <f>IF(N515="základní",J515,0)</f>
        <v>0</v>
      </c>
      <c r="BF515" s="215">
        <f>IF(N515="snížená",J515,0)</f>
        <v>0</v>
      </c>
      <c r="BG515" s="215">
        <f>IF(N515="zákl. přenesená",J515,0)</f>
        <v>0</v>
      </c>
      <c r="BH515" s="215">
        <f>IF(N515="sníž. přenesená",J515,0)</f>
        <v>0</v>
      </c>
      <c r="BI515" s="215">
        <f>IF(N515="nulová",J515,0)</f>
        <v>0</v>
      </c>
      <c r="BJ515" s="26" t="s">
        <v>24</v>
      </c>
      <c r="BK515" s="215">
        <f>ROUND(I515*H515,2)</f>
        <v>0</v>
      </c>
      <c r="BL515" s="26" t="s">
        <v>354</v>
      </c>
      <c r="BM515" s="26" t="s">
        <v>6567</v>
      </c>
    </row>
    <row r="516" s="1" customFormat="1">
      <c r="B516" s="48"/>
      <c r="D516" s="216" t="s">
        <v>288</v>
      </c>
      <c r="F516" s="217" t="s">
        <v>6568</v>
      </c>
      <c r="I516" s="218"/>
      <c r="L516" s="48"/>
      <c r="M516" s="219"/>
      <c r="N516" s="49"/>
      <c r="O516" s="49"/>
      <c r="P516" s="49"/>
      <c r="Q516" s="49"/>
      <c r="R516" s="49"/>
      <c r="S516" s="49"/>
      <c r="T516" s="87"/>
      <c r="AT516" s="26" t="s">
        <v>288</v>
      </c>
      <c r="AU516" s="26" t="s">
        <v>87</v>
      </c>
    </row>
    <row r="517" s="13" customFormat="1">
      <c r="B517" s="239"/>
      <c r="D517" s="216" t="s">
        <v>402</v>
      </c>
      <c r="E517" s="240" t="s">
        <v>5</v>
      </c>
      <c r="F517" s="241" t="s">
        <v>6569</v>
      </c>
      <c r="H517" s="242">
        <v>7</v>
      </c>
      <c r="I517" s="243"/>
      <c r="L517" s="239"/>
      <c r="M517" s="244"/>
      <c r="N517" s="245"/>
      <c r="O517" s="245"/>
      <c r="P517" s="245"/>
      <c r="Q517" s="245"/>
      <c r="R517" s="245"/>
      <c r="S517" s="245"/>
      <c r="T517" s="246"/>
      <c r="AT517" s="240" t="s">
        <v>402</v>
      </c>
      <c r="AU517" s="240" t="s">
        <v>87</v>
      </c>
      <c r="AV517" s="13" t="s">
        <v>87</v>
      </c>
      <c r="AW517" s="13" t="s">
        <v>43</v>
      </c>
      <c r="AX517" s="13" t="s">
        <v>80</v>
      </c>
      <c r="AY517" s="240" t="s">
        <v>281</v>
      </c>
    </row>
    <row r="518" s="1" customFormat="1" ht="16.5" customHeight="1">
      <c r="B518" s="203"/>
      <c r="C518" s="204" t="s">
        <v>2047</v>
      </c>
      <c r="D518" s="204" t="s">
        <v>282</v>
      </c>
      <c r="E518" s="205" t="s">
        <v>6570</v>
      </c>
      <c r="F518" s="206" t="s">
        <v>6571</v>
      </c>
      <c r="G518" s="207" t="s">
        <v>515</v>
      </c>
      <c r="H518" s="208">
        <v>11</v>
      </c>
      <c r="I518" s="209"/>
      <c r="J518" s="210">
        <f>ROUND(I518*H518,2)</f>
        <v>0</v>
      </c>
      <c r="K518" s="206" t="s">
        <v>389</v>
      </c>
      <c r="L518" s="48"/>
      <c r="M518" s="211" t="s">
        <v>5</v>
      </c>
      <c r="N518" s="212" t="s">
        <v>51</v>
      </c>
      <c r="O518" s="49"/>
      <c r="P518" s="213">
        <f>O518*H518</f>
        <v>0</v>
      </c>
      <c r="Q518" s="213">
        <v>0</v>
      </c>
      <c r="R518" s="213">
        <f>Q518*H518</f>
        <v>0</v>
      </c>
      <c r="S518" s="213">
        <v>0</v>
      </c>
      <c r="T518" s="214">
        <f>S518*H518</f>
        <v>0</v>
      </c>
      <c r="AR518" s="26" t="s">
        <v>354</v>
      </c>
      <c r="AT518" s="26" t="s">
        <v>282</v>
      </c>
      <c r="AU518" s="26" t="s">
        <v>87</v>
      </c>
      <c r="AY518" s="26" t="s">
        <v>281</v>
      </c>
      <c r="BE518" s="215">
        <f>IF(N518="základní",J518,0)</f>
        <v>0</v>
      </c>
      <c r="BF518" s="215">
        <f>IF(N518="snížená",J518,0)</f>
        <v>0</v>
      </c>
      <c r="BG518" s="215">
        <f>IF(N518="zákl. přenesená",J518,0)</f>
        <v>0</v>
      </c>
      <c r="BH518" s="215">
        <f>IF(N518="sníž. přenesená",J518,0)</f>
        <v>0</v>
      </c>
      <c r="BI518" s="215">
        <f>IF(N518="nulová",J518,0)</f>
        <v>0</v>
      </c>
      <c r="BJ518" s="26" t="s">
        <v>24</v>
      </c>
      <c r="BK518" s="215">
        <f>ROUND(I518*H518,2)</f>
        <v>0</v>
      </c>
      <c r="BL518" s="26" t="s">
        <v>354</v>
      </c>
      <c r="BM518" s="26" t="s">
        <v>6572</v>
      </c>
    </row>
    <row r="519" s="1" customFormat="1">
      <c r="B519" s="48"/>
      <c r="D519" s="216" t="s">
        <v>288</v>
      </c>
      <c r="F519" s="217" t="s">
        <v>6573</v>
      </c>
      <c r="I519" s="218"/>
      <c r="L519" s="48"/>
      <c r="M519" s="219"/>
      <c r="N519" s="49"/>
      <c r="O519" s="49"/>
      <c r="P519" s="49"/>
      <c r="Q519" s="49"/>
      <c r="R519" s="49"/>
      <c r="S519" s="49"/>
      <c r="T519" s="87"/>
      <c r="AT519" s="26" t="s">
        <v>288</v>
      </c>
      <c r="AU519" s="26" t="s">
        <v>87</v>
      </c>
    </row>
    <row r="520" s="13" customFormat="1">
      <c r="B520" s="239"/>
      <c r="D520" s="216" t="s">
        <v>402</v>
      </c>
      <c r="E520" s="240" t="s">
        <v>5</v>
      </c>
      <c r="F520" s="241" t="s">
        <v>6574</v>
      </c>
      <c r="H520" s="242">
        <v>11</v>
      </c>
      <c r="I520" s="243"/>
      <c r="L520" s="239"/>
      <c r="M520" s="244"/>
      <c r="N520" s="245"/>
      <c r="O520" s="245"/>
      <c r="P520" s="245"/>
      <c r="Q520" s="245"/>
      <c r="R520" s="245"/>
      <c r="S520" s="245"/>
      <c r="T520" s="246"/>
      <c r="AT520" s="240" t="s">
        <v>402</v>
      </c>
      <c r="AU520" s="240" t="s">
        <v>87</v>
      </c>
      <c r="AV520" s="13" t="s">
        <v>87</v>
      </c>
      <c r="AW520" s="13" t="s">
        <v>43</v>
      </c>
      <c r="AX520" s="13" t="s">
        <v>24</v>
      </c>
      <c r="AY520" s="240" t="s">
        <v>281</v>
      </c>
    </row>
    <row r="521" s="1" customFormat="1" ht="25.5" customHeight="1">
      <c r="B521" s="203"/>
      <c r="C521" s="255" t="s">
        <v>2052</v>
      </c>
      <c r="D521" s="255" t="s">
        <v>512</v>
      </c>
      <c r="E521" s="256" t="s">
        <v>6575</v>
      </c>
      <c r="F521" s="257" t="s">
        <v>6576</v>
      </c>
      <c r="G521" s="258" t="s">
        <v>515</v>
      </c>
      <c r="H521" s="259">
        <v>5</v>
      </c>
      <c r="I521" s="260"/>
      <c r="J521" s="261">
        <f>ROUND(I521*H521,2)</f>
        <v>0</v>
      </c>
      <c r="K521" s="257" t="s">
        <v>5</v>
      </c>
      <c r="L521" s="262"/>
      <c r="M521" s="263" t="s">
        <v>5</v>
      </c>
      <c r="N521" s="264" t="s">
        <v>51</v>
      </c>
      <c r="O521" s="49"/>
      <c r="P521" s="213">
        <f>O521*H521</f>
        <v>0</v>
      </c>
      <c r="Q521" s="213">
        <v>0</v>
      </c>
      <c r="R521" s="213">
        <f>Q521*H521</f>
        <v>0</v>
      </c>
      <c r="S521" s="213">
        <v>0</v>
      </c>
      <c r="T521" s="214">
        <f>S521*H521</f>
        <v>0</v>
      </c>
      <c r="AR521" s="26" t="s">
        <v>738</v>
      </c>
      <c r="AT521" s="26" t="s">
        <v>512</v>
      </c>
      <c r="AU521" s="26" t="s">
        <v>87</v>
      </c>
      <c r="AY521" s="26" t="s">
        <v>281</v>
      </c>
      <c r="BE521" s="215">
        <f>IF(N521="základní",J521,0)</f>
        <v>0</v>
      </c>
      <c r="BF521" s="215">
        <f>IF(N521="snížená",J521,0)</f>
        <v>0</v>
      </c>
      <c r="BG521" s="215">
        <f>IF(N521="zákl. přenesená",J521,0)</f>
        <v>0</v>
      </c>
      <c r="BH521" s="215">
        <f>IF(N521="sníž. přenesená",J521,0)</f>
        <v>0</v>
      </c>
      <c r="BI521" s="215">
        <f>IF(N521="nulová",J521,0)</f>
        <v>0</v>
      </c>
      <c r="BJ521" s="26" t="s">
        <v>24</v>
      </c>
      <c r="BK521" s="215">
        <f>ROUND(I521*H521,2)</f>
        <v>0</v>
      </c>
      <c r="BL521" s="26" t="s">
        <v>354</v>
      </c>
      <c r="BM521" s="26" t="s">
        <v>6577</v>
      </c>
    </row>
    <row r="522" s="1" customFormat="1">
      <c r="B522" s="48"/>
      <c r="D522" s="216" t="s">
        <v>288</v>
      </c>
      <c r="F522" s="217" t="s">
        <v>6578</v>
      </c>
      <c r="I522" s="218"/>
      <c r="L522" s="48"/>
      <c r="M522" s="219"/>
      <c r="N522" s="49"/>
      <c r="O522" s="49"/>
      <c r="P522" s="49"/>
      <c r="Q522" s="49"/>
      <c r="R522" s="49"/>
      <c r="S522" s="49"/>
      <c r="T522" s="87"/>
      <c r="AT522" s="26" t="s">
        <v>288</v>
      </c>
      <c r="AU522" s="26" t="s">
        <v>87</v>
      </c>
    </row>
    <row r="523" s="13" customFormat="1">
      <c r="B523" s="239"/>
      <c r="D523" s="216" t="s">
        <v>402</v>
      </c>
      <c r="E523" s="240" t="s">
        <v>5</v>
      </c>
      <c r="F523" s="241" t="s">
        <v>280</v>
      </c>
      <c r="H523" s="242">
        <v>5</v>
      </c>
      <c r="I523" s="243"/>
      <c r="L523" s="239"/>
      <c r="M523" s="244"/>
      <c r="N523" s="245"/>
      <c r="O523" s="245"/>
      <c r="P523" s="245"/>
      <c r="Q523" s="245"/>
      <c r="R523" s="245"/>
      <c r="S523" s="245"/>
      <c r="T523" s="246"/>
      <c r="AT523" s="240" t="s">
        <v>402</v>
      </c>
      <c r="AU523" s="240" t="s">
        <v>87</v>
      </c>
      <c r="AV523" s="13" t="s">
        <v>87</v>
      </c>
      <c r="AW523" s="13" t="s">
        <v>43</v>
      </c>
      <c r="AX523" s="13" t="s">
        <v>24</v>
      </c>
      <c r="AY523" s="240" t="s">
        <v>281</v>
      </c>
    </row>
    <row r="524" s="1" customFormat="1" ht="16.5" customHeight="1">
      <c r="B524" s="203"/>
      <c r="C524" s="255" t="s">
        <v>2057</v>
      </c>
      <c r="D524" s="255" t="s">
        <v>512</v>
      </c>
      <c r="E524" s="256" t="s">
        <v>6579</v>
      </c>
      <c r="F524" s="257" t="s">
        <v>6580</v>
      </c>
      <c r="G524" s="258" t="s">
        <v>515</v>
      </c>
      <c r="H524" s="259">
        <v>3</v>
      </c>
      <c r="I524" s="260"/>
      <c r="J524" s="261">
        <f>ROUND(I524*H524,2)</f>
        <v>0</v>
      </c>
      <c r="K524" s="257" t="s">
        <v>5</v>
      </c>
      <c r="L524" s="262"/>
      <c r="M524" s="263" t="s">
        <v>5</v>
      </c>
      <c r="N524" s="264" t="s">
        <v>51</v>
      </c>
      <c r="O524" s="49"/>
      <c r="P524" s="213">
        <f>O524*H524</f>
        <v>0</v>
      </c>
      <c r="Q524" s="213">
        <v>0</v>
      </c>
      <c r="R524" s="213">
        <f>Q524*H524</f>
        <v>0</v>
      </c>
      <c r="S524" s="213">
        <v>0</v>
      </c>
      <c r="T524" s="214">
        <f>S524*H524</f>
        <v>0</v>
      </c>
      <c r="AR524" s="26" t="s">
        <v>738</v>
      </c>
      <c r="AT524" s="26" t="s">
        <v>512</v>
      </c>
      <c r="AU524" s="26" t="s">
        <v>87</v>
      </c>
      <c r="AY524" s="26" t="s">
        <v>281</v>
      </c>
      <c r="BE524" s="215">
        <f>IF(N524="základní",J524,0)</f>
        <v>0</v>
      </c>
      <c r="BF524" s="215">
        <f>IF(N524="snížená",J524,0)</f>
        <v>0</v>
      </c>
      <c r="BG524" s="215">
        <f>IF(N524="zákl. přenesená",J524,0)</f>
        <v>0</v>
      </c>
      <c r="BH524" s="215">
        <f>IF(N524="sníž. přenesená",J524,0)</f>
        <v>0</v>
      </c>
      <c r="BI524" s="215">
        <f>IF(N524="nulová",J524,0)</f>
        <v>0</v>
      </c>
      <c r="BJ524" s="26" t="s">
        <v>24</v>
      </c>
      <c r="BK524" s="215">
        <f>ROUND(I524*H524,2)</f>
        <v>0</v>
      </c>
      <c r="BL524" s="26" t="s">
        <v>354</v>
      </c>
      <c r="BM524" s="26" t="s">
        <v>6581</v>
      </c>
    </row>
    <row r="525" s="1" customFormat="1">
      <c r="B525" s="48"/>
      <c r="D525" s="216" t="s">
        <v>288</v>
      </c>
      <c r="F525" s="217" t="s">
        <v>6582</v>
      </c>
      <c r="I525" s="218"/>
      <c r="L525" s="48"/>
      <c r="M525" s="219"/>
      <c r="N525" s="49"/>
      <c r="O525" s="49"/>
      <c r="P525" s="49"/>
      <c r="Q525" s="49"/>
      <c r="R525" s="49"/>
      <c r="S525" s="49"/>
      <c r="T525" s="87"/>
      <c r="AT525" s="26" t="s">
        <v>288</v>
      </c>
      <c r="AU525" s="26" t="s">
        <v>87</v>
      </c>
    </row>
    <row r="526" s="13" customFormat="1">
      <c r="B526" s="239"/>
      <c r="D526" s="216" t="s">
        <v>402</v>
      </c>
      <c r="E526" s="240" t="s">
        <v>5</v>
      </c>
      <c r="F526" s="241" t="s">
        <v>294</v>
      </c>
      <c r="H526" s="242">
        <v>3</v>
      </c>
      <c r="I526" s="243"/>
      <c r="L526" s="239"/>
      <c r="M526" s="244"/>
      <c r="N526" s="245"/>
      <c r="O526" s="245"/>
      <c r="P526" s="245"/>
      <c r="Q526" s="245"/>
      <c r="R526" s="245"/>
      <c r="S526" s="245"/>
      <c r="T526" s="246"/>
      <c r="AT526" s="240" t="s">
        <v>402</v>
      </c>
      <c r="AU526" s="240" t="s">
        <v>87</v>
      </c>
      <c r="AV526" s="13" t="s">
        <v>87</v>
      </c>
      <c r="AW526" s="13" t="s">
        <v>43</v>
      </c>
      <c r="AX526" s="13" t="s">
        <v>24</v>
      </c>
      <c r="AY526" s="240" t="s">
        <v>281</v>
      </c>
    </row>
    <row r="527" s="1" customFormat="1" ht="16.5" customHeight="1">
      <c r="B527" s="203"/>
      <c r="C527" s="255" t="s">
        <v>2059</v>
      </c>
      <c r="D527" s="255" t="s">
        <v>512</v>
      </c>
      <c r="E527" s="256" t="s">
        <v>6583</v>
      </c>
      <c r="F527" s="257" t="s">
        <v>6584</v>
      </c>
      <c r="G527" s="258" t="s">
        <v>515</v>
      </c>
      <c r="H527" s="259">
        <v>3</v>
      </c>
      <c r="I527" s="260"/>
      <c r="J527" s="261">
        <f>ROUND(I527*H527,2)</f>
        <v>0</v>
      </c>
      <c r="K527" s="257" t="s">
        <v>5</v>
      </c>
      <c r="L527" s="262"/>
      <c r="M527" s="263" t="s">
        <v>5</v>
      </c>
      <c r="N527" s="264" t="s">
        <v>51</v>
      </c>
      <c r="O527" s="49"/>
      <c r="P527" s="213">
        <f>O527*H527</f>
        <v>0</v>
      </c>
      <c r="Q527" s="213">
        <v>0</v>
      </c>
      <c r="R527" s="213">
        <f>Q527*H527</f>
        <v>0</v>
      </c>
      <c r="S527" s="213">
        <v>0</v>
      </c>
      <c r="T527" s="214">
        <f>S527*H527</f>
        <v>0</v>
      </c>
      <c r="AR527" s="26" t="s">
        <v>738</v>
      </c>
      <c r="AT527" s="26" t="s">
        <v>512</v>
      </c>
      <c r="AU527" s="26" t="s">
        <v>87</v>
      </c>
      <c r="AY527" s="26" t="s">
        <v>281</v>
      </c>
      <c r="BE527" s="215">
        <f>IF(N527="základní",J527,0)</f>
        <v>0</v>
      </c>
      <c r="BF527" s="215">
        <f>IF(N527="snížená",J527,0)</f>
        <v>0</v>
      </c>
      <c r="BG527" s="215">
        <f>IF(N527="zákl. přenesená",J527,0)</f>
        <v>0</v>
      </c>
      <c r="BH527" s="215">
        <f>IF(N527="sníž. přenesená",J527,0)</f>
        <v>0</v>
      </c>
      <c r="BI527" s="215">
        <f>IF(N527="nulová",J527,0)</f>
        <v>0</v>
      </c>
      <c r="BJ527" s="26" t="s">
        <v>24</v>
      </c>
      <c r="BK527" s="215">
        <f>ROUND(I527*H527,2)</f>
        <v>0</v>
      </c>
      <c r="BL527" s="26" t="s">
        <v>354</v>
      </c>
      <c r="BM527" s="26" t="s">
        <v>6585</v>
      </c>
    </row>
    <row r="528" s="1" customFormat="1">
      <c r="B528" s="48"/>
      <c r="D528" s="216" t="s">
        <v>288</v>
      </c>
      <c r="F528" s="217" t="s">
        <v>6586</v>
      </c>
      <c r="I528" s="218"/>
      <c r="L528" s="48"/>
      <c r="M528" s="219"/>
      <c r="N528" s="49"/>
      <c r="O528" s="49"/>
      <c r="P528" s="49"/>
      <c r="Q528" s="49"/>
      <c r="R528" s="49"/>
      <c r="S528" s="49"/>
      <c r="T528" s="87"/>
      <c r="AT528" s="26" t="s">
        <v>288</v>
      </c>
      <c r="AU528" s="26" t="s">
        <v>87</v>
      </c>
    </row>
    <row r="529" s="13" customFormat="1">
      <c r="B529" s="239"/>
      <c r="D529" s="216" t="s">
        <v>402</v>
      </c>
      <c r="E529" s="240" t="s">
        <v>5</v>
      </c>
      <c r="F529" s="241" t="s">
        <v>294</v>
      </c>
      <c r="H529" s="242">
        <v>3</v>
      </c>
      <c r="I529" s="243"/>
      <c r="L529" s="239"/>
      <c r="M529" s="244"/>
      <c r="N529" s="245"/>
      <c r="O529" s="245"/>
      <c r="P529" s="245"/>
      <c r="Q529" s="245"/>
      <c r="R529" s="245"/>
      <c r="S529" s="245"/>
      <c r="T529" s="246"/>
      <c r="AT529" s="240" t="s">
        <v>402</v>
      </c>
      <c r="AU529" s="240" t="s">
        <v>87</v>
      </c>
      <c r="AV529" s="13" t="s">
        <v>87</v>
      </c>
      <c r="AW529" s="13" t="s">
        <v>43</v>
      </c>
      <c r="AX529" s="13" t="s">
        <v>24</v>
      </c>
      <c r="AY529" s="240" t="s">
        <v>281</v>
      </c>
    </row>
    <row r="530" s="1" customFormat="1" ht="16.5" customHeight="1">
      <c r="B530" s="203"/>
      <c r="C530" s="255" t="s">
        <v>2064</v>
      </c>
      <c r="D530" s="255" t="s">
        <v>512</v>
      </c>
      <c r="E530" s="256" t="s">
        <v>6587</v>
      </c>
      <c r="F530" s="257" t="s">
        <v>6588</v>
      </c>
      <c r="G530" s="258" t="s">
        <v>285</v>
      </c>
      <c r="H530" s="259">
        <v>1</v>
      </c>
      <c r="I530" s="260"/>
      <c r="J530" s="261">
        <f>ROUND(I530*H530,2)</f>
        <v>0</v>
      </c>
      <c r="K530" s="257" t="s">
        <v>5</v>
      </c>
      <c r="L530" s="262"/>
      <c r="M530" s="263" t="s">
        <v>5</v>
      </c>
      <c r="N530" s="264" t="s">
        <v>51</v>
      </c>
      <c r="O530" s="49"/>
      <c r="P530" s="213">
        <f>O530*H530</f>
        <v>0</v>
      </c>
      <c r="Q530" s="213">
        <v>0</v>
      </c>
      <c r="R530" s="213">
        <f>Q530*H530</f>
        <v>0</v>
      </c>
      <c r="S530" s="213">
        <v>0</v>
      </c>
      <c r="T530" s="214">
        <f>S530*H530</f>
        <v>0</v>
      </c>
      <c r="AR530" s="26" t="s">
        <v>738</v>
      </c>
      <c r="AT530" s="26" t="s">
        <v>512</v>
      </c>
      <c r="AU530" s="26" t="s">
        <v>87</v>
      </c>
      <c r="AY530" s="26" t="s">
        <v>281</v>
      </c>
      <c r="BE530" s="215">
        <f>IF(N530="základní",J530,0)</f>
        <v>0</v>
      </c>
      <c r="BF530" s="215">
        <f>IF(N530="snížená",J530,0)</f>
        <v>0</v>
      </c>
      <c r="BG530" s="215">
        <f>IF(N530="zákl. přenesená",J530,0)</f>
        <v>0</v>
      </c>
      <c r="BH530" s="215">
        <f>IF(N530="sníž. přenesená",J530,0)</f>
        <v>0</v>
      </c>
      <c r="BI530" s="215">
        <f>IF(N530="nulová",J530,0)</f>
        <v>0</v>
      </c>
      <c r="BJ530" s="26" t="s">
        <v>24</v>
      </c>
      <c r="BK530" s="215">
        <f>ROUND(I530*H530,2)</f>
        <v>0</v>
      </c>
      <c r="BL530" s="26" t="s">
        <v>354</v>
      </c>
      <c r="BM530" s="26" t="s">
        <v>6589</v>
      </c>
    </row>
    <row r="531" s="10" customFormat="1" ht="37.44" customHeight="1">
      <c r="B531" s="192"/>
      <c r="D531" s="193" t="s">
        <v>79</v>
      </c>
      <c r="E531" s="194" t="s">
        <v>512</v>
      </c>
      <c r="F531" s="194" t="s">
        <v>6590</v>
      </c>
      <c r="I531" s="195"/>
      <c r="J531" s="196">
        <f>BK531</f>
        <v>0</v>
      </c>
      <c r="L531" s="192"/>
      <c r="M531" s="197"/>
      <c r="N531" s="198"/>
      <c r="O531" s="198"/>
      <c r="P531" s="199">
        <f>P532</f>
        <v>0</v>
      </c>
      <c r="Q531" s="198"/>
      <c r="R531" s="199">
        <f>R532</f>
        <v>0.00059999999999999995</v>
      </c>
      <c r="S531" s="198"/>
      <c r="T531" s="200">
        <f>T532</f>
        <v>0</v>
      </c>
      <c r="AR531" s="193" t="s">
        <v>294</v>
      </c>
      <c r="AT531" s="201" t="s">
        <v>79</v>
      </c>
      <c r="AU531" s="201" t="s">
        <v>80</v>
      </c>
      <c r="AY531" s="193" t="s">
        <v>281</v>
      </c>
      <c r="BK531" s="202">
        <f>BK532</f>
        <v>0</v>
      </c>
    </row>
    <row r="532" s="10" customFormat="1" ht="19.92" customHeight="1">
      <c r="B532" s="192"/>
      <c r="D532" s="193" t="s">
        <v>79</v>
      </c>
      <c r="E532" s="230" t="s">
        <v>6591</v>
      </c>
      <c r="F532" s="230" t="s">
        <v>6592</v>
      </c>
      <c r="I532" s="195"/>
      <c r="J532" s="231">
        <f>BK532</f>
        <v>0</v>
      </c>
      <c r="L532" s="192"/>
      <c r="M532" s="197"/>
      <c r="N532" s="198"/>
      <c r="O532" s="198"/>
      <c r="P532" s="199">
        <f>SUM(P533:P537)</f>
        <v>0</v>
      </c>
      <c r="Q532" s="198"/>
      <c r="R532" s="199">
        <f>SUM(R533:R537)</f>
        <v>0.00059999999999999995</v>
      </c>
      <c r="S532" s="198"/>
      <c r="T532" s="200">
        <f>SUM(T533:T537)</f>
        <v>0</v>
      </c>
      <c r="AR532" s="193" t="s">
        <v>294</v>
      </c>
      <c r="AT532" s="201" t="s">
        <v>79</v>
      </c>
      <c r="AU532" s="201" t="s">
        <v>24</v>
      </c>
      <c r="AY532" s="193" t="s">
        <v>281</v>
      </c>
      <c r="BK532" s="202">
        <f>SUM(BK533:BK537)</f>
        <v>0</v>
      </c>
    </row>
    <row r="533" s="1" customFormat="1" ht="16.5" customHeight="1">
      <c r="B533" s="203"/>
      <c r="C533" s="204" t="s">
        <v>2069</v>
      </c>
      <c r="D533" s="204" t="s">
        <v>282</v>
      </c>
      <c r="E533" s="205" t="s">
        <v>6593</v>
      </c>
      <c r="F533" s="206" t="s">
        <v>6594</v>
      </c>
      <c r="G533" s="207" t="s">
        <v>399</v>
      </c>
      <c r="H533" s="208">
        <v>32</v>
      </c>
      <c r="I533" s="209"/>
      <c r="J533" s="210">
        <f>ROUND(I533*H533,2)</f>
        <v>0</v>
      </c>
      <c r="K533" s="206" t="s">
        <v>5</v>
      </c>
      <c r="L533" s="48"/>
      <c r="M533" s="211" t="s">
        <v>5</v>
      </c>
      <c r="N533" s="212" t="s">
        <v>51</v>
      </c>
      <c r="O533" s="49"/>
      <c r="P533" s="213">
        <f>O533*H533</f>
        <v>0</v>
      </c>
      <c r="Q533" s="213">
        <v>0</v>
      </c>
      <c r="R533" s="213">
        <f>Q533*H533</f>
        <v>0</v>
      </c>
      <c r="S533" s="213">
        <v>0</v>
      </c>
      <c r="T533" s="214">
        <f>S533*H533</f>
        <v>0</v>
      </c>
      <c r="AR533" s="26" t="s">
        <v>354</v>
      </c>
      <c r="AT533" s="26" t="s">
        <v>282</v>
      </c>
      <c r="AU533" s="26" t="s">
        <v>87</v>
      </c>
      <c r="AY533" s="26" t="s">
        <v>281</v>
      </c>
      <c r="BE533" s="215">
        <f>IF(N533="základní",J533,0)</f>
        <v>0</v>
      </c>
      <c r="BF533" s="215">
        <f>IF(N533="snížená",J533,0)</f>
        <v>0</v>
      </c>
      <c r="BG533" s="215">
        <f>IF(N533="zákl. přenesená",J533,0)</f>
        <v>0</v>
      </c>
      <c r="BH533" s="215">
        <f>IF(N533="sníž. přenesená",J533,0)</f>
        <v>0</v>
      </c>
      <c r="BI533" s="215">
        <f>IF(N533="nulová",J533,0)</f>
        <v>0</v>
      </c>
      <c r="BJ533" s="26" t="s">
        <v>24</v>
      </c>
      <c r="BK533" s="215">
        <f>ROUND(I533*H533,2)</f>
        <v>0</v>
      </c>
      <c r="BL533" s="26" t="s">
        <v>354</v>
      </c>
      <c r="BM533" s="26" t="s">
        <v>6595</v>
      </c>
    </row>
    <row r="534" s="1" customFormat="1" ht="16.5" customHeight="1">
      <c r="B534" s="203"/>
      <c r="C534" s="204" t="s">
        <v>2074</v>
      </c>
      <c r="D534" s="204" t="s">
        <v>282</v>
      </c>
      <c r="E534" s="205" t="s">
        <v>6596</v>
      </c>
      <c r="F534" s="206" t="s">
        <v>6597</v>
      </c>
      <c r="G534" s="207" t="s">
        <v>362</v>
      </c>
      <c r="H534" s="208">
        <v>1</v>
      </c>
      <c r="I534" s="209"/>
      <c r="J534" s="210">
        <f>ROUND(I534*H534,2)</f>
        <v>0</v>
      </c>
      <c r="K534" s="206" t="s">
        <v>389</v>
      </c>
      <c r="L534" s="48"/>
      <c r="M534" s="211" t="s">
        <v>5</v>
      </c>
      <c r="N534" s="212" t="s">
        <v>51</v>
      </c>
      <c r="O534" s="49"/>
      <c r="P534" s="213">
        <f>O534*H534</f>
        <v>0</v>
      </c>
      <c r="Q534" s="213">
        <v>0</v>
      </c>
      <c r="R534" s="213">
        <f>Q534*H534</f>
        <v>0</v>
      </c>
      <c r="S534" s="213">
        <v>0</v>
      </c>
      <c r="T534" s="214">
        <f>S534*H534</f>
        <v>0</v>
      </c>
      <c r="AR534" s="26" t="s">
        <v>354</v>
      </c>
      <c r="AT534" s="26" t="s">
        <v>282</v>
      </c>
      <c r="AU534" s="26" t="s">
        <v>87</v>
      </c>
      <c r="AY534" s="26" t="s">
        <v>281</v>
      </c>
      <c r="BE534" s="215">
        <f>IF(N534="základní",J534,0)</f>
        <v>0</v>
      </c>
      <c r="BF534" s="215">
        <f>IF(N534="snížená",J534,0)</f>
        <v>0</v>
      </c>
      <c r="BG534" s="215">
        <f>IF(N534="zákl. přenesená",J534,0)</f>
        <v>0</v>
      </c>
      <c r="BH534" s="215">
        <f>IF(N534="sníž. přenesená",J534,0)</f>
        <v>0</v>
      </c>
      <c r="BI534" s="215">
        <f>IF(N534="nulová",J534,0)</f>
        <v>0</v>
      </c>
      <c r="BJ534" s="26" t="s">
        <v>24</v>
      </c>
      <c r="BK534" s="215">
        <f>ROUND(I534*H534,2)</f>
        <v>0</v>
      </c>
      <c r="BL534" s="26" t="s">
        <v>354</v>
      </c>
      <c r="BM534" s="26" t="s">
        <v>6598</v>
      </c>
    </row>
    <row r="535" s="1" customFormat="1" ht="16.5" customHeight="1">
      <c r="B535" s="203"/>
      <c r="C535" s="204" t="s">
        <v>2079</v>
      </c>
      <c r="D535" s="204" t="s">
        <v>282</v>
      </c>
      <c r="E535" s="205" t="s">
        <v>6599</v>
      </c>
      <c r="F535" s="206" t="s">
        <v>6600</v>
      </c>
      <c r="G535" s="207" t="s">
        <v>515</v>
      </c>
      <c r="H535" s="208">
        <v>2</v>
      </c>
      <c r="I535" s="209"/>
      <c r="J535" s="210">
        <f>ROUND(I535*H535,2)</f>
        <v>0</v>
      </c>
      <c r="K535" s="206" t="s">
        <v>5</v>
      </c>
      <c r="L535" s="48"/>
      <c r="M535" s="211" t="s">
        <v>5</v>
      </c>
      <c r="N535" s="212" t="s">
        <v>51</v>
      </c>
      <c r="O535" s="49"/>
      <c r="P535" s="213">
        <f>O535*H535</f>
        <v>0</v>
      </c>
      <c r="Q535" s="213">
        <v>0.00029999999999999997</v>
      </c>
      <c r="R535" s="213">
        <f>Q535*H535</f>
        <v>0.00059999999999999995</v>
      </c>
      <c r="S535" s="213">
        <v>0</v>
      </c>
      <c r="T535" s="214">
        <f>S535*H535</f>
        <v>0</v>
      </c>
      <c r="AR535" s="26" t="s">
        <v>354</v>
      </c>
      <c r="AT535" s="26" t="s">
        <v>282</v>
      </c>
      <c r="AU535" s="26" t="s">
        <v>87</v>
      </c>
      <c r="AY535" s="26" t="s">
        <v>281</v>
      </c>
      <c r="BE535" s="215">
        <f>IF(N535="základní",J535,0)</f>
        <v>0</v>
      </c>
      <c r="BF535" s="215">
        <f>IF(N535="snížená",J535,0)</f>
        <v>0</v>
      </c>
      <c r="BG535" s="215">
        <f>IF(N535="zákl. přenesená",J535,0)</f>
        <v>0</v>
      </c>
      <c r="BH535" s="215">
        <f>IF(N535="sníž. přenesená",J535,0)</f>
        <v>0</v>
      </c>
      <c r="BI535" s="215">
        <f>IF(N535="nulová",J535,0)</f>
        <v>0</v>
      </c>
      <c r="BJ535" s="26" t="s">
        <v>24</v>
      </c>
      <c r="BK535" s="215">
        <f>ROUND(I535*H535,2)</f>
        <v>0</v>
      </c>
      <c r="BL535" s="26" t="s">
        <v>354</v>
      </c>
      <c r="BM535" s="26" t="s">
        <v>6601</v>
      </c>
    </row>
    <row r="536" s="1" customFormat="1">
      <c r="B536" s="48"/>
      <c r="D536" s="216" t="s">
        <v>288</v>
      </c>
      <c r="F536" s="217" t="s">
        <v>6602</v>
      </c>
      <c r="I536" s="218"/>
      <c r="L536" s="48"/>
      <c r="M536" s="219"/>
      <c r="N536" s="49"/>
      <c r="O536" s="49"/>
      <c r="P536" s="49"/>
      <c r="Q536" s="49"/>
      <c r="R536" s="49"/>
      <c r="S536" s="49"/>
      <c r="T536" s="87"/>
      <c r="AT536" s="26" t="s">
        <v>288</v>
      </c>
      <c r="AU536" s="26" t="s">
        <v>87</v>
      </c>
    </row>
    <row r="537" s="1" customFormat="1" ht="16.5" customHeight="1">
      <c r="B537" s="203"/>
      <c r="C537" s="255" t="s">
        <v>2084</v>
      </c>
      <c r="D537" s="255" t="s">
        <v>512</v>
      </c>
      <c r="E537" s="256" t="s">
        <v>6603</v>
      </c>
      <c r="F537" s="257" t="s">
        <v>6604</v>
      </c>
      <c r="G537" s="258" t="s">
        <v>515</v>
      </c>
      <c r="H537" s="259">
        <v>2</v>
      </c>
      <c r="I537" s="260"/>
      <c r="J537" s="261">
        <f>ROUND(I537*H537,2)</f>
        <v>0</v>
      </c>
      <c r="K537" s="257" t="s">
        <v>5</v>
      </c>
      <c r="L537" s="262"/>
      <c r="M537" s="263" t="s">
        <v>5</v>
      </c>
      <c r="N537" s="277" t="s">
        <v>51</v>
      </c>
      <c r="O537" s="221"/>
      <c r="P537" s="278">
        <f>O537*H537</f>
        <v>0</v>
      </c>
      <c r="Q537" s="278">
        <v>0</v>
      </c>
      <c r="R537" s="278">
        <f>Q537*H537</f>
        <v>0</v>
      </c>
      <c r="S537" s="278">
        <v>0</v>
      </c>
      <c r="T537" s="279">
        <f>S537*H537</f>
        <v>0</v>
      </c>
      <c r="AR537" s="26" t="s">
        <v>738</v>
      </c>
      <c r="AT537" s="26" t="s">
        <v>512</v>
      </c>
      <c r="AU537" s="26" t="s">
        <v>87</v>
      </c>
      <c r="AY537" s="26" t="s">
        <v>281</v>
      </c>
      <c r="BE537" s="215">
        <f>IF(N537="základní",J537,0)</f>
        <v>0</v>
      </c>
      <c r="BF537" s="215">
        <f>IF(N537="snížená",J537,0)</f>
        <v>0</v>
      </c>
      <c r="BG537" s="215">
        <f>IF(N537="zákl. přenesená",J537,0)</f>
        <v>0</v>
      </c>
      <c r="BH537" s="215">
        <f>IF(N537="sníž. přenesená",J537,0)</f>
        <v>0</v>
      </c>
      <c r="BI537" s="215">
        <f>IF(N537="nulová",J537,0)</f>
        <v>0</v>
      </c>
      <c r="BJ537" s="26" t="s">
        <v>24</v>
      </c>
      <c r="BK537" s="215">
        <f>ROUND(I537*H537,2)</f>
        <v>0</v>
      </c>
      <c r="BL537" s="26" t="s">
        <v>354</v>
      </c>
      <c r="BM537" s="26" t="s">
        <v>6605</v>
      </c>
    </row>
    <row r="538" s="1" customFormat="1" ht="6.96" customHeight="1">
      <c r="B538" s="69"/>
      <c r="C538" s="70"/>
      <c r="D538" s="70"/>
      <c r="E538" s="70"/>
      <c r="F538" s="70"/>
      <c r="G538" s="70"/>
      <c r="H538" s="70"/>
      <c r="I538" s="164"/>
      <c r="J538" s="70"/>
      <c r="K538" s="70"/>
      <c r="L538" s="48"/>
    </row>
  </sheetData>
  <autoFilter ref="C91:K537"/>
  <mergeCells count="13">
    <mergeCell ref="E7:H7"/>
    <mergeCell ref="E9:H9"/>
    <mergeCell ref="E11:H11"/>
    <mergeCell ref="E26:H26"/>
    <mergeCell ref="E47:H47"/>
    <mergeCell ref="E49:H49"/>
    <mergeCell ref="E51:H51"/>
    <mergeCell ref="J55:J56"/>
    <mergeCell ref="E80:H80"/>
    <mergeCell ref="E82:H82"/>
    <mergeCell ref="E84:H84"/>
    <mergeCell ref="G1:H1"/>
    <mergeCell ref="L2:V2"/>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6606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6607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ROUND(SUM(BE85:BE164), 2)</f>
        <v>0</v>
      </c>
      <c r="G32" s="49"/>
      <c r="H32" s="49"/>
      <c r="I32" s="156">
        <v>0.20999999999999999</v>
      </c>
      <c r="J32" s="155">
        <f>ROUND(ROUND((SUM(BE85:BE164)), 2)*I32, 2)</f>
        <v>0</v>
      </c>
      <c r="K32" s="53"/>
    </row>
    <row r="33" s="1" customFormat="1" ht="14.4" customHeight="1">
      <c r="B33" s="48"/>
      <c r="C33" s="49"/>
      <c r="D33" s="49"/>
      <c r="E33" s="57" t="s">
        <v>52</v>
      </c>
      <c r="F33" s="155">
        <f>ROUND(SUM(BF85:BF164), 2)</f>
        <v>0</v>
      </c>
      <c r="G33" s="49"/>
      <c r="H33" s="49"/>
      <c r="I33" s="156">
        <v>0.14999999999999999</v>
      </c>
      <c r="J33" s="155">
        <f>ROUND(ROUND((SUM(BF85:BF164)), 2)*I33, 2)</f>
        <v>0</v>
      </c>
      <c r="K33" s="53"/>
    </row>
    <row r="34" hidden="1" s="1" customFormat="1" ht="14.4" customHeight="1">
      <c r="B34" s="48"/>
      <c r="C34" s="49"/>
      <c r="D34" s="49"/>
      <c r="E34" s="57" t="s">
        <v>53</v>
      </c>
      <c r="F34" s="155">
        <f>ROUND(SUM(BG85:BG164), 2)</f>
        <v>0</v>
      </c>
      <c r="G34" s="49"/>
      <c r="H34" s="49"/>
      <c r="I34" s="156">
        <v>0.20999999999999999</v>
      </c>
      <c r="J34" s="155">
        <v>0</v>
      </c>
      <c r="K34" s="53"/>
    </row>
    <row r="35" hidden="1" s="1" customFormat="1" ht="14.4" customHeight="1">
      <c r="B35" s="48"/>
      <c r="C35" s="49"/>
      <c r="D35" s="49"/>
      <c r="E35" s="57" t="s">
        <v>54</v>
      </c>
      <c r="F35" s="155">
        <f>ROUND(SUM(BH85:BH164), 2)</f>
        <v>0</v>
      </c>
      <c r="G35" s="49"/>
      <c r="H35" s="49"/>
      <c r="I35" s="156">
        <v>0.14999999999999999</v>
      </c>
      <c r="J35" s="155">
        <v>0</v>
      </c>
      <c r="K35" s="53"/>
    </row>
    <row r="36" hidden="1" s="1" customFormat="1" ht="14.4" customHeight="1">
      <c r="B36" s="48"/>
      <c r="C36" s="49"/>
      <c r="D36" s="49"/>
      <c r="E36" s="57" t="s">
        <v>55</v>
      </c>
      <c r="F36" s="155">
        <f>ROUND(SUM(BI85:BI164),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S01_d2 - Bleskosvod</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5849</v>
      </c>
      <c r="E62" s="226"/>
      <c r="F62" s="226"/>
      <c r="G62" s="226"/>
      <c r="H62" s="226"/>
      <c r="I62" s="227"/>
      <c r="J62" s="228">
        <f>J87</f>
        <v>0</v>
      </c>
      <c r="K62" s="229"/>
    </row>
    <row r="63" s="11" customFormat="1" ht="19.92" customHeight="1">
      <c r="B63" s="223"/>
      <c r="C63" s="224"/>
      <c r="D63" s="225" t="s">
        <v>5851</v>
      </c>
      <c r="E63" s="226"/>
      <c r="F63" s="226"/>
      <c r="G63" s="226"/>
      <c r="H63" s="226"/>
      <c r="I63" s="227"/>
      <c r="J63" s="228">
        <f>J90</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523</v>
      </c>
      <c r="F75" s="1"/>
      <c r="G75" s="1"/>
      <c r="H75" s="1"/>
      <c r="L75" s="48"/>
    </row>
    <row r="76" s="1" customFormat="1" ht="14.4" customHeight="1">
      <c r="B76" s="48"/>
      <c r="C76" s="76" t="s">
        <v>256</v>
      </c>
      <c r="L76" s="48"/>
    </row>
    <row r="77" s="1" customFormat="1" ht="17.25" customHeight="1">
      <c r="B77" s="48"/>
      <c r="E77" s="79" t="str">
        <f>E11</f>
        <v>S01_d2 - Bleskosvod</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0.60520900000000011</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P87+P90</f>
        <v>0</v>
      </c>
      <c r="Q86" s="198"/>
      <c r="R86" s="199">
        <f>R87+R90</f>
        <v>0.60520900000000011</v>
      </c>
      <c r="S86" s="198"/>
      <c r="T86" s="200">
        <f>T87+T90</f>
        <v>0</v>
      </c>
      <c r="AR86" s="193" t="s">
        <v>87</v>
      </c>
      <c r="AT86" s="201" t="s">
        <v>79</v>
      </c>
      <c r="AU86" s="201" t="s">
        <v>80</v>
      </c>
      <c r="AY86" s="193" t="s">
        <v>281</v>
      </c>
      <c r="BK86" s="202">
        <f>BK87+BK90</f>
        <v>0</v>
      </c>
    </row>
    <row r="87" s="10" customFormat="1" ht="19.92" customHeight="1">
      <c r="B87" s="192"/>
      <c r="D87" s="193" t="s">
        <v>79</v>
      </c>
      <c r="E87" s="230" t="s">
        <v>5858</v>
      </c>
      <c r="F87" s="230" t="s">
        <v>5859</v>
      </c>
      <c r="I87" s="195"/>
      <c r="J87" s="231">
        <f>BK87</f>
        <v>0</v>
      </c>
      <c r="L87" s="192"/>
      <c r="M87" s="197"/>
      <c r="N87" s="198"/>
      <c r="O87" s="198"/>
      <c r="P87" s="199">
        <f>SUM(P88:P89)</f>
        <v>0</v>
      </c>
      <c r="Q87" s="198"/>
      <c r="R87" s="199">
        <f>SUM(R88:R89)</f>
        <v>0</v>
      </c>
      <c r="S87" s="198"/>
      <c r="T87" s="200">
        <f>SUM(T88:T89)</f>
        <v>0</v>
      </c>
      <c r="AR87" s="193" t="s">
        <v>87</v>
      </c>
      <c r="AT87" s="201" t="s">
        <v>79</v>
      </c>
      <c r="AU87" s="201" t="s">
        <v>24</v>
      </c>
      <c r="AY87" s="193" t="s">
        <v>281</v>
      </c>
      <c r="BK87" s="202">
        <f>SUM(BK88:BK89)</f>
        <v>0</v>
      </c>
    </row>
    <row r="88" s="1" customFormat="1" ht="16.5" customHeight="1">
      <c r="B88" s="203"/>
      <c r="C88" s="204" t="s">
        <v>24</v>
      </c>
      <c r="D88" s="204" t="s">
        <v>282</v>
      </c>
      <c r="E88" s="205" t="s">
        <v>6608</v>
      </c>
      <c r="F88" s="206" t="s">
        <v>6609</v>
      </c>
      <c r="G88" s="207" t="s">
        <v>515</v>
      </c>
      <c r="H88" s="208">
        <v>1</v>
      </c>
      <c r="I88" s="209"/>
      <c r="J88" s="210">
        <f>ROUND(I88*H88,2)</f>
        <v>0</v>
      </c>
      <c r="K88" s="206" t="s">
        <v>389</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6610</v>
      </c>
    </row>
    <row r="89" s="1" customFormat="1">
      <c r="B89" s="48"/>
      <c r="D89" s="216" t="s">
        <v>288</v>
      </c>
      <c r="F89" s="217" t="s">
        <v>6611</v>
      </c>
      <c r="I89" s="218"/>
      <c r="L89" s="48"/>
      <c r="M89" s="219"/>
      <c r="N89" s="49"/>
      <c r="O89" s="49"/>
      <c r="P89" s="49"/>
      <c r="Q89" s="49"/>
      <c r="R89" s="49"/>
      <c r="S89" s="49"/>
      <c r="T89" s="87"/>
      <c r="AT89" s="26" t="s">
        <v>288</v>
      </c>
      <c r="AU89" s="26" t="s">
        <v>87</v>
      </c>
    </row>
    <row r="90" s="10" customFormat="1" ht="29.88" customHeight="1">
      <c r="B90" s="192"/>
      <c r="D90" s="193" t="s">
        <v>79</v>
      </c>
      <c r="E90" s="230" t="s">
        <v>5892</v>
      </c>
      <c r="F90" s="230" t="s">
        <v>5893</v>
      </c>
      <c r="I90" s="195"/>
      <c r="J90" s="231">
        <f>BK90</f>
        <v>0</v>
      </c>
      <c r="L90" s="192"/>
      <c r="M90" s="197"/>
      <c r="N90" s="198"/>
      <c r="O90" s="198"/>
      <c r="P90" s="199">
        <f>SUM(P91:P164)</f>
        <v>0</v>
      </c>
      <c r="Q90" s="198"/>
      <c r="R90" s="199">
        <f>SUM(R91:R164)</f>
        <v>0.60520900000000011</v>
      </c>
      <c r="S90" s="198"/>
      <c r="T90" s="200">
        <f>SUM(T91:T164)</f>
        <v>0</v>
      </c>
      <c r="AR90" s="193" t="s">
        <v>87</v>
      </c>
      <c r="AT90" s="201" t="s">
        <v>79</v>
      </c>
      <c r="AU90" s="201" t="s">
        <v>24</v>
      </c>
      <c r="AY90" s="193" t="s">
        <v>281</v>
      </c>
      <c r="BK90" s="202">
        <f>SUM(BK91:BK164)</f>
        <v>0</v>
      </c>
    </row>
    <row r="91" s="1" customFormat="1" ht="25.5" customHeight="1">
      <c r="B91" s="203"/>
      <c r="C91" s="204" t="s">
        <v>87</v>
      </c>
      <c r="D91" s="204" t="s">
        <v>282</v>
      </c>
      <c r="E91" s="205" t="s">
        <v>6612</v>
      </c>
      <c r="F91" s="206" t="s">
        <v>6613</v>
      </c>
      <c r="G91" s="207" t="s">
        <v>394</v>
      </c>
      <c r="H91" s="208">
        <v>300</v>
      </c>
      <c r="I91" s="209"/>
      <c r="J91" s="210">
        <f>ROUND(I91*H91,2)</f>
        <v>0</v>
      </c>
      <c r="K91" s="206" t="s">
        <v>389</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6614</v>
      </c>
    </row>
    <row r="92" s="1" customFormat="1">
      <c r="B92" s="48"/>
      <c r="D92" s="216" t="s">
        <v>288</v>
      </c>
      <c r="F92" s="217" t="s">
        <v>6615</v>
      </c>
      <c r="I92" s="218"/>
      <c r="L92" s="48"/>
      <c r="M92" s="219"/>
      <c r="N92" s="49"/>
      <c r="O92" s="49"/>
      <c r="P92" s="49"/>
      <c r="Q92" s="49"/>
      <c r="R92" s="49"/>
      <c r="S92" s="49"/>
      <c r="T92" s="87"/>
      <c r="AT92" s="26" t="s">
        <v>288</v>
      </c>
      <c r="AU92" s="26" t="s">
        <v>87</v>
      </c>
    </row>
    <row r="93" s="1" customFormat="1" ht="16.5" customHeight="1">
      <c r="B93" s="203"/>
      <c r="C93" s="255" t="s">
        <v>294</v>
      </c>
      <c r="D93" s="255" t="s">
        <v>512</v>
      </c>
      <c r="E93" s="256" t="s">
        <v>6616</v>
      </c>
      <c r="F93" s="257" t="s">
        <v>6617</v>
      </c>
      <c r="G93" s="258" t="s">
        <v>2318</v>
      </c>
      <c r="H93" s="259">
        <v>315</v>
      </c>
      <c r="I93" s="260"/>
      <c r="J93" s="261">
        <f>ROUND(I93*H93,2)</f>
        <v>0</v>
      </c>
      <c r="K93" s="257" t="s">
        <v>389</v>
      </c>
      <c r="L93" s="262"/>
      <c r="M93" s="263" t="s">
        <v>5</v>
      </c>
      <c r="N93" s="264" t="s">
        <v>51</v>
      </c>
      <c r="O93" s="49"/>
      <c r="P93" s="213">
        <f>O93*H93</f>
        <v>0</v>
      </c>
      <c r="Q93" s="213">
        <v>0.001</v>
      </c>
      <c r="R93" s="213">
        <f>Q93*H93</f>
        <v>0.315</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6618</v>
      </c>
    </row>
    <row r="94" s="1" customFormat="1">
      <c r="B94" s="48"/>
      <c r="D94" s="216" t="s">
        <v>288</v>
      </c>
      <c r="F94" s="217" t="s">
        <v>6619</v>
      </c>
      <c r="I94" s="218"/>
      <c r="L94" s="48"/>
      <c r="M94" s="219"/>
      <c r="N94" s="49"/>
      <c r="O94" s="49"/>
      <c r="P94" s="49"/>
      <c r="Q94" s="49"/>
      <c r="R94" s="49"/>
      <c r="S94" s="49"/>
      <c r="T94" s="87"/>
      <c r="AT94" s="26" t="s">
        <v>288</v>
      </c>
      <c r="AU94" s="26" t="s">
        <v>87</v>
      </c>
    </row>
    <row r="95" s="13" customFormat="1">
      <c r="B95" s="239"/>
      <c r="D95" s="216" t="s">
        <v>402</v>
      </c>
      <c r="E95" s="240" t="s">
        <v>5</v>
      </c>
      <c r="F95" s="241" t="s">
        <v>6620</v>
      </c>
      <c r="H95" s="242">
        <v>315</v>
      </c>
      <c r="I95" s="243"/>
      <c r="L95" s="239"/>
      <c r="M95" s="244"/>
      <c r="N95" s="245"/>
      <c r="O95" s="245"/>
      <c r="P95" s="245"/>
      <c r="Q95" s="245"/>
      <c r="R95" s="245"/>
      <c r="S95" s="245"/>
      <c r="T95" s="246"/>
      <c r="AT95" s="240" t="s">
        <v>402</v>
      </c>
      <c r="AU95" s="240" t="s">
        <v>87</v>
      </c>
      <c r="AV95" s="13" t="s">
        <v>87</v>
      </c>
      <c r="AW95" s="13" t="s">
        <v>43</v>
      </c>
      <c r="AX95" s="13" t="s">
        <v>80</v>
      </c>
      <c r="AY95" s="240" t="s">
        <v>281</v>
      </c>
    </row>
    <row r="96" s="1" customFormat="1" ht="16.5" customHeight="1">
      <c r="B96" s="203"/>
      <c r="C96" s="204" t="s">
        <v>286</v>
      </c>
      <c r="D96" s="204" t="s">
        <v>282</v>
      </c>
      <c r="E96" s="205" t="s">
        <v>6621</v>
      </c>
      <c r="F96" s="206" t="s">
        <v>6622</v>
      </c>
      <c r="G96" s="207" t="s">
        <v>394</v>
      </c>
      <c r="H96" s="208">
        <v>470</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6623</v>
      </c>
    </row>
    <row r="97" s="1" customFormat="1">
      <c r="B97" s="48"/>
      <c r="D97" s="216" t="s">
        <v>288</v>
      </c>
      <c r="F97" s="217" t="s">
        <v>6622</v>
      </c>
      <c r="I97" s="218"/>
      <c r="L97" s="48"/>
      <c r="M97" s="219"/>
      <c r="N97" s="49"/>
      <c r="O97" s="49"/>
      <c r="P97" s="49"/>
      <c r="Q97" s="49"/>
      <c r="R97" s="49"/>
      <c r="S97" s="49"/>
      <c r="T97" s="87"/>
      <c r="AT97" s="26" t="s">
        <v>288</v>
      </c>
      <c r="AU97" s="26" t="s">
        <v>87</v>
      </c>
    </row>
    <row r="98" s="13" customFormat="1">
      <c r="B98" s="239"/>
      <c r="D98" s="216" t="s">
        <v>402</v>
      </c>
      <c r="E98" s="240" t="s">
        <v>5</v>
      </c>
      <c r="F98" s="241" t="s">
        <v>6624</v>
      </c>
      <c r="H98" s="242">
        <v>470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55" t="s">
        <v>280</v>
      </c>
      <c r="D99" s="255" t="s">
        <v>512</v>
      </c>
      <c r="E99" s="256" t="s">
        <v>6625</v>
      </c>
      <c r="F99" s="257" t="s">
        <v>6626</v>
      </c>
      <c r="G99" s="258" t="s">
        <v>2318</v>
      </c>
      <c r="H99" s="259">
        <v>56.700000000000003</v>
      </c>
      <c r="I99" s="260"/>
      <c r="J99" s="261">
        <f>ROUND(I99*H99,2)</f>
        <v>0</v>
      </c>
      <c r="K99" s="257" t="s">
        <v>389</v>
      </c>
      <c r="L99" s="262"/>
      <c r="M99" s="263" t="s">
        <v>5</v>
      </c>
      <c r="N99" s="264" t="s">
        <v>51</v>
      </c>
      <c r="O99" s="49"/>
      <c r="P99" s="213">
        <f>O99*H99</f>
        <v>0</v>
      </c>
      <c r="Q99" s="213">
        <v>0.001</v>
      </c>
      <c r="R99" s="213">
        <f>Q99*H99</f>
        <v>0.056700000000000007</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6627</v>
      </c>
    </row>
    <row r="100" s="1" customFormat="1">
      <c r="B100" s="48"/>
      <c r="D100" s="216" t="s">
        <v>288</v>
      </c>
      <c r="F100" s="217" t="s">
        <v>6628</v>
      </c>
      <c r="I100" s="218"/>
      <c r="L100" s="48"/>
      <c r="M100" s="219"/>
      <c r="N100" s="49"/>
      <c r="O100" s="49"/>
      <c r="P100" s="49"/>
      <c r="Q100" s="49"/>
      <c r="R100" s="49"/>
      <c r="S100" s="49"/>
      <c r="T100" s="87"/>
      <c r="AT100" s="26" t="s">
        <v>288</v>
      </c>
      <c r="AU100" s="26" t="s">
        <v>87</v>
      </c>
    </row>
    <row r="101" s="13" customFormat="1">
      <c r="B101" s="239"/>
      <c r="D101" s="216" t="s">
        <v>402</v>
      </c>
      <c r="E101" s="240" t="s">
        <v>5</v>
      </c>
      <c r="F101" s="241" t="s">
        <v>6629</v>
      </c>
      <c r="H101" s="242">
        <v>56.700000000000003</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 customFormat="1" ht="16.5" customHeight="1">
      <c r="B102" s="203"/>
      <c r="C102" s="255" t="s">
        <v>307</v>
      </c>
      <c r="D102" s="255" t="s">
        <v>512</v>
      </c>
      <c r="E102" s="256" t="s">
        <v>6630</v>
      </c>
      <c r="F102" s="257" t="s">
        <v>6631</v>
      </c>
      <c r="G102" s="258" t="s">
        <v>2318</v>
      </c>
      <c r="H102" s="259">
        <v>31</v>
      </c>
      <c r="I102" s="260"/>
      <c r="J102" s="261">
        <f>ROUND(I102*H102,2)</f>
        <v>0</v>
      </c>
      <c r="K102" s="257" t="s">
        <v>389</v>
      </c>
      <c r="L102" s="262"/>
      <c r="M102" s="263" t="s">
        <v>5</v>
      </c>
      <c r="N102" s="264" t="s">
        <v>51</v>
      </c>
      <c r="O102" s="49"/>
      <c r="P102" s="213">
        <f>O102*H102</f>
        <v>0</v>
      </c>
      <c r="Q102" s="213">
        <v>0.001</v>
      </c>
      <c r="R102" s="213">
        <f>Q102*H102</f>
        <v>0.031</v>
      </c>
      <c r="S102" s="213">
        <v>0</v>
      </c>
      <c r="T102" s="214">
        <f>S102*H102</f>
        <v>0</v>
      </c>
      <c r="AR102" s="26" t="s">
        <v>738</v>
      </c>
      <c r="AT102" s="26" t="s">
        <v>512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6632</v>
      </c>
    </row>
    <row r="103" s="1" customFormat="1">
      <c r="B103" s="48"/>
      <c r="D103" s="216" t="s">
        <v>288</v>
      </c>
      <c r="F103" s="217" t="s">
        <v>6631</v>
      </c>
      <c r="I103" s="218"/>
      <c r="L103" s="48"/>
      <c r="M103" s="219"/>
      <c r="N103" s="49"/>
      <c r="O103" s="49"/>
      <c r="P103" s="49"/>
      <c r="Q103" s="49"/>
      <c r="R103" s="49"/>
      <c r="S103" s="49"/>
      <c r="T103" s="87"/>
      <c r="AT103" s="26" t="s">
        <v>288</v>
      </c>
      <c r="AU103" s="26" t="s">
        <v>87</v>
      </c>
    </row>
    <row r="104" s="13" customFormat="1">
      <c r="B104" s="239"/>
      <c r="D104" s="216" t="s">
        <v>402</v>
      </c>
      <c r="E104" s="240" t="s">
        <v>5</v>
      </c>
      <c r="F104" s="241" t="s">
        <v>6633</v>
      </c>
      <c r="H104" s="242">
        <v>31</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 customFormat="1" ht="16.5" customHeight="1">
      <c r="B105" s="203"/>
      <c r="C105" s="255" t="s">
        <v>311</v>
      </c>
      <c r="D105" s="255" t="s">
        <v>512</v>
      </c>
      <c r="E105" s="256" t="s">
        <v>6634</v>
      </c>
      <c r="F105" s="257" t="s">
        <v>6635</v>
      </c>
      <c r="G105" s="258" t="s">
        <v>515</v>
      </c>
      <c r="H105" s="259">
        <v>96</v>
      </c>
      <c r="I105" s="260"/>
      <c r="J105" s="261">
        <f>ROUND(I105*H105,2)</f>
        <v>0</v>
      </c>
      <c r="K105" s="257" t="s">
        <v>5</v>
      </c>
      <c r="L105" s="262"/>
      <c r="M105" s="263" t="s">
        <v>5</v>
      </c>
      <c r="N105" s="264" t="s">
        <v>51</v>
      </c>
      <c r="O105" s="49"/>
      <c r="P105" s="213">
        <f>O105*H105</f>
        <v>0</v>
      </c>
      <c r="Q105" s="213">
        <v>0.00013999999999999999</v>
      </c>
      <c r="R105" s="213">
        <f>Q105*H105</f>
        <v>0.013439999999999999</v>
      </c>
      <c r="S105" s="213">
        <v>0</v>
      </c>
      <c r="T105" s="214">
        <f>S105*H105</f>
        <v>0</v>
      </c>
      <c r="AR105" s="26" t="s">
        <v>738</v>
      </c>
      <c r="AT105" s="26" t="s">
        <v>512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6636</v>
      </c>
    </row>
    <row r="106" s="1" customFormat="1">
      <c r="B106" s="48"/>
      <c r="D106" s="216" t="s">
        <v>288</v>
      </c>
      <c r="F106" s="217" t="s">
        <v>6637</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6638</v>
      </c>
      <c r="H107" s="242">
        <v>96</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 customFormat="1" ht="16.5" customHeight="1">
      <c r="B108" s="203"/>
      <c r="C108" s="255" t="s">
        <v>316</v>
      </c>
      <c r="D108" s="255" t="s">
        <v>512</v>
      </c>
      <c r="E108" s="256" t="s">
        <v>6639</v>
      </c>
      <c r="F108" s="257" t="s">
        <v>6640</v>
      </c>
      <c r="G108" s="258" t="s">
        <v>515</v>
      </c>
      <c r="H108" s="259">
        <v>45</v>
      </c>
      <c r="I108" s="260"/>
      <c r="J108" s="261">
        <f>ROUND(I108*H108,2)</f>
        <v>0</v>
      </c>
      <c r="K108" s="257" t="s">
        <v>593</v>
      </c>
      <c r="L108" s="262"/>
      <c r="M108" s="263" t="s">
        <v>5</v>
      </c>
      <c r="N108" s="264" t="s">
        <v>51</v>
      </c>
      <c r="O108" s="49"/>
      <c r="P108" s="213">
        <f>O108*H108</f>
        <v>0</v>
      </c>
      <c r="Q108" s="213">
        <v>0.001</v>
      </c>
      <c r="R108" s="213">
        <f>Q108*H108</f>
        <v>0.044999999999999998</v>
      </c>
      <c r="S108" s="213">
        <v>0</v>
      </c>
      <c r="T108" s="214">
        <f>S108*H108</f>
        <v>0</v>
      </c>
      <c r="AR108" s="26" t="s">
        <v>738</v>
      </c>
      <c r="AT108" s="26" t="s">
        <v>512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354</v>
      </c>
      <c r="BM108" s="26" t="s">
        <v>6641</v>
      </c>
    </row>
    <row r="109" s="1" customFormat="1">
      <c r="B109" s="48"/>
      <c r="D109" s="216" t="s">
        <v>288</v>
      </c>
      <c r="F109" s="217" t="s">
        <v>6642</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6643</v>
      </c>
      <c r="H110" s="242">
        <v>45</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 customFormat="1" ht="16.5" customHeight="1">
      <c r="B111" s="203"/>
      <c r="C111" s="204" t="s">
        <v>321</v>
      </c>
      <c r="D111" s="204" t="s">
        <v>282</v>
      </c>
      <c r="E111" s="205" t="s">
        <v>6644</v>
      </c>
      <c r="F111" s="206" t="s">
        <v>6645</v>
      </c>
      <c r="G111" s="207" t="s">
        <v>515</v>
      </c>
      <c r="H111" s="208">
        <v>370</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354</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354</v>
      </c>
      <c r="BM111" s="26" t="s">
        <v>6646</v>
      </c>
    </row>
    <row r="112" s="1" customFormat="1">
      <c r="B112" s="48"/>
      <c r="D112" s="216" t="s">
        <v>288</v>
      </c>
      <c r="F112" s="217" t="s">
        <v>6645</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6647</v>
      </c>
      <c r="H113" s="242">
        <v>370</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 customFormat="1" ht="16.5" customHeight="1">
      <c r="B114" s="203"/>
      <c r="C114" s="255" t="s">
        <v>29</v>
      </c>
      <c r="D114" s="255" t="s">
        <v>512</v>
      </c>
      <c r="E114" s="256" t="s">
        <v>6648</v>
      </c>
      <c r="F114" s="257" t="s">
        <v>6649</v>
      </c>
      <c r="G114" s="258" t="s">
        <v>515</v>
      </c>
      <c r="H114" s="259">
        <v>170</v>
      </c>
      <c r="I114" s="260"/>
      <c r="J114" s="261">
        <f>ROUND(I114*H114,2)</f>
        <v>0</v>
      </c>
      <c r="K114" s="257" t="s">
        <v>389</v>
      </c>
      <c r="L114" s="262"/>
      <c r="M114" s="263" t="s">
        <v>5</v>
      </c>
      <c r="N114" s="264" t="s">
        <v>51</v>
      </c>
      <c r="O114" s="49"/>
      <c r="P114" s="213">
        <f>O114*H114</f>
        <v>0</v>
      </c>
      <c r="Q114" s="213">
        <v>0.00023000000000000001</v>
      </c>
      <c r="R114" s="213">
        <f>Q114*H114</f>
        <v>0.039100000000000003</v>
      </c>
      <c r="S114" s="213">
        <v>0</v>
      </c>
      <c r="T114" s="214">
        <f>S114*H114</f>
        <v>0</v>
      </c>
      <c r="AR114" s="26" t="s">
        <v>738</v>
      </c>
      <c r="AT114" s="26" t="s">
        <v>512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6650</v>
      </c>
    </row>
    <row r="115" s="1" customFormat="1">
      <c r="B115" s="48"/>
      <c r="D115" s="216" t="s">
        <v>288</v>
      </c>
      <c r="F115" s="217" t="s">
        <v>6649</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6651</v>
      </c>
      <c r="H116" s="242">
        <v>170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6652</v>
      </c>
      <c r="F117" s="257" t="s">
        <v>6653</v>
      </c>
      <c r="G117" s="258" t="s">
        <v>515</v>
      </c>
      <c r="H117" s="259">
        <v>20</v>
      </c>
      <c r="I117" s="260"/>
      <c r="J117" s="261">
        <f>ROUND(I117*H117,2)</f>
        <v>0</v>
      </c>
      <c r="K117" s="257" t="s">
        <v>389</v>
      </c>
      <c r="L117" s="262"/>
      <c r="M117" s="263" t="s">
        <v>5</v>
      </c>
      <c r="N117" s="264" t="s">
        <v>51</v>
      </c>
      <c r="O117" s="49"/>
      <c r="P117" s="213">
        <f>O117*H117</f>
        <v>0</v>
      </c>
      <c r="Q117" s="213">
        <v>0.00016000000000000001</v>
      </c>
      <c r="R117" s="213">
        <f>Q117*H117</f>
        <v>0.0032000000000000002</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6654</v>
      </c>
    </row>
    <row r="118" s="1" customFormat="1">
      <c r="B118" s="48"/>
      <c r="D118" s="216" t="s">
        <v>288</v>
      </c>
      <c r="F118" s="217" t="s">
        <v>6653</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6655</v>
      </c>
      <c r="H119" s="242">
        <v>20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 customFormat="1" ht="16.5" customHeight="1">
      <c r="B120" s="203"/>
      <c r="C120" s="255" t="s">
        <v>335</v>
      </c>
      <c r="D120" s="255" t="s">
        <v>512</v>
      </c>
      <c r="E120" s="256" t="s">
        <v>6656</v>
      </c>
      <c r="F120" s="257" t="s">
        <v>6657</v>
      </c>
      <c r="G120" s="258" t="s">
        <v>515</v>
      </c>
      <c r="H120" s="259">
        <v>190</v>
      </c>
      <c r="I120" s="260"/>
      <c r="J120" s="261">
        <f>ROUND(I120*H120,2)</f>
        <v>0</v>
      </c>
      <c r="K120" s="257" t="s">
        <v>389</v>
      </c>
      <c r="L120" s="262"/>
      <c r="M120" s="263" t="s">
        <v>5</v>
      </c>
      <c r="N120" s="264" t="s">
        <v>51</v>
      </c>
      <c r="O120" s="49"/>
      <c r="P120" s="213">
        <f>O120*H120</f>
        <v>0</v>
      </c>
      <c r="Q120" s="213">
        <v>0.00011</v>
      </c>
      <c r="R120" s="213">
        <f>Q120*H120</f>
        <v>0.020900000000000002</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6658</v>
      </c>
    </row>
    <row r="121" s="1" customFormat="1">
      <c r="B121" s="48"/>
      <c r="D121" s="216" t="s">
        <v>288</v>
      </c>
      <c r="F121" s="217" t="s">
        <v>6659</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6660</v>
      </c>
      <c r="H122" s="242">
        <v>190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25.5" customHeight="1">
      <c r="B123" s="203"/>
      <c r="C123" s="255" t="s">
        <v>340</v>
      </c>
      <c r="D123" s="255" t="s">
        <v>512</v>
      </c>
      <c r="E123" s="256" t="s">
        <v>6661</v>
      </c>
      <c r="F123" s="257" t="s">
        <v>6662</v>
      </c>
      <c r="G123" s="258" t="s">
        <v>515</v>
      </c>
      <c r="H123" s="259">
        <v>11</v>
      </c>
      <c r="I123" s="260"/>
      <c r="J123" s="261">
        <f>ROUND(I123*H123,2)</f>
        <v>0</v>
      </c>
      <c r="K123" s="257" t="s">
        <v>389</v>
      </c>
      <c r="L123" s="262"/>
      <c r="M123" s="263" t="s">
        <v>5</v>
      </c>
      <c r="N123" s="264" t="s">
        <v>51</v>
      </c>
      <c r="O123" s="49"/>
      <c r="P123" s="213">
        <f>O123*H123</f>
        <v>0</v>
      </c>
      <c r="Q123" s="213">
        <v>0.00069999999999999999</v>
      </c>
      <c r="R123" s="213">
        <f>Q123*H123</f>
        <v>0.0077000000000000002</v>
      </c>
      <c r="S123" s="213">
        <v>0</v>
      </c>
      <c r="T123" s="214">
        <f>S123*H123</f>
        <v>0</v>
      </c>
      <c r="AR123" s="26" t="s">
        <v>738</v>
      </c>
      <c r="AT123" s="26" t="s">
        <v>512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6663</v>
      </c>
    </row>
    <row r="124" s="1" customFormat="1">
      <c r="B124" s="48"/>
      <c r="D124" s="216" t="s">
        <v>288</v>
      </c>
      <c r="F124" s="217" t="s">
        <v>6664</v>
      </c>
      <c r="I124" s="218"/>
      <c r="L124" s="48"/>
      <c r="M124" s="219"/>
      <c r="N124" s="49"/>
      <c r="O124" s="49"/>
      <c r="P124" s="49"/>
      <c r="Q124" s="49"/>
      <c r="R124" s="49"/>
      <c r="S124" s="49"/>
      <c r="T124" s="87"/>
      <c r="AT124" s="26" t="s">
        <v>288</v>
      </c>
      <c r="AU124" s="26" t="s">
        <v>87</v>
      </c>
    </row>
    <row r="125" s="13" customFormat="1">
      <c r="B125" s="239"/>
      <c r="D125" s="216" t="s">
        <v>402</v>
      </c>
      <c r="E125" s="240" t="s">
        <v>5</v>
      </c>
      <c r="F125" s="241" t="s">
        <v>6665</v>
      </c>
      <c r="H125" s="242">
        <v>11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 customFormat="1" ht="16.5" customHeight="1">
      <c r="B126" s="203"/>
      <c r="C126" s="255" t="s">
        <v>345</v>
      </c>
      <c r="D126" s="255" t="s">
        <v>512</v>
      </c>
      <c r="E126" s="256" t="s">
        <v>6666</v>
      </c>
      <c r="F126" s="257" t="s">
        <v>6667</v>
      </c>
      <c r="G126" s="258" t="s">
        <v>515</v>
      </c>
      <c r="H126" s="259">
        <v>20</v>
      </c>
      <c r="I126" s="260"/>
      <c r="J126" s="261">
        <f>ROUND(I126*H126,2)</f>
        <v>0</v>
      </c>
      <c r="K126" s="257" t="s">
        <v>389</v>
      </c>
      <c r="L126" s="262"/>
      <c r="M126" s="263" t="s">
        <v>5</v>
      </c>
      <c r="N126" s="264" t="s">
        <v>51</v>
      </c>
      <c r="O126" s="49"/>
      <c r="P126" s="213">
        <f>O126*H126</f>
        <v>0</v>
      </c>
      <c r="Q126" s="213">
        <v>0.00025999999999999998</v>
      </c>
      <c r="R126" s="213">
        <f>Q126*H126</f>
        <v>0.0051999999999999998</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6668</v>
      </c>
    </row>
    <row r="127" s="1" customFormat="1">
      <c r="B127" s="48"/>
      <c r="D127" s="216" t="s">
        <v>288</v>
      </c>
      <c r="F127" s="217" t="s">
        <v>6667</v>
      </c>
      <c r="I127" s="218"/>
      <c r="L127" s="48"/>
      <c r="M127" s="219"/>
      <c r="N127" s="49"/>
      <c r="O127" s="49"/>
      <c r="P127" s="49"/>
      <c r="Q127" s="49"/>
      <c r="R127" s="49"/>
      <c r="S127" s="49"/>
      <c r="T127" s="87"/>
      <c r="AT127" s="26" t="s">
        <v>288</v>
      </c>
      <c r="AU127" s="26" t="s">
        <v>87</v>
      </c>
    </row>
    <row r="128" s="1" customFormat="1" ht="16.5" customHeight="1">
      <c r="B128" s="203"/>
      <c r="C128" s="204" t="s">
        <v>11</v>
      </c>
      <c r="D128" s="204" t="s">
        <v>282</v>
      </c>
      <c r="E128" s="205" t="s">
        <v>6669</v>
      </c>
      <c r="F128" s="206" t="s">
        <v>6670</v>
      </c>
      <c r="G128" s="207" t="s">
        <v>515</v>
      </c>
      <c r="H128" s="208">
        <v>13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6671</v>
      </c>
    </row>
    <row r="129" s="1" customFormat="1">
      <c r="B129" s="48"/>
      <c r="D129" s="216" t="s">
        <v>288</v>
      </c>
      <c r="F129" s="217" t="s">
        <v>6670</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6672</v>
      </c>
      <c r="H130" s="242">
        <v>13</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 customFormat="1" ht="16.5" customHeight="1">
      <c r="B131" s="203"/>
      <c r="C131" s="255" t="s">
        <v>354</v>
      </c>
      <c r="D131" s="255" t="s">
        <v>512</v>
      </c>
      <c r="E131" s="256" t="s">
        <v>6673</v>
      </c>
      <c r="F131" s="257" t="s">
        <v>6674</v>
      </c>
      <c r="G131" s="258" t="s">
        <v>515</v>
      </c>
      <c r="H131" s="259">
        <v>9</v>
      </c>
      <c r="I131" s="260"/>
      <c r="J131" s="261">
        <f>ROUND(I131*H131,2)</f>
        <v>0</v>
      </c>
      <c r="K131" s="257" t="s">
        <v>389</v>
      </c>
      <c r="L131" s="262"/>
      <c r="M131" s="263" t="s">
        <v>5</v>
      </c>
      <c r="N131" s="264" t="s">
        <v>51</v>
      </c>
      <c r="O131" s="49"/>
      <c r="P131" s="213">
        <f>O131*H131</f>
        <v>0</v>
      </c>
      <c r="Q131" s="213">
        <v>0.00022000000000000001</v>
      </c>
      <c r="R131" s="213">
        <f>Q131*H131</f>
        <v>0.00198</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6675</v>
      </c>
    </row>
    <row r="132" s="1" customFormat="1">
      <c r="B132" s="48"/>
      <c r="D132" s="216" t="s">
        <v>288</v>
      </c>
      <c r="F132" s="217" t="s">
        <v>6676</v>
      </c>
      <c r="I132" s="218"/>
      <c r="L132" s="48"/>
      <c r="M132" s="219"/>
      <c r="N132" s="49"/>
      <c r="O132" s="49"/>
      <c r="P132" s="49"/>
      <c r="Q132" s="49"/>
      <c r="R132" s="49"/>
      <c r="S132" s="49"/>
      <c r="T132" s="87"/>
      <c r="AT132" s="26" t="s">
        <v>288</v>
      </c>
      <c r="AU132" s="26" t="s">
        <v>87</v>
      </c>
    </row>
    <row r="133" s="1" customFormat="1" ht="16.5" customHeight="1">
      <c r="B133" s="203"/>
      <c r="C133" s="255" t="s">
        <v>359</v>
      </c>
      <c r="D133" s="255" t="s">
        <v>512</v>
      </c>
      <c r="E133" s="256" t="s">
        <v>6677</v>
      </c>
      <c r="F133" s="257" t="s">
        <v>6678</v>
      </c>
      <c r="G133" s="258" t="s">
        <v>515</v>
      </c>
      <c r="H133" s="259">
        <v>4</v>
      </c>
      <c r="I133" s="260"/>
      <c r="J133" s="261">
        <f>ROUND(I133*H133,2)</f>
        <v>0</v>
      </c>
      <c r="K133" s="257" t="s">
        <v>389</v>
      </c>
      <c r="L133" s="262"/>
      <c r="M133" s="263" t="s">
        <v>5</v>
      </c>
      <c r="N133" s="264" t="s">
        <v>51</v>
      </c>
      <c r="O133" s="49"/>
      <c r="P133" s="213">
        <f>O133*H133</f>
        <v>0</v>
      </c>
      <c r="Q133" s="213">
        <v>0.00042999999999999999</v>
      </c>
      <c r="R133" s="213">
        <f>Q133*H133</f>
        <v>0.00172</v>
      </c>
      <c r="S133" s="213">
        <v>0</v>
      </c>
      <c r="T133" s="214">
        <f>S133*H133</f>
        <v>0</v>
      </c>
      <c r="AR133" s="26" t="s">
        <v>738</v>
      </c>
      <c r="AT133" s="26" t="s">
        <v>512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6679</v>
      </c>
    </row>
    <row r="134" s="1" customFormat="1">
      <c r="B134" s="48"/>
      <c r="D134" s="216" t="s">
        <v>288</v>
      </c>
      <c r="F134" s="217" t="s">
        <v>6680</v>
      </c>
      <c r="I134" s="218"/>
      <c r="L134" s="48"/>
      <c r="M134" s="219"/>
      <c r="N134" s="49"/>
      <c r="O134" s="49"/>
      <c r="P134" s="49"/>
      <c r="Q134" s="49"/>
      <c r="R134" s="49"/>
      <c r="S134" s="49"/>
      <c r="T134" s="87"/>
      <c r="AT134" s="26" t="s">
        <v>288</v>
      </c>
      <c r="AU134" s="26" t="s">
        <v>87</v>
      </c>
    </row>
    <row r="135" s="1" customFormat="1" ht="16.5" customHeight="1">
      <c r="B135" s="203"/>
      <c r="C135" s="204" t="s">
        <v>365</v>
      </c>
      <c r="D135" s="204" t="s">
        <v>282</v>
      </c>
      <c r="E135" s="205" t="s">
        <v>6681</v>
      </c>
      <c r="F135" s="206" t="s">
        <v>6682</v>
      </c>
      <c r="G135" s="207" t="s">
        <v>515</v>
      </c>
      <c r="H135" s="208">
        <v>9</v>
      </c>
      <c r="I135" s="209"/>
      <c r="J135" s="210">
        <f>ROUND(I135*H135,2)</f>
        <v>0</v>
      </c>
      <c r="K135" s="206" t="s">
        <v>389</v>
      </c>
      <c r="L135" s="48"/>
      <c r="M135" s="211" t="s">
        <v>5</v>
      </c>
      <c r="N135" s="212" t="s">
        <v>51</v>
      </c>
      <c r="O135" s="49"/>
      <c r="P135" s="213">
        <f>O135*H135</f>
        <v>0</v>
      </c>
      <c r="Q135" s="213">
        <v>0</v>
      </c>
      <c r="R135" s="213">
        <f>Q135*H135</f>
        <v>0</v>
      </c>
      <c r="S135" s="213">
        <v>0</v>
      </c>
      <c r="T135" s="214">
        <f>S135*H135</f>
        <v>0</v>
      </c>
      <c r="AR135" s="26" t="s">
        <v>354</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6683</v>
      </c>
    </row>
    <row r="136" s="1" customFormat="1">
      <c r="B136" s="48"/>
      <c r="D136" s="216" t="s">
        <v>288</v>
      </c>
      <c r="F136" s="217" t="s">
        <v>6684</v>
      </c>
      <c r="I136" s="218"/>
      <c r="L136" s="48"/>
      <c r="M136" s="219"/>
      <c r="N136" s="49"/>
      <c r="O136" s="49"/>
      <c r="P136" s="49"/>
      <c r="Q136" s="49"/>
      <c r="R136" s="49"/>
      <c r="S136" s="49"/>
      <c r="T136" s="87"/>
      <c r="AT136" s="26" t="s">
        <v>288</v>
      </c>
      <c r="AU136" s="26" t="s">
        <v>87</v>
      </c>
    </row>
    <row r="137" s="1" customFormat="1" ht="16.5" customHeight="1">
      <c r="B137" s="203"/>
      <c r="C137" s="255" t="s">
        <v>370</v>
      </c>
      <c r="D137" s="255" t="s">
        <v>512</v>
      </c>
      <c r="E137" s="256" t="s">
        <v>6685</v>
      </c>
      <c r="F137" s="257" t="s">
        <v>6686</v>
      </c>
      <c r="G137" s="258" t="s">
        <v>515</v>
      </c>
      <c r="H137" s="259">
        <v>9</v>
      </c>
      <c r="I137" s="260"/>
      <c r="J137" s="261">
        <f>ROUND(I137*H137,2)</f>
        <v>0</v>
      </c>
      <c r="K137" s="257" t="s">
        <v>389</v>
      </c>
      <c r="L137" s="262"/>
      <c r="M137" s="263" t="s">
        <v>5</v>
      </c>
      <c r="N137" s="264" t="s">
        <v>51</v>
      </c>
      <c r="O137" s="49"/>
      <c r="P137" s="213">
        <f>O137*H137</f>
        <v>0</v>
      </c>
      <c r="Q137" s="213">
        <v>0.0041999999999999997</v>
      </c>
      <c r="R137" s="213">
        <f>Q137*H137</f>
        <v>0.0378</v>
      </c>
      <c r="S137" s="213">
        <v>0</v>
      </c>
      <c r="T137" s="214">
        <f>S137*H137</f>
        <v>0</v>
      </c>
      <c r="AR137" s="26" t="s">
        <v>738</v>
      </c>
      <c r="AT137" s="26" t="s">
        <v>512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6687</v>
      </c>
    </row>
    <row r="138" s="1" customFormat="1">
      <c r="B138" s="48"/>
      <c r="D138" s="216" t="s">
        <v>288</v>
      </c>
      <c r="F138" s="217" t="s">
        <v>6688</v>
      </c>
      <c r="I138" s="218"/>
      <c r="L138" s="48"/>
      <c r="M138" s="219"/>
      <c r="N138" s="49"/>
      <c r="O138" s="49"/>
      <c r="P138" s="49"/>
      <c r="Q138" s="49"/>
      <c r="R138" s="49"/>
      <c r="S138" s="49"/>
      <c r="T138" s="87"/>
      <c r="AT138" s="26" t="s">
        <v>288</v>
      </c>
      <c r="AU138" s="26" t="s">
        <v>87</v>
      </c>
    </row>
    <row r="139" s="1" customFormat="1" ht="16.5" customHeight="1">
      <c r="B139" s="203"/>
      <c r="C139" s="255" t="s">
        <v>655</v>
      </c>
      <c r="D139" s="255" t="s">
        <v>512</v>
      </c>
      <c r="E139" s="256" t="s">
        <v>6689</v>
      </c>
      <c r="F139" s="257" t="s">
        <v>6690</v>
      </c>
      <c r="G139" s="258" t="s">
        <v>515</v>
      </c>
      <c r="H139" s="259">
        <v>18</v>
      </c>
      <c r="I139" s="260"/>
      <c r="J139" s="261">
        <f>ROUND(I139*H139,2)</f>
        <v>0</v>
      </c>
      <c r="K139" s="257" t="s">
        <v>389</v>
      </c>
      <c r="L139" s="262"/>
      <c r="M139" s="263" t="s">
        <v>5</v>
      </c>
      <c r="N139" s="264" t="s">
        <v>51</v>
      </c>
      <c r="O139" s="49"/>
      <c r="P139" s="213">
        <f>O139*H139</f>
        <v>0</v>
      </c>
      <c r="Q139" s="213">
        <v>0.00032000000000000003</v>
      </c>
      <c r="R139" s="213">
        <f>Q139*H139</f>
        <v>0.0057600000000000004</v>
      </c>
      <c r="S139" s="213">
        <v>0</v>
      </c>
      <c r="T139" s="214">
        <f>S139*H139</f>
        <v>0</v>
      </c>
      <c r="AR139" s="26" t="s">
        <v>738</v>
      </c>
      <c r="AT139" s="26" t="s">
        <v>512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6691</v>
      </c>
    </row>
    <row r="140" s="1" customFormat="1">
      <c r="B140" s="48"/>
      <c r="D140" s="216" t="s">
        <v>288</v>
      </c>
      <c r="F140" s="217" t="s">
        <v>6692</v>
      </c>
      <c r="I140" s="218"/>
      <c r="L140" s="48"/>
      <c r="M140" s="219"/>
      <c r="N140" s="49"/>
      <c r="O140" s="49"/>
      <c r="P140" s="49"/>
      <c r="Q140" s="49"/>
      <c r="R140" s="49"/>
      <c r="S140" s="49"/>
      <c r="T140" s="87"/>
      <c r="AT140" s="26" t="s">
        <v>288</v>
      </c>
      <c r="AU140" s="26" t="s">
        <v>87</v>
      </c>
    </row>
    <row r="141" s="13" customFormat="1">
      <c r="B141" s="239"/>
      <c r="D141" s="216" t="s">
        <v>402</v>
      </c>
      <c r="E141" s="240" t="s">
        <v>5</v>
      </c>
      <c r="F141" s="241" t="s">
        <v>6693</v>
      </c>
      <c r="H141" s="242">
        <v>18</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 customFormat="1" ht="16.5" customHeight="1">
      <c r="B142" s="203"/>
      <c r="C142" s="204" t="s">
        <v>10</v>
      </c>
      <c r="D142" s="204" t="s">
        <v>282</v>
      </c>
      <c r="E142" s="205" t="s">
        <v>6694</v>
      </c>
      <c r="F142" s="206" t="s">
        <v>6695</v>
      </c>
      <c r="G142" s="207" t="s">
        <v>515</v>
      </c>
      <c r="H142" s="208">
        <v>7</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6696</v>
      </c>
    </row>
    <row r="143" s="1" customFormat="1">
      <c r="B143" s="48"/>
      <c r="D143" s="216" t="s">
        <v>288</v>
      </c>
      <c r="F143" s="217" t="s">
        <v>6695</v>
      </c>
      <c r="I143" s="218"/>
      <c r="L143" s="48"/>
      <c r="M143" s="219"/>
      <c r="N143" s="49"/>
      <c r="O143" s="49"/>
      <c r="P143" s="49"/>
      <c r="Q143" s="49"/>
      <c r="R143" s="49"/>
      <c r="S143" s="49"/>
      <c r="T143" s="87"/>
      <c r="AT143" s="26" t="s">
        <v>288</v>
      </c>
      <c r="AU143" s="26" t="s">
        <v>87</v>
      </c>
    </row>
    <row r="144" s="13" customFormat="1">
      <c r="B144" s="239"/>
      <c r="D144" s="216" t="s">
        <v>402</v>
      </c>
      <c r="E144" s="240" t="s">
        <v>5</v>
      </c>
      <c r="F144" s="241" t="s">
        <v>6697</v>
      </c>
      <c r="H144" s="242">
        <v>7</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 customFormat="1" ht="16.5" customHeight="1">
      <c r="B145" s="203"/>
      <c r="C145" s="204" t="s">
        <v>670</v>
      </c>
      <c r="D145" s="204" t="s">
        <v>282</v>
      </c>
      <c r="E145" s="205" t="s">
        <v>6698</v>
      </c>
      <c r="F145" s="206" t="s">
        <v>6699</v>
      </c>
      <c r="G145" s="207" t="s">
        <v>515</v>
      </c>
      <c r="H145" s="208">
        <v>9</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354</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354</v>
      </c>
      <c r="BM145" s="26" t="s">
        <v>6700</v>
      </c>
    </row>
    <row r="146" s="1" customFormat="1">
      <c r="B146" s="48"/>
      <c r="D146" s="216" t="s">
        <v>288</v>
      </c>
      <c r="F146" s="217" t="s">
        <v>6701</v>
      </c>
      <c r="I146" s="218"/>
      <c r="L146" s="48"/>
      <c r="M146" s="219"/>
      <c r="N146" s="49"/>
      <c r="O146" s="49"/>
      <c r="P146" s="49"/>
      <c r="Q146" s="49"/>
      <c r="R146" s="49"/>
      <c r="S146" s="49"/>
      <c r="T146" s="87"/>
      <c r="AT146" s="26" t="s">
        <v>288</v>
      </c>
      <c r="AU146" s="26" t="s">
        <v>87</v>
      </c>
    </row>
    <row r="147" s="1" customFormat="1" ht="16.5" customHeight="1">
      <c r="B147" s="203"/>
      <c r="C147" s="255" t="s">
        <v>677</v>
      </c>
      <c r="D147" s="255" t="s">
        <v>512</v>
      </c>
      <c r="E147" s="256" t="s">
        <v>6702</v>
      </c>
      <c r="F147" s="257" t="s">
        <v>6703</v>
      </c>
      <c r="G147" s="258" t="s">
        <v>515</v>
      </c>
      <c r="H147" s="259">
        <v>9</v>
      </c>
      <c r="I147" s="260"/>
      <c r="J147" s="261">
        <f>ROUND(I147*H147,2)</f>
        <v>0</v>
      </c>
      <c r="K147" s="257" t="s">
        <v>389</v>
      </c>
      <c r="L147" s="262"/>
      <c r="M147" s="263" t="s">
        <v>5</v>
      </c>
      <c r="N147" s="264" t="s">
        <v>51</v>
      </c>
      <c r="O147" s="49"/>
      <c r="P147" s="213">
        <f>O147*H147</f>
        <v>0</v>
      </c>
      <c r="Q147" s="213">
        <v>9.9999999999999995E-07</v>
      </c>
      <c r="R147" s="213">
        <f>Q147*H147</f>
        <v>9.0000000000000002E-06</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6704</v>
      </c>
    </row>
    <row r="148" s="1" customFormat="1">
      <c r="B148" s="48"/>
      <c r="D148" s="216" t="s">
        <v>288</v>
      </c>
      <c r="F148" s="217" t="s">
        <v>6705</v>
      </c>
      <c r="I148" s="218"/>
      <c r="L148" s="48"/>
      <c r="M148" s="219"/>
      <c r="N148" s="49"/>
      <c r="O148" s="49"/>
      <c r="P148" s="49"/>
      <c r="Q148" s="49"/>
      <c r="R148" s="49"/>
      <c r="S148" s="49"/>
      <c r="T148" s="87"/>
      <c r="AT148" s="26" t="s">
        <v>288</v>
      </c>
      <c r="AU148" s="26" t="s">
        <v>87</v>
      </c>
    </row>
    <row r="149" s="1" customFormat="1" ht="16.5" customHeight="1">
      <c r="B149" s="203"/>
      <c r="C149" s="204" t="s">
        <v>685</v>
      </c>
      <c r="D149" s="204" t="s">
        <v>282</v>
      </c>
      <c r="E149" s="205" t="s">
        <v>6706</v>
      </c>
      <c r="F149" s="206" t="s">
        <v>6707</v>
      </c>
      <c r="G149" s="207" t="s">
        <v>515</v>
      </c>
      <c r="H149" s="208">
        <v>4</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6708</v>
      </c>
    </row>
    <row r="150" s="1" customFormat="1">
      <c r="B150" s="48"/>
      <c r="D150" s="216" t="s">
        <v>288</v>
      </c>
      <c r="F150" s="217" t="s">
        <v>6707</v>
      </c>
      <c r="I150" s="218"/>
      <c r="L150" s="48"/>
      <c r="M150" s="219"/>
      <c r="N150" s="49"/>
      <c r="O150" s="49"/>
      <c r="P150" s="49"/>
      <c r="Q150" s="49"/>
      <c r="R150" s="49"/>
      <c r="S150" s="49"/>
      <c r="T150" s="87"/>
      <c r="AT150" s="26" t="s">
        <v>288</v>
      </c>
      <c r="AU150" s="26" t="s">
        <v>87</v>
      </c>
    </row>
    <row r="151" s="1" customFormat="1" ht="16.5" customHeight="1">
      <c r="B151" s="203"/>
      <c r="C151" s="255" t="s">
        <v>692</v>
      </c>
      <c r="D151" s="255" t="s">
        <v>512</v>
      </c>
      <c r="E151" s="256" t="s">
        <v>6709</v>
      </c>
      <c r="F151" s="257" t="s">
        <v>6710</v>
      </c>
      <c r="G151" s="258" t="s">
        <v>515</v>
      </c>
      <c r="H151" s="259">
        <v>2</v>
      </c>
      <c r="I151" s="260"/>
      <c r="J151" s="261">
        <f>ROUND(I151*H151,2)</f>
        <v>0</v>
      </c>
      <c r="K151" s="257" t="s">
        <v>389</v>
      </c>
      <c r="L151" s="262"/>
      <c r="M151" s="263" t="s">
        <v>5</v>
      </c>
      <c r="N151" s="264" t="s">
        <v>51</v>
      </c>
      <c r="O151" s="49"/>
      <c r="P151" s="213">
        <f>O151*H151</f>
        <v>0</v>
      </c>
      <c r="Q151" s="213">
        <v>0.0068999999999999999</v>
      </c>
      <c r="R151" s="213">
        <f>Q151*H151</f>
        <v>0.0138</v>
      </c>
      <c r="S151" s="213">
        <v>0</v>
      </c>
      <c r="T151" s="214">
        <f>S151*H151</f>
        <v>0</v>
      </c>
      <c r="AR151" s="26" t="s">
        <v>738</v>
      </c>
      <c r="AT151" s="26" t="s">
        <v>512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6711</v>
      </c>
    </row>
    <row r="152" s="1" customFormat="1">
      <c r="B152" s="48"/>
      <c r="D152" s="216" t="s">
        <v>288</v>
      </c>
      <c r="F152" s="217" t="s">
        <v>6712</v>
      </c>
      <c r="I152" s="218"/>
      <c r="L152" s="48"/>
      <c r="M152" s="219"/>
      <c r="N152" s="49"/>
      <c r="O152" s="49"/>
      <c r="P152" s="49"/>
      <c r="Q152" s="49"/>
      <c r="R152" s="49"/>
      <c r="S152" s="49"/>
      <c r="T152" s="87"/>
      <c r="AT152" s="26" t="s">
        <v>288</v>
      </c>
      <c r="AU152" s="26" t="s">
        <v>87</v>
      </c>
    </row>
    <row r="153" s="1" customFormat="1" ht="16.5" customHeight="1">
      <c r="B153" s="203"/>
      <c r="C153" s="255" t="s">
        <v>699</v>
      </c>
      <c r="D153" s="255" t="s">
        <v>512</v>
      </c>
      <c r="E153" s="256" t="s">
        <v>6713</v>
      </c>
      <c r="F153" s="257" t="s">
        <v>6714</v>
      </c>
      <c r="G153" s="258" t="s">
        <v>515</v>
      </c>
      <c r="H153" s="259">
        <v>2</v>
      </c>
      <c r="I153" s="260"/>
      <c r="J153" s="261">
        <f>ROUND(I153*H153,2)</f>
        <v>0</v>
      </c>
      <c r="K153" s="257" t="s">
        <v>389</v>
      </c>
      <c r="L153" s="262"/>
      <c r="M153" s="263" t="s">
        <v>5</v>
      </c>
      <c r="N153" s="264" t="s">
        <v>51</v>
      </c>
      <c r="O153" s="49"/>
      <c r="P153" s="213">
        <f>O153*H153</f>
        <v>0</v>
      </c>
      <c r="Q153" s="213">
        <v>0.0034499999999999999</v>
      </c>
      <c r="R153" s="213">
        <f>Q153*H153</f>
        <v>0.0068999999999999999</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6715</v>
      </c>
    </row>
    <row r="154" s="1" customFormat="1">
      <c r="B154" s="48"/>
      <c r="D154" s="216" t="s">
        <v>288</v>
      </c>
      <c r="F154" s="217" t="s">
        <v>6716</v>
      </c>
      <c r="I154" s="218"/>
      <c r="L154" s="48"/>
      <c r="M154" s="219"/>
      <c r="N154" s="49"/>
      <c r="O154" s="49"/>
      <c r="P154" s="49"/>
      <c r="Q154" s="49"/>
      <c r="R154" s="49"/>
      <c r="S154" s="49"/>
      <c r="T154" s="87"/>
      <c r="AT154" s="26" t="s">
        <v>288</v>
      </c>
      <c r="AU154" s="26" t="s">
        <v>87</v>
      </c>
    </row>
    <row r="155" s="1" customFormat="1" ht="16.5" customHeight="1">
      <c r="B155" s="203"/>
      <c r="C155" s="255" t="s">
        <v>704</v>
      </c>
      <c r="D155" s="255" t="s">
        <v>512</v>
      </c>
      <c r="E155" s="256" t="s">
        <v>6717</v>
      </c>
      <c r="F155" s="257" t="s">
        <v>6718</v>
      </c>
      <c r="G155" s="258" t="s">
        <v>515</v>
      </c>
      <c r="H155" s="259">
        <v>4</v>
      </c>
      <c r="I155" s="260"/>
      <c r="J155" s="261">
        <f>ROUND(I155*H155,2)</f>
        <v>0</v>
      </c>
      <c r="K155" s="257" t="s">
        <v>5</v>
      </c>
      <c r="L155" s="262"/>
      <c r="M155" s="263" t="s">
        <v>5</v>
      </c>
      <c r="N155" s="264" t="s">
        <v>51</v>
      </c>
      <c r="O155" s="49"/>
      <c r="P155" s="213">
        <f>O155*H155</f>
        <v>0</v>
      </c>
      <c r="Q155" s="213">
        <v>0</v>
      </c>
      <c r="R155" s="213">
        <f>Q155*H155</f>
        <v>0</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6719</v>
      </c>
    </row>
    <row r="156" s="1" customFormat="1">
      <c r="B156" s="48"/>
      <c r="D156" s="216" t="s">
        <v>288</v>
      </c>
      <c r="F156" s="217" t="s">
        <v>6720</v>
      </c>
      <c r="I156" s="218"/>
      <c r="L156" s="48"/>
      <c r="M156" s="219"/>
      <c r="N156" s="49"/>
      <c r="O156" s="49"/>
      <c r="P156" s="49"/>
      <c r="Q156" s="49"/>
      <c r="R156" s="49"/>
      <c r="S156" s="49"/>
      <c r="T156" s="87"/>
      <c r="AT156" s="26" t="s">
        <v>288</v>
      </c>
      <c r="AU156" s="26" t="s">
        <v>87</v>
      </c>
    </row>
    <row r="157" s="1" customFormat="1" ht="16.5" customHeight="1">
      <c r="B157" s="203"/>
      <c r="C157" s="204" t="s">
        <v>717</v>
      </c>
      <c r="D157" s="204" t="s">
        <v>282</v>
      </c>
      <c r="E157" s="205" t="s">
        <v>6010</v>
      </c>
      <c r="F157" s="206" t="s">
        <v>6011</v>
      </c>
      <c r="G157" s="207" t="s">
        <v>515</v>
      </c>
      <c r="H157" s="208">
        <v>2</v>
      </c>
      <c r="I157" s="209"/>
      <c r="J157" s="210">
        <f>ROUND(I157*H157,2)</f>
        <v>0</v>
      </c>
      <c r="K157" s="206" t="s">
        <v>5</v>
      </c>
      <c r="L157" s="48"/>
      <c r="M157" s="211" t="s">
        <v>5</v>
      </c>
      <c r="N157" s="212" t="s">
        <v>51</v>
      </c>
      <c r="O157" s="49"/>
      <c r="P157" s="213">
        <f>O157*H157</f>
        <v>0</v>
      </c>
      <c r="Q157" s="213">
        <v>0</v>
      </c>
      <c r="R157" s="213">
        <f>Q157*H157</f>
        <v>0</v>
      </c>
      <c r="S157" s="213">
        <v>0</v>
      </c>
      <c r="T157" s="214">
        <f>S157*H157</f>
        <v>0</v>
      </c>
      <c r="AR157" s="26" t="s">
        <v>354</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6721</v>
      </c>
    </row>
    <row r="158" s="1" customFormat="1">
      <c r="B158" s="48"/>
      <c r="D158" s="216" t="s">
        <v>288</v>
      </c>
      <c r="F158" s="217" t="s">
        <v>6011</v>
      </c>
      <c r="I158" s="218"/>
      <c r="L158" s="48"/>
      <c r="M158" s="219"/>
      <c r="N158" s="49"/>
      <c r="O158" s="49"/>
      <c r="P158" s="49"/>
      <c r="Q158" s="49"/>
      <c r="R158" s="49"/>
      <c r="S158" s="49"/>
      <c r="T158" s="87"/>
      <c r="AT158" s="26" t="s">
        <v>288</v>
      </c>
      <c r="AU158" s="26" t="s">
        <v>87</v>
      </c>
    </row>
    <row r="159" s="1" customFormat="1" ht="16.5" customHeight="1">
      <c r="B159" s="203"/>
      <c r="C159" s="255" t="s">
        <v>721</v>
      </c>
      <c r="D159" s="255" t="s">
        <v>512</v>
      </c>
      <c r="E159" s="256" t="s">
        <v>6013</v>
      </c>
      <c r="F159" s="257" t="s">
        <v>6014</v>
      </c>
      <c r="G159" s="258" t="s">
        <v>515</v>
      </c>
      <c r="H159" s="259">
        <v>2</v>
      </c>
      <c r="I159" s="260"/>
      <c r="J159" s="261">
        <f>ROUND(I159*H159,2)</f>
        <v>0</v>
      </c>
      <c r="K159" s="257" t="s">
        <v>5</v>
      </c>
      <c r="L159" s="262"/>
      <c r="M159" s="263" t="s">
        <v>5</v>
      </c>
      <c r="N159" s="264" t="s">
        <v>51</v>
      </c>
      <c r="O159" s="49"/>
      <c r="P159" s="213">
        <f>O159*H159</f>
        <v>0</v>
      </c>
      <c r="Q159" s="213">
        <v>0</v>
      </c>
      <c r="R159" s="213">
        <f>Q159*H159</f>
        <v>0</v>
      </c>
      <c r="S159" s="213">
        <v>0</v>
      </c>
      <c r="T159" s="214">
        <f>S159*H159</f>
        <v>0</v>
      </c>
      <c r="AR159" s="26" t="s">
        <v>738</v>
      </c>
      <c r="AT159" s="26" t="s">
        <v>512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6722</v>
      </c>
    </row>
    <row r="160" s="1" customFormat="1">
      <c r="B160" s="48"/>
      <c r="D160" s="216" t="s">
        <v>288</v>
      </c>
      <c r="F160" s="217" t="s">
        <v>6014</v>
      </c>
      <c r="I160" s="218"/>
      <c r="L160" s="48"/>
      <c r="M160" s="219"/>
      <c r="N160" s="49"/>
      <c r="O160" s="49"/>
      <c r="P160" s="49"/>
      <c r="Q160" s="49"/>
      <c r="R160" s="49"/>
      <c r="S160" s="49"/>
      <c r="T160" s="87"/>
      <c r="AT160" s="26" t="s">
        <v>288</v>
      </c>
      <c r="AU160" s="26" t="s">
        <v>87</v>
      </c>
    </row>
    <row r="161" s="1" customFormat="1" ht="16.5" customHeight="1">
      <c r="B161" s="203"/>
      <c r="C161" s="204" t="s">
        <v>727</v>
      </c>
      <c r="D161" s="204" t="s">
        <v>282</v>
      </c>
      <c r="E161" s="205" t="s">
        <v>6723</v>
      </c>
      <c r="F161" s="206" t="s">
        <v>6724</v>
      </c>
      <c r="G161" s="207" t="s">
        <v>399</v>
      </c>
      <c r="H161" s="208">
        <v>16</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6725</v>
      </c>
    </row>
    <row r="162" s="1" customFormat="1">
      <c r="B162" s="48"/>
      <c r="D162" s="216" t="s">
        <v>288</v>
      </c>
      <c r="F162" s="217" t="s">
        <v>6701</v>
      </c>
      <c r="I162" s="218"/>
      <c r="L162" s="48"/>
      <c r="M162" s="219"/>
      <c r="N162" s="49"/>
      <c r="O162" s="49"/>
      <c r="P162" s="49"/>
      <c r="Q162" s="49"/>
      <c r="R162" s="49"/>
      <c r="S162" s="49"/>
      <c r="T162" s="87"/>
      <c r="AT162" s="26" t="s">
        <v>288</v>
      </c>
      <c r="AU162" s="26" t="s">
        <v>87</v>
      </c>
    </row>
    <row r="163" s="1" customFormat="1" ht="16.5" customHeight="1">
      <c r="B163" s="203"/>
      <c r="C163" s="204" t="s">
        <v>732</v>
      </c>
      <c r="D163" s="204" t="s">
        <v>282</v>
      </c>
      <c r="E163" s="205" t="s">
        <v>6726</v>
      </c>
      <c r="F163" s="206" t="s">
        <v>6727</v>
      </c>
      <c r="G163" s="207" t="s">
        <v>399</v>
      </c>
      <c r="H163" s="208">
        <v>16</v>
      </c>
      <c r="I163" s="209"/>
      <c r="J163" s="210">
        <f>ROUND(I163*H163,2)</f>
        <v>0</v>
      </c>
      <c r="K163" s="206" t="s">
        <v>5</v>
      </c>
      <c r="L163" s="48"/>
      <c r="M163" s="211" t="s">
        <v>5</v>
      </c>
      <c r="N163" s="212" t="s">
        <v>51</v>
      </c>
      <c r="O163" s="49"/>
      <c r="P163" s="213">
        <f>O163*H163</f>
        <v>0</v>
      </c>
      <c r="Q163" s="213">
        <v>0</v>
      </c>
      <c r="R163" s="213">
        <f>Q163*H163</f>
        <v>0</v>
      </c>
      <c r="S163" s="213">
        <v>0</v>
      </c>
      <c r="T163" s="214">
        <f>S163*H163</f>
        <v>0</v>
      </c>
      <c r="AR163" s="26" t="s">
        <v>354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6728</v>
      </c>
    </row>
    <row r="164" s="1" customFormat="1">
      <c r="B164" s="48"/>
      <c r="D164" s="216" t="s">
        <v>288</v>
      </c>
      <c r="F164" s="217" t="s">
        <v>6701</v>
      </c>
      <c r="I164" s="218"/>
      <c r="L164" s="48"/>
      <c r="M164" s="220"/>
      <c r="N164" s="221"/>
      <c r="O164" s="221"/>
      <c r="P164" s="221"/>
      <c r="Q164" s="221"/>
      <c r="R164" s="221"/>
      <c r="S164" s="221"/>
      <c r="T164" s="222"/>
      <c r="AT164" s="26" t="s">
        <v>288</v>
      </c>
      <c r="AU164" s="26" t="s">
        <v>87</v>
      </c>
    </row>
    <row r="165" s="1" customFormat="1" ht="6.96" customHeight="1">
      <c r="B165" s="69"/>
      <c r="C165" s="70"/>
      <c r="D165" s="70"/>
      <c r="E165" s="70"/>
      <c r="F165" s="70"/>
      <c r="G165" s="70"/>
      <c r="H165" s="70"/>
      <c r="I165" s="164"/>
      <c r="J165" s="70"/>
      <c r="K165" s="70"/>
      <c r="L165" s="48"/>
    </row>
  </sheetData>
  <autoFilter ref="C84:K164"/>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523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6729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6730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ROUND(SUM(BE90:BE195), 2)</f>
        <v>0</v>
      </c>
      <c r="G32" s="49"/>
      <c r="H32" s="49"/>
      <c r="I32" s="156">
        <v>0.20999999999999999</v>
      </c>
      <c r="J32" s="155">
        <f>ROUND(ROUND((SUM(BE90:BE195)), 2)*I32, 2)</f>
        <v>0</v>
      </c>
      <c r="K32" s="53"/>
    </row>
    <row r="33" s="1" customFormat="1" ht="14.4" customHeight="1">
      <c r="B33" s="48"/>
      <c r="C33" s="49"/>
      <c r="D33" s="49"/>
      <c r="E33" s="57" t="s">
        <v>52</v>
      </c>
      <c r="F33" s="155">
        <f>ROUND(SUM(BF90:BF195), 2)</f>
        <v>0</v>
      </c>
      <c r="G33" s="49"/>
      <c r="H33" s="49"/>
      <c r="I33" s="156">
        <v>0.14999999999999999</v>
      </c>
      <c r="J33" s="155">
        <f>ROUND(ROUND((SUM(BF90:BF195)), 2)*I33, 2)</f>
        <v>0</v>
      </c>
      <c r="K33" s="53"/>
    </row>
    <row r="34" hidden="1" s="1" customFormat="1" ht="14.4" customHeight="1">
      <c r="B34" s="48"/>
      <c r="C34" s="49"/>
      <c r="D34" s="49"/>
      <c r="E34" s="57" t="s">
        <v>53</v>
      </c>
      <c r="F34" s="155">
        <f>ROUND(SUM(BG90:BG195), 2)</f>
        <v>0</v>
      </c>
      <c r="G34" s="49"/>
      <c r="H34" s="49"/>
      <c r="I34" s="156">
        <v>0.20999999999999999</v>
      </c>
      <c r="J34" s="155">
        <v>0</v>
      </c>
      <c r="K34" s="53"/>
    </row>
    <row r="35" hidden="1" s="1" customFormat="1" ht="14.4" customHeight="1">
      <c r="B35" s="48"/>
      <c r="C35" s="49"/>
      <c r="D35" s="49"/>
      <c r="E35" s="57" t="s">
        <v>54</v>
      </c>
      <c r="F35" s="155">
        <f>ROUND(SUM(BH90:BH195), 2)</f>
        <v>0</v>
      </c>
      <c r="G35" s="49"/>
      <c r="H35" s="49"/>
      <c r="I35" s="156">
        <v>0.14999999999999999</v>
      </c>
      <c r="J35" s="155">
        <v>0</v>
      </c>
      <c r="K35" s="53"/>
    </row>
    <row r="36" hidden="1" s="1" customFormat="1" ht="14.4" customHeight="1">
      <c r="B36" s="48"/>
      <c r="C36" s="49"/>
      <c r="D36" s="49"/>
      <c r="E36" s="57" t="s">
        <v>55</v>
      </c>
      <c r="F36" s="155">
        <f>ROUND(SUM(BI90:BI195),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523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S01_e - Zařízení slaboproudé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6731</v>
      </c>
      <c r="E62" s="226"/>
      <c r="F62" s="226"/>
      <c r="G62" s="226"/>
      <c r="H62" s="226"/>
      <c r="I62" s="227"/>
      <c r="J62" s="228">
        <f>J92</f>
        <v>0</v>
      </c>
      <c r="K62" s="229"/>
    </row>
    <row r="63" s="11" customFormat="1" ht="19.92" customHeight="1">
      <c r="B63" s="223"/>
      <c r="C63" s="224"/>
      <c r="D63" s="225" t="s">
        <v>6732</v>
      </c>
      <c r="E63" s="226"/>
      <c r="F63" s="226"/>
      <c r="G63" s="226"/>
      <c r="H63" s="226"/>
      <c r="I63" s="227"/>
      <c r="J63" s="228">
        <f>J116</f>
        <v>0</v>
      </c>
      <c r="K63" s="229"/>
    </row>
    <row r="64" s="11" customFormat="1" ht="19.92" customHeight="1">
      <c r="B64" s="223"/>
      <c r="C64" s="224"/>
      <c r="D64" s="225" t="s">
        <v>6733</v>
      </c>
      <c r="E64" s="226"/>
      <c r="F64" s="226"/>
      <c r="G64" s="226"/>
      <c r="H64" s="226"/>
      <c r="I64" s="227"/>
      <c r="J64" s="228">
        <f>J140</f>
        <v>0</v>
      </c>
      <c r="K64" s="229"/>
    </row>
    <row r="65" s="11" customFormat="1" ht="19.92" customHeight="1">
      <c r="B65" s="223"/>
      <c r="C65" s="224"/>
      <c r="D65" s="225" t="s">
        <v>6734</v>
      </c>
      <c r="E65" s="226"/>
      <c r="F65" s="226"/>
      <c r="G65" s="226"/>
      <c r="H65" s="226"/>
      <c r="I65" s="227"/>
      <c r="J65" s="228">
        <f>J143</f>
        <v>0</v>
      </c>
      <c r="K65" s="229"/>
    </row>
    <row r="66" s="11" customFormat="1" ht="19.92" customHeight="1">
      <c r="B66" s="223"/>
      <c r="C66" s="224"/>
      <c r="D66" s="225" t="s">
        <v>6735</v>
      </c>
      <c r="E66" s="226"/>
      <c r="F66" s="226"/>
      <c r="G66" s="226"/>
      <c r="H66" s="226"/>
      <c r="I66" s="227"/>
      <c r="J66" s="228">
        <f>J158</f>
        <v>0</v>
      </c>
      <c r="K66" s="229"/>
    </row>
    <row r="67" s="11" customFormat="1" ht="19.92" customHeight="1">
      <c r="B67" s="223"/>
      <c r="C67" s="224"/>
      <c r="D67" s="225" t="s">
        <v>6736</v>
      </c>
      <c r="E67" s="226"/>
      <c r="F67" s="226"/>
      <c r="G67" s="226"/>
      <c r="H67" s="226"/>
      <c r="I67" s="227"/>
      <c r="J67" s="228">
        <f>J178</f>
        <v>0</v>
      </c>
      <c r="K67" s="229"/>
    </row>
    <row r="68" s="11" customFormat="1" ht="19.92" customHeight="1">
      <c r="B68" s="223"/>
      <c r="C68" s="224"/>
      <c r="D68" s="225" t="s">
        <v>5857</v>
      </c>
      <c r="E68" s="226"/>
      <c r="F68" s="226"/>
      <c r="G68" s="226"/>
      <c r="H68" s="226"/>
      <c r="I68" s="227"/>
      <c r="J68" s="228">
        <f>J193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523</v>
      </c>
      <c r="F80" s="1"/>
      <c r="G80" s="1"/>
      <c r="H80" s="1"/>
      <c r="L80" s="48"/>
    </row>
    <row r="81" s="1" customFormat="1" ht="14.4" customHeight="1">
      <c r="B81" s="48"/>
      <c r="C81" s="76" t="s">
        <v>256</v>
      </c>
      <c r="L81" s="48"/>
    </row>
    <row r="82" s="1" customFormat="1" ht="17.25" customHeight="1">
      <c r="B82" s="48"/>
      <c r="E82" s="79" t="str">
        <f>E11</f>
        <v>S01_e - Zařízení slaboproudé elektrotechniky</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0</v>
      </c>
      <c r="S90" s="84"/>
      <c r="T90" s="190">
        <f>T91</f>
        <v>0</v>
      </c>
      <c r="AT90" s="26" t="s">
        <v>79</v>
      </c>
      <c r="AU90" s="26" t="s">
        <v>262</v>
      </c>
      <c r="BK90" s="191">
        <f>BK91</f>
        <v>0</v>
      </c>
    </row>
    <row r="91" s="10" customFormat="1" ht="37.44" customHeight="1">
      <c r="B91" s="192"/>
      <c r="D91" s="193" t="s">
        <v>79</v>
      </c>
      <c r="E91" s="194" t="s">
        <v>2270</v>
      </c>
      <c r="F91" s="194" t="s">
        <v>2271</v>
      </c>
      <c r="I91" s="195"/>
      <c r="J91" s="196">
        <f>BK91</f>
        <v>0</v>
      </c>
      <c r="L91" s="192"/>
      <c r="M91" s="197"/>
      <c r="N91" s="198"/>
      <c r="O91" s="198"/>
      <c r="P91" s="199">
        <f>P92+P116+P140+P143+P158+P178+P193</f>
        <v>0</v>
      </c>
      <c r="Q91" s="198"/>
      <c r="R91" s="199">
        <f>R92+R116+R140+R143+R158+R178+R193</f>
        <v>0</v>
      </c>
      <c r="S91" s="198"/>
      <c r="T91" s="200">
        <f>T92+T116+T140+T143+T158+T178+T193</f>
        <v>0</v>
      </c>
      <c r="AR91" s="193" t="s">
        <v>87</v>
      </c>
      <c r="AT91" s="201" t="s">
        <v>79</v>
      </c>
      <c r="AU91" s="201" t="s">
        <v>80</v>
      </c>
      <c r="AY91" s="193" t="s">
        <v>281</v>
      </c>
      <c r="BK91" s="202">
        <f>BK92+BK116+BK140+BK143+BK158+BK178+BK193</f>
        <v>0</v>
      </c>
    </row>
    <row r="92" s="10" customFormat="1" ht="19.92" customHeight="1">
      <c r="B92" s="192"/>
      <c r="D92" s="193" t="s">
        <v>79</v>
      </c>
      <c r="E92" s="230" t="s">
        <v>6737</v>
      </c>
      <c r="F92" s="230" t="s">
        <v>6738</v>
      </c>
      <c r="I92" s="195"/>
      <c r="J92" s="231">
        <f>BK92</f>
        <v>0</v>
      </c>
      <c r="L92" s="192"/>
      <c r="M92" s="197"/>
      <c r="N92" s="198"/>
      <c r="O92" s="198"/>
      <c r="P92" s="199">
        <f>SUM(P93:P115)</f>
        <v>0</v>
      </c>
      <c r="Q92" s="198"/>
      <c r="R92" s="199">
        <f>SUM(R93:R115)</f>
        <v>0</v>
      </c>
      <c r="S92" s="198"/>
      <c r="T92" s="200">
        <f>SUM(T93:T115)</f>
        <v>0</v>
      </c>
      <c r="AR92" s="193" t="s">
        <v>24</v>
      </c>
      <c r="AT92" s="201" t="s">
        <v>79</v>
      </c>
      <c r="AU92" s="201" t="s">
        <v>24</v>
      </c>
      <c r="AY92" s="193" t="s">
        <v>281</v>
      </c>
      <c r="BK92" s="202">
        <f>SUM(BK93:BK115)</f>
        <v>0</v>
      </c>
    </row>
    <row r="93" s="1" customFormat="1" ht="16.5" customHeight="1">
      <c r="B93" s="203"/>
      <c r="C93" s="204" t="s">
        <v>24</v>
      </c>
      <c r="D93" s="204" t="s">
        <v>282</v>
      </c>
      <c r="E93" s="205" t="s">
        <v>6739</v>
      </c>
      <c r="F93" s="206" t="s">
        <v>6740</v>
      </c>
      <c r="G93" s="207" t="s">
        <v>4036</v>
      </c>
      <c r="H93" s="208">
        <v>26</v>
      </c>
      <c r="I93" s="209"/>
      <c r="J93" s="210">
        <f>ROUND(I93*H93,2)</f>
        <v>0</v>
      </c>
      <c r="K93" s="206" t="s">
        <v>5</v>
      </c>
      <c r="L93" s="48"/>
      <c r="M93" s="211" t="s">
        <v>5</v>
      </c>
      <c r="N93" s="212" t="s">
        <v>51</v>
      </c>
      <c r="O93" s="49"/>
      <c r="P93" s="213">
        <f>O93*H93</f>
        <v>0</v>
      </c>
      <c r="Q93" s="213">
        <v>0</v>
      </c>
      <c r="R93" s="213">
        <f>Q93*H93</f>
        <v>0</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6741</v>
      </c>
    </row>
    <row r="94" s="1" customFormat="1" ht="16.5" customHeight="1">
      <c r="B94" s="203"/>
      <c r="C94" s="255" t="s">
        <v>87</v>
      </c>
      <c r="D94" s="255" t="s">
        <v>512</v>
      </c>
      <c r="E94" s="256" t="s">
        <v>6742</v>
      </c>
      <c r="F94" s="257" t="s">
        <v>6743</v>
      </c>
      <c r="G94" s="258" t="s">
        <v>4036</v>
      </c>
      <c r="H94" s="259">
        <v>10</v>
      </c>
      <c r="I94" s="260"/>
      <c r="J94" s="261">
        <f>ROUND(I94*H94,2)</f>
        <v>0</v>
      </c>
      <c r="K94" s="257" t="s">
        <v>5</v>
      </c>
      <c r="L94" s="262"/>
      <c r="M94" s="263" t="s">
        <v>5</v>
      </c>
      <c r="N94" s="264" t="s">
        <v>51</v>
      </c>
      <c r="O94" s="49"/>
      <c r="P94" s="213">
        <f>O94*H94</f>
        <v>0</v>
      </c>
      <c r="Q94" s="213">
        <v>0</v>
      </c>
      <c r="R94" s="213">
        <f>Q94*H94</f>
        <v>0</v>
      </c>
      <c r="S94" s="213">
        <v>0</v>
      </c>
      <c r="T94" s="214">
        <f>S94*H94</f>
        <v>0</v>
      </c>
      <c r="AR94" s="26" t="s">
        <v>738</v>
      </c>
      <c r="AT94" s="26" t="s">
        <v>512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6744</v>
      </c>
    </row>
    <row r="95" s="1" customFormat="1">
      <c r="B95" s="48"/>
      <c r="D95" s="216" t="s">
        <v>288</v>
      </c>
      <c r="F95" s="217" t="s">
        <v>6745</v>
      </c>
      <c r="I95" s="218"/>
      <c r="L95" s="48"/>
      <c r="M95" s="219"/>
      <c r="N95" s="49"/>
      <c r="O95" s="49"/>
      <c r="P95" s="49"/>
      <c r="Q95" s="49"/>
      <c r="R95" s="49"/>
      <c r="S95" s="49"/>
      <c r="T95" s="87"/>
      <c r="AT95" s="26" t="s">
        <v>288</v>
      </c>
      <c r="AU95" s="26" t="s">
        <v>87</v>
      </c>
    </row>
    <row r="96" s="13" customFormat="1">
      <c r="B96" s="239"/>
      <c r="D96" s="216" t="s">
        <v>402</v>
      </c>
      <c r="E96" s="240" t="s">
        <v>5</v>
      </c>
      <c r="F96" s="241" t="s">
        <v>6746</v>
      </c>
      <c r="H96" s="242">
        <v>10</v>
      </c>
      <c r="I96" s="243"/>
      <c r="L96" s="239"/>
      <c r="M96" s="244"/>
      <c r="N96" s="245"/>
      <c r="O96" s="245"/>
      <c r="P96" s="245"/>
      <c r="Q96" s="245"/>
      <c r="R96" s="245"/>
      <c r="S96" s="245"/>
      <c r="T96" s="246"/>
      <c r="AT96" s="240" t="s">
        <v>402</v>
      </c>
      <c r="AU96" s="240" t="s">
        <v>87</v>
      </c>
      <c r="AV96" s="13" t="s">
        <v>87</v>
      </c>
      <c r="AW96" s="13" t="s">
        <v>43</v>
      </c>
      <c r="AX96" s="13" t="s">
        <v>80</v>
      </c>
      <c r="AY96" s="240" t="s">
        <v>281</v>
      </c>
    </row>
    <row r="97" s="1" customFormat="1" ht="16.5" customHeight="1">
      <c r="B97" s="203"/>
      <c r="C97" s="255" t="s">
        <v>294</v>
      </c>
      <c r="D97" s="255" t="s">
        <v>512</v>
      </c>
      <c r="E97" s="256" t="s">
        <v>6747</v>
      </c>
      <c r="F97" s="257" t="s">
        <v>6748</v>
      </c>
      <c r="G97" s="258" t="s">
        <v>4036</v>
      </c>
      <c r="H97" s="259">
        <v>8</v>
      </c>
      <c r="I97" s="260"/>
      <c r="J97" s="261">
        <f>ROUND(I97*H97,2)</f>
        <v>0</v>
      </c>
      <c r="K97" s="257" t="s">
        <v>5</v>
      </c>
      <c r="L97" s="262"/>
      <c r="M97" s="263" t="s">
        <v>5</v>
      </c>
      <c r="N97" s="264" t="s">
        <v>51</v>
      </c>
      <c r="O97" s="49"/>
      <c r="P97" s="213">
        <f>O97*H97</f>
        <v>0</v>
      </c>
      <c r="Q97" s="213">
        <v>0</v>
      </c>
      <c r="R97" s="213">
        <f>Q97*H97</f>
        <v>0</v>
      </c>
      <c r="S97" s="213">
        <v>0</v>
      </c>
      <c r="T97" s="214">
        <f>S97*H97</f>
        <v>0</v>
      </c>
      <c r="AR97" s="26" t="s">
        <v>738</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354</v>
      </c>
      <c r="BM97" s="26" t="s">
        <v>6749</v>
      </c>
    </row>
    <row r="98" s="1" customFormat="1">
      <c r="B98" s="48"/>
      <c r="D98" s="216" t="s">
        <v>288</v>
      </c>
      <c r="F98" s="217" t="s">
        <v>6750</v>
      </c>
      <c r="I98" s="218"/>
      <c r="L98" s="48"/>
      <c r="M98" s="219"/>
      <c r="N98" s="49"/>
      <c r="O98" s="49"/>
      <c r="P98" s="49"/>
      <c r="Q98" s="49"/>
      <c r="R98" s="49"/>
      <c r="S98" s="49"/>
      <c r="T98" s="87"/>
      <c r="AT98" s="26" t="s">
        <v>288</v>
      </c>
      <c r="AU98" s="26" t="s">
        <v>87</v>
      </c>
    </row>
    <row r="99" s="13" customFormat="1">
      <c r="B99" s="239"/>
      <c r="D99" s="216" t="s">
        <v>402</v>
      </c>
      <c r="E99" s="240" t="s">
        <v>5</v>
      </c>
      <c r="F99" s="241" t="s">
        <v>6751</v>
      </c>
      <c r="H99" s="242">
        <v>8</v>
      </c>
      <c r="I99" s="243"/>
      <c r="L99" s="239"/>
      <c r="M99" s="244"/>
      <c r="N99" s="245"/>
      <c r="O99" s="245"/>
      <c r="P99" s="245"/>
      <c r="Q99" s="245"/>
      <c r="R99" s="245"/>
      <c r="S99" s="245"/>
      <c r="T99" s="246"/>
      <c r="AT99" s="240" t="s">
        <v>402</v>
      </c>
      <c r="AU99" s="240" t="s">
        <v>87</v>
      </c>
      <c r="AV99" s="13" t="s">
        <v>87</v>
      </c>
      <c r="AW99" s="13" t="s">
        <v>43</v>
      </c>
      <c r="AX99" s="13" t="s">
        <v>24</v>
      </c>
      <c r="AY99" s="240" t="s">
        <v>281</v>
      </c>
    </row>
    <row r="100" s="1" customFormat="1" ht="16.5" customHeight="1">
      <c r="B100" s="203"/>
      <c r="C100" s="255" t="s">
        <v>286</v>
      </c>
      <c r="D100" s="255" t="s">
        <v>512</v>
      </c>
      <c r="E100" s="256" t="s">
        <v>6752</v>
      </c>
      <c r="F100" s="257" t="s">
        <v>6753</v>
      </c>
      <c r="G100" s="258" t="s">
        <v>4036</v>
      </c>
      <c r="H100" s="259">
        <v>8</v>
      </c>
      <c r="I100" s="260"/>
      <c r="J100" s="261">
        <f>ROUND(I100*H100,2)</f>
        <v>0</v>
      </c>
      <c r="K100" s="257" t="s">
        <v>5</v>
      </c>
      <c r="L100" s="262"/>
      <c r="M100" s="263" t="s">
        <v>5</v>
      </c>
      <c r="N100" s="264" t="s">
        <v>51</v>
      </c>
      <c r="O100" s="49"/>
      <c r="P100" s="213">
        <f>O100*H100</f>
        <v>0</v>
      </c>
      <c r="Q100" s="213">
        <v>0</v>
      </c>
      <c r="R100" s="213">
        <f>Q100*H100</f>
        <v>0</v>
      </c>
      <c r="S100" s="213">
        <v>0</v>
      </c>
      <c r="T100" s="214">
        <f>S100*H100</f>
        <v>0</v>
      </c>
      <c r="AR100" s="26" t="s">
        <v>738</v>
      </c>
      <c r="AT100" s="26" t="s">
        <v>512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6754</v>
      </c>
    </row>
    <row r="101" s="1" customFormat="1">
      <c r="B101" s="48"/>
      <c r="D101" s="216" t="s">
        <v>288</v>
      </c>
      <c r="F101" s="217" t="s">
        <v>6750</v>
      </c>
      <c r="I101" s="218"/>
      <c r="L101" s="48"/>
      <c r="M101" s="219"/>
      <c r="N101" s="49"/>
      <c r="O101" s="49"/>
      <c r="P101" s="49"/>
      <c r="Q101" s="49"/>
      <c r="R101" s="49"/>
      <c r="S101" s="49"/>
      <c r="T101" s="87"/>
      <c r="AT101" s="26" t="s">
        <v>288</v>
      </c>
      <c r="AU101" s="26" t="s">
        <v>87</v>
      </c>
    </row>
    <row r="102" s="13" customFormat="1">
      <c r="B102" s="239"/>
      <c r="D102" s="216" t="s">
        <v>402</v>
      </c>
      <c r="E102" s="240" t="s">
        <v>5</v>
      </c>
      <c r="F102" s="241" t="s">
        <v>6751</v>
      </c>
      <c r="H102" s="242">
        <v>8</v>
      </c>
      <c r="I102" s="243"/>
      <c r="L102" s="239"/>
      <c r="M102" s="244"/>
      <c r="N102" s="245"/>
      <c r="O102" s="245"/>
      <c r="P102" s="245"/>
      <c r="Q102" s="245"/>
      <c r="R102" s="245"/>
      <c r="S102" s="245"/>
      <c r="T102" s="246"/>
      <c r="AT102" s="240" t="s">
        <v>402</v>
      </c>
      <c r="AU102" s="240" t="s">
        <v>87</v>
      </c>
      <c r="AV102" s="13" t="s">
        <v>87</v>
      </c>
      <c r="AW102" s="13" t="s">
        <v>43</v>
      </c>
      <c r="AX102" s="13" t="s">
        <v>24</v>
      </c>
      <c r="AY102" s="240" t="s">
        <v>281</v>
      </c>
    </row>
    <row r="103" s="1" customFormat="1" ht="16.5" customHeight="1">
      <c r="B103" s="203"/>
      <c r="C103" s="204" t="s">
        <v>280</v>
      </c>
      <c r="D103" s="204" t="s">
        <v>282</v>
      </c>
      <c r="E103" s="205" t="s">
        <v>6755</v>
      </c>
      <c r="F103" s="206" t="s">
        <v>6756</v>
      </c>
      <c r="G103" s="207" t="s">
        <v>394</v>
      </c>
      <c r="H103" s="208">
        <v>410</v>
      </c>
      <c r="I103" s="209"/>
      <c r="J103" s="210">
        <f>ROUND(I103*H103,2)</f>
        <v>0</v>
      </c>
      <c r="K103" s="206" t="s">
        <v>5</v>
      </c>
      <c r="L103" s="48"/>
      <c r="M103" s="211" t="s">
        <v>5</v>
      </c>
      <c r="N103" s="212" t="s">
        <v>51</v>
      </c>
      <c r="O103" s="49"/>
      <c r="P103" s="213">
        <f>O103*H103</f>
        <v>0</v>
      </c>
      <c r="Q103" s="213">
        <v>0</v>
      </c>
      <c r="R103" s="213">
        <f>Q103*H103</f>
        <v>0</v>
      </c>
      <c r="S103" s="213">
        <v>0</v>
      </c>
      <c r="T103" s="214">
        <f>S103*H103</f>
        <v>0</v>
      </c>
      <c r="AR103" s="26" t="s">
        <v>354</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354</v>
      </c>
      <c r="BM103" s="26" t="s">
        <v>6757</v>
      </c>
    </row>
    <row r="104" s="1" customFormat="1" ht="16.5" customHeight="1">
      <c r="B104" s="203"/>
      <c r="C104" s="255" t="s">
        <v>307</v>
      </c>
      <c r="D104" s="255" t="s">
        <v>512</v>
      </c>
      <c r="E104" s="256" t="s">
        <v>6758</v>
      </c>
      <c r="F104" s="257" t="s">
        <v>6759</v>
      </c>
      <c r="G104" s="258" t="s">
        <v>394</v>
      </c>
      <c r="H104" s="259">
        <v>410</v>
      </c>
      <c r="I104" s="260"/>
      <c r="J104" s="261">
        <f>ROUND(I104*H104,2)</f>
        <v>0</v>
      </c>
      <c r="K104" s="257" t="s">
        <v>5</v>
      </c>
      <c r="L104" s="262"/>
      <c r="M104" s="263" t="s">
        <v>5</v>
      </c>
      <c r="N104" s="264" t="s">
        <v>51</v>
      </c>
      <c r="O104" s="49"/>
      <c r="P104" s="213">
        <f>O104*H104</f>
        <v>0</v>
      </c>
      <c r="Q104" s="213">
        <v>0</v>
      </c>
      <c r="R104" s="213">
        <f>Q104*H104</f>
        <v>0</v>
      </c>
      <c r="S104" s="213">
        <v>0</v>
      </c>
      <c r="T104" s="214">
        <f>S104*H104</f>
        <v>0</v>
      </c>
      <c r="AR104" s="26" t="s">
        <v>738</v>
      </c>
      <c r="AT104" s="26" t="s">
        <v>512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6760</v>
      </c>
    </row>
    <row r="105" s="1" customFormat="1">
      <c r="B105" s="48"/>
      <c r="D105" s="216" t="s">
        <v>288</v>
      </c>
      <c r="F105" s="217" t="s">
        <v>6761</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6762</v>
      </c>
      <c r="H106" s="242">
        <v>410</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 customFormat="1" ht="16.5" customHeight="1">
      <c r="B107" s="203"/>
      <c r="C107" s="204" t="s">
        <v>311</v>
      </c>
      <c r="D107" s="204" t="s">
        <v>282</v>
      </c>
      <c r="E107" s="205" t="s">
        <v>6763</v>
      </c>
      <c r="F107" s="206" t="s">
        <v>6764</v>
      </c>
      <c r="G107" s="207" t="s">
        <v>394</v>
      </c>
      <c r="H107" s="208">
        <v>198</v>
      </c>
      <c r="I107" s="209"/>
      <c r="J107" s="210">
        <f>ROUND(I107*H107,2)</f>
        <v>0</v>
      </c>
      <c r="K107" s="206" t="s">
        <v>5</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6765</v>
      </c>
    </row>
    <row r="108" s="13" customFormat="1">
      <c r="B108" s="239"/>
      <c r="D108" s="216" t="s">
        <v>402</v>
      </c>
      <c r="E108" s="240" t="s">
        <v>5</v>
      </c>
      <c r="F108" s="241" t="s">
        <v>6766</v>
      </c>
      <c r="H108" s="242">
        <v>198</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 customFormat="1" ht="16.5" customHeight="1">
      <c r="B109" s="203"/>
      <c r="C109" s="255" t="s">
        <v>316</v>
      </c>
      <c r="D109" s="255" t="s">
        <v>512</v>
      </c>
      <c r="E109" s="256" t="s">
        <v>6767</v>
      </c>
      <c r="F109" s="257" t="s">
        <v>6768</v>
      </c>
      <c r="G109" s="258" t="s">
        <v>394</v>
      </c>
      <c r="H109" s="259">
        <v>99</v>
      </c>
      <c r="I109" s="260"/>
      <c r="J109" s="261">
        <f>ROUND(I109*H109,2)</f>
        <v>0</v>
      </c>
      <c r="K109" s="257" t="s">
        <v>5</v>
      </c>
      <c r="L109" s="262"/>
      <c r="M109" s="263" t="s">
        <v>5</v>
      </c>
      <c r="N109" s="264" t="s">
        <v>51</v>
      </c>
      <c r="O109" s="49"/>
      <c r="P109" s="213">
        <f>O109*H109</f>
        <v>0</v>
      </c>
      <c r="Q109" s="213">
        <v>0</v>
      </c>
      <c r="R109" s="213">
        <f>Q109*H109</f>
        <v>0</v>
      </c>
      <c r="S109" s="213">
        <v>0</v>
      </c>
      <c r="T109" s="214">
        <f>S109*H109</f>
        <v>0</v>
      </c>
      <c r="AR109" s="26" t="s">
        <v>738</v>
      </c>
      <c r="AT109" s="26" t="s">
        <v>512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354</v>
      </c>
      <c r="BM109" s="26" t="s">
        <v>6769</v>
      </c>
    </row>
    <row r="110" s="13" customFormat="1">
      <c r="B110" s="239"/>
      <c r="D110" s="216" t="s">
        <v>402</v>
      </c>
      <c r="E110" s="240" t="s">
        <v>5</v>
      </c>
      <c r="F110" s="241" t="s">
        <v>6770</v>
      </c>
      <c r="H110" s="242">
        <v>48</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6771</v>
      </c>
      <c r="H111" s="242">
        <v>51</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 customFormat="1" ht="16.5" customHeight="1">
      <c r="B112" s="203"/>
      <c r="C112" s="255" t="s">
        <v>321</v>
      </c>
      <c r="D112" s="255" t="s">
        <v>512</v>
      </c>
      <c r="E112" s="256" t="s">
        <v>6772</v>
      </c>
      <c r="F112" s="257" t="s">
        <v>6773</v>
      </c>
      <c r="G112" s="258" t="s">
        <v>394</v>
      </c>
      <c r="H112" s="259">
        <v>99</v>
      </c>
      <c r="I112" s="260"/>
      <c r="J112" s="261">
        <f>ROUND(I112*H112,2)</f>
        <v>0</v>
      </c>
      <c r="K112" s="257" t="s">
        <v>5</v>
      </c>
      <c r="L112" s="262"/>
      <c r="M112" s="263" t="s">
        <v>5</v>
      </c>
      <c r="N112" s="264" t="s">
        <v>51</v>
      </c>
      <c r="O112" s="49"/>
      <c r="P112" s="213">
        <f>O112*H112</f>
        <v>0</v>
      </c>
      <c r="Q112" s="213">
        <v>0</v>
      </c>
      <c r="R112" s="213">
        <f>Q112*H112</f>
        <v>0</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6774</v>
      </c>
    </row>
    <row r="113" s="13" customFormat="1">
      <c r="B113" s="239"/>
      <c r="D113" s="216" t="s">
        <v>402</v>
      </c>
      <c r="E113" s="240" t="s">
        <v>5</v>
      </c>
      <c r="F113" s="241" t="s">
        <v>6770</v>
      </c>
      <c r="H113" s="242">
        <v>48</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3" customFormat="1">
      <c r="B114" s="239"/>
      <c r="D114" s="216" t="s">
        <v>402</v>
      </c>
      <c r="E114" s="240" t="s">
        <v>5</v>
      </c>
      <c r="F114" s="241" t="s">
        <v>6771</v>
      </c>
      <c r="H114" s="242">
        <v>51</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 customFormat="1" ht="16.5" customHeight="1">
      <c r="B115" s="203"/>
      <c r="C115" s="204" t="s">
        <v>29</v>
      </c>
      <c r="D115" s="204" t="s">
        <v>282</v>
      </c>
      <c r="E115" s="205" t="s">
        <v>6775</v>
      </c>
      <c r="F115" s="206" t="s">
        <v>6776</v>
      </c>
      <c r="G115" s="207" t="s">
        <v>285</v>
      </c>
      <c r="H115" s="208">
        <v>1</v>
      </c>
      <c r="I115" s="209"/>
      <c r="J115" s="210">
        <f>ROUND(I115*H115,2)</f>
        <v>0</v>
      </c>
      <c r="K115" s="206" t="s">
        <v>5</v>
      </c>
      <c r="L115" s="48"/>
      <c r="M115" s="211" t="s">
        <v>5</v>
      </c>
      <c r="N115" s="212" t="s">
        <v>51</v>
      </c>
      <c r="O115" s="49"/>
      <c r="P115" s="213">
        <f>O115*H115</f>
        <v>0</v>
      </c>
      <c r="Q115" s="213">
        <v>0</v>
      </c>
      <c r="R115" s="213">
        <f>Q115*H115</f>
        <v>0</v>
      </c>
      <c r="S115" s="213">
        <v>0</v>
      </c>
      <c r="T115" s="214">
        <f>S115*H115</f>
        <v>0</v>
      </c>
      <c r="AR115" s="26" t="s">
        <v>354</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354</v>
      </c>
      <c r="BM115" s="26" t="s">
        <v>6777</v>
      </c>
    </row>
    <row r="116" s="10" customFormat="1" ht="29.88" customHeight="1">
      <c r="B116" s="192"/>
      <c r="D116" s="193" t="s">
        <v>79</v>
      </c>
      <c r="E116" s="230" t="s">
        <v>6778</v>
      </c>
      <c r="F116" s="230" t="s">
        <v>6779</v>
      </c>
      <c r="I116" s="195"/>
      <c r="J116" s="231">
        <f>BK116</f>
        <v>0</v>
      </c>
      <c r="L116" s="192"/>
      <c r="M116" s="197"/>
      <c r="N116" s="198"/>
      <c r="O116" s="198"/>
      <c r="P116" s="199">
        <f>SUM(P117:P139)</f>
        <v>0</v>
      </c>
      <c r="Q116" s="198"/>
      <c r="R116" s="199">
        <f>SUM(R117:R139)</f>
        <v>0</v>
      </c>
      <c r="S116" s="198"/>
      <c r="T116" s="200">
        <f>SUM(T117:T139)</f>
        <v>0</v>
      </c>
      <c r="AR116" s="193" t="s">
        <v>87</v>
      </c>
      <c r="AT116" s="201" t="s">
        <v>79</v>
      </c>
      <c r="AU116" s="201" t="s">
        <v>24</v>
      </c>
      <c r="AY116" s="193" t="s">
        <v>281</v>
      </c>
      <c r="BK116" s="202">
        <f>SUM(BK117:BK139)</f>
        <v>0</v>
      </c>
    </row>
    <row r="117" s="1" customFormat="1" ht="16.5" customHeight="1">
      <c r="B117" s="203"/>
      <c r="C117" s="204" t="s">
        <v>330</v>
      </c>
      <c r="D117" s="204" t="s">
        <v>282</v>
      </c>
      <c r="E117" s="205" t="s">
        <v>6780</v>
      </c>
      <c r="F117" s="206" t="s">
        <v>6781</v>
      </c>
      <c r="G117" s="207" t="s">
        <v>4036</v>
      </c>
      <c r="H117" s="208">
        <v>55</v>
      </c>
      <c r="I117" s="209"/>
      <c r="J117" s="210">
        <f>ROUND(I117*H117,2)</f>
        <v>0</v>
      </c>
      <c r="K117" s="206" t="s">
        <v>5</v>
      </c>
      <c r="L117" s="48"/>
      <c r="M117" s="211" t="s">
        <v>5</v>
      </c>
      <c r="N117" s="212" t="s">
        <v>51</v>
      </c>
      <c r="O117" s="49"/>
      <c r="P117" s="213">
        <f>O117*H117</f>
        <v>0</v>
      </c>
      <c r="Q117" s="213">
        <v>0</v>
      </c>
      <c r="R117" s="213">
        <f>Q117*H117</f>
        <v>0</v>
      </c>
      <c r="S117" s="213">
        <v>0</v>
      </c>
      <c r="T117" s="214">
        <f>S117*H117</f>
        <v>0</v>
      </c>
      <c r="AR117" s="26" t="s">
        <v>354</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6782</v>
      </c>
    </row>
    <row r="118" s="1" customFormat="1" ht="16.5" customHeight="1">
      <c r="B118" s="203"/>
      <c r="C118" s="255" t="s">
        <v>335</v>
      </c>
      <c r="D118" s="255" t="s">
        <v>512</v>
      </c>
      <c r="E118" s="256" t="s">
        <v>6783</v>
      </c>
      <c r="F118" s="257" t="s">
        <v>6784</v>
      </c>
      <c r="G118" s="258" t="s">
        <v>4036</v>
      </c>
      <c r="H118" s="259">
        <v>55</v>
      </c>
      <c r="I118" s="260"/>
      <c r="J118" s="261">
        <f>ROUND(I118*H118,2)</f>
        <v>0</v>
      </c>
      <c r="K118" s="257" t="s">
        <v>5</v>
      </c>
      <c r="L118" s="262"/>
      <c r="M118" s="263" t="s">
        <v>5</v>
      </c>
      <c r="N118" s="264" t="s">
        <v>51</v>
      </c>
      <c r="O118" s="49"/>
      <c r="P118" s="213">
        <f>O118*H118</f>
        <v>0</v>
      </c>
      <c r="Q118" s="213">
        <v>0</v>
      </c>
      <c r="R118" s="213">
        <f>Q118*H118</f>
        <v>0</v>
      </c>
      <c r="S118" s="213">
        <v>0</v>
      </c>
      <c r="T118" s="214">
        <f>S118*H118</f>
        <v>0</v>
      </c>
      <c r="AR118" s="26" t="s">
        <v>738</v>
      </c>
      <c r="AT118" s="26" t="s">
        <v>512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354</v>
      </c>
      <c r="BM118" s="26" t="s">
        <v>6785</v>
      </c>
    </row>
    <row r="119" s="1" customFormat="1">
      <c r="B119" s="48"/>
      <c r="D119" s="216" t="s">
        <v>288</v>
      </c>
      <c r="F119" s="217" t="s">
        <v>6745</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6786</v>
      </c>
      <c r="H120" s="242">
        <v>55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 customFormat="1" ht="16.5" customHeight="1">
      <c r="B121" s="203"/>
      <c r="C121" s="204" t="s">
        <v>340</v>
      </c>
      <c r="D121" s="204" t="s">
        <v>282</v>
      </c>
      <c r="E121" s="205" t="s">
        <v>6787</v>
      </c>
      <c r="F121" s="206" t="s">
        <v>6788</v>
      </c>
      <c r="G121" s="207" t="s">
        <v>4036</v>
      </c>
      <c r="H121" s="208">
        <v>8</v>
      </c>
      <c r="I121" s="209"/>
      <c r="J121" s="210">
        <f>ROUND(I121*H121,2)</f>
        <v>0</v>
      </c>
      <c r="K121" s="206" t="s">
        <v>5</v>
      </c>
      <c r="L121" s="48"/>
      <c r="M121" s="211" t="s">
        <v>5</v>
      </c>
      <c r="N121" s="212" t="s">
        <v>51</v>
      </c>
      <c r="O121" s="49"/>
      <c r="P121" s="213">
        <f>O121*H121</f>
        <v>0</v>
      </c>
      <c r="Q121" s="213">
        <v>0</v>
      </c>
      <c r="R121" s="213">
        <f>Q121*H121</f>
        <v>0</v>
      </c>
      <c r="S121" s="213">
        <v>0</v>
      </c>
      <c r="T121" s="214">
        <f>S121*H121</f>
        <v>0</v>
      </c>
      <c r="AR121" s="26" t="s">
        <v>354</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6789</v>
      </c>
    </row>
    <row r="122" s="1" customFormat="1" ht="16.5" customHeight="1">
      <c r="B122" s="203"/>
      <c r="C122" s="255" t="s">
        <v>345</v>
      </c>
      <c r="D122" s="255" t="s">
        <v>512</v>
      </c>
      <c r="E122" s="256" t="s">
        <v>6790</v>
      </c>
      <c r="F122" s="257" t="s">
        <v>6791</v>
      </c>
      <c r="G122" s="258" t="s">
        <v>4036</v>
      </c>
      <c r="H122" s="259">
        <v>8</v>
      </c>
      <c r="I122" s="260"/>
      <c r="J122" s="261">
        <f>ROUND(I122*H122,2)</f>
        <v>0</v>
      </c>
      <c r="K122" s="257" t="s">
        <v>5</v>
      </c>
      <c r="L122" s="262"/>
      <c r="M122" s="263" t="s">
        <v>5</v>
      </c>
      <c r="N122" s="264" t="s">
        <v>51</v>
      </c>
      <c r="O122" s="49"/>
      <c r="P122" s="213">
        <f>O122*H122</f>
        <v>0</v>
      </c>
      <c r="Q122" s="213">
        <v>0</v>
      </c>
      <c r="R122" s="213">
        <f>Q122*H122</f>
        <v>0</v>
      </c>
      <c r="S122" s="213">
        <v>0</v>
      </c>
      <c r="T122" s="214">
        <f>S122*H122</f>
        <v>0</v>
      </c>
      <c r="AR122" s="26" t="s">
        <v>738</v>
      </c>
      <c r="AT122" s="26" t="s">
        <v>512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6792</v>
      </c>
    </row>
    <row r="123" s="1" customFormat="1">
      <c r="B123" s="48"/>
      <c r="D123" s="216" t="s">
        <v>288</v>
      </c>
      <c r="F123" s="217" t="s">
        <v>6745</v>
      </c>
      <c r="I123" s="218"/>
      <c r="L123" s="48"/>
      <c r="M123" s="219"/>
      <c r="N123" s="49"/>
      <c r="O123" s="49"/>
      <c r="P123" s="49"/>
      <c r="Q123" s="49"/>
      <c r="R123" s="49"/>
      <c r="S123" s="49"/>
      <c r="T123" s="87"/>
      <c r="AT123" s="26" t="s">
        <v>288</v>
      </c>
      <c r="AU123" s="26" t="s">
        <v>87</v>
      </c>
    </row>
    <row r="124" s="13" customFormat="1">
      <c r="B124" s="239"/>
      <c r="D124" s="216" t="s">
        <v>402</v>
      </c>
      <c r="E124" s="240" t="s">
        <v>5</v>
      </c>
      <c r="F124" s="241" t="s">
        <v>6793</v>
      </c>
      <c r="H124" s="242">
        <v>8</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 customFormat="1" ht="16.5" customHeight="1">
      <c r="B125" s="203"/>
      <c r="C125" s="204" t="s">
        <v>11</v>
      </c>
      <c r="D125" s="204" t="s">
        <v>282</v>
      </c>
      <c r="E125" s="205" t="s">
        <v>6794</v>
      </c>
      <c r="F125" s="206" t="s">
        <v>6795</v>
      </c>
      <c r="G125" s="207" t="s">
        <v>394</v>
      </c>
      <c r="H125" s="208">
        <v>2601</v>
      </c>
      <c r="I125" s="209"/>
      <c r="J125" s="210">
        <f>ROUND(I125*H125,2)</f>
        <v>0</v>
      </c>
      <c r="K125" s="206" t="s">
        <v>5</v>
      </c>
      <c r="L125" s="48"/>
      <c r="M125" s="211" t="s">
        <v>5</v>
      </c>
      <c r="N125" s="212" t="s">
        <v>51</v>
      </c>
      <c r="O125" s="49"/>
      <c r="P125" s="213">
        <f>O125*H125</f>
        <v>0</v>
      </c>
      <c r="Q125" s="213">
        <v>0</v>
      </c>
      <c r="R125" s="213">
        <f>Q125*H125</f>
        <v>0</v>
      </c>
      <c r="S125" s="213">
        <v>0</v>
      </c>
      <c r="T125" s="214">
        <f>S125*H125</f>
        <v>0</v>
      </c>
      <c r="AR125" s="26" t="s">
        <v>354</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6796</v>
      </c>
    </row>
    <row r="126" s="1" customFormat="1" ht="16.5" customHeight="1">
      <c r="B126" s="203"/>
      <c r="C126" s="255" t="s">
        <v>354</v>
      </c>
      <c r="D126" s="255" t="s">
        <v>512</v>
      </c>
      <c r="E126" s="256" t="s">
        <v>6797</v>
      </c>
      <c r="F126" s="257" t="s">
        <v>6798</v>
      </c>
      <c r="G126" s="258" t="s">
        <v>394</v>
      </c>
      <c r="H126" s="259">
        <v>2601</v>
      </c>
      <c r="I126" s="260"/>
      <c r="J126" s="261">
        <f>ROUND(I126*H126,2)</f>
        <v>0</v>
      </c>
      <c r="K126" s="257" t="s">
        <v>5</v>
      </c>
      <c r="L126" s="262"/>
      <c r="M126" s="263" t="s">
        <v>5</v>
      </c>
      <c r="N126" s="264" t="s">
        <v>51</v>
      </c>
      <c r="O126" s="49"/>
      <c r="P126" s="213">
        <f>O126*H126</f>
        <v>0</v>
      </c>
      <c r="Q126" s="213">
        <v>0</v>
      </c>
      <c r="R126" s="213">
        <f>Q126*H126</f>
        <v>0</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6799</v>
      </c>
    </row>
    <row r="127" s="1" customFormat="1">
      <c r="B127" s="48"/>
      <c r="D127" s="216" t="s">
        <v>288</v>
      </c>
      <c r="F127" s="217" t="s">
        <v>6761</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6800</v>
      </c>
      <c r="H128" s="242">
        <v>1611</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3" customFormat="1">
      <c r="B129" s="239"/>
      <c r="D129" s="216" t="s">
        <v>402</v>
      </c>
      <c r="E129" s="240" t="s">
        <v>5</v>
      </c>
      <c r="F129" s="241" t="s">
        <v>6801</v>
      </c>
      <c r="H129" s="242">
        <v>990</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 customFormat="1" ht="16.5" customHeight="1">
      <c r="B130" s="203"/>
      <c r="C130" s="204" t="s">
        <v>359</v>
      </c>
      <c r="D130" s="204" t="s">
        <v>282</v>
      </c>
      <c r="E130" s="205" t="s">
        <v>6802</v>
      </c>
      <c r="F130" s="206" t="s">
        <v>6803</v>
      </c>
      <c r="G130" s="207" t="s">
        <v>4036</v>
      </c>
      <c r="H130" s="208">
        <v>284</v>
      </c>
      <c r="I130" s="209"/>
      <c r="J130" s="210">
        <f>ROUND(I130*H130,2)</f>
        <v>0</v>
      </c>
      <c r="K130" s="206" t="s">
        <v>5</v>
      </c>
      <c r="L130" s="48"/>
      <c r="M130" s="211" t="s">
        <v>5</v>
      </c>
      <c r="N130" s="212" t="s">
        <v>51</v>
      </c>
      <c r="O130" s="49"/>
      <c r="P130" s="213">
        <f>O130*H130</f>
        <v>0</v>
      </c>
      <c r="Q130" s="213">
        <v>0</v>
      </c>
      <c r="R130" s="213">
        <f>Q130*H130</f>
        <v>0</v>
      </c>
      <c r="S130" s="213">
        <v>0</v>
      </c>
      <c r="T130" s="214">
        <f>S130*H130</f>
        <v>0</v>
      </c>
      <c r="AR130" s="26" t="s">
        <v>354</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6804</v>
      </c>
    </row>
    <row r="131" s="1" customFormat="1" ht="16.5" customHeight="1">
      <c r="B131" s="203"/>
      <c r="C131" s="255" t="s">
        <v>365</v>
      </c>
      <c r="D131" s="255" t="s">
        <v>512</v>
      </c>
      <c r="E131" s="256" t="s">
        <v>6805</v>
      </c>
      <c r="F131" s="257" t="s">
        <v>6806</v>
      </c>
      <c r="G131" s="258" t="s">
        <v>4036</v>
      </c>
      <c r="H131" s="259">
        <v>284</v>
      </c>
      <c r="I131" s="260"/>
      <c r="J131" s="261">
        <f>ROUND(I131*H131,2)</f>
        <v>0</v>
      </c>
      <c r="K131" s="257" t="s">
        <v>5</v>
      </c>
      <c r="L131" s="262"/>
      <c r="M131" s="263" t="s">
        <v>5</v>
      </c>
      <c r="N131" s="264" t="s">
        <v>51</v>
      </c>
      <c r="O131" s="49"/>
      <c r="P131" s="213">
        <f>O131*H131</f>
        <v>0</v>
      </c>
      <c r="Q131" s="213">
        <v>0</v>
      </c>
      <c r="R131" s="213">
        <f>Q131*H131</f>
        <v>0</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6807</v>
      </c>
    </row>
    <row r="132" s="13" customFormat="1">
      <c r="B132" s="239"/>
      <c r="D132" s="216" t="s">
        <v>402</v>
      </c>
      <c r="E132" s="240" t="s">
        <v>5</v>
      </c>
      <c r="F132" s="241" t="s">
        <v>6808</v>
      </c>
      <c r="H132" s="242">
        <v>284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04" t="s">
        <v>370</v>
      </c>
      <c r="D133" s="204" t="s">
        <v>282</v>
      </c>
      <c r="E133" s="205" t="s">
        <v>6809</v>
      </c>
      <c r="F133" s="206" t="s">
        <v>6810</v>
      </c>
      <c r="G133" s="207" t="s">
        <v>4036</v>
      </c>
      <c r="H133" s="208">
        <v>60</v>
      </c>
      <c r="I133" s="209"/>
      <c r="J133" s="210">
        <f>ROUND(I133*H133,2)</f>
        <v>0</v>
      </c>
      <c r="K133" s="206" t="s">
        <v>5</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6811</v>
      </c>
    </row>
    <row r="134" s="1" customFormat="1" ht="16.5" customHeight="1">
      <c r="B134" s="203"/>
      <c r="C134" s="255" t="s">
        <v>655</v>
      </c>
      <c r="D134" s="255" t="s">
        <v>512</v>
      </c>
      <c r="E134" s="256" t="s">
        <v>6812</v>
      </c>
      <c r="F134" s="257" t="s">
        <v>6813</v>
      </c>
      <c r="G134" s="258" t="s">
        <v>4036</v>
      </c>
      <c r="H134" s="259">
        <v>60</v>
      </c>
      <c r="I134" s="260"/>
      <c r="J134" s="261">
        <f>ROUND(I134*H134,2)</f>
        <v>0</v>
      </c>
      <c r="K134" s="257" t="s">
        <v>5</v>
      </c>
      <c r="L134" s="262"/>
      <c r="M134" s="263" t="s">
        <v>5</v>
      </c>
      <c r="N134" s="264" t="s">
        <v>51</v>
      </c>
      <c r="O134" s="49"/>
      <c r="P134" s="213">
        <f>O134*H134</f>
        <v>0</v>
      </c>
      <c r="Q134" s="213">
        <v>0</v>
      </c>
      <c r="R134" s="213">
        <f>Q134*H134</f>
        <v>0</v>
      </c>
      <c r="S134" s="213">
        <v>0</v>
      </c>
      <c r="T134" s="214">
        <f>S134*H134</f>
        <v>0</v>
      </c>
      <c r="AR134" s="26" t="s">
        <v>738</v>
      </c>
      <c r="AT134" s="26" t="s">
        <v>512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354</v>
      </c>
      <c r="BM134" s="26" t="s">
        <v>6814</v>
      </c>
    </row>
    <row r="135" s="13" customFormat="1">
      <c r="B135" s="239"/>
      <c r="D135" s="216" t="s">
        <v>402</v>
      </c>
      <c r="E135" s="240" t="s">
        <v>5</v>
      </c>
      <c r="F135" s="241" t="s">
        <v>6039</v>
      </c>
      <c r="H135" s="242">
        <v>60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04" t="s">
        <v>10</v>
      </c>
      <c r="D136" s="204" t="s">
        <v>282</v>
      </c>
      <c r="E136" s="205" t="s">
        <v>6815</v>
      </c>
      <c r="F136" s="206" t="s">
        <v>6816</v>
      </c>
      <c r="G136" s="207" t="s">
        <v>4036</v>
      </c>
      <c r="H136" s="208">
        <v>60</v>
      </c>
      <c r="I136" s="209"/>
      <c r="J136" s="210">
        <f>ROUND(I136*H136,2)</f>
        <v>0</v>
      </c>
      <c r="K136" s="206" t="s">
        <v>5</v>
      </c>
      <c r="L136" s="48"/>
      <c r="M136" s="211" t="s">
        <v>5</v>
      </c>
      <c r="N136" s="212" t="s">
        <v>51</v>
      </c>
      <c r="O136" s="49"/>
      <c r="P136" s="213">
        <f>O136*H136</f>
        <v>0</v>
      </c>
      <c r="Q136" s="213">
        <v>0</v>
      </c>
      <c r="R136" s="213">
        <f>Q136*H136</f>
        <v>0</v>
      </c>
      <c r="S136" s="213">
        <v>0</v>
      </c>
      <c r="T136" s="214">
        <f>S136*H136</f>
        <v>0</v>
      </c>
      <c r="AR136" s="26" t="s">
        <v>354</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6817</v>
      </c>
    </row>
    <row r="137" s="1" customFormat="1" ht="16.5" customHeight="1">
      <c r="B137" s="203"/>
      <c r="C137" s="255" t="s">
        <v>670</v>
      </c>
      <c r="D137" s="255" t="s">
        <v>512</v>
      </c>
      <c r="E137" s="256" t="s">
        <v>6818</v>
      </c>
      <c r="F137" s="257" t="s">
        <v>6819</v>
      </c>
      <c r="G137" s="258" t="s">
        <v>4036</v>
      </c>
      <c r="H137" s="259">
        <v>60</v>
      </c>
      <c r="I137" s="260"/>
      <c r="J137" s="261">
        <f>ROUND(I137*H137,2)</f>
        <v>0</v>
      </c>
      <c r="K137" s="257" t="s">
        <v>5</v>
      </c>
      <c r="L137" s="262"/>
      <c r="M137" s="263" t="s">
        <v>5</v>
      </c>
      <c r="N137" s="264" t="s">
        <v>51</v>
      </c>
      <c r="O137" s="49"/>
      <c r="P137" s="213">
        <f>O137*H137</f>
        <v>0</v>
      </c>
      <c r="Q137" s="213">
        <v>0</v>
      </c>
      <c r="R137" s="213">
        <f>Q137*H137</f>
        <v>0</v>
      </c>
      <c r="S137" s="213">
        <v>0</v>
      </c>
      <c r="T137" s="214">
        <f>S137*H137</f>
        <v>0</v>
      </c>
      <c r="AR137" s="26" t="s">
        <v>738</v>
      </c>
      <c r="AT137" s="26" t="s">
        <v>512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6820</v>
      </c>
    </row>
    <row r="138" s="13" customFormat="1">
      <c r="B138" s="239"/>
      <c r="D138" s="216" t="s">
        <v>402</v>
      </c>
      <c r="E138" s="240" t="s">
        <v>5</v>
      </c>
      <c r="F138" s="241" t="s">
        <v>6039</v>
      </c>
      <c r="H138" s="242">
        <v>60</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 customFormat="1" ht="16.5" customHeight="1">
      <c r="B139" s="203"/>
      <c r="C139" s="204" t="s">
        <v>677</v>
      </c>
      <c r="D139" s="204" t="s">
        <v>282</v>
      </c>
      <c r="E139" s="205" t="s">
        <v>6821</v>
      </c>
      <c r="F139" s="206" t="s">
        <v>6776</v>
      </c>
      <c r="G139" s="207" t="s">
        <v>285</v>
      </c>
      <c r="H139" s="208">
        <v>1</v>
      </c>
      <c r="I139" s="209"/>
      <c r="J139" s="210">
        <f>ROUND(I139*H139,2)</f>
        <v>0</v>
      </c>
      <c r="K139" s="206" t="s">
        <v>5</v>
      </c>
      <c r="L139" s="48"/>
      <c r="M139" s="211" t="s">
        <v>5</v>
      </c>
      <c r="N139" s="212" t="s">
        <v>51</v>
      </c>
      <c r="O139" s="49"/>
      <c r="P139" s="213">
        <f>O139*H139</f>
        <v>0</v>
      </c>
      <c r="Q139" s="213">
        <v>0</v>
      </c>
      <c r="R139" s="213">
        <f>Q139*H139</f>
        <v>0</v>
      </c>
      <c r="S139" s="213">
        <v>0</v>
      </c>
      <c r="T139" s="214">
        <f>S139*H139</f>
        <v>0</v>
      </c>
      <c r="AR139" s="26" t="s">
        <v>354</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354</v>
      </c>
      <c r="BM139" s="26" t="s">
        <v>6822</v>
      </c>
    </row>
    <row r="140" s="10" customFormat="1" ht="29.88" customHeight="1">
      <c r="B140" s="192"/>
      <c r="D140" s="193" t="s">
        <v>79</v>
      </c>
      <c r="E140" s="230" t="s">
        <v>6823</v>
      </c>
      <c r="F140" s="230" t="s">
        <v>6824</v>
      </c>
      <c r="I140" s="195"/>
      <c r="J140" s="231">
        <f>BK140</f>
        <v>0</v>
      </c>
      <c r="L140" s="192"/>
      <c r="M140" s="197"/>
      <c r="N140" s="198"/>
      <c r="O140" s="198"/>
      <c r="P140" s="199">
        <f>SUM(P141:P142)</f>
        <v>0</v>
      </c>
      <c r="Q140" s="198"/>
      <c r="R140" s="199">
        <f>SUM(R141:R142)</f>
        <v>0</v>
      </c>
      <c r="S140" s="198"/>
      <c r="T140" s="200">
        <f>SUM(T141:T142)</f>
        <v>0</v>
      </c>
      <c r="AR140" s="193" t="s">
        <v>87</v>
      </c>
      <c r="AT140" s="201" t="s">
        <v>79</v>
      </c>
      <c r="AU140" s="201" t="s">
        <v>24</v>
      </c>
      <c r="AY140" s="193" t="s">
        <v>281</v>
      </c>
      <c r="BK140" s="202">
        <f>SUM(BK141:BK142)</f>
        <v>0</v>
      </c>
    </row>
    <row r="141" s="1" customFormat="1" ht="16.5" customHeight="1">
      <c r="B141" s="203"/>
      <c r="C141" s="204" t="s">
        <v>685</v>
      </c>
      <c r="D141" s="204" t="s">
        <v>282</v>
      </c>
      <c r="E141" s="205" t="s">
        <v>6825</v>
      </c>
      <c r="F141" s="206" t="s">
        <v>6826</v>
      </c>
      <c r="G141" s="207" t="s">
        <v>4036</v>
      </c>
      <c r="H141" s="208">
        <v>1</v>
      </c>
      <c r="I141" s="209"/>
      <c r="J141" s="210">
        <f>ROUND(I141*H141,2)</f>
        <v>0</v>
      </c>
      <c r="K141" s="206" t="s">
        <v>5</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6827</v>
      </c>
    </row>
    <row r="142" s="1" customFormat="1" ht="16.5" customHeight="1">
      <c r="B142" s="203"/>
      <c r="C142" s="255" t="s">
        <v>692</v>
      </c>
      <c r="D142" s="255" t="s">
        <v>512</v>
      </c>
      <c r="E142" s="256" t="s">
        <v>6828</v>
      </c>
      <c r="F142" s="257" t="s">
        <v>6829</v>
      </c>
      <c r="G142" s="258" t="s">
        <v>4036</v>
      </c>
      <c r="H142" s="259">
        <v>1</v>
      </c>
      <c r="I142" s="260"/>
      <c r="J142" s="261">
        <f>ROUND(I142*H142,2)</f>
        <v>0</v>
      </c>
      <c r="K142" s="257" t="s">
        <v>5</v>
      </c>
      <c r="L142" s="262"/>
      <c r="M142" s="263" t="s">
        <v>5</v>
      </c>
      <c r="N142" s="264" t="s">
        <v>51</v>
      </c>
      <c r="O142" s="49"/>
      <c r="P142" s="213">
        <f>O142*H142</f>
        <v>0</v>
      </c>
      <c r="Q142" s="213">
        <v>0</v>
      </c>
      <c r="R142" s="213">
        <f>Q142*H142</f>
        <v>0</v>
      </c>
      <c r="S142" s="213">
        <v>0</v>
      </c>
      <c r="T142" s="214">
        <f>S142*H142</f>
        <v>0</v>
      </c>
      <c r="AR142" s="26" t="s">
        <v>738</v>
      </c>
      <c r="AT142" s="26" t="s">
        <v>512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6830</v>
      </c>
    </row>
    <row r="143" s="10" customFormat="1" ht="29.88" customHeight="1">
      <c r="B143" s="192"/>
      <c r="D143" s="193" t="s">
        <v>79</v>
      </c>
      <c r="E143" s="230" t="s">
        <v>6831</v>
      </c>
      <c r="F143" s="230" t="s">
        <v>6832</v>
      </c>
      <c r="I143" s="195"/>
      <c r="J143" s="231">
        <f>BK143</f>
        <v>0</v>
      </c>
      <c r="L143" s="192"/>
      <c r="M143" s="197"/>
      <c r="N143" s="198"/>
      <c r="O143" s="198"/>
      <c r="P143" s="199">
        <f>SUM(P144:P157)</f>
        <v>0</v>
      </c>
      <c r="Q143" s="198"/>
      <c r="R143" s="199">
        <f>SUM(R144:R157)</f>
        <v>0</v>
      </c>
      <c r="S143" s="198"/>
      <c r="T143" s="200">
        <f>SUM(T144:T157)</f>
        <v>0</v>
      </c>
      <c r="AR143" s="193" t="s">
        <v>87</v>
      </c>
      <c r="AT143" s="201" t="s">
        <v>79</v>
      </c>
      <c r="AU143" s="201" t="s">
        <v>24</v>
      </c>
      <c r="AY143" s="193" t="s">
        <v>281</v>
      </c>
      <c r="BK143" s="202">
        <f>SUM(BK144:BK157)</f>
        <v>0</v>
      </c>
    </row>
    <row r="144" s="1" customFormat="1" ht="16.5" customHeight="1">
      <c r="B144" s="203"/>
      <c r="C144" s="204" t="s">
        <v>699</v>
      </c>
      <c r="D144" s="204" t="s">
        <v>282</v>
      </c>
      <c r="E144" s="205" t="s">
        <v>6833</v>
      </c>
      <c r="F144" s="206" t="s">
        <v>6776</v>
      </c>
      <c r="G144" s="207" t="s">
        <v>285</v>
      </c>
      <c r="H144" s="208">
        <v>1</v>
      </c>
      <c r="I144" s="209"/>
      <c r="J144" s="210">
        <f>ROUND(I144*H144,2)</f>
        <v>0</v>
      </c>
      <c r="K144" s="206" t="s">
        <v>5</v>
      </c>
      <c r="L144" s="48"/>
      <c r="M144" s="211" t="s">
        <v>5</v>
      </c>
      <c r="N144" s="212" t="s">
        <v>51</v>
      </c>
      <c r="O144" s="49"/>
      <c r="P144" s="213">
        <f>O144*H144</f>
        <v>0</v>
      </c>
      <c r="Q144" s="213">
        <v>0</v>
      </c>
      <c r="R144" s="213">
        <f>Q144*H144</f>
        <v>0</v>
      </c>
      <c r="S144" s="213">
        <v>0</v>
      </c>
      <c r="T144" s="214">
        <f>S144*H144</f>
        <v>0</v>
      </c>
      <c r="AR144" s="26" t="s">
        <v>354</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6834</v>
      </c>
    </row>
    <row r="145" s="1" customFormat="1" ht="16.5" customHeight="1">
      <c r="B145" s="203"/>
      <c r="C145" s="204" t="s">
        <v>704</v>
      </c>
      <c r="D145" s="204" t="s">
        <v>282</v>
      </c>
      <c r="E145" s="205" t="s">
        <v>6835</v>
      </c>
      <c r="F145" s="206" t="s">
        <v>6836</v>
      </c>
      <c r="G145" s="207" t="s">
        <v>394</v>
      </c>
      <c r="H145" s="208">
        <v>220</v>
      </c>
      <c r="I145" s="209"/>
      <c r="J145" s="210">
        <f>ROUND(I145*H145,2)</f>
        <v>0</v>
      </c>
      <c r="K145" s="206" t="s">
        <v>5</v>
      </c>
      <c r="L145" s="48"/>
      <c r="M145" s="211" t="s">
        <v>5</v>
      </c>
      <c r="N145" s="212" t="s">
        <v>51</v>
      </c>
      <c r="O145" s="49"/>
      <c r="P145" s="213">
        <f>O145*H145</f>
        <v>0</v>
      </c>
      <c r="Q145" s="213">
        <v>0</v>
      </c>
      <c r="R145" s="213">
        <f>Q145*H145</f>
        <v>0</v>
      </c>
      <c r="S145" s="213">
        <v>0</v>
      </c>
      <c r="T145" s="214">
        <f>S145*H145</f>
        <v>0</v>
      </c>
      <c r="AR145" s="26" t="s">
        <v>354</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354</v>
      </c>
      <c r="BM145" s="26" t="s">
        <v>6837</v>
      </c>
    </row>
    <row r="146" s="1" customFormat="1" ht="16.5" customHeight="1">
      <c r="B146" s="203"/>
      <c r="C146" s="255" t="s">
        <v>717</v>
      </c>
      <c r="D146" s="255" t="s">
        <v>512</v>
      </c>
      <c r="E146" s="256" t="s">
        <v>6838</v>
      </c>
      <c r="F146" s="257" t="s">
        <v>6839</v>
      </c>
      <c r="G146" s="258" t="s">
        <v>394</v>
      </c>
      <c r="H146" s="259">
        <v>220</v>
      </c>
      <c r="I146" s="260"/>
      <c r="J146" s="261">
        <f>ROUND(I146*H146,2)</f>
        <v>0</v>
      </c>
      <c r="K146" s="257" t="s">
        <v>5</v>
      </c>
      <c r="L146" s="262"/>
      <c r="M146" s="263" t="s">
        <v>5</v>
      </c>
      <c r="N146" s="264" t="s">
        <v>51</v>
      </c>
      <c r="O146" s="49"/>
      <c r="P146" s="213">
        <f>O146*H146</f>
        <v>0</v>
      </c>
      <c r="Q146" s="213">
        <v>0</v>
      </c>
      <c r="R146" s="213">
        <f>Q146*H146</f>
        <v>0</v>
      </c>
      <c r="S146" s="213">
        <v>0</v>
      </c>
      <c r="T146" s="214">
        <f>S146*H146</f>
        <v>0</v>
      </c>
      <c r="AR146" s="26" t="s">
        <v>738</v>
      </c>
      <c r="AT146" s="26" t="s">
        <v>512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6840</v>
      </c>
    </row>
    <row r="147" s="1" customFormat="1">
      <c r="B147" s="48"/>
      <c r="D147" s="216" t="s">
        <v>288</v>
      </c>
      <c r="F147" s="217" t="s">
        <v>6761</v>
      </c>
      <c r="I147" s="218"/>
      <c r="L147" s="48"/>
      <c r="M147" s="219"/>
      <c r="N147" s="49"/>
      <c r="O147" s="49"/>
      <c r="P147" s="49"/>
      <c r="Q147" s="49"/>
      <c r="R147" s="49"/>
      <c r="S147" s="49"/>
      <c r="T147" s="87"/>
      <c r="AT147" s="26" t="s">
        <v>288</v>
      </c>
      <c r="AU147" s="26" t="s">
        <v>87</v>
      </c>
    </row>
    <row r="148" s="13" customFormat="1">
      <c r="B148" s="239"/>
      <c r="D148" s="216" t="s">
        <v>402</v>
      </c>
      <c r="E148" s="240" t="s">
        <v>5</v>
      </c>
      <c r="F148" s="241" t="s">
        <v>6841</v>
      </c>
      <c r="H148" s="242">
        <v>220</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 customFormat="1" ht="16.5" customHeight="1">
      <c r="B149" s="203"/>
      <c r="C149" s="204" t="s">
        <v>721</v>
      </c>
      <c r="D149" s="204" t="s">
        <v>282</v>
      </c>
      <c r="E149" s="205" t="s">
        <v>6802</v>
      </c>
      <c r="F149" s="206" t="s">
        <v>6803</v>
      </c>
      <c r="G149" s="207" t="s">
        <v>4036</v>
      </c>
      <c r="H149" s="208">
        <v>12</v>
      </c>
      <c r="I149" s="209"/>
      <c r="J149" s="210">
        <f>ROUND(I149*H149,2)</f>
        <v>0</v>
      </c>
      <c r="K149" s="206" t="s">
        <v>5</v>
      </c>
      <c r="L149" s="48"/>
      <c r="M149" s="211" t="s">
        <v>5</v>
      </c>
      <c r="N149" s="212" t="s">
        <v>51</v>
      </c>
      <c r="O149" s="49"/>
      <c r="P149" s="213">
        <f>O149*H149</f>
        <v>0</v>
      </c>
      <c r="Q149" s="213">
        <v>0</v>
      </c>
      <c r="R149" s="213">
        <f>Q149*H149</f>
        <v>0</v>
      </c>
      <c r="S149" s="213">
        <v>0</v>
      </c>
      <c r="T149" s="214">
        <f>S149*H149</f>
        <v>0</v>
      </c>
      <c r="AR149" s="26" t="s">
        <v>354</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354</v>
      </c>
      <c r="BM149" s="26" t="s">
        <v>6842</v>
      </c>
    </row>
    <row r="150" s="1" customFormat="1" ht="16.5" customHeight="1">
      <c r="B150" s="203"/>
      <c r="C150" s="255" t="s">
        <v>727</v>
      </c>
      <c r="D150" s="255" t="s">
        <v>512</v>
      </c>
      <c r="E150" s="256" t="s">
        <v>6805</v>
      </c>
      <c r="F150" s="257" t="s">
        <v>6806</v>
      </c>
      <c r="G150" s="258" t="s">
        <v>4036</v>
      </c>
      <c r="H150" s="259">
        <v>12</v>
      </c>
      <c r="I150" s="260"/>
      <c r="J150" s="261">
        <f>ROUND(I150*H150,2)</f>
        <v>0</v>
      </c>
      <c r="K150" s="257" t="s">
        <v>5</v>
      </c>
      <c r="L150" s="262"/>
      <c r="M150" s="263" t="s">
        <v>5</v>
      </c>
      <c r="N150" s="264" t="s">
        <v>51</v>
      </c>
      <c r="O150" s="49"/>
      <c r="P150" s="213">
        <f>O150*H150</f>
        <v>0</v>
      </c>
      <c r="Q150" s="213">
        <v>0</v>
      </c>
      <c r="R150" s="213">
        <f>Q150*H150</f>
        <v>0</v>
      </c>
      <c r="S150" s="213">
        <v>0</v>
      </c>
      <c r="T150" s="214">
        <f>S150*H150</f>
        <v>0</v>
      </c>
      <c r="AR150" s="26" t="s">
        <v>738</v>
      </c>
      <c r="AT150" s="26" t="s">
        <v>512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6843</v>
      </c>
    </row>
    <row r="151" s="13" customFormat="1">
      <c r="B151" s="239"/>
      <c r="D151" s="216" t="s">
        <v>402</v>
      </c>
      <c r="E151" s="240" t="s">
        <v>5</v>
      </c>
      <c r="F151" s="241" t="s">
        <v>6844</v>
      </c>
      <c r="H151" s="242">
        <v>12</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 customFormat="1" ht="16.5" customHeight="1">
      <c r="B152" s="203"/>
      <c r="C152" s="204" t="s">
        <v>732</v>
      </c>
      <c r="D152" s="204" t="s">
        <v>282</v>
      </c>
      <c r="E152" s="205" t="s">
        <v>6809</v>
      </c>
      <c r="F152" s="206" t="s">
        <v>6810</v>
      </c>
      <c r="G152" s="207" t="s">
        <v>4036</v>
      </c>
      <c r="H152" s="208">
        <v>10</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6845</v>
      </c>
    </row>
    <row r="153" s="1" customFormat="1" ht="16.5" customHeight="1">
      <c r="B153" s="203"/>
      <c r="C153" s="255" t="s">
        <v>738</v>
      </c>
      <c r="D153" s="255" t="s">
        <v>512</v>
      </c>
      <c r="E153" s="256" t="s">
        <v>6812</v>
      </c>
      <c r="F153" s="257" t="s">
        <v>6813</v>
      </c>
      <c r="G153" s="258" t="s">
        <v>4036</v>
      </c>
      <c r="H153" s="259">
        <v>10</v>
      </c>
      <c r="I153" s="260"/>
      <c r="J153" s="261">
        <f>ROUND(I153*H153,2)</f>
        <v>0</v>
      </c>
      <c r="K153" s="257" t="s">
        <v>5</v>
      </c>
      <c r="L153" s="262"/>
      <c r="M153" s="263" t="s">
        <v>5</v>
      </c>
      <c r="N153" s="264" t="s">
        <v>51</v>
      </c>
      <c r="O153" s="49"/>
      <c r="P153" s="213">
        <f>O153*H153</f>
        <v>0</v>
      </c>
      <c r="Q153" s="213">
        <v>0</v>
      </c>
      <c r="R153" s="213">
        <f>Q153*H153</f>
        <v>0</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6846</v>
      </c>
    </row>
    <row r="154" s="13" customFormat="1">
      <c r="B154" s="239"/>
      <c r="D154" s="216" t="s">
        <v>402</v>
      </c>
      <c r="E154" s="240" t="s">
        <v>5</v>
      </c>
      <c r="F154" s="241" t="s">
        <v>6847</v>
      </c>
      <c r="H154" s="242">
        <v>10</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 customFormat="1" ht="16.5" customHeight="1">
      <c r="B155" s="203"/>
      <c r="C155" s="204" t="s">
        <v>744</v>
      </c>
      <c r="D155" s="204" t="s">
        <v>282</v>
      </c>
      <c r="E155" s="205" t="s">
        <v>6815</v>
      </c>
      <c r="F155" s="206" t="s">
        <v>6816</v>
      </c>
      <c r="G155" s="207" t="s">
        <v>4036</v>
      </c>
      <c r="H155" s="208">
        <v>10</v>
      </c>
      <c r="I155" s="209"/>
      <c r="J155" s="210">
        <f>ROUND(I155*H155,2)</f>
        <v>0</v>
      </c>
      <c r="K155" s="206" t="s">
        <v>5</v>
      </c>
      <c r="L155" s="48"/>
      <c r="M155" s="211" t="s">
        <v>5</v>
      </c>
      <c r="N155" s="212" t="s">
        <v>51</v>
      </c>
      <c r="O155" s="49"/>
      <c r="P155" s="213">
        <f>O155*H155</f>
        <v>0</v>
      </c>
      <c r="Q155" s="213">
        <v>0</v>
      </c>
      <c r="R155" s="213">
        <f>Q155*H155</f>
        <v>0</v>
      </c>
      <c r="S155" s="213">
        <v>0</v>
      </c>
      <c r="T155" s="214">
        <f>S155*H155</f>
        <v>0</v>
      </c>
      <c r="AR155" s="26" t="s">
        <v>354</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6848</v>
      </c>
    </row>
    <row r="156" s="1" customFormat="1" ht="16.5" customHeight="1">
      <c r="B156" s="203"/>
      <c r="C156" s="255" t="s">
        <v>749</v>
      </c>
      <c r="D156" s="255" t="s">
        <v>512</v>
      </c>
      <c r="E156" s="256" t="s">
        <v>6818</v>
      </c>
      <c r="F156" s="257" t="s">
        <v>6819</v>
      </c>
      <c r="G156" s="258" t="s">
        <v>4036</v>
      </c>
      <c r="H156" s="259">
        <v>10</v>
      </c>
      <c r="I156" s="260"/>
      <c r="J156" s="261">
        <f>ROUND(I156*H156,2)</f>
        <v>0</v>
      </c>
      <c r="K156" s="257" t="s">
        <v>5</v>
      </c>
      <c r="L156" s="262"/>
      <c r="M156" s="263" t="s">
        <v>5</v>
      </c>
      <c r="N156" s="264" t="s">
        <v>51</v>
      </c>
      <c r="O156" s="49"/>
      <c r="P156" s="213">
        <f>O156*H156</f>
        <v>0</v>
      </c>
      <c r="Q156" s="213">
        <v>0</v>
      </c>
      <c r="R156" s="213">
        <f>Q156*H156</f>
        <v>0</v>
      </c>
      <c r="S156" s="213">
        <v>0</v>
      </c>
      <c r="T156" s="214">
        <f>S156*H156</f>
        <v>0</v>
      </c>
      <c r="AR156" s="26" t="s">
        <v>738</v>
      </c>
      <c r="AT156" s="26" t="s">
        <v>512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6849</v>
      </c>
    </row>
    <row r="157" s="13" customFormat="1">
      <c r="B157" s="239"/>
      <c r="D157" s="216" t="s">
        <v>402</v>
      </c>
      <c r="E157" s="240" t="s">
        <v>5</v>
      </c>
      <c r="F157" s="241" t="s">
        <v>6847</v>
      </c>
      <c r="H157" s="242">
        <v>10</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0" customFormat="1" ht="29.88" customHeight="1">
      <c r="B158" s="192"/>
      <c r="D158" s="193" t="s">
        <v>79</v>
      </c>
      <c r="E158" s="230" t="s">
        <v>6850</v>
      </c>
      <c r="F158" s="230" t="s">
        <v>6851</v>
      </c>
      <c r="I158" s="195"/>
      <c r="J158" s="231">
        <f>BK158</f>
        <v>0</v>
      </c>
      <c r="L158" s="192"/>
      <c r="M158" s="197"/>
      <c r="N158" s="198"/>
      <c r="O158" s="198"/>
      <c r="P158" s="199">
        <f>SUM(P159:P177)</f>
        <v>0</v>
      </c>
      <c r="Q158" s="198"/>
      <c r="R158" s="199">
        <f>SUM(R159:R177)</f>
        <v>0</v>
      </c>
      <c r="S158" s="198"/>
      <c r="T158" s="200">
        <f>SUM(T159:T177)</f>
        <v>0</v>
      </c>
      <c r="AR158" s="193" t="s">
        <v>87</v>
      </c>
      <c r="AT158" s="201" t="s">
        <v>79</v>
      </c>
      <c r="AU158" s="201" t="s">
        <v>24</v>
      </c>
      <c r="AY158" s="193" t="s">
        <v>281</v>
      </c>
      <c r="BK158" s="202">
        <f>SUM(BK159:BK177)</f>
        <v>0</v>
      </c>
    </row>
    <row r="159" s="1" customFormat="1" ht="16.5" customHeight="1">
      <c r="B159" s="203"/>
      <c r="C159" s="204" t="s">
        <v>755</v>
      </c>
      <c r="D159" s="204" t="s">
        <v>282</v>
      </c>
      <c r="E159" s="205" t="s">
        <v>6852</v>
      </c>
      <c r="F159" s="206" t="s">
        <v>6853</v>
      </c>
      <c r="G159" s="207" t="s">
        <v>4036</v>
      </c>
      <c r="H159" s="208">
        <v>1</v>
      </c>
      <c r="I159" s="209"/>
      <c r="J159" s="210">
        <f>ROUND(I159*H159,2)</f>
        <v>0</v>
      </c>
      <c r="K159" s="206" t="s">
        <v>5</v>
      </c>
      <c r="L159" s="48"/>
      <c r="M159" s="211" t="s">
        <v>5</v>
      </c>
      <c r="N159" s="212" t="s">
        <v>51</v>
      </c>
      <c r="O159" s="49"/>
      <c r="P159" s="213">
        <f>O159*H159</f>
        <v>0</v>
      </c>
      <c r="Q159" s="213">
        <v>0</v>
      </c>
      <c r="R159" s="213">
        <f>Q159*H159</f>
        <v>0</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6854</v>
      </c>
    </row>
    <row r="160" s="1" customFormat="1" ht="16.5" customHeight="1">
      <c r="B160" s="203"/>
      <c r="C160" s="255" t="s">
        <v>760</v>
      </c>
      <c r="D160" s="255" t="s">
        <v>512</v>
      </c>
      <c r="E160" s="256" t="s">
        <v>6855</v>
      </c>
      <c r="F160" s="257" t="s">
        <v>6856</v>
      </c>
      <c r="G160" s="258" t="s">
        <v>4036</v>
      </c>
      <c r="H160" s="259">
        <v>1</v>
      </c>
      <c r="I160" s="260"/>
      <c r="J160" s="261">
        <f>ROUND(I160*H160,2)</f>
        <v>0</v>
      </c>
      <c r="K160" s="257" t="s">
        <v>5</v>
      </c>
      <c r="L160" s="262"/>
      <c r="M160" s="263" t="s">
        <v>5</v>
      </c>
      <c r="N160" s="264" t="s">
        <v>51</v>
      </c>
      <c r="O160" s="49"/>
      <c r="P160" s="213">
        <f>O160*H160</f>
        <v>0</v>
      </c>
      <c r="Q160" s="213">
        <v>0</v>
      </c>
      <c r="R160" s="213">
        <f>Q160*H160</f>
        <v>0</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6857</v>
      </c>
    </row>
    <row r="161" s="1" customFormat="1" ht="16.5" customHeight="1">
      <c r="B161" s="203"/>
      <c r="C161" s="204" t="s">
        <v>767</v>
      </c>
      <c r="D161" s="204" t="s">
        <v>282</v>
      </c>
      <c r="E161" s="205" t="s">
        <v>6858</v>
      </c>
      <c r="F161" s="206" t="s">
        <v>6859</v>
      </c>
      <c r="G161" s="207" t="s">
        <v>4036</v>
      </c>
      <c r="H161" s="208">
        <v>3</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6860</v>
      </c>
    </row>
    <row r="162" s="1" customFormat="1" ht="16.5" customHeight="1">
      <c r="B162" s="203"/>
      <c r="C162" s="255" t="s">
        <v>754</v>
      </c>
      <c r="D162" s="255" t="s">
        <v>512</v>
      </c>
      <c r="E162" s="256" t="s">
        <v>6861</v>
      </c>
      <c r="F162" s="257" t="s">
        <v>6862</v>
      </c>
      <c r="G162" s="258" t="s">
        <v>4036</v>
      </c>
      <c r="H162" s="259">
        <v>3</v>
      </c>
      <c r="I162" s="260"/>
      <c r="J162" s="261">
        <f>ROUND(I162*H162,2)</f>
        <v>0</v>
      </c>
      <c r="K162" s="257" t="s">
        <v>5</v>
      </c>
      <c r="L162" s="262"/>
      <c r="M162" s="263" t="s">
        <v>5</v>
      </c>
      <c r="N162" s="264" t="s">
        <v>51</v>
      </c>
      <c r="O162" s="49"/>
      <c r="P162" s="213">
        <f>O162*H162</f>
        <v>0</v>
      </c>
      <c r="Q162" s="213">
        <v>0</v>
      </c>
      <c r="R162" s="213">
        <f>Q162*H162</f>
        <v>0</v>
      </c>
      <c r="S162" s="213">
        <v>0</v>
      </c>
      <c r="T162" s="214">
        <f>S162*H162</f>
        <v>0</v>
      </c>
      <c r="AR162" s="26" t="s">
        <v>738</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6863</v>
      </c>
    </row>
    <row r="163" s="13" customFormat="1">
      <c r="B163" s="239"/>
      <c r="D163" s="216" t="s">
        <v>402</v>
      </c>
      <c r="E163" s="240" t="s">
        <v>5</v>
      </c>
      <c r="F163" s="241" t="s">
        <v>5746</v>
      </c>
      <c r="H163" s="242">
        <v>3</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 customFormat="1" ht="16.5" customHeight="1">
      <c r="B164" s="203"/>
      <c r="C164" s="255" t="s">
        <v>785</v>
      </c>
      <c r="D164" s="255" t="s">
        <v>512</v>
      </c>
      <c r="E164" s="256" t="s">
        <v>6864</v>
      </c>
      <c r="F164" s="257" t="s">
        <v>6865</v>
      </c>
      <c r="G164" s="258" t="s">
        <v>4036</v>
      </c>
      <c r="H164" s="259">
        <v>1</v>
      </c>
      <c r="I164" s="260"/>
      <c r="J164" s="261">
        <f>ROUND(I164*H164,2)</f>
        <v>0</v>
      </c>
      <c r="K164" s="257" t="s">
        <v>5</v>
      </c>
      <c r="L164" s="262"/>
      <c r="M164" s="263" t="s">
        <v>5</v>
      </c>
      <c r="N164" s="264" t="s">
        <v>51</v>
      </c>
      <c r="O164" s="49"/>
      <c r="P164" s="213">
        <f>O164*H164</f>
        <v>0</v>
      </c>
      <c r="Q164" s="213">
        <v>0</v>
      </c>
      <c r="R164" s="213">
        <f>Q164*H164</f>
        <v>0</v>
      </c>
      <c r="S164" s="213">
        <v>0</v>
      </c>
      <c r="T164" s="214">
        <f>S164*H164</f>
        <v>0</v>
      </c>
      <c r="AR164" s="26" t="s">
        <v>738</v>
      </c>
      <c r="AT164" s="26" t="s">
        <v>512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6866</v>
      </c>
    </row>
    <row r="165" s="1" customFormat="1" ht="16.5" customHeight="1">
      <c r="B165" s="203"/>
      <c r="C165" s="204" t="s">
        <v>801</v>
      </c>
      <c r="D165" s="204" t="s">
        <v>282</v>
      </c>
      <c r="E165" s="205" t="s">
        <v>6867</v>
      </c>
      <c r="F165" s="206" t="s">
        <v>6776</v>
      </c>
      <c r="G165" s="207" t="s">
        <v>285</v>
      </c>
      <c r="H165" s="208">
        <v>1</v>
      </c>
      <c r="I165" s="209"/>
      <c r="J165" s="210">
        <f>ROUND(I165*H165,2)</f>
        <v>0</v>
      </c>
      <c r="K165" s="206" t="s">
        <v>5</v>
      </c>
      <c r="L165" s="48"/>
      <c r="M165" s="211" t="s">
        <v>5</v>
      </c>
      <c r="N165" s="212" t="s">
        <v>51</v>
      </c>
      <c r="O165" s="49"/>
      <c r="P165" s="213">
        <f>O165*H165</f>
        <v>0</v>
      </c>
      <c r="Q165" s="213">
        <v>0</v>
      </c>
      <c r="R165" s="213">
        <f>Q165*H165</f>
        <v>0</v>
      </c>
      <c r="S165" s="213">
        <v>0</v>
      </c>
      <c r="T165" s="214">
        <f>S165*H165</f>
        <v>0</v>
      </c>
      <c r="AR165" s="26" t="s">
        <v>354</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354</v>
      </c>
      <c r="BM165" s="26" t="s">
        <v>6868</v>
      </c>
    </row>
    <row r="166" s="1" customFormat="1" ht="16.5" customHeight="1">
      <c r="B166" s="203"/>
      <c r="C166" s="204" t="s">
        <v>807</v>
      </c>
      <c r="D166" s="204" t="s">
        <v>282</v>
      </c>
      <c r="E166" s="205" t="s">
        <v>6809</v>
      </c>
      <c r="F166" s="206" t="s">
        <v>6810</v>
      </c>
      <c r="G166" s="207" t="s">
        <v>4036</v>
      </c>
      <c r="H166" s="208">
        <v>10</v>
      </c>
      <c r="I166" s="209"/>
      <c r="J166" s="210">
        <f>ROUND(I166*H166,2)</f>
        <v>0</v>
      </c>
      <c r="K166" s="206" t="s">
        <v>5</v>
      </c>
      <c r="L166" s="48"/>
      <c r="M166" s="211" t="s">
        <v>5</v>
      </c>
      <c r="N166" s="212" t="s">
        <v>51</v>
      </c>
      <c r="O166" s="49"/>
      <c r="P166" s="213">
        <f>O166*H166</f>
        <v>0</v>
      </c>
      <c r="Q166" s="213">
        <v>0</v>
      </c>
      <c r="R166" s="213">
        <f>Q166*H166</f>
        <v>0</v>
      </c>
      <c r="S166" s="213">
        <v>0</v>
      </c>
      <c r="T166" s="214">
        <f>S166*H166</f>
        <v>0</v>
      </c>
      <c r="AR166" s="26" t="s">
        <v>354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6869</v>
      </c>
    </row>
    <row r="167" s="1" customFormat="1" ht="16.5" customHeight="1">
      <c r="B167" s="203"/>
      <c r="C167" s="255" t="s">
        <v>814</v>
      </c>
      <c r="D167" s="255" t="s">
        <v>512</v>
      </c>
      <c r="E167" s="256" t="s">
        <v>6812</v>
      </c>
      <c r="F167" s="257" t="s">
        <v>6813</v>
      </c>
      <c r="G167" s="258" t="s">
        <v>4036</v>
      </c>
      <c r="H167" s="259">
        <v>10</v>
      </c>
      <c r="I167" s="260"/>
      <c r="J167" s="261">
        <f>ROUND(I167*H167,2)</f>
        <v>0</v>
      </c>
      <c r="K167" s="257" t="s">
        <v>5</v>
      </c>
      <c r="L167" s="262"/>
      <c r="M167" s="263" t="s">
        <v>5</v>
      </c>
      <c r="N167" s="264" t="s">
        <v>51</v>
      </c>
      <c r="O167" s="49"/>
      <c r="P167" s="213">
        <f>O167*H167</f>
        <v>0</v>
      </c>
      <c r="Q167" s="213">
        <v>0</v>
      </c>
      <c r="R167" s="213">
        <f>Q167*H167</f>
        <v>0</v>
      </c>
      <c r="S167" s="213">
        <v>0</v>
      </c>
      <c r="T167" s="214">
        <f>S167*H167</f>
        <v>0</v>
      </c>
      <c r="AR167" s="26" t="s">
        <v>738</v>
      </c>
      <c r="AT167" s="26" t="s">
        <v>512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354</v>
      </c>
      <c r="BM167" s="26" t="s">
        <v>6870</v>
      </c>
    </row>
    <row r="168" s="13" customFormat="1">
      <c r="B168" s="239"/>
      <c r="D168" s="216" t="s">
        <v>402</v>
      </c>
      <c r="E168" s="240" t="s">
        <v>5</v>
      </c>
      <c r="F168" s="241" t="s">
        <v>6871</v>
      </c>
      <c r="H168" s="242">
        <v>10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 customFormat="1" ht="16.5" customHeight="1">
      <c r="B169" s="203"/>
      <c r="C169" s="204" t="s">
        <v>800</v>
      </c>
      <c r="D169" s="204" t="s">
        <v>282</v>
      </c>
      <c r="E169" s="205" t="s">
        <v>6872</v>
      </c>
      <c r="F169" s="206" t="s">
        <v>6873</v>
      </c>
      <c r="G169" s="207" t="s">
        <v>394</v>
      </c>
      <c r="H169" s="208">
        <v>110</v>
      </c>
      <c r="I169" s="209"/>
      <c r="J169" s="210">
        <f>ROUND(I169*H169,2)</f>
        <v>0</v>
      </c>
      <c r="K169" s="206" t="s">
        <v>5</v>
      </c>
      <c r="L169" s="48"/>
      <c r="M169" s="211" t="s">
        <v>5</v>
      </c>
      <c r="N169" s="212" t="s">
        <v>51</v>
      </c>
      <c r="O169" s="49"/>
      <c r="P169" s="213">
        <f>O169*H169</f>
        <v>0</v>
      </c>
      <c r="Q169" s="213">
        <v>0</v>
      </c>
      <c r="R169" s="213">
        <f>Q169*H169</f>
        <v>0</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6874</v>
      </c>
    </row>
    <row r="170" s="13" customFormat="1">
      <c r="B170" s="239"/>
      <c r="D170" s="216" t="s">
        <v>402</v>
      </c>
      <c r="E170" s="240" t="s">
        <v>5</v>
      </c>
      <c r="F170" s="241" t="s">
        <v>6875</v>
      </c>
      <c r="H170" s="242">
        <v>110</v>
      </c>
      <c r="I170" s="243"/>
      <c r="L170" s="239"/>
      <c r="M170" s="244"/>
      <c r="N170" s="245"/>
      <c r="O170" s="245"/>
      <c r="P170" s="245"/>
      <c r="Q170" s="245"/>
      <c r="R170" s="245"/>
      <c r="S170" s="245"/>
      <c r="T170" s="246"/>
      <c r="AT170" s="240" t="s">
        <v>402</v>
      </c>
      <c r="AU170" s="240" t="s">
        <v>87</v>
      </c>
      <c r="AV170" s="13" t="s">
        <v>87</v>
      </c>
      <c r="AW170" s="13" t="s">
        <v>43</v>
      </c>
      <c r="AX170" s="13" t="s">
        <v>80</v>
      </c>
      <c r="AY170" s="240" t="s">
        <v>281</v>
      </c>
    </row>
    <row r="171" s="1" customFormat="1" ht="16.5" customHeight="1">
      <c r="B171" s="203"/>
      <c r="C171" s="255" t="s">
        <v>838</v>
      </c>
      <c r="D171" s="255" t="s">
        <v>512</v>
      </c>
      <c r="E171" s="256" t="s">
        <v>6876</v>
      </c>
      <c r="F171" s="257" t="s">
        <v>6877</v>
      </c>
      <c r="G171" s="258" t="s">
        <v>394</v>
      </c>
      <c r="H171" s="259">
        <v>110</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738</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6878</v>
      </c>
    </row>
    <row r="172" s="13" customFormat="1">
      <c r="B172" s="239"/>
      <c r="D172" s="216" t="s">
        <v>402</v>
      </c>
      <c r="E172" s="240" t="s">
        <v>5</v>
      </c>
      <c r="F172" s="241" t="s">
        <v>6875</v>
      </c>
      <c r="H172" s="242">
        <v>110</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 customFormat="1" ht="16.5" customHeight="1">
      <c r="B173" s="203"/>
      <c r="C173" s="204" t="s">
        <v>859</v>
      </c>
      <c r="D173" s="204" t="s">
        <v>282</v>
      </c>
      <c r="E173" s="205" t="s">
        <v>6879</v>
      </c>
      <c r="F173" s="206" t="s">
        <v>6880</v>
      </c>
      <c r="G173" s="207" t="s">
        <v>394</v>
      </c>
      <c r="H173" s="208">
        <v>110</v>
      </c>
      <c r="I173" s="209"/>
      <c r="J173" s="210">
        <f>ROUND(I173*H173,2)</f>
        <v>0</v>
      </c>
      <c r="K173" s="206" t="s">
        <v>5</v>
      </c>
      <c r="L173" s="48"/>
      <c r="M173" s="211" t="s">
        <v>5</v>
      </c>
      <c r="N173" s="212" t="s">
        <v>51</v>
      </c>
      <c r="O173" s="49"/>
      <c r="P173" s="213">
        <f>O173*H173</f>
        <v>0</v>
      </c>
      <c r="Q173" s="213">
        <v>0</v>
      </c>
      <c r="R173" s="213">
        <f>Q173*H173</f>
        <v>0</v>
      </c>
      <c r="S173" s="213">
        <v>0</v>
      </c>
      <c r="T173" s="214">
        <f>S173*H173</f>
        <v>0</v>
      </c>
      <c r="AR173" s="26" t="s">
        <v>354</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6881</v>
      </c>
    </row>
    <row r="174" s="1" customFormat="1">
      <c r="B174" s="48"/>
      <c r="D174" s="216" t="s">
        <v>288</v>
      </c>
      <c r="F174" s="217" t="s">
        <v>6882</v>
      </c>
      <c r="I174" s="218"/>
      <c r="L174" s="48"/>
      <c r="M174" s="219"/>
      <c r="N174" s="49"/>
      <c r="O174" s="49"/>
      <c r="P174" s="49"/>
      <c r="Q174" s="49"/>
      <c r="R174" s="49"/>
      <c r="S174" s="49"/>
      <c r="T174" s="87"/>
      <c r="AT174" s="26" t="s">
        <v>288</v>
      </c>
      <c r="AU174" s="26" t="s">
        <v>87</v>
      </c>
    </row>
    <row r="175" s="13" customFormat="1">
      <c r="B175" s="239"/>
      <c r="D175" s="216" t="s">
        <v>402</v>
      </c>
      <c r="E175" s="240" t="s">
        <v>5</v>
      </c>
      <c r="F175" s="241" t="s">
        <v>6875</v>
      </c>
      <c r="H175" s="242">
        <v>110</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 customFormat="1" ht="16.5" customHeight="1">
      <c r="B176" s="203"/>
      <c r="C176" s="255" t="s">
        <v>864</v>
      </c>
      <c r="D176" s="255" t="s">
        <v>512</v>
      </c>
      <c r="E176" s="256" t="s">
        <v>6883</v>
      </c>
      <c r="F176" s="257" t="s">
        <v>6884</v>
      </c>
      <c r="G176" s="258" t="s">
        <v>394</v>
      </c>
      <c r="H176" s="259">
        <v>110</v>
      </c>
      <c r="I176" s="260"/>
      <c r="J176" s="261">
        <f>ROUND(I176*H176,2)</f>
        <v>0</v>
      </c>
      <c r="K176" s="257" t="s">
        <v>5</v>
      </c>
      <c r="L176" s="262"/>
      <c r="M176" s="263" t="s">
        <v>5</v>
      </c>
      <c r="N176" s="264" t="s">
        <v>51</v>
      </c>
      <c r="O176" s="49"/>
      <c r="P176" s="213">
        <f>O176*H176</f>
        <v>0</v>
      </c>
      <c r="Q176" s="213">
        <v>0</v>
      </c>
      <c r="R176" s="213">
        <f>Q176*H176</f>
        <v>0</v>
      </c>
      <c r="S176" s="213">
        <v>0</v>
      </c>
      <c r="T176" s="214">
        <f>S176*H176</f>
        <v>0</v>
      </c>
      <c r="AR176" s="26" t="s">
        <v>738</v>
      </c>
      <c r="AT176" s="26" t="s">
        <v>512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6885</v>
      </c>
    </row>
    <row r="177" s="13" customFormat="1">
      <c r="B177" s="239"/>
      <c r="D177" s="216" t="s">
        <v>402</v>
      </c>
      <c r="E177" s="240" t="s">
        <v>5</v>
      </c>
      <c r="F177" s="241" t="s">
        <v>6875</v>
      </c>
      <c r="H177" s="242">
        <v>110</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0" customFormat="1" ht="29.88" customHeight="1">
      <c r="B178" s="192"/>
      <c r="D178" s="193" t="s">
        <v>79</v>
      </c>
      <c r="E178" s="230" t="s">
        <v>6886</v>
      </c>
      <c r="F178" s="230" t="s">
        <v>6887</v>
      </c>
      <c r="I178" s="195"/>
      <c r="J178" s="231">
        <f>BK178</f>
        <v>0</v>
      </c>
      <c r="L178" s="192"/>
      <c r="M178" s="197"/>
      <c r="N178" s="198"/>
      <c r="O178" s="198"/>
      <c r="P178" s="199">
        <f>SUM(P179:P192)</f>
        <v>0</v>
      </c>
      <c r="Q178" s="198"/>
      <c r="R178" s="199">
        <f>SUM(R179:R192)</f>
        <v>0</v>
      </c>
      <c r="S178" s="198"/>
      <c r="T178" s="200">
        <f>SUM(T179:T192)</f>
        <v>0</v>
      </c>
      <c r="AR178" s="193" t="s">
        <v>87</v>
      </c>
      <c r="AT178" s="201" t="s">
        <v>79</v>
      </c>
      <c r="AU178" s="201" t="s">
        <v>24</v>
      </c>
      <c r="AY178" s="193" t="s">
        <v>281</v>
      </c>
      <c r="BK178" s="202">
        <f>SUM(BK179:BK192)</f>
        <v>0</v>
      </c>
    </row>
    <row r="179" s="1" customFormat="1" ht="25.5" customHeight="1">
      <c r="B179" s="203"/>
      <c r="C179" s="204" t="s">
        <v>906</v>
      </c>
      <c r="D179" s="204" t="s">
        <v>282</v>
      </c>
      <c r="E179" s="205" t="s">
        <v>6888</v>
      </c>
      <c r="F179" s="206" t="s">
        <v>6889</v>
      </c>
      <c r="G179" s="207" t="s">
        <v>394</v>
      </c>
      <c r="H179" s="208">
        <v>600</v>
      </c>
      <c r="I179" s="209"/>
      <c r="J179" s="210">
        <f>ROUND(I179*H179,2)</f>
        <v>0</v>
      </c>
      <c r="K179" s="206" t="s">
        <v>5</v>
      </c>
      <c r="L179" s="48"/>
      <c r="M179" s="211" t="s">
        <v>5</v>
      </c>
      <c r="N179" s="212" t="s">
        <v>51</v>
      </c>
      <c r="O179" s="49"/>
      <c r="P179" s="213">
        <f>O179*H179</f>
        <v>0</v>
      </c>
      <c r="Q179" s="213">
        <v>0</v>
      </c>
      <c r="R179" s="213">
        <f>Q179*H179</f>
        <v>0</v>
      </c>
      <c r="S179" s="213">
        <v>0</v>
      </c>
      <c r="T179" s="214">
        <f>S179*H179</f>
        <v>0</v>
      </c>
      <c r="AR179" s="26" t="s">
        <v>354</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354</v>
      </c>
      <c r="BM179" s="26" t="s">
        <v>6890</v>
      </c>
    </row>
    <row r="180" s="1" customFormat="1" ht="16.5" customHeight="1">
      <c r="B180" s="203"/>
      <c r="C180" s="255" t="s">
        <v>922</v>
      </c>
      <c r="D180" s="255" t="s">
        <v>512</v>
      </c>
      <c r="E180" s="256" t="s">
        <v>6891</v>
      </c>
      <c r="F180" s="257" t="s">
        <v>6892</v>
      </c>
      <c r="G180" s="258" t="s">
        <v>394</v>
      </c>
      <c r="H180" s="259">
        <v>100</v>
      </c>
      <c r="I180" s="260"/>
      <c r="J180" s="261">
        <f>ROUND(I180*H180,2)</f>
        <v>0</v>
      </c>
      <c r="K180" s="257" t="s">
        <v>5</v>
      </c>
      <c r="L180" s="262"/>
      <c r="M180" s="263" t="s">
        <v>5</v>
      </c>
      <c r="N180" s="264" t="s">
        <v>51</v>
      </c>
      <c r="O180" s="49"/>
      <c r="P180" s="213">
        <f>O180*H180</f>
        <v>0</v>
      </c>
      <c r="Q180" s="213">
        <v>0</v>
      </c>
      <c r="R180" s="213">
        <f>Q180*H180</f>
        <v>0</v>
      </c>
      <c r="S180" s="213">
        <v>0</v>
      </c>
      <c r="T180" s="214">
        <f>S180*H180</f>
        <v>0</v>
      </c>
      <c r="AR180" s="26" t="s">
        <v>738</v>
      </c>
      <c r="AT180" s="26" t="s">
        <v>512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354</v>
      </c>
      <c r="BM180" s="26" t="s">
        <v>6893</v>
      </c>
    </row>
    <row r="181" s="13" customFormat="1">
      <c r="B181" s="239"/>
      <c r="D181" s="216" t="s">
        <v>402</v>
      </c>
      <c r="E181" s="240" t="s">
        <v>5</v>
      </c>
      <c r="F181" s="241" t="s">
        <v>6894</v>
      </c>
      <c r="H181" s="242">
        <v>100</v>
      </c>
      <c r="I181" s="243"/>
      <c r="L181" s="239"/>
      <c r="M181" s="244"/>
      <c r="N181" s="245"/>
      <c r="O181" s="245"/>
      <c r="P181" s="245"/>
      <c r="Q181" s="245"/>
      <c r="R181" s="245"/>
      <c r="S181" s="245"/>
      <c r="T181" s="246"/>
      <c r="AT181" s="240" t="s">
        <v>402</v>
      </c>
      <c r="AU181" s="240" t="s">
        <v>87</v>
      </c>
      <c r="AV181" s="13" t="s">
        <v>87</v>
      </c>
      <c r="AW181" s="13" t="s">
        <v>43</v>
      </c>
      <c r="AX181" s="13" t="s">
        <v>80</v>
      </c>
      <c r="AY181" s="240" t="s">
        <v>281</v>
      </c>
    </row>
    <row r="182" s="1" customFormat="1" ht="16.5" customHeight="1">
      <c r="B182" s="203"/>
      <c r="C182" s="255" t="s">
        <v>936</v>
      </c>
      <c r="D182" s="255" t="s">
        <v>512</v>
      </c>
      <c r="E182" s="256" t="s">
        <v>6895</v>
      </c>
      <c r="F182" s="257" t="s">
        <v>6896</v>
      </c>
      <c r="G182" s="258" t="s">
        <v>394</v>
      </c>
      <c r="H182" s="259">
        <v>500</v>
      </c>
      <c r="I182" s="260"/>
      <c r="J182" s="261">
        <f>ROUND(I182*H182,2)</f>
        <v>0</v>
      </c>
      <c r="K182" s="257" t="s">
        <v>5</v>
      </c>
      <c r="L182" s="262"/>
      <c r="M182" s="263" t="s">
        <v>5</v>
      </c>
      <c r="N182" s="264" t="s">
        <v>51</v>
      </c>
      <c r="O182" s="49"/>
      <c r="P182" s="213">
        <f>O182*H182</f>
        <v>0</v>
      </c>
      <c r="Q182" s="213">
        <v>0</v>
      </c>
      <c r="R182" s="213">
        <f>Q182*H182</f>
        <v>0</v>
      </c>
      <c r="S182" s="213">
        <v>0</v>
      </c>
      <c r="T182" s="214">
        <f>S182*H182</f>
        <v>0</v>
      </c>
      <c r="AR182" s="26" t="s">
        <v>738</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6897</v>
      </c>
    </row>
    <row r="183" s="13" customFormat="1">
      <c r="B183" s="239"/>
      <c r="D183" s="216" t="s">
        <v>402</v>
      </c>
      <c r="E183" s="240" t="s">
        <v>5</v>
      </c>
      <c r="F183" s="241" t="s">
        <v>6898</v>
      </c>
      <c r="H183" s="242">
        <v>500</v>
      </c>
      <c r="I183" s="243"/>
      <c r="L183" s="239"/>
      <c r="M183" s="244"/>
      <c r="N183" s="245"/>
      <c r="O183" s="245"/>
      <c r="P183" s="245"/>
      <c r="Q183" s="245"/>
      <c r="R183" s="245"/>
      <c r="S183" s="245"/>
      <c r="T183" s="246"/>
      <c r="AT183" s="240" t="s">
        <v>402</v>
      </c>
      <c r="AU183" s="240" t="s">
        <v>87</v>
      </c>
      <c r="AV183" s="13" t="s">
        <v>87</v>
      </c>
      <c r="AW183" s="13" t="s">
        <v>43</v>
      </c>
      <c r="AX183" s="13" t="s">
        <v>80</v>
      </c>
      <c r="AY183" s="240" t="s">
        <v>281</v>
      </c>
    </row>
    <row r="184" s="1" customFormat="1" ht="25.5" customHeight="1">
      <c r="B184" s="203"/>
      <c r="C184" s="204" t="s">
        <v>451</v>
      </c>
      <c r="D184" s="204" t="s">
        <v>282</v>
      </c>
      <c r="E184" s="205" t="s">
        <v>6899</v>
      </c>
      <c r="F184" s="206" t="s">
        <v>6900</v>
      </c>
      <c r="G184" s="207" t="s">
        <v>394</v>
      </c>
      <c r="H184" s="208">
        <v>5</v>
      </c>
      <c r="I184" s="209"/>
      <c r="J184" s="210">
        <f>ROUND(I184*H184,2)</f>
        <v>0</v>
      </c>
      <c r="K184" s="206" t="s">
        <v>5</v>
      </c>
      <c r="L184" s="48"/>
      <c r="M184" s="211" t="s">
        <v>5</v>
      </c>
      <c r="N184" s="212" t="s">
        <v>51</v>
      </c>
      <c r="O184" s="49"/>
      <c r="P184" s="213">
        <f>O184*H184</f>
        <v>0</v>
      </c>
      <c r="Q184" s="213">
        <v>0</v>
      </c>
      <c r="R184" s="213">
        <f>Q184*H184</f>
        <v>0</v>
      </c>
      <c r="S184" s="213">
        <v>0</v>
      </c>
      <c r="T184" s="214">
        <f>S184*H184</f>
        <v>0</v>
      </c>
      <c r="AR184" s="26" t="s">
        <v>354</v>
      </c>
      <c r="AT184" s="26" t="s">
        <v>282</v>
      </c>
      <c r="AU184" s="26" t="s">
        <v>87</v>
      </c>
      <c r="AY184" s="26" t="s">
        <v>281</v>
      </c>
      <c r="BE184" s="215">
        <f>IF(N184="základní",J184,0)</f>
        <v>0</v>
      </c>
      <c r="BF184" s="215">
        <f>IF(N184="snížená",J184,0)</f>
        <v>0</v>
      </c>
      <c r="BG184" s="215">
        <f>IF(N184="zákl. přenesená",J184,0)</f>
        <v>0</v>
      </c>
      <c r="BH184" s="215">
        <f>IF(N184="sníž. přenesená",J184,0)</f>
        <v>0</v>
      </c>
      <c r="BI184" s="215">
        <f>IF(N184="nulová",J184,0)</f>
        <v>0</v>
      </c>
      <c r="BJ184" s="26" t="s">
        <v>24</v>
      </c>
      <c r="BK184" s="215">
        <f>ROUND(I184*H184,2)</f>
        <v>0</v>
      </c>
      <c r="BL184" s="26" t="s">
        <v>354</v>
      </c>
      <c r="BM184" s="26" t="s">
        <v>6901</v>
      </c>
    </row>
    <row r="185" s="1" customFormat="1" ht="16.5" customHeight="1">
      <c r="B185" s="203"/>
      <c r="C185" s="255" t="s">
        <v>949</v>
      </c>
      <c r="D185" s="255" t="s">
        <v>512</v>
      </c>
      <c r="E185" s="256" t="s">
        <v>6902</v>
      </c>
      <c r="F185" s="257" t="s">
        <v>6903</v>
      </c>
      <c r="G185" s="258" t="s">
        <v>394</v>
      </c>
      <c r="H185" s="259">
        <v>5</v>
      </c>
      <c r="I185" s="260"/>
      <c r="J185" s="261">
        <f>ROUND(I185*H185,2)</f>
        <v>0</v>
      </c>
      <c r="K185" s="257" t="s">
        <v>5</v>
      </c>
      <c r="L185" s="262"/>
      <c r="M185" s="263" t="s">
        <v>5</v>
      </c>
      <c r="N185" s="264" t="s">
        <v>51</v>
      </c>
      <c r="O185" s="49"/>
      <c r="P185" s="213">
        <f>O185*H185</f>
        <v>0</v>
      </c>
      <c r="Q185" s="213">
        <v>0</v>
      </c>
      <c r="R185" s="213">
        <f>Q185*H185</f>
        <v>0</v>
      </c>
      <c r="S185" s="213">
        <v>0</v>
      </c>
      <c r="T185" s="214">
        <f>S185*H185</f>
        <v>0</v>
      </c>
      <c r="AR185" s="26" t="s">
        <v>738</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354</v>
      </c>
      <c r="BM185" s="26" t="s">
        <v>6904</v>
      </c>
    </row>
    <row r="186" s="13" customFormat="1">
      <c r="B186" s="239"/>
      <c r="D186" s="216" t="s">
        <v>402</v>
      </c>
      <c r="E186" s="240" t="s">
        <v>5</v>
      </c>
      <c r="F186" s="241" t="s">
        <v>280</v>
      </c>
      <c r="H186" s="242">
        <v>5</v>
      </c>
      <c r="I186" s="243"/>
      <c r="L186" s="239"/>
      <c r="M186" s="244"/>
      <c r="N186" s="245"/>
      <c r="O186" s="245"/>
      <c r="P186" s="245"/>
      <c r="Q186" s="245"/>
      <c r="R186" s="245"/>
      <c r="S186" s="245"/>
      <c r="T186" s="246"/>
      <c r="AT186" s="240" t="s">
        <v>402</v>
      </c>
      <c r="AU186" s="240" t="s">
        <v>87</v>
      </c>
      <c r="AV186" s="13" t="s">
        <v>87</v>
      </c>
      <c r="AW186" s="13" t="s">
        <v>43</v>
      </c>
      <c r="AX186" s="13" t="s">
        <v>24</v>
      </c>
      <c r="AY186" s="240" t="s">
        <v>281</v>
      </c>
    </row>
    <row r="187" s="1" customFormat="1" ht="16.5" customHeight="1">
      <c r="B187" s="203"/>
      <c r="C187" s="204" t="s">
        <v>953</v>
      </c>
      <c r="D187" s="204" t="s">
        <v>282</v>
      </c>
      <c r="E187" s="205" t="s">
        <v>6905</v>
      </c>
      <c r="F187" s="206" t="s">
        <v>6906</v>
      </c>
      <c r="G187" s="207" t="s">
        <v>394</v>
      </c>
      <c r="H187" s="208">
        <v>189</v>
      </c>
      <c r="I187" s="209"/>
      <c r="J187" s="210">
        <f>ROUND(I187*H187,2)</f>
        <v>0</v>
      </c>
      <c r="K187" s="206" t="s">
        <v>5</v>
      </c>
      <c r="L187" s="48"/>
      <c r="M187" s="211" t="s">
        <v>5</v>
      </c>
      <c r="N187" s="212" t="s">
        <v>51</v>
      </c>
      <c r="O187" s="49"/>
      <c r="P187" s="213">
        <f>O187*H187</f>
        <v>0</v>
      </c>
      <c r="Q187" s="213">
        <v>0</v>
      </c>
      <c r="R187" s="213">
        <f>Q187*H187</f>
        <v>0</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6907</v>
      </c>
    </row>
    <row r="188" s="1" customFormat="1" ht="16.5" customHeight="1">
      <c r="B188" s="203"/>
      <c r="C188" s="255" t="s">
        <v>973</v>
      </c>
      <c r="D188" s="255" t="s">
        <v>512</v>
      </c>
      <c r="E188" s="256" t="s">
        <v>6908</v>
      </c>
      <c r="F188" s="257" t="s">
        <v>6909</v>
      </c>
      <c r="G188" s="258" t="s">
        <v>394</v>
      </c>
      <c r="H188" s="259">
        <v>90</v>
      </c>
      <c r="I188" s="260"/>
      <c r="J188" s="261">
        <f>ROUND(I188*H188,2)</f>
        <v>0</v>
      </c>
      <c r="K188" s="257" t="s">
        <v>5</v>
      </c>
      <c r="L188" s="262"/>
      <c r="M188" s="263" t="s">
        <v>5</v>
      </c>
      <c r="N188" s="264" t="s">
        <v>51</v>
      </c>
      <c r="O188" s="49"/>
      <c r="P188" s="213">
        <f>O188*H188</f>
        <v>0</v>
      </c>
      <c r="Q188" s="213">
        <v>0</v>
      </c>
      <c r="R188" s="213">
        <f>Q188*H188</f>
        <v>0</v>
      </c>
      <c r="S188" s="213">
        <v>0</v>
      </c>
      <c r="T188" s="214">
        <f>S188*H188</f>
        <v>0</v>
      </c>
      <c r="AR188" s="26" t="s">
        <v>738</v>
      </c>
      <c r="AT188" s="26" t="s">
        <v>512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354</v>
      </c>
      <c r="BM188" s="26" t="s">
        <v>6910</v>
      </c>
    </row>
    <row r="189" s="13" customFormat="1">
      <c r="B189" s="239"/>
      <c r="D189" s="216" t="s">
        <v>402</v>
      </c>
      <c r="E189" s="240" t="s">
        <v>5</v>
      </c>
      <c r="F189" s="241" t="s">
        <v>6911</v>
      </c>
      <c r="H189" s="242">
        <v>90</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 customFormat="1" ht="16.5" customHeight="1">
      <c r="B190" s="203"/>
      <c r="C190" s="255" t="s">
        <v>982</v>
      </c>
      <c r="D190" s="255" t="s">
        <v>512</v>
      </c>
      <c r="E190" s="256" t="s">
        <v>6912</v>
      </c>
      <c r="F190" s="257" t="s">
        <v>6913</v>
      </c>
      <c r="G190" s="258" t="s">
        <v>394</v>
      </c>
      <c r="H190" s="259">
        <v>99</v>
      </c>
      <c r="I190" s="260"/>
      <c r="J190" s="261">
        <f>ROUND(I190*H190,2)</f>
        <v>0</v>
      </c>
      <c r="K190" s="257" t="s">
        <v>5</v>
      </c>
      <c r="L190" s="262"/>
      <c r="M190" s="263" t="s">
        <v>5</v>
      </c>
      <c r="N190" s="264" t="s">
        <v>51</v>
      </c>
      <c r="O190" s="49"/>
      <c r="P190" s="213">
        <f>O190*H190</f>
        <v>0</v>
      </c>
      <c r="Q190" s="213">
        <v>0</v>
      </c>
      <c r="R190" s="213">
        <f>Q190*H190</f>
        <v>0</v>
      </c>
      <c r="S190" s="213">
        <v>0</v>
      </c>
      <c r="T190" s="214">
        <f>S190*H190</f>
        <v>0</v>
      </c>
      <c r="AR190" s="26" t="s">
        <v>738</v>
      </c>
      <c r="AT190" s="26" t="s">
        <v>512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354</v>
      </c>
      <c r="BM190" s="26" t="s">
        <v>6914</v>
      </c>
    </row>
    <row r="191" s="13" customFormat="1">
      <c r="B191" s="239"/>
      <c r="D191" s="216" t="s">
        <v>402</v>
      </c>
      <c r="E191" s="240" t="s">
        <v>5</v>
      </c>
      <c r="F191" s="241" t="s">
        <v>6770</v>
      </c>
      <c r="H191" s="242">
        <v>48</v>
      </c>
      <c r="I191" s="243"/>
      <c r="L191" s="239"/>
      <c r="M191" s="244"/>
      <c r="N191" s="245"/>
      <c r="O191" s="245"/>
      <c r="P191" s="245"/>
      <c r="Q191" s="245"/>
      <c r="R191" s="245"/>
      <c r="S191" s="245"/>
      <c r="T191" s="246"/>
      <c r="AT191" s="240" t="s">
        <v>402</v>
      </c>
      <c r="AU191" s="240" t="s">
        <v>87</v>
      </c>
      <c r="AV191" s="13" t="s">
        <v>87</v>
      </c>
      <c r="AW191" s="13" t="s">
        <v>43</v>
      </c>
      <c r="AX191" s="13" t="s">
        <v>80</v>
      </c>
      <c r="AY191" s="240" t="s">
        <v>281</v>
      </c>
    </row>
    <row r="192" s="13" customFormat="1">
      <c r="B192" s="239"/>
      <c r="D192" s="216" t="s">
        <v>402</v>
      </c>
      <c r="E192" s="240" t="s">
        <v>5</v>
      </c>
      <c r="F192" s="241" t="s">
        <v>6771</v>
      </c>
      <c r="H192" s="242">
        <v>51</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0" customFormat="1" ht="29.88" customHeight="1">
      <c r="B193" s="192"/>
      <c r="D193" s="193" t="s">
        <v>79</v>
      </c>
      <c r="E193" s="230" t="s">
        <v>6591</v>
      </c>
      <c r="F193" s="230" t="s">
        <v>6592</v>
      </c>
      <c r="I193" s="195"/>
      <c r="J193" s="231">
        <f>BK193</f>
        <v>0</v>
      </c>
      <c r="L193" s="192"/>
      <c r="M193" s="197"/>
      <c r="N193" s="198"/>
      <c r="O193" s="198"/>
      <c r="P193" s="199">
        <f>SUM(P194:P195)</f>
        <v>0</v>
      </c>
      <c r="Q193" s="198"/>
      <c r="R193" s="199">
        <f>SUM(R194:R195)</f>
        <v>0</v>
      </c>
      <c r="S193" s="198"/>
      <c r="T193" s="200">
        <f>SUM(T194:T195)</f>
        <v>0</v>
      </c>
      <c r="AR193" s="193" t="s">
        <v>294</v>
      </c>
      <c r="AT193" s="201" t="s">
        <v>79</v>
      </c>
      <c r="AU193" s="201" t="s">
        <v>24</v>
      </c>
      <c r="AY193" s="193" t="s">
        <v>281</v>
      </c>
      <c r="BK193" s="202">
        <f>SUM(BK194:BK195)</f>
        <v>0</v>
      </c>
    </row>
    <row r="194" s="1" customFormat="1" ht="25.5" customHeight="1">
      <c r="B194" s="203"/>
      <c r="C194" s="204" t="s">
        <v>986</v>
      </c>
      <c r="D194" s="204" t="s">
        <v>282</v>
      </c>
      <c r="E194" s="205" t="s">
        <v>6915</v>
      </c>
      <c r="F194" s="206" t="s">
        <v>6916</v>
      </c>
      <c r="G194" s="207" t="s">
        <v>6917</v>
      </c>
      <c r="H194" s="208">
        <v>40</v>
      </c>
      <c r="I194" s="209"/>
      <c r="J194" s="210">
        <f>ROUND(I194*H194,2)</f>
        <v>0</v>
      </c>
      <c r="K194" s="206" t="s">
        <v>5</v>
      </c>
      <c r="L194" s="48"/>
      <c r="M194" s="211" t="s">
        <v>5</v>
      </c>
      <c r="N194" s="212" t="s">
        <v>51</v>
      </c>
      <c r="O194" s="49"/>
      <c r="P194" s="213">
        <f>O194*H194</f>
        <v>0</v>
      </c>
      <c r="Q194" s="213">
        <v>0</v>
      </c>
      <c r="R194" s="213">
        <f>Q194*H194</f>
        <v>0</v>
      </c>
      <c r="S194" s="213">
        <v>0</v>
      </c>
      <c r="T194" s="214">
        <f>S194*H194</f>
        <v>0</v>
      </c>
      <c r="AR194" s="26" t="s">
        <v>354</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354</v>
      </c>
      <c r="BM194" s="26" t="s">
        <v>6918</v>
      </c>
    </row>
    <row r="195" s="1" customFormat="1" ht="16.5" customHeight="1">
      <c r="B195" s="203"/>
      <c r="C195" s="204" t="s">
        <v>994</v>
      </c>
      <c r="D195" s="204" t="s">
        <v>282</v>
      </c>
      <c r="E195" s="205" t="s">
        <v>6138</v>
      </c>
      <c r="F195" s="206" t="s">
        <v>6919</v>
      </c>
      <c r="G195" s="207" t="s">
        <v>515</v>
      </c>
      <c r="H195" s="208">
        <v>2</v>
      </c>
      <c r="I195" s="209"/>
      <c r="J195" s="210">
        <f>ROUND(I195*H195,2)</f>
        <v>0</v>
      </c>
      <c r="K195" s="206" t="s">
        <v>5</v>
      </c>
      <c r="L195" s="48"/>
      <c r="M195" s="211" t="s">
        <v>5</v>
      </c>
      <c r="N195" s="280" t="s">
        <v>51</v>
      </c>
      <c r="O195" s="221"/>
      <c r="P195" s="278">
        <f>O195*H195</f>
        <v>0</v>
      </c>
      <c r="Q195" s="278">
        <v>0</v>
      </c>
      <c r="R195" s="278">
        <f>Q195*H195</f>
        <v>0</v>
      </c>
      <c r="S195" s="278">
        <v>0</v>
      </c>
      <c r="T195" s="279">
        <f>S195*H195</f>
        <v>0</v>
      </c>
      <c r="AR195" s="26" t="s">
        <v>354</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354</v>
      </c>
      <c r="BM195" s="26" t="s">
        <v>6920</v>
      </c>
    </row>
    <row r="196" s="1" customFormat="1" ht="6.96" customHeight="1">
      <c r="B196" s="69"/>
      <c r="C196" s="70"/>
      <c r="D196" s="70"/>
      <c r="E196" s="70"/>
      <c r="F196" s="70"/>
      <c r="G196" s="70"/>
      <c r="H196" s="70"/>
      <c r="I196" s="164"/>
      <c r="J196" s="70"/>
      <c r="K196" s="70"/>
      <c r="L196" s="48"/>
    </row>
  </sheetData>
  <autoFilter ref="C89:K195"/>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135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6921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6922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136</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6923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ROUND(J87,2)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ROUND(SUM(BE87:BE212), 2)</f>
        <v>0</v>
      </c>
      <c r="G32" s="49"/>
      <c r="H32" s="49"/>
      <c r="I32" s="156">
        <v>0.20999999999999999</v>
      </c>
      <c r="J32" s="155">
        <f>ROUND(ROUND((SUM(BE87:BE212)), 2)*I32, 2)</f>
        <v>0</v>
      </c>
      <c r="K32" s="53"/>
    </row>
    <row r="33" s="1" customFormat="1" ht="14.4" customHeight="1">
      <c r="B33" s="48"/>
      <c r="C33" s="49"/>
      <c r="D33" s="49"/>
      <c r="E33" s="57" t="s">
        <v>52</v>
      </c>
      <c r="F33" s="155">
        <f>ROUND(SUM(BF87:BF212), 2)</f>
        <v>0</v>
      </c>
      <c r="G33" s="49"/>
      <c r="H33" s="49"/>
      <c r="I33" s="156">
        <v>0.14999999999999999</v>
      </c>
      <c r="J33" s="155">
        <f>ROUND(ROUND((SUM(BF87:BF212)), 2)*I33, 2)</f>
        <v>0</v>
      </c>
      <c r="K33" s="53"/>
    </row>
    <row r="34" hidden="1" s="1" customFormat="1" ht="14.4" customHeight="1">
      <c r="B34" s="48"/>
      <c r="C34" s="49"/>
      <c r="D34" s="49"/>
      <c r="E34" s="57" t="s">
        <v>53</v>
      </c>
      <c r="F34" s="155">
        <f>ROUND(SUM(BG87:BG212), 2)</f>
        <v>0</v>
      </c>
      <c r="G34" s="49"/>
      <c r="H34" s="49"/>
      <c r="I34" s="156">
        <v>0.20999999999999999</v>
      </c>
      <c r="J34" s="155">
        <v>0</v>
      </c>
      <c r="K34" s="53"/>
    </row>
    <row r="35" hidden="1" s="1" customFormat="1" ht="14.4" customHeight="1">
      <c r="B35" s="48"/>
      <c r="C35" s="49"/>
      <c r="D35" s="49"/>
      <c r="E35" s="57" t="s">
        <v>54</v>
      </c>
      <c r="F35" s="155">
        <f>ROUND(SUM(BH87:BH212), 2)</f>
        <v>0</v>
      </c>
      <c r="G35" s="49"/>
      <c r="H35" s="49"/>
      <c r="I35" s="156">
        <v>0.14999999999999999</v>
      </c>
      <c r="J35" s="155">
        <v>0</v>
      </c>
      <c r="K35" s="53"/>
    </row>
    <row r="36" hidden="1" s="1" customFormat="1" ht="14.4" customHeight="1">
      <c r="B36" s="48"/>
      <c r="C36" s="49"/>
      <c r="D36" s="49"/>
      <c r="E36" s="57" t="s">
        <v>55</v>
      </c>
      <c r="F36" s="155">
        <f>ROUND(SUM(BI87:BI212),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6921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J87</f>
        <v>0</v>
      </c>
      <c r="K60" s="53"/>
      <c r="AU60" s="26" t="s">
        <v>262</v>
      </c>
    </row>
    <row r="61" s="8" customFormat="1" ht="24.96" customHeight="1">
      <c r="B61" s="173"/>
      <c r="C61" s="174"/>
      <c r="D61" s="175" t="s">
        <v>379</v>
      </c>
      <c r="E61" s="176"/>
      <c r="F61" s="176"/>
      <c r="G61" s="176"/>
      <c r="H61" s="176"/>
      <c r="I61" s="177"/>
      <c r="J61" s="178">
        <f>J88</f>
        <v>0</v>
      </c>
      <c r="K61" s="179"/>
    </row>
    <row r="62" s="11" customFormat="1" ht="19.92" customHeight="1">
      <c r="B62" s="223"/>
      <c r="C62" s="224"/>
      <c r="D62" s="225" t="s">
        <v>380</v>
      </c>
      <c r="E62" s="226"/>
      <c r="F62" s="226"/>
      <c r="G62" s="226"/>
      <c r="H62" s="226"/>
      <c r="I62" s="227"/>
      <c r="J62" s="228">
        <f>J89</f>
        <v>0</v>
      </c>
      <c r="K62" s="229"/>
    </row>
    <row r="63" s="11" customFormat="1" ht="19.92" customHeight="1">
      <c r="B63" s="223"/>
      <c r="C63" s="224"/>
      <c r="D63" s="225" t="s">
        <v>381</v>
      </c>
      <c r="E63" s="226"/>
      <c r="F63" s="226"/>
      <c r="G63" s="226"/>
      <c r="H63" s="226"/>
      <c r="I63" s="227"/>
      <c r="J63" s="228">
        <f>J144</f>
        <v>0</v>
      </c>
      <c r="K63" s="229"/>
    </row>
    <row r="64" s="11" customFormat="1" ht="19.92" customHeight="1">
      <c r="B64" s="223"/>
      <c r="C64" s="224"/>
      <c r="D64" s="225" t="s">
        <v>535</v>
      </c>
      <c r="E64" s="226"/>
      <c r="F64" s="226"/>
      <c r="G64" s="226"/>
      <c r="H64" s="226"/>
      <c r="I64" s="227"/>
      <c r="J64" s="228">
        <f>J179</f>
        <v>0</v>
      </c>
      <c r="K64" s="229"/>
    </row>
    <row r="65" s="11" customFormat="1" ht="19.92" customHeight="1">
      <c r="B65" s="223"/>
      <c r="C65" s="224"/>
      <c r="D65" s="225" t="s">
        <v>382</v>
      </c>
      <c r="E65" s="226"/>
      <c r="F65" s="226"/>
      <c r="G65" s="226"/>
      <c r="H65" s="226"/>
      <c r="I65" s="227"/>
      <c r="J65" s="228">
        <f>J198</f>
        <v>0</v>
      </c>
      <c r="K65" s="229"/>
    </row>
    <row r="66" s="1" customFormat="1" ht="21.84" customHeight="1">
      <c r="B66" s="48"/>
      <c r="C66" s="49"/>
      <c r="D66" s="49"/>
      <c r="E66" s="49"/>
      <c r="F66" s="49"/>
      <c r="G66" s="49"/>
      <c r="H66" s="49"/>
      <c r="I66" s="142"/>
      <c r="J66" s="49"/>
      <c r="K66" s="53"/>
    </row>
    <row r="67" s="1" customFormat="1" ht="6.96" customHeight="1">
      <c r="B67" s="69"/>
      <c r="C67" s="70"/>
      <c r="D67" s="70"/>
      <c r="E67" s="70"/>
      <c r="F67" s="70"/>
      <c r="G67" s="70"/>
      <c r="H67" s="70"/>
      <c r="I67" s="164"/>
      <c r="J67" s="70"/>
      <c r="K67" s="71"/>
    </row>
    <row r="71" s="1" customFormat="1" ht="6.96" customHeight="1">
      <c r="B71" s="72"/>
      <c r="C71" s="73"/>
      <c r="D71" s="73"/>
      <c r="E71" s="73"/>
      <c r="F71" s="73"/>
      <c r="G71" s="73"/>
      <c r="H71" s="73"/>
      <c r="I71" s="165"/>
      <c r="J71" s="73"/>
      <c r="K71" s="73"/>
      <c r="L71" s="48"/>
    </row>
    <row r="72" s="1" customFormat="1" ht="36.96" customHeight="1">
      <c r="B72" s="48"/>
      <c r="C72" s="74" t="s">
        <v>264</v>
      </c>
      <c r="L72" s="48"/>
    </row>
    <row r="73" s="1" customFormat="1" ht="6.96" customHeight="1">
      <c r="B73" s="48"/>
      <c r="L73" s="48"/>
    </row>
    <row r="74" s="1" customFormat="1" ht="14.4" customHeight="1">
      <c r="B74" s="48"/>
      <c r="C74" s="76" t="s">
        <v>19</v>
      </c>
      <c r="L74" s="48"/>
    </row>
    <row r="75" s="1" customFormat="1" ht="16.5" customHeight="1">
      <c r="B75" s="48"/>
      <c r="E75" s="180" t="str">
        <f>E7</f>
        <v>Vzdělávací a výcvikové středisko integrovaného záchranného systému v Jihlavě</v>
      </c>
      <c r="F75" s="76"/>
      <c r="G75" s="76"/>
      <c r="H75" s="76"/>
      <c r="L75" s="48"/>
    </row>
    <row r="76">
      <c r="B76" s="30"/>
      <c r="C76" s="76" t="s">
        <v>254</v>
      </c>
      <c r="L76" s="30"/>
    </row>
    <row r="77" s="1" customFormat="1" ht="16.5" customHeight="1">
      <c r="B77" s="48"/>
      <c r="E77" s="180" t="s">
        <v>6921</v>
      </c>
      <c r="F77" s="1"/>
      <c r="G77" s="1"/>
      <c r="H77" s="1"/>
      <c r="L77" s="48"/>
    </row>
    <row r="78" s="1" customFormat="1" ht="14.4" customHeight="1">
      <c r="B78" s="48"/>
      <c r="C78" s="76" t="s">
        <v>256</v>
      </c>
      <c r="L78" s="48"/>
    </row>
    <row r="79" s="1" customFormat="1" ht="17.25" customHeight="1">
      <c r="B79" s="48"/>
      <c r="E79" s="79" t="str">
        <f>E11</f>
        <v>I01_1 - Architektonicko-stavební řešení</v>
      </c>
      <c r="F79" s="1"/>
      <c r="G79" s="1"/>
      <c r="H79" s="1"/>
      <c r="L79" s="48"/>
    </row>
    <row r="80" s="1" customFormat="1" ht="6.96" customHeight="1">
      <c r="B80" s="48"/>
      <c r="L80" s="48"/>
    </row>
    <row r="81" s="1" customFormat="1" ht="18" customHeight="1">
      <c r="B81" s="48"/>
      <c r="C81" s="76" t="s">
        <v>25</v>
      </c>
      <c r="F81" s="181" t="str">
        <f>F14</f>
        <v>město Jihlava, ul. Vrchlického, areál ZZS Jihlava</v>
      </c>
      <c r="I81" s="182" t="s">
        <v>27</v>
      </c>
      <c r="J81" s="81" t="str">
        <f>IF(J14="","",J14)</f>
        <v>15. 1. 2018</v>
      </c>
      <c r="L81" s="48"/>
    </row>
    <row r="82" s="1" customFormat="1" ht="6.96" customHeight="1">
      <c r="B82" s="48"/>
      <c r="L82" s="48"/>
    </row>
    <row r="83" s="1" customFormat="1">
      <c r="B83" s="48"/>
      <c r="C83" s="76" t="s">
        <v>31</v>
      </c>
      <c r="F83" s="181" t="str">
        <f>E17</f>
        <v>Kraj Vysočina</v>
      </c>
      <c r="I83" s="182" t="s">
        <v>39</v>
      </c>
      <c r="J83" s="181" t="str">
        <f>E23</f>
        <v>PROJEKT CENTRUM NOVA s.r.o.</v>
      </c>
      <c r="L83" s="48"/>
    </row>
    <row r="84" s="1" customFormat="1" ht="14.4" customHeight="1">
      <c r="B84" s="48"/>
      <c r="C84" s="76" t="s">
        <v>37</v>
      </c>
      <c r="F84" s="181" t="str">
        <f>IF(E20="","",E20)</f>
        <v/>
      </c>
      <c r="L84" s="48"/>
    </row>
    <row r="85" s="1" customFormat="1" ht="10.32" customHeight="1">
      <c r="B85" s="48"/>
      <c r="L85" s="48"/>
    </row>
    <row r="86" s="9" customFormat="1" ht="29.28" customHeight="1">
      <c r="B86" s="183"/>
      <c r="C86" s="184" t="s">
        <v>265</v>
      </c>
      <c r="D86" s="185" t="s">
        <v>65</v>
      </c>
      <c r="E86" s="185" t="s">
        <v>61</v>
      </c>
      <c r="F86" s="185" t="s">
        <v>266</v>
      </c>
      <c r="G86" s="185" t="s">
        <v>267</v>
      </c>
      <c r="H86" s="185" t="s">
        <v>268</v>
      </c>
      <c r="I86" s="186" t="s">
        <v>269</v>
      </c>
      <c r="J86" s="185" t="s">
        <v>260</v>
      </c>
      <c r="K86" s="187" t="s">
        <v>270</v>
      </c>
      <c r="L86" s="183"/>
      <c r="M86" s="94" t="s">
        <v>271</v>
      </c>
      <c r="N86" s="95" t="s">
        <v>50</v>
      </c>
      <c r="O86" s="95" t="s">
        <v>272</v>
      </c>
      <c r="P86" s="95" t="s">
        <v>273</v>
      </c>
      <c r="Q86" s="95" t="s">
        <v>274</v>
      </c>
      <c r="R86" s="95" t="s">
        <v>275</v>
      </c>
      <c r="S86" s="95" t="s">
        <v>276</v>
      </c>
      <c r="T86" s="96" t="s">
        <v>277</v>
      </c>
    </row>
    <row r="87" s="1" customFormat="1" ht="29.28" customHeight="1">
      <c r="B87" s="48"/>
      <c r="C87" s="98" t="s">
        <v>261</v>
      </c>
      <c r="J87" s="188">
        <f>BK87</f>
        <v>0</v>
      </c>
      <c r="L87" s="48"/>
      <c r="M87" s="97"/>
      <c r="N87" s="84"/>
      <c r="O87" s="84"/>
      <c r="P87" s="189">
        <f>P88</f>
        <v>0</v>
      </c>
      <c r="Q87" s="84"/>
      <c r="R87" s="189">
        <f>R88</f>
        <v>410.91630240000006</v>
      </c>
      <c r="S87" s="84"/>
      <c r="T87" s="190">
        <f>T88</f>
        <v>0</v>
      </c>
      <c r="AT87" s="26" t="s">
        <v>79</v>
      </c>
      <c r="AU87" s="26" t="s">
        <v>262</v>
      </c>
      <c r="BK87" s="191">
        <f>BK88</f>
        <v>0</v>
      </c>
    </row>
    <row r="88" s="10" customFormat="1" ht="37.44" customHeight="1">
      <c r="B88" s="192"/>
      <c r="D88" s="193" t="s">
        <v>79</v>
      </c>
      <c r="E88" s="194" t="s">
        <v>383</v>
      </c>
      <c r="F88" s="194" t="s">
        <v>384</v>
      </c>
      <c r="I88" s="195"/>
      <c r="J88" s="196">
        <f>BK88</f>
        <v>0</v>
      </c>
      <c r="L88" s="192"/>
      <c r="M88" s="197"/>
      <c r="N88" s="198"/>
      <c r="O88" s="198"/>
      <c r="P88" s="199">
        <f>P89+P144+P179+P198</f>
        <v>0</v>
      </c>
      <c r="Q88" s="198"/>
      <c r="R88" s="199">
        <f>R89+R144+R179+R198</f>
        <v>410.91630240000006</v>
      </c>
      <c r="S88" s="198"/>
      <c r="T88" s="200">
        <f>T89+T144+T179+T198</f>
        <v>0</v>
      </c>
      <c r="AR88" s="193" t="s">
        <v>24</v>
      </c>
      <c r="AT88" s="201" t="s">
        <v>79</v>
      </c>
      <c r="AU88" s="201" t="s">
        <v>80</v>
      </c>
      <c r="AY88" s="193" t="s">
        <v>281</v>
      </c>
      <c r="BK88" s="202">
        <f>BK89+BK144+BK179+BK198</f>
        <v>0</v>
      </c>
    </row>
    <row r="89" s="10" customFormat="1" ht="19.92" customHeight="1">
      <c r="B89" s="192"/>
      <c r="D89" s="193" t="s">
        <v>79</v>
      </c>
      <c r="E89" s="230" t="s">
        <v>24</v>
      </c>
      <c r="F89" s="230" t="s">
        <v>385</v>
      </c>
      <c r="I89" s="195"/>
      <c r="J89" s="231">
        <f>BK89</f>
        <v>0</v>
      </c>
      <c r="L89" s="192"/>
      <c r="M89" s="197"/>
      <c r="N89" s="198"/>
      <c r="O89" s="198"/>
      <c r="P89" s="199">
        <f>SUM(P90:P143)</f>
        <v>0</v>
      </c>
      <c r="Q89" s="198"/>
      <c r="R89" s="199">
        <f>SUM(R90:R143)</f>
        <v>18.48</v>
      </c>
      <c r="S89" s="198"/>
      <c r="T89" s="200">
        <f>SUM(T90:T143)</f>
        <v>0</v>
      </c>
      <c r="AR89" s="193" t="s">
        <v>24</v>
      </c>
      <c r="AT89" s="201" t="s">
        <v>79</v>
      </c>
      <c r="AU89" s="201" t="s">
        <v>24</v>
      </c>
      <c r="AY89" s="193" t="s">
        <v>281</v>
      </c>
      <c r="BK89" s="202">
        <f>SUM(BK90:BK143)</f>
        <v>0</v>
      </c>
    </row>
    <row r="90" s="1" customFormat="1" ht="16.5" customHeight="1">
      <c r="B90" s="203"/>
      <c r="C90" s="204" t="s">
        <v>24</v>
      </c>
      <c r="D90" s="204" t="s">
        <v>282</v>
      </c>
      <c r="E90" s="205" t="s">
        <v>6924</v>
      </c>
      <c r="F90" s="206" t="s">
        <v>6925</v>
      </c>
      <c r="G90" s="207" t="s">
        <v>388</v>
      </c>
      <c r="H90" s="208">
        <v>352</v>
      </c>
      <c r="I90" s="209"/>
      <c r="J90" s="210">
        <f>ROUND(I90*H90,2)</f>
        <v>0</v>
      </c>
      <c r="K90" s="206" t="s">
        <v>389</v>
      </c>
      <c r="L90" s="48"/>
      <c r="M90" s="211" t="s">
        <v>5</v>
      </c>
      <c r="N90" s="212" t="s">
        <v>51</v>
      </c>
      <c r="O90" s="49"/>
      <c r="P90" s="213">
        <f>O90*H90</f>
        <v>0</v>
      </c>
      <c r="Q90" s="213">
        <v>0</v>
      </c>
      <c r="R90" s="213">
        <f>Q90*H90</f>
        <v>0</v>
      </c>
      <c r="S90" s="213">
        <v>0</v>
      </c>
      <c r="T90" s="214">
        <f>S90*H90</f>
        <v>0</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6926</v>
      </c>
    </row>
    <row r="91" s="1" customFormat="1">
      <c r="B91" s="48"/>
      <c r="D91" s="216" t="s">
        <v>288</v>
      </c>
      <c r="F91" s="217" t="s">
        <v>6927</v>
      </c>
      <c r="I91" s="218"/>
      <c r="L91" s="48"/>
      <c r="M91" s="219"/>
      <c r="N91" s="49"/>
      <c r="O91" s="49"/>
      <c r="P91" s="49"/>
      <c r="Q91" s="49"/>
      <c r="R91" s="49"/>
      <c r="S91" s="49"/>
      <c r="T91" s="87"/>
      <c r="AT91" s="26" t="s">
        <v>288</v>
      </c>
      <c r="AU91" s="26" t="s">
        <v>87</v>
      </c>
    </row>
    <row r="92" s="12" customFormat="1">
      <c r="B92" s="232"/>
      <c r="D92" s="216" t="s">
        <v>402</v>
      </c>
      <c r="E92" s="233" t="s">
        <v>5</v>
      </c>
      <c r="F92" s="234" t="s">
        <v>6928</v>
      </c>
      <c r="H92" s="233" t="s">
        <v>5</v>
      </c>
      <c r="I92" s="235"/>
      <c r="L92" s="232"/>
      <c r="M92" s="236"/>
      <c r="N92" s="237"/>
      <c r="O92" s="237"/>
      <c r="P92" s="237"/>
      <c r="Q92" s="237"/>
      <c r="R92" s="237"/>
      <c r="S92" s="237"/>
      <c r="T92" s="238"/>
      <c r="AT92" s="233" t="s">
        <v>402</v>
      </c>
      <c r="AU92" s="233" t="s">
        <v>87</v>
      </c>
      <c r="AV92" s="12" t="s">
        <v>24</v>
      </c>
      <c r="AW92" s="12" t="s">
        <v>43</v>
      </c>
      <c r="AX92" s="12" t="s">
        <v>80</v>
      </c>
      <c r="AY92" s="233" t="s">
        <v>281</v>
      </c>
    </row>
    <row r="93" s="13" customFormat="1">
      <c r="B93" s="239"/>
      <c r="D93" s="216" t="s">
        <v>402</v>
      </c>
      <c r="E93" s="240" t="s">
        <v>5</v>
      </c>
      <c r="F93" s="241" t="s">
        <v>6929</v>
      </c>
      <c r="H93" s="242">
        <v>176</v>
      </c>
      <c r="I93" s="243"/>
      <c r="L93" s="239"/>
      <c r="M93" s="244"/>
      <c r="N93" s="245"/>
      <c r="O93" s="245"/>
      <c r="P93" s="245"/>
      <c r="Q93" s="245"/>
      <c r="R93" s="245"/>
      <c r="S93" s="245"/>
      <c r="T93" s="246"/>
      <c r="AT93" s="240" t="s">
        <v>402</v>
      </c>
      <c r="AU93" s="240" t="s">
        <v>87</v>
      </c>
      <c r="AV93" s="13" t="s">
        <v>87</v>
      </c>
      <c r="AW93" s="13" t="s">
        <v>43</v>
      </c>
      <c r="AX93" s="13" t="s">
        <v>80</v>
      </c>
      <c r="AY93" s="240" t="s">
        <v>281</v>
      </c>
    </row>
    <row r="94" s="12" customFormat="1">
      <c r="B94" s="232"/>
      <c r="D94" s="216" t="s">
        <v>402</v>
      </c>
      <c r="E94" s="233" t="s">
        <v>5</v>
      </c>
      <c r="F94" s="234" t="s">
        <v>6930</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6929</v>
      </c>
      <c r="H95" s="242">
        <v>176</v>
      </c>
      <c r="I95" s="243"/>
      <c r="L95" s="239"/>
      <c r="M95" s="244"/>
      <c r="N95" s="245"/>
      <c r="O95" s="245"/>
      <c r="P95" s="245"/>
      <c r="Q95" s="245"/>
      <c r="R95" s="245"/>
      <c r="S95" s="245"/>
      <c r="T95" s="246"/>
      <c r="AT95" s="240" t="s">
        <v>402</v>
      </c>
      <c r="AU95" s="240" t="s">
        <v>87</v>
      </c>
      <c r="AV95" s="13" t="s">
        <v>87</v>
      </c>
      <c r="AW95" s="13" t="s">
        <v>43</v>
      </c>
      <c r="AX95" s="13" t="s">
        <v>80</v>
      </c>
      <c r="AY95" s="240" t="s">
        <v>281</v>
      </c>
    </row>
    <row r="96" s="14" customFormat="1">
      <c r="B96" s="247"/>
      <c r="D96" s="216" t="s">
        <v>402</v>
      </c>
      <c r="E96" s="248" t="s">
        <v>5</v>
      </c>
      <c r="F96" s="249" t="s">
        <v>405</v>
      </c>
      <c r="H96" s="250">
        <v>352</v>
      </c>
      <c r="I96" s="251"/>
      <c r="L96" s="247"/>
      <c r="M96" s="252"/>
      <c r="N96" s="253"/>
      <c r="O96" s="253"/>
      <c r="P96" s="253"/>
      <c r="Q96" s="253"/>
      <c r="R96" s="253"/>
      <c r="S96" s="253"/>
      <c r="T96" s="254"/>
      <c r="AT96" s="248" t="s">
        <v>402</v>
      </c>
      <c r="AU96" s="248" t="s">
        <v>87</v>
      </c>
      <c r="AV96" s="14" t="s">
        <v>286</v>
      </c>
      <c r="AW96" s="14" t="s">
        <v>43</v>
      </c>
      <c r="AX96" s="14" t="s">
        <v>24</v>
      </c>
      <c r="AY96" s="248" t="s">
        <v>281</v>
      </c>
    </row>
    <row r="97" s="1" customFormat="1" ht="16.5" customHeight="1">
      <c r="B97" s="203"/>
      <c r="C97" s="255" t="s">
        <v>87</v>
      </c>
      <c r="D97" s="255" t="s">
        <v>512</v>
      </c>
      <c r="E97" s="256" t="s">
        <v>6931</v>
      </c>
      <c r="F97" s="257" t="s">
        <v>6932</v>
      </c>
      <c r="G97" s="258" t="s">
        <v>470</v>
      </c>
      <c r="H97" s="259">
        <v>18.48</v>
      </c>
      <c r="I97" s="260"/>
      <c r="J97" s="261">
        <f>ROUND(I97*H97,2)</f>
        <v>0</v>
      </c>
      <c r="K97" s="257" t="s">
        <v>389</v>
      </c>
      <c r="L97" s="262"/>
      <c r="M97" s="263" t="s">
        <v>5</v>
      </c>
      <c r="N97" s="264" t="s">
        <v>51</v>
      </c>
      <c r="O97" s="49"/>
      <c r="P97" s="213">
        <f>O97*H97</f>
        <v>0</v>
      </c>
      <c r="Q97" s="213">
        <v>1</v>
      </c>
      <c r="R97" s="213">
        <f>Q97*H97</f>
        <v>18.48</v>
      </c>
      <c r="S97" s="213">
        <v>0</v>
      </c>
      <c r="T97" s="214">
        <f>S97*H97</f>
        <v>0</v>
      </c>
      <c r="AR97" s="26" t="s">
        <v>316</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6933</v>
      </c>
    </row>
    <row r="98" s="1" customFormat="1">
      <c r="B98" s="48"/>
      <c r="D98" s="216" t="s">
        <v>288</v>
      </c>
      <c r="F98" s="217" t="s">
        <v>6934</v>
      </c>
      <c r="I98" s="218"/>
      <c r="L98" s="48"/>
      <c r="M98" s="219"/>
      <c r="N98" s="49"/>
      <c r="O98" s="49"/>
      <c r="P98" s="49"/>
      <c r="Q98" s="49"/>
      <c r="R98" s="49"/>
      <c r="S98" s="49"/>
      <c r="T98" s="87"/>
      <c r="AT98" s="26" t="s">
        <v>288</v>
      </c>
      <c r="AU98" s="26" t="s">
        <v>87</v>
      </c>
    </row>
    <row r="99" s="12" customFormat="1">
      <c r="B99" s="232"/>
      <c r="D99" s="216" t="s">
        <v>402</v>
      </c>
      <c r="E99" s="233" t="s">
        <v>5</v>
      </c>
      <c r="F99" s="234" t="s">
        <v>6935</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6936</v>
      </c>
      <c r="H100" s="242">
        <v>17.600000000000001</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3" customFormat="1">
      <c r="B101" s="239"/>
      <c r="D101" s="216" t="s">
        <v>402</v>
      </c>
      <c r="E101" s="240" t="s">
        <v>5</v>
      </c>
      <c r="F101" s="241" t="s">
        <v>6937</v>
      </c>
      <c r="H101" s="242">
        <v>0.88</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18.48</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406</v>
      </c>
      <c r="F103" s="206" t="s">
        <v>407</v>
      </c>
      <c r="G103" s="207" t="s">
        <v>408</v>
      </c>
      <c r="H103" s="208">
        <v>64</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6938</v>
      </c>
    </row>
    <row r="104" s="1" customFormat="1">
      <c r="B104" s="48"/>
      <c r="D104" s="216" t="s">
        <v>288</v>
      </c>
      <c r="F104" s="217" t="s">
        <v>410</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411</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6939</v>
      </c>
      <c r="H106" s="242">
        <v>64</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64</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286</v>
      </c>
      <c r="D108" s="204" t="s">
        <v>282</v>
      </c>
      <c r="E108" s="205" t="s">
        <v>6940</v>
      </c>
      <c r="F108" s="206" t="s">
        <v>6941</v>
      </c>
      <c r="G108" s="207" t="s">
        <v>408</v>
      </c>
      <c r="H108" s="208">
        <v>24.120000000000001</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6942</v>
      </c>
    </row>
    <row r="109" s="1" customFormat="1">
      <c r="B109" s="48"/>
      <c r="D109" s="216" t="s">
        <v>288</v>
      </c>
      <c r="F109" s="217" t="s">
        <v>6943</v>
      </c>
      <c r="I109" s="218"/>
      <c r="L109" s="48"/>
      <c r="M109" s="219"/>
      <c r="N109" s="49"/>
      <c r="O109" s="49"/>
      <c r="P109" s="49"/>
      <c r="Q109" s="49"/>
      <c r="R109" s="49"/>
      <c r="S109" s="49"/>
      <c r="T109" s="87"/>
      <c r="AT109" s="26" t="s">
        <v>288</v>
      </c>
      <c r="AU109" s="26" t="s">
        <v>87</v>
      </c>
    </row>
    <row r="110" s="12" customFormat="1">
      <c r="B110" s="232"/>
      <c r="D110" s="216" t="s">
        <v>402</v>
      </c>
      <c r="E110" s="233" t="s">
        <v>5</v>
      </c>
      <c r="F110" s="234" t="s">
        <v>6944</v>
      </c>
      <c r="H110" s="233" t="s">
        <v>5</v>
      </c>
      <c r="I110" s="235"/>
      <c r="L110" s="232"/>
      <c r="M110" s="236"/>
      <c r="N110" s="237"/>
      <c r="O110" s="237"/>
      <c r="P110" s="237"/>
      <c r="Q110" s="237"/>
      <c r="R110" s="237"/>
      <c r="S110" s="237"/>
      <c r="T110" s="238"/>
      <c r="AT110" s="233" t="s">
        <v>402</v>
      </c>
      <c r="AU110" s="233" t="s">
        <v>87</v>
      </c>
      <c r="AV110" s="12" t="s">
        <v>24</v>
      </c>
      <c r="AW110" s="12" t="s">
        <v>43</v>
      </c>
      <c r="AX110" s="12" t="s">
        <v>80</v>
      </c>
      <c r="AY110" s="233" t="s">
        <v>281</v>
      </c>
    </row>
    <row r="111" s="13" customFormat="1">
      <c r="B111" s="239"/>
      <c r="D111" s="216" t="s">
        <v>402</v>
      </c>
      <c r="E111" s="240" t="s">
        <v>5</v>
      </c>
      <c r="F111" s="241" t="s">
        <v>6945</v>
      </c>
      <c r="H111" s="242">
        <v>9.8100000000000005</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3" customFormat="1">
      <c r="B112" s="239"/>
      <c r="D112" s="216" t="s">
        <v>402</v>
      </c>
      <c r="E112" s="240" t="s">
        <v>5</v>
      </c>
      <c r="F112" s="241" t="s">
        <v>6946</v>
      </c>
      <c r="H112" s="242">
        <v>14.310000000000001</v>
      </c>
      <c r="I112" s="243"/>
      <c r="L112" s="239"/>
      <c r="M112" s="244"/>
      <c r="N112" s="245"/>
      <c r="O112" s="245"/>
      <c r="P112" s="245"/>
      <c r="Q112" s="245"/>
      <c r="R112" s="245"/>
      <c r="S112" s="245"/>
      <c r="T112" s="246"/>
      <c r="AT112" s="240" t="s">
        <v>402</v>
      </c>
      <c r="AU112" s="240" t="s">
        <v>87</v>
      </c>
      <c r="AV112" s="13" t="s">
        <v>87</v>
      </c>
      <c r="AW112" s="13" t="s">
        <v>43</v>
      </c>
      <c r="AX112" s="13" t="s">
        <v>80</v>
      </c>
      <c r="AY112" s="240" t="s">
        <v>281</v>
      </c>
    </row>
    <row r="113" s="14" customFormat="1">
      <c r="B113" s="247"/>
      <c r="D113" s="216" t="s">
        <v>402</v>
      </c>
      <c r="E113" s="248" t="s">
        <v>5</v>
      </c>
      <c r="F113" s="249" t="s">
        <v>405</v>
      </c>
      <c r="H113" s="250">
        <v>24.120000000000001</v>
      </c>
      <c r="I113" s="251"/>
      <c r="L113" s="247"/>
      <c r="M113" s="252"/>
      <c r="N113" s="253"/>
      <c r="O113" s="253"/>
      <c r="P113" s="253"/>
      <c r="Q113" s="253"/>
      <c r="R113" s="253"/>
      <c r="S113" s="253"/>
      <c r="T113" s="254"/>
      <c r="AT113" s="248" t="s">
        <v>402</v>
      </c>
      <c r="AU113" s="248" t="s">
        <v>87</v>
      </c>
      <c r="AV113" s="14" t="s">
        <v>286</v>
      </c>
      <c r="AW113" s="14" t="s">
        <v>43</v>
      </c>
      <c r="AX113" s="14" t="s">
        <v>24</v>
      </c>
      <c r="AY113" s="248" t="s">
        <v>281</v>
      </c>
    </row>
    <row r="114" s="1" customFormat="1" ht="16.5" customHeight="1">
      <c r="B114" s="203"/>
      <c r="C114" s="204" t="s">
        <v>280</v>
      </c>
      <c r="D114" s="204" t="s">
        <v>282</v>
      </c>
      <c r="E114" s="205" t="s">
        <v>555</v>
      </c>
      <c r="F114" s="206" t="s">
        <v>556</v>
      </c>
      <c r="G114" s="207" t="s">
        <v>408</v>
      </c>
      <c r="H114" s="208">
        <v>79.200000000000003</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286</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286</v>
      </c>
      <c r="BM114" s="26" t="s">
        <v>6947</v>
      </c>
    </row>
    <row r="115" s="1" customFormat="1">
      <c r="B115" s="48"/>
      <c r="D115" s="216" t="s">
        <v>288</v>
      </c>
      <c r="F115" s="217" t="s">
        <v>558</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6948</v>
      </c>
      <c r="H116" s="242">
        <v>79.200000000000003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4" customFormat="1">
      <c r="B117" s="247"/>
      <c r="D117" s="216" t="s">
        <v>402</v>
      </c>
      <c r="E117" s="248" t="s">
        <v>5</v>
      </c>
      <c r="F117" s="249" t="s">
        <v>405</v>
      </c>
      <c r="H117" s="250">
        <v>79.200000000000003</v>
      </c>
      <c r="I117" s="251"/>
      <c r="L117" s="247"/>
      <c r="M117" s="252"/>
      <c r="N117" s="253"/>
      <c r="O117" s="253"/>
      <c r="P117" s="253"/>
      <c r="Q117" s="253"/>
      <c r="R117" s="253"/>
      <c r="S117" s="253"/>
      <c r="T117" s="254"/>
      <c r="AT117" s="248" t="s">
        <v>402</v>
      </c>
      <c r="AU117" s="248" t="s">
        <v>87</v>
      </c>
      <c r="AV117" s="14" t="s">
        <v>286</v>
      </c>
      <c r="AW117" s="14" t="s">
        <v>43</v>
      </c>
      <c r="AX117" s="14" t="s">
        <v>24</v>
      </c>
      <c r="AY117" s="248" t="s">
        <v>281</v>
      </c>
    </row>
    <row r="118" s="1" customFormat="1" ht="16.5" customHeight="1">
      <c r="B118" s="203"/>
      <c r="C118" s="204" t="s">
        <v>307</v>
      </c>
      <c r="D118" s="204" t="s">
        <v>282</v>
      </c>
      <c r="E118" s="205" t="s">
        <v>6949</v>
      </c>
      <c r="F118" s="206" t="s">
        <v>6950</v>
      </c>
      <c r="G118" s="207" t="s">
        <v>408</v>
      </c>
      <c r="H118" s="208">
        <v>110.88</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6951</v>
      </c>
    </row>
    <row r="119" s="1" customFormat="1">
      <c r="B119" s="48"/>
      <c r="D119" s="216" t="s">
        <v>288</v>
      </c>
      <c r="F119" s="217" t="s">
        <v>6952</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6953</v>
      </c>
      <c r="H120" s="242">
        <v>110.88</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110.88</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311</v>
      </c>
      <c r="D122" s="204" t="s">
        <v>282</v>
      </c>
      <c r="E122" s="205" t="s">
        <v>458</v>
      </c>
      <c r="F122" s="206" t="s">
        <v>459</v>
      </c>
      <c r="G122" s="207" t="s">
        <v>408</v>
      </c>
      <c r="H122" s="208">
        <v>278.19999999999999</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6954</v>
      </c>
    </row>
    <row r="123" s="1" customFormat="1">
      <c r="B123" s="48"/>
      <c r="D123" s="216" t="s">
        <v>288</v>
      </c>
      <c r="F123" s="217" t="s">
        <v>461</v>
      </c>
      <c r="I123" s="218"/>
      <c r="L123" s="48"/>
      <c r="M123" s="219"/>
      <c r="N123" s="49"/>
      <c r="O123" s="49"/>
      <c r="P123" s="49"/>
      <c r="Q123" s="49"/>
      <c r="R123" s="49"/>
      <c r="S123" s="49"/>
      <c r="T123" s="87"/>
      <c r="AT123" s="26" t="s">
        <v>288</v>
      </c>
      <c r="AU123" s="26" t="s">
        <v>87</v>
      </c>
    </row>
    <row r="124" s="13" customFormat="1">
      <c r="B124" s="239"/>
      <c r="D124" s="216" t="s">
        <v>402</v>
      </c>
      <c r="E124" s="240" t="s">
        <v>5</v>
      </c>
      <c r="F124" s="241" t="s">
        <v>1034</v>
      </c>
      <c r="H124" s="242">
        <v>64</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3" customFormat="1">
      <c r="B125" s="239"/>
      <c r="D125" s="216" t="s">
        <v>402</v>
      </c>
      <c r="E125" s="240" t="s">
        <v>5</v>
      </c>
      <c r="F125" s="241" t="s">
        <v>6955</v>
      </c>
      <c r="H125" s="242">
        <v>24.120000000000001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3" customFormat="1">
      <c r="B126" s="239"/>
      <c r="D126" s="216" t="s">
        <v>402</v>
      </c>
      <c r="E126" s="240" t="s">
        <v>5</v>
      </c>
      <c r="F126" s="241" t="s">
        <v>6956</v>
      </c>
      <c r="H126" s="242">
        <v>79.200000000000003</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3" customFormat="1">
      <c r="B127" s="239"/>
      <c r="D127" s="216" t="s">
        <v>402</v>
      </c>
      <c r="E127" s="240" t="s">
        <v>5</v>
      </c>
      <c r="F127" s="241" t="s">
        <v>6957</v>
      </c>
      <c r="H127" s="242">
        <v>110.88</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4" customFormat="1">
      <c r="B128" s="247"/>
      <c r="D128" s="216" t="s">
        <v>402</v>
      </c>
      <c r="E128" s="248" t="s">
        <v>5</v>
      </c>
      <c r="F128" s="249" t="s">
        <v>405</v>
      </c>
      <c r="H128" s="250">
        <v>278.19999999999999</v>
      </c>
      <c r="I128" s="251"/>
      <c r="L128" s="247"/>
      <c r="M128" s="252"/>
      <c r="N128" s="253"/>
      <c r="O128" s="253"/>
      <c r="P128" s="253"/>
      <c r="Q128" s="253"/>
      <c r="R128" s="253"/>
      <c r="S128" s="253"/>
      <c r="T128" s="254"/>
      <c r="AT128" s="248" t="s">
        <v>402</v>
      </c>
      <c r="AU128" s="248" t="s">
        <v>87</v>
      </c>
      <c r="AV128" s="14" t="s">
        <v>286</v>
      </c>
      <c r="AW128" s="14" t="s">
        <v>43</v>
      </c>
      <c r="AX128" s="14" t="s">
        <v>24</v>
      </c>
      <c r="AY128" s="248" t="s">
        <v>281</v>
      </c>
    </row>
    <row r="129" s="1" customFormat="1" ht="25.5" customHeight="1">
      <c r="B129" s="203"/>
      <c r="C129" s="204" t="s">
        <v>316</v>
      </c>
      <c r="D129" s="204" t="s">
        <v>282</v>
      </c>
      <c r="E129" s="205" t="s">
        <v>468</v>
      </c>
      <c r="F129" s="206" t="s">
        <v>6958</v>
      </c>
      <c r="G129" s="207" t="s">
        <v>470</v>
      </c>
      <c r="H129" s="208">
        <v>533.56799999999998</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6959</v>
      </c>
    </row>
    <row r="130" s="1" customFormat="1">
      <c r="B130" s="48"/>
      <c r="D130" s="216" t="s">
        <v>288</v>
      </c>
      <c r="F130" s="217" t="s">
        <v>472</v>
      </c>
      <c r="I130" s="218"/>
      <c r="L130" s="48"/>
      <c r="M130" s="219"/>
      <c r="N130" s="49"/>
      <c r="O130" s="49"/>
      <c r="P130" s="49"/>
      <c r="Q130" s="49"/>
      <c r="R130" s="49"/>
      <c r="S130" s="49"/>
      <c r="T130" s="87"/>
      <c r="AT130" s="26" t="s">
        <v>288</v>
      </c>
      <c r="AU130" s="26" t="s">
        <v>87</v>
      </c>
    </row>
    <row r="131" s="13" customFormat="1">
      <c r="B131" s="239"/>
      <c r="D131" s="216" t="s">
        <v>402</v>
      </c>
      <c r="E131" s="240" t="s">
        <v>5</v>
      </c>
      <c r="F131" s="241" t="s">
        <v>6960</v>
      </c>
      <c r="H131" s="242">
        <v>584.22000000000003</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6961</v>
      </c>
      <c r="H132" s="242">
        <v>-50.652000000000001</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533.56799999999998</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25.5" customHeight="1">
      <c r="B134" s="203"/>
      <c r="C134" s="204" t="s">
        <v>321</v>
      </c>
      <c r="D134" s="204" t="s">
        <v>282</v>
      </c>
      <c r="E134" s="205" t="s">
        <v>482</v>
      </c>
      <c r="F134" s="206" t="s">
        <v>6962</v>
      </c>
      <c r="G134" s="207" t="s">
        <v>470</v>
      </c>
      <c r="H134" s="208">
        <v>50.652000000000001</v>
      </c>
      <c r="I134" s="209"/>
      <c r="J134" s="210">
        <f>ROUND(I134*H134,2)</f>
        <v>0</v>
      </c>
      <c r="K134" s="206" t="s">
        <v>5</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6963</v>
      </c>
    </row>
    <row r="135" s="1" customFormat="1">
      <c r="B135" s="48"/>
      <c r="D135" s="216" t="s">
        <v>288</v>
      </c>
      <c r="F135" s="217" t="s">
        <v>6964</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6965</v>
      </c>
      <c r="H136" s="242">
        <v>50.652000000000001</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4" customFormat="1">
      <c r="B137" s="247"/>
      <c r="D137" s="216" t="s">
        <v>402</v>
      </c>
      <c r="E137" s="248" t="s">
        <v>5</v>
      </c>
      <c r="F137" s="249" t="s">
        <v>405</v>
      </c>
      <c r="H137" s="250">
        <v>50.652000000000001</v>
      </c>
      <c r="I137" s="251"/>
      <c r="L137" s="247"/>
      <c r="M137" s="252"/>
      <c r="N137" s="253"/>
      <c r="O137" s="253"/>
      <c r="P137" s="253"/>
      <c r="Q137" s="253"/>
      <c r="R137" s="253"/>
      <c r="S137" s="253"/>
      <c r="T137" s="254"/>
      <c r="AT137" s="248" t="s">
        <v>402</v>
      </c>
      <c r="AU137" s="248" t="s">
        <v>87</v>
      </c>
      <c r="AV137" s="14" t="s">
        <v>286</v>
      </c>
      <c r="AW137" s="14" t="s">
        <v>43</v>
      </c>
      <c r="AX137" s="14" t="s">
        <v>24</v>
      </c>
      <c r="AY137" s="248" t="s">
        <v>281</v>
      </c>
    </row>
    <row r="138" s="1" customFormat="1" ht="16.5" customHeight="1">
      <c r="B138" s="203"/>
      <c r="C138" s="204" t="s">
        <v>29</v>
      </c>
      <c r="D138" s="204" t="s">
        <v>282</v>
      </c>
      <c r="E138" s="205" t="s">
        <v>495</v>
      </c>
      <c r="F138" s="206" t="s">
        <v>496</v>
      </c>
      <c r="G138" s="207" t="s">
        <v>388</v>
      </c>
      <c r="H138" s="208">
        <v>352</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6966</v>
      </c>
    </row>
    <row r="139" s="1" customFormat="1">
      <c r="B139" s="48"/>
      <c r="D139" s="216" t="s">
        <v>288</v>
      </c>
      <c r="F139" s="217" t="s">
        <v>498</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6929</v>
      </c>
      <c r="H140" s="242">
        <v>176</v>
      </c>
      <c r="I140" s="243"/>
      <c r="L140" s="239"/>
      <c r="M140" s="244"/>
      <c r="N140" s="245"/>
      <c r="O140" s="245"/>
      <c r="P140" s="245"/>
      <c r="Q140" s="245"/>
      <c r="R140" s="245"/>
      <c r="S140" s="245"/>
      <c r="T140" s="246"/>
      <c r="AT140" s="240" t="s">
        <v>402</v>
      </c>
      <c r="AU140" s="240" t="s">
        <v>87</v>
      </c>
      <c r="AV140" s="13" t="s">
        <v>87</v>
      </c>
      <c r="AW140" s="13" t="s">
        <v>43</v>
      </c>
      <c r="AX140" s="13" t="s">
        <v>80</v>
      </c>
      <c r="AY140" s="240" t="s">
        <v>281</v>
      </c>
    </row>
    <row r="141" s="13" customFormat="1">
      <c r="B141" s="239"/>
      <c r="D141" s="216" t="s">
        <v>402</v>
      </c>
      <c r="E141" s="240" t="s">
        <v>5</v>
      </c>
      <c r="F141" s="241" t="s">
        <v>6929</v>
      </c>
      <c r="H141" s="242">
        <v>176</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352</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330</v>
      </c>
      <c r="D143" s="204" t="s">
        <v>282</v>
      </c>
      <c r="E143" s="205" t="s">
        <v>6967</v>
      </c>
      <c r="F143" s="206" t="s">
        <v>6968</v>
      </c>
      <c r="G143" s="207" t="s">
        <v>515</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6969</v>
      </c>
    </row>
    <row r="144" s="10" customFormat="1" ht="29.88" customHeight="1">
      <c r="B144" s="192"/>
      <c r="D144" s="193" t="s">
        <v>79</v>
      </c>
      <c r="E144" s="230" t="s">
        <v>280</v>
      </c>
      <c r="F144" s="230" t="s">
        <v>501</v>
      </c>
      <c r="I144" s="195"/>
      <c r="J144" s="231">
        <f>BK144</f>
        <v>0</v>
      </c>
      <c r="L144" s="192"/>
      <c r="M144" s="197"/>
      <c r="N144" s="198"/>
      <c r="O144" s="198"/>
      <c r="P144" s="199">
        <f>SUM(P145:P178)</f>
        <v>0</v>
      </c>
      <c r="Q144" s="198"/>
      <c r="R144" s="199">
        <f>SUM(R145:R178)</f>
        <v>369.35880000000003</v>
      </c>
      <c r="S144" s="198"/>
      <c r="T144" s="200">
        <f>SUM(T145:T178)</f>
        <v>0</v>
      </c>
      <c r="AR144" s="193" t="s">
        <v>24</v>
      </c>
      <c r="AT144" s="201" t="s">
        <v>79</v>
      </c>
      <c r="AU144" s="201" t="s">
        <v>24</v>
      </c>
      <c r="AY144" s="193" t="s">
        <v>281</v>
      </c>
      <c r="BK144" s="202">
        <f>SUM(BK145:BK178)</f>
        <v>0</v>
      </c>
    </row>
    <row r="145" s="1" customFormat="1" ht="16.5" customHeight="1">
      <c r="B145" s="203"/>
      <c r="C145" s="204" t="s">
        <v>335</v>
      </c>
      <c r="D145" s="204" t="s">
        <v>282</v>
      </c>
      <c r="E145" s="205" t="s">
        <v>6970</v>
      </c>
      <c r="F145" s="206" t="s">
        <v>6971</v>
      </c>
      <c r="G145" s="207" t="s">
        <v>388</v>
      </c>
      <c r="H145" s="208">
        <v>176</v>
      </c>
      <c r="I145" s="209"/>
      <c r="J145" s="210">
        <f>ROUND(I145*H145,2)</f>
        <v>0</v>
      </c>
      <c r="K145" s="206" t="s">
        <v>389</v>
      </c>
      <c r="L145" s="48"/>
      <c r="M145" s="211" t="s">
        <v>5</v>
      </c>
      <c r="N145" s="212" t="s">
        <v>51</v>
      </c>
      <c r="O145" s="49"/>
      <c r="P145" s="213">
        <f>O145*H145</f>
        <v>0</v>
      </c>
      <c r="Q145" s="213">
        <v>0.378</v>
      </c>
      <c r="R145" s="213">
        <f>Q145*H145</f>
        <v>66.528000000000006</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6972</v>
      </c>
    </row>
    <row r="146" s="1" customFormat="1">
      <c r="B146" s="48"/>
      <c r="D146" s="216" t="s">
        <v>288</v>
      </c>
      <c r="F146" s="217" t="s">
        <v>6973</v>
      </c>
      <c r="I146" s="218"/>
      <c r="L146" s="48"/>
      <c r="M146" s="219"/>
      <c r="N146" s="49"/>
      <c r="O146" s="49"/>
      <c r="P146" s="49"/>
      <c r="Q146" s="49"/>
      <c r="R146" s="49"/>
      <c r="S146" s="49"/>
      <c r="T146" s="87"/>
      <c r="AT146" s="26" t="s">
        <v>288</v>
      </c>
      <c r="AU146" s="26" t="s">
        <v>87</v>
      </c>
    </row>
    <row r="147" s="13" customFormat="1">
      <c r="B147" s="239"/>
      <c r="D147" s="216" t="s">
        <v>402</v>
      </c>
      <c r="E147" s="240" t="s">
        <v>5</v>
      </c>
      <c r="F147" s="241" t="s">
        <v>6929</v>
      </c>
      <c r="H147" s="242">
        <v>176</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4" customFormat="1">
      <c r="B148" s="247"/>
      <c r="D148" s="216" t="s">
        <v>402</v>
      </c>
      <c r="E148" s="248" t="s">
        <v>5</v>
      </c>
      <c r="F148" s="249" t="s">
        <v>405</v>
      </c>
      <c r="H148" s="250">
        <v>176</v>
      </c>
      <c r="I148" s="251"/>
      <c r="L148" s="247"/>
      <c r="M148" s="252"/>
      <c r="N148" s="253"/>
      <c r="O148" s="253"/>
      <c r="P148" s="253"/>
      <c r="Q148" s="253"/>
      <c r="R148" s="253"/>
      <c r="S148" s="253"/>
      <c r="T148" s="254"/>
      <c r="AT148" s="248" t="s">
        <v>402</v>
      </c>
      <c r="AU148" s="248" t="s">
        <v>87</v>
      </c>
      <c r="AV148" s="14" t="s">
        <v>286</v>
      </c>
      <c r="AW148" s="14" t="s">
        <v>43</v>
      </c>
      <c r="AX148" s="14" t="s">
        <v>24</v>
      </c>
      <c r="AY148" s="248" t="s">
        <v>281</v>
      </c>
    </row>
    <row r="149" s="1" customFormat="1" ht="16.5" customHeight="1">
      <c r="B149" s="203"/>
      <c r="C149" s="204" t="s">
        <v>340</v>
      </c>
      <c r="D149" s="204" t="s">
        <v>282</v>
      </c>
      <c r="E149" s="205" t="s">
        <v>6974</v>
      </c>
      <c r="F149" s="206" t="s">
        <v>6975</v>
      </c>
      <c r="G149" s="207" t="s">
        <v>388</v>
      </c>
      <c r="H149" s="208">
        <v>160</v>
      </c>
      <c r="I149" s="209"/>
      <c r="J149" s="210">
        <f>ROUND(I149*H149,2)</f>
        <v>0</v>
      </c>
      <c r="K149" s="206" t="s">
        <v>389</v>
      </c>
      <c r="L149" s="48"/>
      <c r="M149" s="211" t="s">
        <v>5</v>
      </c>
      <c r="N149" s="212" t="s">
        <v>51</v>
      </c>
      <c r="O149" s="49"/>
      <c r="P149" s="213">
        <f>O149*H149</f>
        <v>0</v>
      </c>
      <c r="Q149" s="213">
        <v>0.27994000000000002</v>
      </c>
      <c r="R149" s="213">
        <f>Q149*H149</f>
        <v>44.790400000000005</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6976</v>
      </c>
    </row>
    <row r="150" s="1" customFormat="1">
      <c r="B150" s="48"/>
      <c r="D150" s="216" t="s">
        <v>288</v>
      </c>
      <c r="F150" s="217" t="s">
        <v>6977</v>
      </c>
      <c r="I150" s="218"/>
      <c r="L150" s="48"/>
      <c r="M150" s="219"/>
      <c r="N150" s="49"/>
      <c r="O150" s="49"/>
      <c r="P150" s="49"/>
      <c r="Q150" s="49"/>
      <c r="R150" s="49"/>
      <c r="S150" s="49"/>
      <c r="T150" s="87"/>
      <c r="AT150" s="26" t="s">
        <v>288</v>
      </c>
      <c r="AU150" s="26" t="s">
        <v>87</v>
      </c>
    </row>
    <row r="151" s="1" customFormat="1" ht="16.5" customHeight="1">
      <c r="B151" s="203"/>
      <c r="C151" s="204" t="s">
        <v>345</v>
      </c>
      <c r="D151" s="204" t="s">
        <v>282</v>
      </c>
      <c r="E151" s="205" t="s">
        <v>6978</v>
      </c>
      <c r="F151" s="206" t="s">
        <v>6979</v>
      </c>
      <c r="G151" s="207" t="s">
        <v>388</v>
      </c>
      <c r="H151" s="208">
        <v>160</v>
      </c>
      <c r="I151" s="209"/>
      <c r="J151" s="210">
        <f>ROUND(I151*H151,2)</f>
        <v>0</v>
      </c>
      <c r="K151" s="206" t="s">
        <v>389</v>
      </c>
      <c r="L151" s="48"/>
      <c r="M151" s="211" t="s">
        <v>5</v>
      </c>
      <c r="N151" s="212" t="s">
        <v>51</v>
      </c>
      <c r="O151" s="49"/>
      <c r="P151" s="213">
        <f>O151*H151</f>
        <v>0</v>
      </c>
      <c r="Q151" s="213">
        <v>0.0070200000000000002</v>
      </c>
      <c r="R151" s="213">
        <f>Q151*H151</f>
        <v>1.1232</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6980</v>
      </c>
    </row>
    <row r="152" s="1" customFormat="1">
      <c r="B152" s="48"/>
      <c r="D152" s="216" t="s">
        <v>288</v>
      </c>
      <c r="F152" s="217" t="s">
        <v>6981</v>
      </c>
      <c r="I152" s="218"/>
      <c r="L152" s="48"/>
      <c r="M152" s="219"/>
      <c r="N152" s="49"/>
      <c r="O152" s="49"/>
      <c r="P152" s="49"/>
      <c r="Q152" s="49"/>
      <c r="R152" s="49"/>
      <c r="S152" s="49"/>
      <c r="T152" s="87"/>
      <c r="AT152" s="26" t="s">
        <v>288</v>
      </c>
      <c r="AU152" s="26" t="s">
        <v>87</v>
      </c>
    </row>
    <row r="153" s="1" customFormat="1" ht="25.5" customHeight="1">
      <c r="B153" s="203"/>
      <c r="C153" s="204" t="s">
        <v>11</v>
      </c>
      <c r="D153" s="204" t="s">
        <v>282</v>
      </c>
      <c r="E153" s="205" t="s">
        <v>6982</v>
      </c>
      <c r="F153" s="206" t="s">
        <v>6983</v>
      </c>
      <c r="G153" s="207" t="s">
        <v>388</v>
      </c>
      <c r="H153" s="208">
        <v>160</v>
      </c>
      <c r="I153" s="209"/>
      <c r="J153" s="210">
        <f>ROUND(I153*H153,2)</f>
        <v>0</v>
      </c>
      <c r="K153" s="206" t="s">
        <v>389</v>
      </c>
      <c r="L153" s="48"/>
      <c r="M153" s="211" t="s">
        <v>5</v>
      </c>
      <c r="N153" s="212" t="s">
        <v>51</v>
      </c>
      <c r="O153" s="49"/>
      <c r="P153" s="213">
        <f>O153*H153</f>
        <v>0</v>
      </c>
      <c r="Q153" s="213">
        <v>0.15826000000000001</v>
      </c>
      <c r="R153" s="213">
        <f>Q153*H153</f>
        <v>25.321600000000004</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6984</v>
      </c>
    </row>
    <row r="154" s="1" customFormat="1">
      <c r="B154" s="48"/>
      <c r="D154" s="216" t="s">
        <v>288</v>
      </c>
      <c r="F154" s="217" t="s">
        <v>6985</v>
      </c>
      <c r="I154" s="218"/>
      <c r="L154" s="48"/>
      <c r="M154" s="219"/>
      <c r="N154" s="49"/>
      <c r="O154" s="49"/>
      <c r="P154" s="49"/>
      <c r="Q154" s="49"/>
      <c r="R154" s="49"/>
      <c r="S154" s="49"/>
      <c r="T154" s="87"/>
      <c r="AT154" s="26" t="s">
        <v>288</v>
      </c>
      <c r="AU154" s="26" t="s">
        <v>87</v>
      </c>
    </row>
    <row r="155" s="1" customFormat="1" ht="16.5" customHeight="1">
      <c r="B155" s="203"/>
      <c r="C155" s="204" t="s">
        <v>354</v>
      </c>
      <c r="D155" s="204" t="s">
        <v>282</v>
      </c>
      <c r="E155" s="205" t="s">
        <v>6986</v>
      </c>
      <c r="F155" s="206" t="s">
        <v>6987</v>
      </c>
      <c r="G155" s="207" t="s">
        <v>388</v>
      </c>
      <c r="H155" s="208">
        <v>160</v>
      </c>
      <c r="I155" s="209"/>
      <c r="J155" s="210">
        <f>ROUND(I155*H155,2)</f>
        <v>0</v>
      </c>
      <c r="K155" s="206" t="s">
        <v>389</v>
      </c>
      <c r="L155" s="48"/>
      <c r="M155" s="211" t="s">
        <v>5</v>
      </c>
      <c r="N155" s="212" t="s">
        <v>51</v>
      </c>
      <c r="O155" s="49"/>
      <c r="P155" s="213">
        <f>O155*H155</f>
        <v>0</v>
      </c>
      <c r="Q155" s="213">
        <v>0.00040999999999999999</v>
      </c>
      <c r="R155" s="213">
        <f>Q155*H155</f>
        <v>0.065599999999999992</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6988</v>
      </c>
    </row>
    <row r="156" s="1" customFormat="1">
      <c r="B156" s="48"/>
      <c r="D156" s="216" t="s">
        <v>288</v>
      </c>
      <c r="F156" s="217" t="s">
        <v>6989</v>
      </c>
      <c r="I156" s="218"/>
      <c r="L156" s="48"/>
      <c r="M156" s="219"/>
      <c r="N156" s="49"/>
      <c r="O156" s="49"/>
      <c r="P156" s="49"/>
      <c r="Q156" s="49"/>
      <c r="R156" s="49"/>
      <c r="S156" s="49"/>
      <c r="T156" s="87"/>
      <c r="AT156" s="26" t="s">
        <v>288</v>
      </c>
      <c r="AU156" s="26" t="s">
        <v>87</v>
      </c>
    </row>
    <row r="157" s="1" customFormat="1" ht="25.5" customHeight="1">
      <c r="B157" s="203"/>
      <c r="C157" s="204" t="s">
        <v>359</v>
      </c>
      <c r="D157" s="204" t="s">
        <v>282</v>
      </c>
      <c r="E157" s="205" t="s">
        <v>6990</v>
      </c>
      <c r="F157" s="206" t="s">
        <v>6991</v>
      </c>
      <c r="G157" s="207" t="s">
        <v>388</v>
      </c>
      <c r="H157" s="208">
        <v>160</v>
      </c>
      <c r="I157" s="209"/>
      <c r="J157" s="210">
        <f>ROUND(I157*H157,2)</f>
        <v>0</v>
      </c>
      <c r="K157" s="206" t="s">
        <v>389</v>
      </c>
      <c r="L157" s="48"/>
      <c r="M157" s="211" t="s">
        <v>5</v>
      </c>
      <c r="N157" s="212" t="s">
        <v>51</v>
      </c>
      <c r="O157" s="49"/>
      <c r="P157" s="213">
        <f>O157*H157</f>
        <v>0</v>
      </c>
      <c r="Q157" s="213">
        <v>0.10373</v>
      </c>
      <c r="R157" s="213">
        <f>Q157*H157</f>
        <v>16.596800000000002</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6992</v>
      </c>
    </row>
    <row r="158" s="1" customFormat="1">
      <c r="B158" s="48"/>
      <c r="D158" s="216" t="s">
        <v>288</v>
      </c>
      <c r="F158" s="217" t="s">
        <v>6993</v>
      </c>
      <c r="I158" s="218"/>
      <c r="L158" s="48"/>
      <c r="M158" s="219"/>
      <c r="N158" s="49"/>
      <c r="O158" s="49"/>
      <c r="P158" s="49"/>
      <c r="Q158" s="49"/>
      <c r="R158" s="49"/>
      <c r="S158" s="49"/>
      <c r="T158" s="87"/>
      <c r="AT158" s="26" t="s">
        <v>288</v>
      </c>
      <c r="AU158" s="26" t="s">
        <v>87</v>
      </c>
    </row>
    <row r="159" s="1" customFormat="1" ht="16.5" customHeight="1">
      <c r="B159" s="203"/>
      <c r="C159" s="204" t="s">
        <v>365</v>
      </c>
      <c r="D159" s="204" t="s">
        <v>282</v>
      </c>
      <c r="E159" s="205" t="s">
        <v>6994</v>
      </c>
      <c r="F159" s="206" t="s">
        <v>6995</v>
      </c>
      <c r="G159" s="207" t="s">
        <v>388</v>
      </c>
      <c r="H159" s="208">
        <v>176</v>
      </c>
      <c r="I159" s="209"/>
      <c r="J159" s="210">
        <f>ROUND(I159*H159,2)</f>
        <v>0</v>
      </c>
      <c r="K159" s="206" t="s">
        <v>389</v>
      </c>
      <c r="L159" s="48"/>
      <c r="M159" s="211" t="s">
        <v>5</v>
      </c>
      <c r="N159" s="212" t="s">
        <v>51</v>
      </c>
      <c r="O159" s="49"/>
      <c r="P159" s="213">
        <f>O159*H159</f>
        <v>0</v>
      </c>
      <c r="Q159" s="213">
        <v>0.2024</v>
      </c>
      <c r="R159" s="213">
        <f>Q159*H159</f>
        <v>35.622399999999999</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6996</v>
      </c>
    </row>
    <row r="160" s="1" customFormat="1">
      <c r="B160" s="48"/>
      <c r="D160" s="216" t="s">
        <v>288</v>
      </c>
      <c r="F160" s="217" t="s">
        <v>6997</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6929</v>
      </c>
      <c r="H161" s="242">
        <v>176</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4" customFormat="1">
      <c r="B162" s="247"/>
      <c r="D162" s="216" t="s">
        <v>402</v>
      </c>
      <c r="E162" s="248" t="s">
        <v>5</v>
      </c>
      <c r="F162" s="249" t="s">
        <v>405</v>
      </c>
      <c r="H162" s="250">
        <v>176</v>
      </c>
      <c r="I162" s="251"/>
      <c r="L162" s="247"/>
      <c r="M162" s="252"/>
      <c r="N162" s="253"/>
      <c r="O162" s="253"/>
      <c r="P162" s="253"/>
      <c r="Q162" s="253"/>
      <c r="R162" s="253"/>
      <c r="S162" s="253"/>
      <c r="T162" s="254"/>
      <c r="AT162" s="248" t="s">
        <v>402</v>
      </c>
      <c r="AU162" s="248" t="s">
        <v>87</v>
      </c>
      <c r="AV162" s="14" t="s">
        <v>286</v>
      </c>
      <c r="AW162" s="14" t="s">
        <v>43</v>
      </c>
      <c r="AX162" s="14" t="s">
        <v>24</v>
      </c>
      <c r="AY162" s="248" t="s">
        <v>281</v>
      </c>
    </row>
    <row r="163" s="1" customFormat="1" ht="16.5" customHeight="1">
      <c r="B163" s="203"/>
      <c r="C163" s="204" t="s">
        <v>370</v>
      </c>
      <c r="D163" s="204" t="s">
        <v>282</v>
      </c>
      <c r="E163" s="205" t="s">
        <v>6998</v>
      </c>
      <c r="F163" s="206" t="s">
        <v>6999</v>
      </c>
      <c r="G163" s="207" t="s">
        <v>388</v>
      </c>
      <c r="H163" s="208">
        <v>176</v>
      </c>
      <c r="I163" s="209"/>
      <c r="J163" s="210">
        <f>ROUND(I163*H163,2)</f>
        <v>0</v>
      </c>
      <c r="K163" s="206" t="s">
        <v>389</v>
      </c>
      <c r="L163" s="48"/>
      <c r="M163" s="211" t="s">
        <v>5</v>
      </c>
      <c r="N163" s="212" t="s">
        <v>51</v>
      </c>
      <c r="O163" s="49"/>
      <c r="P163" s="213">
        <f>O163*H163</f>
        <v>0</v>
      </c>
      <c r="Q163" s="213">
        <v>0.38624999999999998</v>
      </c>
      <c r="R163" s="213">
        <f>Q163*H163</f>
        <v>67.97999999999999</v>
      </c>
      <c r="S163" s="213">
        <v>0</v>
      </c>
      <c r="T163" s="214">
        <f>S163*H163</f>
        <v>0</v>
      </c>
      <c r="AR163" s="26" t="s">
        <v>286</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286</v>
      </c>
      <c r="BM163" s="26" t="s">
        <v>7000</v>
      </c>
    </row>
    <row r="164" s="1" customFormat="1">
      <c r="B164" s="48"/>
      <c r="D164" s="216" t="s">
        <v>288</v>
      </c>
      <c r="F164" s="217" t="s">
        <v>7001</v>
      </c>
      <c r="I164" s="218"/>
      <c r="L164" s="48"/>
      <c r="M164" s="219"/>
      <c r="N164" s="49"/>
      <c r="O164" s="49"/>
      <c r="P164" s="49"/>
      <c r="Q164" s="49"/>
      <c r="R164" s="49"/>
      <c r="S164" s="49"/>
      <c r="T164" s="87"/>
      <c r="AT164" s="26" t="s">
        <v>288</v>
      </c>
      <c r="AU164" s="26" t="s">
        <v>87</v>
      </c>
    </row>
    <row r="165" s="1" customFormat="1" ht="16.5" customHeight="1">
      <c r="B165" s="203"/>
      <c r="C165" s="204" t="s">
        <v>655</v>
      </c>
      <c r="D165" s="204" t="s">
        <v>282</v>
      </c>
      <c r="E165" s="205" t="s">
        <v>7002</v>
      </c>
      <c r="F165" s="206" t="s">
        <v>7003</v>
      </c>
      <c r="G165" s="207" t="s">
        <v>388</v>
      </c>
      <c r="H165" s="208">
        <v>160</v>
      </c>
      <c r="I165" s="209"/>
      <c r="J165" s="210">
        <f>ROUND(I165*H165,2)</f>
        <v>0</v>
      </c>
      <c r="K165" s="206" t="s">
        <v>389</v>
      </c>
      <c r="L165" s="48"/>
      <c r="M165" s="211" t="s">
        <v>5</v>
      </c>
      <c r="N165" s="212" t="s">
        <v>51</v>
      </c>
      <c r="O165" s="49"/>
      <c r="P165" s="213">
        <f>O165*H165</f>
        <v>0</v>
      </c>
      <c r="Q165" s="213">
        <v>0.25094</v>
      </c>
      <c r="R165" s="213">
        <f>Q165*H165</f>
        <v>40.150399999999998</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7004</v>
      </c>
    </row>
    <row r="166" s="1" customFormat="1">
      <c r="B166" s="48"/>
      <c r="D166" s="216" t="s">
        <v>288</v>
      </c>
      <c r="F166" s="217" t="s">
        <v>7005</v>
      </c>
      <c r="I166" s="218"/>
      <c r="L166" s="48"/>
      <c r="M166" s="219"/>
      <c r="N166" s="49"/>
      <c r="O166" s="49"/>
      <c r="P166" s="49"/>
      <c r="Q166" s="49"/>
      <c r="R166" s="49"/>
      <c r="S166" s="49"/>
      <c r="T166" s="87"/>
      <c r="AT166" s="26" t="s">
        <v>288</v>
      </c>
      <c r="AU166" s="26" t="s">
        <v>87</v>
      </c>
    </row>
    <row r="167" s="1" customFormat="1" ht="16.5" customHeight="1">
      <c r="B167" s="203"/>
      <c r="C167" s="204" t="s">
        <v>10</v>
      </c>
      <c r="D167" s="204" t="s">
        <v>282</v>
      </c>
      <c r="E167" s="205" t="s">
        <v>7002</v>
      </c>
      <c r="F167" s="206" t="s">
        <v>7003</v>
      </c>
      <c r="G167" s="207" t="s">
        <v>388</v>
      </c>
      <c r="H167" s="208">
        <v>160</v>
      </c>
      <c r="I167" s="209"/>
      <c r="J167" s="210">
        <f>ROUND(I167*H167,2)</f>
        <v>0</v>
      </c>
      <c r="K167" s="206" t="s">
        <v>389</v>
      </c>
      <c r="L167" s="48"/>
      <c r="M167" s="211" t="s">
        <v>5</v>
      </c>
      <c r="N167" s="212" t="s">
        <v>51</v>
      </c>
      <c r="O167" s="49"/>
      <c r="P167" s="213">
        <f>O167*H167</f>
        <v>0</v>
      </c>
      <c r="Q167" s="213">
        <v>0.25094</v>
      </c>
      <c r="R167" s="213">
        <f>Q167*H167</f>
        <v>40.150399999999998</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7006</v>
      </c>
    </row>
    <row r="168" s="1" customFormat="1">
      <c r="B168" s="48"/>
      <c r="D168" s="216" t="s">
        <v>288</v>
      </c>
      <c r="F168" s="217" t="s">
        <v>7005</v>
      </c>
      <c r="I168" s="218"/>
      <c r="L168" s="48"/>
      <c r="M168" s="219"/>
      <c r="N168" s="49"/>
      <c r="O168" s="49"/>
      <c r="P168" s="49"/>
      <c r="Q168" s="49"/>
      <c r="R168" s="49"/>
      <c r="S168" s="49"/>
      <c r="T168" s="87"/>
      <c r="AT168" s="26" t="s">
        <v>288</v>
      </c>
      <c r="AU168" s="26" t="s">
        <v>87</v>
      </c>
    </row>
    <row r="169" s="1" customFormat="1" ht="16.5" customHeight="1">
      <c r="B169" s="203"/>
      <c r="C169" s="204" t="s">
        <v>670</v>
      </c>
      <c r="D169" s="204" t="s">
        <v>282</v>
      </c>
      <c r="E169" s="205" t="s">
        <v>7007</v>
      </c>
      <c r="F169" s="206" t="s">
        <v>7008</v>
      </c>
      <c r="G169" s="207" t="s">
        <v>388</v>
      </c>
      <c r="H169" s="208">
        <v>160</v>
      </c>
      <c r="I169" s="209"/>
      <c r="J169" s="210">
        <f>ROUND(I169*H169,2)</f>
        <v>0</v>
      </c>
      <c r="K169" s="206" t="s">
        <v>389</v>
      </c>
      <c r="L169" s="48"/>
      <c r="M169" s="211" t="s">
        <v>5</v>
      </c>
      <c r="N169" s="212" t="s">
        <v>51</v>
      </c>
      <c r="O169" s="49"/>
      <c r="P169" s="213">
        <f>O169*H169</f>
        <v>0</v>
      </c>
      <c r="Q169" s="213">
        <v>0.061850000000000002</v>
      </c>
      <c r="R169" s="213">
        <f>Q169*H169</f>
        <v>9.8960000000000008</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7009</v>
      </c>
    </row>
    <row r="170" s="1" customFormat="1">
      <c r="B170" s="48"/>
      <c r="D170" s="216" t="s">
        <v>288</v>
      </c>
      <c r="F170" s="217" t="s">
        <v>7010</v>
      </c>
      <c r="I170" s="218"/>
      <c r="L170" s="48"/>
      <c r="M170" s="219"/>
      <c r="N170" s="49"/>
      <c r="O170" s="49"/>
      <c r="P170" s="49"/>
      <c r="Q170" s="49"/>
      <c r="R170" s="49"/>
      <c r="S170" s="49"/>
      <c r="T170" s="87"/>
      <c r="AT170" s="26" t="s">
        <v>288</v>
      </c>
      <c r="AU170" s="26" t="s">
        <v>87</v>
      </c>
    </row>
    <row r="171" s="1" customFormat="1" ht="25.5" customHeight="1">
      <c r="B171" s="203"/>
      <c r="C171" s="204" t="s">
        <v>677</v>
      </c>
      <c r="D171" s="204" t="s">
        <v>282</v>
      </c>
      <c r="E171" s="205" t="s">
        <v>7011</v>
      </c>
      <c r="F171" s="206" t="s">
        <v>7012</v>
      </c>
      <c r="G171" s="207" t="s">
        <v>388</v>
      </c>
      <c r="H171" s="208">
        <v>160</v>
      </c>
      <c r="I171" s="209"/>
      <c r="J171" s="210">
        <f>ROUND(I171*H171,2)</f>
        <v>0</v>
      </c>
      <c r="K171" s="206" t="s">
        <v>389</v>
      </c>
      <c r="L171" s="48"/>
      <c r="M171" s="211" t="s">
        <v>5</v>
      </c>
      <c r="N171" s="212" t="s">
        <v>51</v>
      </c>
      <c r="O171" s="49"/>
      <c r="P171" s="213">
        <f>O171*H171</f>
        <v>0</v>
      </c>
      <c r="Q171" s="213">
        <v>0.098000000000000004</v>
      </c>
      <c r="R171" s="213">
        <f>Q171*H171</f>
        <v>15.68</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7013</v>
      </c>
    </row>
    <row r="172" s="1" customFormat="1">
      <c r="B172" s="48"/>
      <c r="D172" s="216" t="s">
        <v>288</v>
      </c>
      <c r="F172" s="217" t="s">
        <v>7014</v>
      </c>
      <c r="I172" s="218"/>
      <c r="L172" s="48"/>
      <c r="M172" s="219"/>
      <c r="N172" s="49"/>
      <c r="O172" s="49"/>
      <c r="P172" s="49"/>
      <c r="Q172" s="49"/>
      <c r="R172" s="49"/>
      <c r="S172" s="49"/>
      <c r="T172" s="87"/>
      <c r="AT172" s="26" t="s">
        <v>288</v>
      </c>
      <c r="AU172" s="26" t="s">
        <v>87</v>
      </c>
    </row>
    <row r="173" s="1" customFormat="1" ht="16.5" customHeight="1">
      <c r="B173" s="203"/>
      <c r="C173" s="255" t="s">
        <v>685</v>
      </c>
      <c r="D173" s="255" t="s">
        <v>512</v>
      </c>
      <c r="E173" s="256" t="s">
        <v>7015</v>
      </c>
      <c r="F173" s="257" t="s">
        <v>7016</v>
      </c>
      <c r="G173" s="258" t="s">
        <v>515</v>
      </c>
      <c r="H173" s="259">
        <v>163.19999999999999</v>
      </c>
      <c r="I173" s="260"/>
      <c r="J173" s="261">
        <f>ROUND(I173*H173,2)</f>
        <v>0</v>
      </c>
      <c r="K173" s="257" t="s">
        <v>389</v>
      </c>
      <c r="L173" s="262"/>
      <c r="M173" s="263" t="s">
        <v>5</v>
      </c>
      <c r="N173" s="264" t="s">
        <v>51</v>
      </c>
      <c r="O173" s="49"/>
      <c r="P173" s="213">
        <f>O173*H173</f>
        <v>0</v>
      </c>
      <c r="Q173" s="213">
        <v>0.033000000000000002</v>
      </c>
      <c r="R173" s="213">
        <f>Q173*H173</f>
        <v>5.3856000000000002</v>
      </c>
      <c r="S173" s="213">
        <v>0</v>
      </c>
      <c r="T173" s="214">
        <f>S173*H173</f>
        <v>0</v>
      </c>
      <c r="AR173" s="26" t="s">
        <v>316</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7017</v>
      </c>
    </row>
    <row r="174" s="1" customFormat="1">
      <c r="B174" s="48"/>
      <c r="D174" s="216" t="s">
        <v>288</v>
      </c>
      <c r="F174" s="217" t="s">
        <v>7016</v>
      </c>
      <c r="I174" s="218"/>
      <c r="L174" s="48"/>
      <c r="M174" s="219"/>
      <c r="N174" s="49"/>
      <c r="O174" s="49"/>
      <c r="P174" s="49"/>
      <c r="Q174" s="49"/>
      <c r="R174" s="49"/>
      <c r="S174" s="49"/>
      <c r="T174" s="87"/>
      <c r="AT174" s="26" t="s">
        <v>288</v>
      </c>
      <c r="AU174" s="26" t="s">
        <v>87</v>
      </c>
    </row>
    <row r="175" s="13" customFormat="1">
      <c r="B175" s="239"/>
      <c r="D175" s="216" t="s">
        <v>402</v>
      </c>
      <c r="E175" s="240" t="s">
        <v>5</v>
      </c>
      <c r="F175" s="241" t="s">
        <v>7018</v>
      </c>
      <c r="H175" s="242">
        <v>163.19999999999999</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4" customFormat="1">
      <c r="B176" s="247"/>
      <c r="D176" s="216" t="s">
        <v>402</v>
      </c>
      <c r="E176" s="248" t="s">
        <v>5</v>
      </c>
      <c r="F176" s="249" t="s">
        <v>405</v>
      </c>
      <c r="H176" s="250">
        <v>163.19999999999999</v>
      </c>
      <c r="I176" s="251"/>
      <c r="L176" s="247"/>
      <c r="M176" s="252"/>
      <c r="N176" s="253"/>
      <c r="O176" s="253"/>
      <c r="P176" s="253"/>
      <c r="Q176" s="253"/>
      <c r="R176" s="253"/>
      <c r="S176" s="253"/>
      <c r="T176" s="254"/>
      <c r="AT176" s="248" t="s">
        <v>402</v>
      </c>
      <c r="AU176" s="248" t="s">
        <v>87</v>
      </c>
      <c r="AV176" s="14" t="s">
        <v>286</v>
      </c>
      <c r="AW176" s="14" t="s">
        <v>43</v>
      </c>
      <c r="AX176" s="14" t="s">
        <v>24</v>
      </c>
      <c r="AY176" s="248" t="s">
        <v>281</v>
      </c>
    </row>
    <row r="177" s="1" customFormat="1" ht="16.5" customHeight="1">
      <c r="B177" s="203"/>
      <c r="C177" s="204" t="s">
        <v>692</v>
      </c>
      <c r="D177" s="204" t="s">
        <v>282</v>
      </c>
      <c r="E177" s="205" t="s">
        <v>7019</v>
      </c>
      <c r="F177" s="206" t="s">
        <v>7020</v>
      </c>
      <c r="G177" s="207" t="s">
        <v>394</v>
      </c>
      <c r="H177" s="208">
        <v>19</v>
      </c>
      <c r="I177" s="209"/>
      <c r="J177" s="210">
        <f>ROUND(I177*H177,2)</f>
        <v>0</v>
      </c>
      <c r="K177" s="206" t="s">
        <v>389</v>
      </c>
      <c r="L177" s="48"/>
      <c r="M177" s="211" t="s">
        <v>5</v>
      </c>
      <c r="N177" s="212" t="s">
        <v>51</v>
      </c>
      <c r="O177" s="49"/>
      <c r="P177" s="213">
        <f>O177*H177</f>
        <v>0</v>
      </c>
      <c r="Q177" s="213">
        <v>0.0035999999999999999</v>
      </c>
      <c r="R177" s="213">
        <f>Q177*H177</f>
        <v>0.068400000000000002</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7021</v>
      </c>
    </row>
    <row r="178" s="1" customFormat="1">
      <c r="B178" s="48"/>
      <c r="D178" s="216" t="s">
        <v>288</v>
      </c>
      <c r="F178" s="217" t="s">
        <v>7020</v>
      </c>
      <c r="I178" s="218"/>
      <c r="L178" s="48"/>
      <c r="M178" s="219"/>
      <c r="N178" s="49"/>
      <c r="O178" s="49"/>
      <c r="P178" s="49"/>
      <c r="Q178" s="49"/>
      <c r="R178" s="49"/>
      <c r="S178" s="49"/>
      <c r="T178" s="87"/>
      <c r="AT178" s="26" t="s">
        <v>288</v>
      </c>
      <c r="AU178" s="26" t="s">
        <v>87</v>
      </c>
    </row>
    <row r="179" s="10" customFormat="1" ht="29.88" customHeight="1">
      <c r="B179" s="192"/>
      <c r="D179" s="193" t="s">
        <v>79</v>
      </c>
      <c r="E179" s="230" t="s">
        <v>321</v>
      </c>
      <c r="F179" s="230" t="s">
        <v>2109</v>
      </c>
      <c r="I179" s="195"/>
      <c r="J179" s="231">
        <f>BK179</f>
        <v>0</v>
      </c>
      <c r="L179" s="192"/>
      <c r="M179" s="197"/>
      <c r="N179" s="198"/>
      <c r="O179" s="198"/>
      <c r="P179" s="199">
        <f>SUM(P180:P197)</f>
        <v>0</v>
      </c>
      <c r="Q179" s="198"/>
      <c r="R179" s="199">
        <f>SUM(R180:R197)</f>
        <v>23.0775024</v>
      </c>
      <c r="S179" s="198"/>
      <c r="T179" s="200">
        <f>SUM(T180:T197)</f>
        <v>0</v>
      </c>
      <c r="AR179" s="193" t="s">
        <v>24</v>
      </c>
      <c r="AT179" s="201" t="s">
        <v>79</v>
      </c>
      <c r="AU179" s="201" t="s">
        <v>24</v>
      </c>
      <c r="AY179" s="193" t="s">
        <v>281</v>
      </c>
      <c r="BK179" s="202">
        <f>SUM(BK180:BK197)</f>
        <v>0</v>
      </c>
    </row>
    <row r="180" s="1" customFormat="1" ht="25.5" customHeight="1">
      <c r="B180" s="203"/>
      <c r="C180" s="204" t="s">
        <v>699</v>
      </c>
      <c r="D180" s="204" t="s">
        <v>282</v>
      </c>
      <c r="E180" s="205" t="s">
        <v>7022</v>
      </c>
      <c r="F180" s="206" t="s">
        <v>7023</v>
      </c>
      <c r="G180" s="207" t="s">
        <v>394</v>
      </c>
      <c r="H180" s="208">
        <v>20</v>
      </c>
      <c r="I180" s="209"/>
      <c r="J180" s="210">
        <f>ROUND(I180*H180,2)</f>
        <v>0</v>
      </c>
      <c r="K180" s="206" t="s">
        <v>389</v>
      </c>
      <c r="L180" s="48"/>
      <c r="M180" s="211" t="s">
        <v>5</v>
      </c>
      <c r="N180" s="212" t="s">
        <v>51</v>
      </c>
      <c r="O180" s="49"/>
      <c r="P180" s="213">
        <f>O180*H180</f>
        <v>0</v>
      </c>
      <c r="Q180" s="213">
        <v>0.080876400000000001</v>
      </c>
      <c r="R180" s="213">
        <f>Q180*H180</f>
        <v>1.6175280000000001</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7024</v>
      </c>
    </row>
    <row r="181" s="1" customFormat="1">
      <c r="B181" s="48"/>
      <c r="D181" s="216" t="s">
        <v>288</v>
      </c>
      <c r="F181" s="217" t="s">
        <v>7025</v>
      </c>
      <c r="I181" s="218"/>
      <c r="L181" s="48"/>
      <c r="M181" s="219"/>
      <c r="N181" s="49"/>
      <c r="O181" s="49"/>
      <c r="P181" s="49"/>
      <c r="Q181" s="49"/>
      <c r="R181" s="49"/>
      <c r="S181" s="49"/>
      <c r="T181" s="87"/>
      <c r="AT181" s="26" t="s">
        <v>288</v>
      </c>
      <c r="AU181" s="26" t="s">
        <v>87</v>
      </c>
    </row>
    <row r="182" s="1" customFormat="1" ht="16.5" customHeight="1">
      <c r="B182" s="203"/>
      <c r="C182" s="255" t="s">
        <v>704</v>
      </c>
      <c r="D182" s="255" t="s">
        <v>512</v>
      </c>
      <c r="E182" s="256" t="s">
        <v>7026</v>
      </c>
      <c r="F182" s="257" t="s">
        <v>7027</v>
      </c>
      <c r="G182" s="258" t="s">
        <v>515</v>
      </c>
      <c r="H182" s="259">
        <v>40.799999999999997</v>
      </c>
      <c r="I182" s="260"/>
      <c r="J182" s="261">
        <f>ROUND(I182*H182,2)</f>
        <v>0</v>
      </c>
      <c r="K182" s="257" t="s">
        <v>389</v>
      </c>
      <c r="L182" s="262"/>
      <c r="M182" s="263" t="s">
        <v>5</v>
      </c>
      <c r="N182" s="264" t="s">
        <v>51</v>
      </c>
      <c r="O182" s="49"/>
      <c r="P182" s="213">
        <f>O182*H182</f>
        <v>0</v>
      </c>
      <c r="Q182" s="213">
        <v>0.022200000000000001</v>
      </c>
      <c r="R182" s="213">
        <f>Q182*H182</f>
        <v>0.90576000000000001</v>
      </c>
      <c r="S182" s="213">
        <v>0</v>
      </c>
      <c r="T182" s="214">
        <f>S182*H182</f>
        <v>0</v>
      </c>
      <c r="AR182" s="26" t="s">
        <v>316</v>
      </c>
      <c r="AT182" s="26" t="s">
        <v>512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286</v>
      </c>
      <c r="BM182" s="26" t="s">
        <v>7028</v>
      </c>
    </row>
    <row r="183" s="1" customFormat="1">
      <c r="B183" s="48"/>
      <c r="D183" s="216" t="s">
        <v>288</v>
      </c>
      <c r="F183" s="217" t="s">
        <v>7027</v>
      </c>
      <c r="I183" s="218"/>
      <c r="L183" s="48"/>
      <c r="M183" s="219"/>
      <c r="N183" s="49"/>
      <c r="O183" s="49"/>
      <c r="P183" s="49"/>
      <c r="Q183" s="49"/>
      <c r="R183" s="49"/>
      <c r="S183" s="49"/>
      <c r="T183" s="87"/>
      <c r="AT183" s="26" t="s">
        <v>288</v>
      </c>
      <c r="AU183" s="26" t="s">
        <v>87</v>
      </c>
    </row>
    <row r="184" s="13" customFormat="1">
      <c r="B184" s="239"/>
      <c r="D184" s="216" t="s">
        <v>402</v>
      </c>
      <c r="E184" s="240" t="s">
        <v>5</v>
      </c>
      <c r="F184" s="241" t="s">
        <v>7029</v>
      </c>
      <c r="H184" s="242">
        <v>40.799999999999997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40.799999999999997</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04" t="s">
        <v>717</v>
      </c>
      <c r="D186" s="204" t="s">
        <v>282</v>
      </c>
      <c r="E186" s="205" t="s">
        <v>7030</v>
      </c>
      <c r="F186" s="206" t="s">
        <v>7031</v>
      </c>
      <c r="G186" s="207" t="s">
        <v>394</v>
      </c>
      <c r="H186" s="208">
        <v>45</v>
      </c>
      <c r="I186" s="209"/>
      <c r="J186" s="210">
        <f>ROUND(I186*H186,2)</f>
        <v>0</v>
      </c>
      <c r="K186" s="206" t="s">
        <v>389</v>
      </c>
      <c r="L186" s="48"/>
      <c r="M186" s="211" t="s">
        <v>5</v>
      </c>
      <c r="N186" s="212" t="s">
        <v>51</v>
      </c>
      <c r="O186" s="49"/>
      <c r="P186" s="213">
        <f>O186*H186</f>
        <v>0</v>
      </c>
      <c r="Q186" s="213">
        <v>0.15539952000000001</v>
      </c>
      <c r="R186" s="213">
        <f>Q186*H186</f>
        <v>6.9929784000000002</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7032</v>
      </c>
    </row>
    <row r="187" s="1" customFormat="1">
      <c r="B187" s="48"/>
      <c r="D187" s="216" t="s">
        <v>288</v>
      </c>
      <c r="F187" s="217" t="s">
        <v>7033</v>
      </c>
      <c r="I187" s="218"/>
      <c r="L187" s="48"/>
      <c r="M187" s="219"/>
      <c r="N187" s="49"/>
      <c r="O187" s="49"/>
      <c r="P187" s="49"/>
      <c r="Q187" s="49"/>
      <c r="R187" s="49"/>
      <c r="S187" s="49"/>
      <c r="T187" s="87"/>
      <c r="AT187" s="26" t="s">
        <v>288</v>
      </c>
      <c r="AU187" s="26" t="s">
        <v>87</v>
      </c>
    </row>
    <row r="188" s="1" customFormat="1" ht="16.5" customHeight="1">
      <c r="B188" s="203"/>
      <c r="C188" s="255" t="s">
        <v>721</v>
      </c>
      <c r="D188" s="255" t="s">
        <v>512</v>
      </c>
      <c r="E188" s="256" t="s">
        <v>7034</v>
      </c>
      <c r="F188" s="257" t="s">
        <v>7035</v>
      </c>
      <c r="G188" s="258" t="s">
        <v>515</v>
      </c>
      <c r="H188" s="259">
        <v>45.899999999999999</v>
      </c>
      <c r="I188" s="260"/>
      <c r="J188" s="261">
        <f>ROUND(I188*H188,2)</f>
        <v>0</v>
      </c>
      <c r="K188" s="257" t="s">
        <v>389</v>
      </c>
      <c r="L188" s="262"/>
      <c r="M188" s="263" t="s">
        <v>5</v>
      </c>
      <c r="N188" s="264" t="s">
        <v>51</v>
      </c>
      <c r="O188" s="49"/>
      <c r="P188" s="213">
        <f>O188*H188</f>
        <v>0</v>
      </c>
      <c r="Q188" s="213">
        <v>0.029999999999999999</v>
      </c>
      <c r="R188" s="213">
        <f>Q188*H188</f>
        <v>1.377</v>
      </c>
      <c r="S188" s="213">
        <v>0</v>
      </c>
      <c r="T188" s="214">
        <f>S188*H188</f>
        <v>0</v>
      </c>
      <c r="AR188" s="26" t="s">
        <v>316</v>
      </c>
      <c r="AT188" s="26" t="s">
        <v>512</v>
      </c>
      <c r="AU188" s="26" t="s">
        <v>87</v>
      </c>
      <c r="AY188" s="26" t="s">
        <v>281</v>
      </c>
      <c r="BE188" s="215">
        <f>IF(N188="základní",J188,0)</f>
        <v>0</v>
      </c>
      <c r="BF188" s="215">
        <f>IF(N188="snížená",J188,0)</f>
        <v>0</v>
      </c>
      <c r="BG188" s="215">
        <f>IF(N188="zákl. přenesená",J188,0)</f>
        <v>0</v>
      </c>
      <c r="BH188" s="215">
        <f>IF(N188="sníž. přenesená",J188,0)</f>
        <v>0</v>
      </c>
      <c r="BI188" s="215">
        <f>IF(N188="nulová",J188,0)</f>
        <v>0</v>
      </c>
      <c r="BJ188" s="26" t="s">
        <v>24</v>
      </c>
      <c r="BK188" s="215">
        <f>ROUND(I188*H188,2)</f>
        <v>0</v>
      </c>
      <c r="BL188" s="26" t="s">
        <v>286</v>
      </c>
      <c r="BM188" s="26" t="s">
        <v>7036</v>
      </c>
    </row>
    <row r="189" s="1" customFormat="1">
      <c r="B189" s="48"/>
      <c r="D189" s="216" t="s">
        <v>288</v>
      </c>
      <c r="F189" s="217" t="s">
        <v>7035</v>
      </c>
      <c r="I189" s="218"/>
      <c r="L189" s="48"/>
      <c r="M189" s="219"/>
      <c r="N189" s="49"/>
      <c r="O189" s="49"/>
      <c r="P189" s="49"/>
      <c r="Q189" s="49"/>
      <c r="R189" s="49"/>
      <c r="S189" s="49"/>
      <c r="T189" s="87"/>
      <c r="AT189" s="26" t="s">
        <v>288</v>
      </c>
      <c r="AU189" s="26" t="s">
        <v>87</v>
      </c>
    </row>
    <row r="190" s="13" customFormat="1">
      <c r="B190" s="239"/>
      <c r="D190" s="216" t="s">
        <v>402</v>
      </c>
      <c r="E190" s="240" t="s">
        <v>5</v>
      </c>
      <c r="F190" s="241" t="s">
        <v>7037</v>
      </c>
      <c r="H190" s="242">
        <v>45.899999999999999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45.899999999999999</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25.5" customHeight="1">
      <c r="B192" s="203"/>
      <c r="C192" s="204" t="s">
        <v>727</v>
      </c>
      <c r="D192" s="204" t="s">
        <v>282</v>
      </c>
      <c r="E192" s="205" t="s">
        <v>7038</v>
      </c>
      <c r="F192" s="206" t="s">
        <v>7039</v>
      </c>
      <c r="G192" s="207" t="s">
        <v>408</v>
      </c>
      <c r="H192" s="208">
        <v>5.4000000000000004</v>
      </c>
      <c r="I192" s="209"/>
      <c r="J192" s="210">
        <f>ROUND(I192*H192,2)</f>
        <v>0</v>
      </c>
      <c r="K192" s="206" t="s">
        <v>389</v>
      </c>
      <c r="L192" s="48"/>
      <c r="M192" s="211" t="s">
        <v>5</v>
      </c>
      <c r="N192" s="212" t="s">
        <v>51</v>
      </c>
      <c r="O192" s="49"/>
      <c r="P192" s="213">
        <f>O192*H192</f>
        <v>0</v>
      </c>
      <c r="Q192" s="213">
        <v>2.2563399999999998</v>
      </c>
      <c r="R192" s="213">
        <f>Q192*H192</f>
        <v>12.184236</v>
      </c>
      <c r="S192" s="213">
        <v>0</v>
      </c>
      <c r="T192" s="214">
        <f>S192*H192</f>
        <v>0</v>
      </c>
      <c r="AR192" s="26" t="s">
        <v>286</v>
      </c>
      <c r="AT192" s="26" t="s">
        <v>282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286</v>
      </c>
      <c r="BM192" s="26" t="s">
        <v>7040</v>
      </c>
    </row>
    <row r="193" s="1" customFormat="1">
      <c r="B193" s="48"/>
      <c r="D193" s="216" t="s">
        <v>288</v>
      </c>
      <c r="F193" s="217" t="s">
        <v>7041</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7042</v>
      </c>
      <c r="H194" s="242">
        <v>5.4000000000000004</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5.4000000000000004</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16.5" customHeight="1">
      <c r="B196" s="203"/>
      <c r="C196" s="204" t="s">
        <v>732</v>
      </c>
      <c r="D196" s="204" t="s">
        <v>282</v>
      </c>
      <c r="E196" s="205" t="s">
        <v>7043</v>
      </c>
      <c r="F196" s="206" t="s">
        <v>7044</v>
      </c>
      <c r="G196" s="207" t="s">
        <v>394</v>
      </c>
      <c r="H196" s="208">
        <v>19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7045</v>
      </c>
    </row>
    <row r="197" s="1" customFormat="1">
      <c r="B197" s="48"/>
      <c r="D197" s="216" t="s">
        <v>288</v>
      </c>
      <c r="F197" s="217" t="s">
        <v>7046</v>
      </c>
      <c r="I197" s="218"/>
      <c r="L197" s="48"/>
      <c r="M197" s="219"/>
      <c r="N197" s="49"/>
      <c r="O197" s="49"/>
      <c r="P197" s="49"/>
      <c r="Q197" s="49"/>
      <c r="R197" s="49"/>
      <c r="S197" s="49"/>
      <c r="T197" s="87"/>
      <c r="AT197" s="26" t="s">
        <v>288</v>
      </c>
      <c r="AU197" s="26" t="s">
        <v>87</v>
      </c>
    </row>
    <row r="198" s="10" customFormat="1" ht="29.88" customHeight="1">
      <c r="B198" s="192"/>
      <c r="D198" s="193" t="s">
        <v>79</v>
      </c>
      <c r="E198" s="230" t="s">
        <v>518</v>
      </c>
      <c r="F198" s="230" t="s">
        <v>519</v>
      </c>
      <c r="I198" s="195"/>
      <c r="J198" s="231">
        <f>BK198</f>
        <v>0</v>
      </c>
      <c r="L198" s="192"/>
      <c r="M198" s="197"/>
      <c r="N198" s="198"/>
      <c r="O198" s="198"/>
      <c r="P198" s="199">
        <f>SUM(P199:P212)</f>
        <v>0</v>
      </c>
      <c r="Q198" s="198"/>
      <c r="R198" s="199">
        <f>SUM(R199:R212)</f>
        <v>0</v>
      </c>
      <c r="S198" s="198"/>
      <c r="T198" s="200">
        <f>SUM(T199:T212)</f>
        <v>0</v>
      </c>
      <c r="AR198" s="193" t="s">
        <v>24</v>
      </c>
      <c r="AT198" s="201" t="s">
        <v>79</v>
      </c>
      <c r="AU198" s="201" t="s">
        <v>24</v>
      </c>
      <c r="AY198" s="193" t="s">
        <v>281</v>
      </c>
      <c r="BK198" s="202">
        <f>SUM(BK199:BK212)</f>
        <v>0</v>
      </c>
    </row>
    <row r="199" s="1" customFormat="1" ht="16.5" customHeight="1">
      <c r="B199" s="203"/>
      <c r="C199" s="204" t="s">
        <v>738</v>
      </c>
      <c r="D199" s="204" t="s">
        <v>282</v>
      </c>
      <c r="E199" s="205" t="s">
        <v>7047</v>
      </c>
      <c r="F199" s="206" t="s">
        <v>7048</v>
      </c>
      <c r="G199" s="207" t="s">
        <v>470</v>
      </c>
      <c r="H199" s="208">
        <v>257.61900000000003</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7049</v>
      </c>
    </row>
    <row r="200" s="1" customFormat="1">
      <c r="B200" s="48"/>
      <c r="D200" s="216" t="s">
        <v>288</v>
      </c>
      <c r="F200" s="217" t="s">
        <v>7050</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7051</v>
      </c>
      <c r="H201" s="242">
        <v>412.04500000000002</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7052</v>
      </c>
      <c r="H202" s="242">
        <v>-154.42599999999999</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257.61900000000003</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25.5" customHeight="1">
      <c r="B204" s="203"/>
      <c r="C204" s="204" t="s">
        <v>744</v>
      </c>
      <c r="D204" s="204" t="s">
        <v>282</v>
      </c>
      <c r="E204" s="205" t="s">
        <v>7053</v>
      </c>
      <c r="F204" s="206" t="s">
        <v>7054</v>
      </c>
      <c r="G204" s="207" t="s">
        <v>470</v>
      </c>
      <c r="H204" s="208">
        <v>154.42599999999999</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7055</v>
      </c>
    </row>
    <row r="205" s="1" customFormat="1">
      <c r="B205" s="48"/>
      <c r="D205" s="216" t="s">
        <v>288</v>
      </c>
      <c r="F205" s="217" t="s">
        <v>7056</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7057</v>
      </c>
      <c r="H206" s="242">
        <v>66.528000000000006</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3" customFormat="1">
      <c r="B207" s="239"/>
      <c r="D207" s="216" t="s">
        <v>402</v>
      </c>
      <c r="E207" s="240" t="s">
        <v>5</v>
      </c>
      <c r="F207" s="241" t="s">
        <v>7058</v>
      </c>
      <c r="H207" s="242">
        <v>44.789999999999999</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3" customFormat="1">
      <c r="B208" s="239"/>
      <c r="D208" s="216" t="s">
        <v>402</v>
      </c>
      <c r="E208" s="240" t="s">
        <v>5</v>
      </c>
      <c r="F208" s="241" t="s">
        <v>7059</v>
      </c>
      <c r="H208" s="242">
        <v>1.123</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3" customFormat="1">
      <c r="B209" s="239"/>
      <c r="D209" s="216" t="s">
        <v>402</v>
      </c>
      <c r="E209" s="240" t="s">
        <v>5</v>
      </c>
      <c r="F209" s="241" t="s">
        <v>7060</v>
      </c>
      <c r="H209" s="242">
        <v>25.321999999999999</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3" customFormat="1">
      <c r="B210" s="239"/>
      <c r="D210" s="216" t="s">
        <v>402</v>
      </c>
      <c r="E210" s="240" t="s">
        <v>5</v>
      </c>
      <c r="F210" s="241" t="s">
        <v>7061</v>
      </c>
      <c r="H210" s="242">
        <v>0.066000000000000003</v>
      </c>
      <c r="I210" s="243"/>
      <c r="L210" s="239"/>
      <c r="M210" s="244"/>
      <c r="N210" s="245"/>
      <c r="O210" s="245"/>
      <c r="P210" s="245"/>
      <c r="Q210" s="245"/>
      <c r="R210" s="245"/>
      <c r="S210" s="245"/>
      <c r="T210" s="246"/>
      <c r="AT210" s="240" t="s">
        <v>402</v>
      </c>
      <c r="AU210" s="240" t="s">
        <v>87</v>
      </c>
      <c r="AV210" s="13" t="s">
        <v>87</v>
      </c>
      <c r="AW210" s="13" t="s">
        <v>43</v>
      </c>
      <c r="AX210" s="13" t="s">
        <v>80</v>
      </c>
      <c r="AY210" s="240" t="s">
        <v>281</v>
      </c>
    </row>
    <row r="211" s="13" customFormat="1">
      <c r="B211" s="239"/>
      <c r="D211" s="216" t="s">
        <v>402</v>
      </c>
      <c r="E211" s="240" t="s">
        <v>5</v>
      </c>
      <c r="F211" s="241" t="s">
        <v>7062</v>
      </c>
      <c r="H211" s="242">
        <v>16.597000000000001</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4" customFormat="1">
      <c r="B212" s="247"/>
      <c r="D212" s="216" t="s">
        <v>402</v>
      </c>
      <c r="E212" s="248" t="s">
        <v>5</v>
      </c>
      <c r="F212" s="249" t="s">
        <v>405</v>
      </c>
      <c r="H212" s="250">
        <v>154.42599999999999</v>
      </c>
      <c r="I212" s="251"/>
      <c r="L212" s="247"/>
      <c r="M212" s="281"/>
      <c r="N212" s="282"/>
      <c r="O212" s="282"/>
      <c r="P212" s="282"/>
      <c r="Q212" s="282"/>
      <c r="R212" s="282"/>
      <c r="S212" s="282"/>
      <c r="T212" s="283"/>
      <c r="AT212" s="248" t="s">
        <v>402</v>
      </c>
      <c r="AU212" s="248" t="s">
        <v>87</v>
      </c>
      <c r="AV212" s="14" t="s">
        <v>286</v>
      </c>
      <c r="AW212" s="14" t="s">
        <v>43</v>
      </c>
      <c r="AX212" s="14" t="s">
        <v>24</v>
      </c>
      <c r="AY212" s="248" t="s">
        <v>281</v>
      </c>
    </row>
    <row r="213" s="1" customFormat="1" ht="6.96" customHeight="1">
      <c r="B213" s="69"/>
      <c r="C213" s="70"/>
      <c r="D213" s="70"/>
      <c r="E213" s="70"/>
      <c r="F213" s="70"/>
      <c r="G213" s="70"/>
      <c r="H213" s="70"/>
      <c r="I213" s="164"/>
      <c r="J213" s="70"/>
      <c r="K213" s="70"/>
      <c r="L213" s="48"/>
    </row>
  </sheetData>
  <autoFilter ref="C86:K212"/>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142</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7063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7064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143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7065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ROUND(SUM(BE94:BE502), 2)</f>
        <v>0</v>
      </c>
      <c r="G32" s="49"/>
      <c r="H32" s="49"/>
      <c r="I32" s="156">
        <v>0.20999999999999999</v>
      </c>
      <c r="J32" s="155">
        <f>ROUND(ROUND((SUM(BE94:BE502)), 2)*I32, 2)</f>
        <v>0</v>
      </c>
      <c r="K32" s="53"/>
    </row>
    <row r="33" s="1" customFormat="1" ht="14.4" customHeight="1">
      <c r="B33" s="48"/>
      <c r="C33" s="49"/>
      <c r="D33" s="49"/>
      <c r="E33" s="57" t="s">
        <v>52</v>
      </c>
      <c r="F33" s="155">
        <f>ROUND(SUM(BF94:BF502), 2)</f>
        <v>0</v>
      </c>
      <c r="G33" s="49"/>
      <c r="H33" s="49"/>
      <c r="I33" s="156">
        <v>0.14999999999999999</v>
      </c>
      <c r="J33" s="155">
        <f>ROUND(ROUND((SUM(BF94:BF502)), 2)*I33, 2)</f>
        <v>0</v>
      </c>
      <c r="K33" s="53"/>
    </row>
    <row r="34" hidden="1" s="1" customFormat="1" ht="14.4" customHeight="1">
      <c r="B34" s="48"/>
      <c r="C34" s="49"/>
      <c r="D34" s="49"/>
      <c r="E34" s="57" t="s">
        <v>53</v>
      </c>
      <c r="F34" s="155">
        <f>ROUND(SUM(BG94:BG502), 2)</f>
        <v>0</v>
      </c>
      <c r="G34" s="49"/>
      <c r="H34" s="49"/>
      <c r="I34" s="156">
        <v>0.20999999999999999</v>
      </c>
      <c r="J34" s="155">
        <v>0</v>
      </c>
      <c r="K34" s="53"/>
    </row>
    <row r="35" hidden="1" s="1" customFormat="1" ht="14.4" customHeight="1">
      <c r="B35" s="48"/>
      <c r="C35" s="49"/>
      <c r="D35" s="49"/>
      <c r="E35" s="57" t="s">
        <v>54</v>
      </c>
      <c r="F35" s="155">
        <f>ROUND(SUM(BH94:BH502), 2)</f>
        <v>0</v>
      </c>
      <c r="G35" s="49"/>
      <c r="H35" s="49"/>
      <c r="I35" s="156">
        <v>0.14999999999999999</v>
      </c>
      <c r="J35" s="155">
        <v>0</v>
      </c>
      <c r="K35" s="53"/>
    </row>
    <row r="36" hidden="1" s="1" customFormat="1" ht="14.4" customHeight="1">
      <c r="B36" s="48"/>
      <c r="C36" s="49"/>
      <c r="D36" s="49"/>
      <c r="E36" s="57" t="s">
        <v>55</v>
      </c>
      <c r="F36" s="155">
        <f>ROUND(SUM(BI94:BI502),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7063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I02_1 -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526</v>
      </c>
      <c r="E63" s="226"/>
      <c r="F63" s="226"/>
      <c r="G63" s="226"/>
      <c r="H63" s="226"/>
      <c r="I63" s="227"/>
      <c r="J63" s="228">
        <f>J175</f>
        <v>0</v>
      </c>
      <c r="K63" s="229"/>
    </row>
    <row r="64" s="11" customFormat="1" ht="19.92" customHeight="1">
      <c r="B64" s="223"/>
      <c r="C64" s="224"/>
      <c r="D64" s="225" t="s">
        <v>527</v>
      </c>
      <c r="E64" s="226"/>
      <c r="F64" s="226"/>
      <c r="G64" s="226"/>
      <c r="H64" s="226"/>
      <c r="I64" s="227"/>
      <c r="J64" s="228">
        <f>J330</f>
        <v>0</v>
      </c>
      <c r="K64" s="229"/>
    </row>
    <row r="65" s="11" customFormat="1" ht="19.92" customHeight="1">
      <c r="B65" s="223"/>
      <c r="C65" s="224"/>
      <c r="D65" s="225" t="s">
        <v>529</v>
      </c>
      <c r="E65" s="226"/>
      <c r="F65" s="226"/>
      <c r="G65" s="226"/>
      <c r="H65" s="226"/>
      <c r="I65" s="227"/>
      <c r="J65" s="228">
        <f>J408</f>
        <v>0</v>
      </c>
      <c r="K65" s="229"/>
    </row>
    <row r="66" s="11" customFormat="1" ht="19.92" customHeight="1">
      <c r="B66" s="223"/>
      <c r="C66" s="224"/>
      <c r="D66" s="225" t="s">
        <v>4923</v>
      </c>
      <c r="E66" s="226"/>
      <c r="F66" s="226"/>
      <c r="G66" s="226"/>
      <c r="H66" s="226"/>
      <c r="I66" s="227"/>
      <c r="J66" s="228">
        <f>J434</f>
        <v>0</v>
      </c>
      <c r="K66" s="229"/>
    </row>
    <row r="67" s="11" customFormat="1" ht="19.92" customHeight="1">
      <c r="B67" s="223"/>
      <c r="C67" s="224"/>
      <c r="D67" s="225" t="s">
        <v>535</v>
      </c>
      <c r="E67" s="226"/>
      <c r="F67" s="226"/>
      <c r="G67" s="226"/>
      <c r="H67" s="226"/>
      <c r="I67" s="227"/>
      <c r="J67" s="228">
        <f>J442</f>
        <v>0</v>
      </c>
      <c r="K67" s="229"/>
    </row>
    <row r="68" s="11" customFormat="1" ht="19.92" customHeight="1">
      <c r="B68" s="223"/>
      <c r="C68" s="224"/>
      <c r="D68" s="225" t="s">
        <v>382</v>
      </c>
      <c r="E68" s="226"/>
      <c r="F68" s="226"/>
      <c r="G68" s="226"/>
      <c r="H68" s="226"/>
      <c r="I68" s="227"/>
      <c r="J68" s="228">
        <f>J473</f>
        <v>0</v>
      </c>
      <c r="K68" s="229"/>
    </row>
    <row r="69" s="8" customFormat="1" ht="24.96" customHeight="1">
      <c r="B69" s="173"/>
      <c r="C69" s="174"/>
      <c r="D69" s="175" t="s">
        <v>536</v>
      </c>
      <c r="E69" s="176"/>
      <c r="F69" s="176"/>
      <c r="G69" s="176"/>
      <c r="H69" s="176"/>
      <c r="I69" s="177"/>
      <c r="J69" s="178">
        <f>J476</f>
        <v>0</v>
      </c>
      <c r="K69" s="179"/>
    </row>
    <row r="70" s="11" customFormat="1" ht="19.92" customHeight="1">
      <c r="B70" s="223"/>
      <c r="C70" s="224"/>
      <c r="D70" s="225" t="s">
        <v>4924</v>
      </c>
      <c r="E70" s="226"/>
      <c r="F70" s="226"/>
      <c r="G70" s="226"/>
      <c r="H70" s="226"/>
      <c r="I70" s="227"/>
      <c r="J70" s="228">
        <f>J477</f>
        <v>0</v>
      </c>
      <c r="K70" s="229"/>
    </row>
    <row r="71" s="11" customFormat="1" ht="19.92" customHeight="1">
      <c r="B71" s="223"/>
      <c r="C71" s="224"/>
      <c r="D71" s="225" t="s">
        <v>543</v>
      </c>
      <c r="E71" s="226"/>
      <c r="F71" s="226"/>
      <c r="G71" s="226"/>
      <c r="H71" s="226"/>
      <c r="I71" s="227"/>
      <c r="J71" s="228">
        <f>J480</f>
        <v>0</v>
      </c>
      <c r="K71" s="229"/>
    </row>
    <row r="72" s="11" customFormat="1" ht="19.92" customHeight="1">
      <c r="B72" s="223"/>
      <c r="C72" s="224"/>
      <c r="D72" s="225" t="s">
        <v>545</v>
      </c>
      <c r="E72" s="226"/>
      <c r="F72" s="226"/>
      <c r="G72" s="226"/>
      <c r="H72" s="226"/>
      <c r="I72" s="227"/>
      <c r="J72" s="228">
        <f>J488</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7063</v>
      </c>
      <c r="F84" s="1"/>
      <c r="G84" s="1"/>
      <c r="H84" s="1"/>
      <c r="L84" s="48"/>
    </row>
    <row r="85" s="1" customFormat="1" ht="14.4" customHeight="1">
      <c r="B85" s="48"/>
      <c r="C85" s="76" t="s">
        <v>256</v>
      </c>
      <c r="L85" s="48"/>
    </row>
    <row r="86" s="1" customFormat="1" ht="17.25" customHeight="1">
      <c r="B86" s="48"/>
      <c r="E86" s="79" t="str">
        <f>E11</f>
        <v>I02_1 - Architektonicko-stavební řešení</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15. 1. 2018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P95+P476</f>
        <v>0</v>
      </c>
      <c r="Q94" s="84"/>
      <c r="R94" s="189">
        <f>R95+R476</f>
        <v>916.49934433208193</v>
      </c>
      <c r="S94" s="84"/>
      <c r="T94" s="190">
        <f>T95+T476</f>
        <v>1.0001599999999999</v>
      </c>
      <c r="AT94" s="26" t="s">
        <v>79</v>
      </c>
      <c r="AU94" s="26" t="s">
        <v>262</v>
      </c>
      <c r="BK94" s="191">
        <f>BK95+BK476</f>
        <v>0</v>
      </c>
    </row>
    <row r="95" s="10" customFormat="1" ht="37.44" customHeight="1">
      <c r="B95" s="192"/>
      <c r="D95" s="193" t="s">
        <v>79</v>
      </c>
      <c r="E95" s="194" t="s">
        <v>383</v>
      </c>
      <c r="F95" s="194" t="s">
        <v>384</v>
      </c>
      <c r="I95" s="195"/>
      <c r="J95" s="196">
        <f>BK95</f>
        <v>0</v>
      </c>
      <c r="L95" s="192"/>
      <c r="M95" s="197"/>
      <c r="N95" s="198"/>
      <c r="O95" s="198"/>
      <c r="P95" s="199">
        <f>P96+P175+P330+P408+P434+P442+P473</f>
        <v>0</v>
      </c>
      <c r="Q95" s="198"/>
      <c r="R95" s="199">
        <f>R96+R175+R330+R408+R434+R442+R473</f>
        <v>914.16837433208195</v>
      </c>
      <c r="S95" s="198"/>
      <c r="T95" s="200">
        <f>T96+T175+T330+T408+T434+T442+T473</f>
        <v>1.0001599999999999</v>
      </c>
      <c r="AR95" s="193" t="s">
        <v>24</v>
      </c>
      <c r="AT95" s="201" t="s">
        <v>79</v>
      </c>
      <c r="AU95" s="201" t="s">
        <v>80</v>
      </c>
      <c r="AY95" s="193" t="s">
        <v>281</v>
      </c>
      <c r="BK95" s="202">
        <f>BK96+BK175+BK330+BK408+BK434+BK442+BK473</f>
        <v>0</v>
      </c>
    </row>
    <row r="96" s="10" customFormat="1" ht="19.92" customHeight="1">
      <c r="B96" s="192"/>
      <c r="D96" s="193" t="s">
        <v>79</v>
      </c>
      <c r="E96" s="230" t="s">
        <v>24</v>
      </c>
      <c r="F96" s="230" t="s">
        <v>385</v>
      </c>
      <c r="I96" s="195"/>
      <c r="J96" s="231">
        <f>BK96</f>
        <v>0</v>
      </c>
      <c r="L96" s="192"/>
      <c r="M96" s="197"/>
      <c r="N96" s="198"/>
      <c r="O96" s="198"/>
      <c r="P96" s="199">
        <f>SUM(P97:P174)</f>
        <v>0</v>
      </c>
      <c r="Q96" s="198"/>
      <c r="R96" s="199">
        <f>SUM(R97:R174)</f>
        <v>105.97908849999999</v>
      </c>
      <c r="S96" s="198"/>
      <c r="T96" s="200">
        <f>SUM(T97:T174)</f>
        <v>0</v>
      </c>
      <c r="AR96" s="193" t="s">
        <v>24</v>
      </c>
      <c r="AT96" s="201" t="s">
        <v>79</v>
      </c>
      <c r="AU96" s="201" t="s">
        <v>24</v>
      </c>
      <c r="AY96" s="193" t="s">
        <v>281</v>
      </c>
      <c r="BK96" s="202">
        <f>SUM(BK97:BK174)</f>
        <v>0</v>
      </c>
    </row>
    <row r="97" s="1" customFormat="1" ht="16.5" customHeight="1">
      <c r="B97" s="203"/>
      <c r="C97" s="204" t="s">
        <v>24</v>
      </c>
      <c r="D97" s="204" t="s">
        <v>282</v>
      </c>
      <c r="E97" s="205" t="s">
        <v>452</v>
      </c>
      <c r="F97" s="206" t="s">
        <v>453</v>
      </c>
      <c r="G97" s="207" t="s">
        <v>408</v>
      </c>
      <c r="H97" s="208">
        <v>7.9000000000000004</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7066</v>
      </c>
    </row>
    <row r="98" s="1" customFormat="1">
      <c r="B98" s="48"/>
      <c r="D98" s="216" t="s">
        <v>288</v>
      </c>
      <c r="F98" s="217" t="s">
        <v>455</v>
      </c>
      <c r="I98" s="218"/>
      <c r="L98" s="48"/>
      <c r="M98" s="219"/>
      <c r="N98" s="49"/>
      <c r="O98" s="49"/>
      <c r="P98" s="49"/>
      <c r="Q98" s="49"/>
      <c r="R98" s="49"/>
      <c r="S98" s="49"/>
      <c r="T98" s="87"/>
      <c r="AT98" s="26" t="s">
        <v>288</v>
      </c>
      <c r="AU98" s="26" t="s">
        <v>87</v>
      </c>
    </row>
    <row r="99" s="12" customFormat="1">
      <c r="B99" s="232"/>
      <c r="D99" s="216" t="s">
        <v>402</v>
      </c>
      <c r="E99" s="233" t="s">
        <v>5</v>
      </c>
      <c r="F99" s="234" t="s">
        <v>3623</v>
      </c>
      <c r="H99" s="233" t="s">
        <v>5</v>
      </c>
      <c r="I99" s="235"/>
      <c r="L99" s="232"/>
      <c r="M99" s="236"/>
      <c r="N99" s="237"/>
      <c r="O99" s="237"/>
      <c r="P99" s="237"/>
      <c r="Q99" s="237"/>
      <c r="R99" s="237"/>
      <c r="S99" s="237"/>
      <c r="T99" s="238"/>
      <c r="AT99" s="233" t="s">
        <v>402</v>
      </c>
      <c r="AU99" s="233" t="s">
        <v>87</v>
      </c>
      <c r="AV99" s="12" t="s">
        <v>24</v>
      </c>
      <c r="AW99" s="12" t="s">
        <v>43</v>
      </c>
      <c r="AX99" s="12" t="s">
        <v>80</v>
      </c>
      <c r="AY99" s="233" t="s">
        <v>281</v>
      </c>
    </row>
    <row r="100" s="13" customFormat="1">
      <c r="B100" s="239"/>
      <c r="D100" s="216" t="s">
        <v>402</v>
      </c>
      <c r="E100" s="240" t="s">
        <v>5</v>
      </c>
      <c r="F100" s="241" t="s">
        <v>7067</v>
      </c>
      <c r="H100" s="242">
        <v>0.88</v>
      </c>
      <c r="I100" s="243"/>
      <c r="L100" s="239"/>
      <c r="M100" s="244"/>
      <c r="N100" s="245"/>
      <c r="O100" s="245"/>
      <c r="P100" s="245"/>
      <c r="Q100" s="245"/>
      <c r="R100" s="245"/>
      <c r="S100" s="245"/>
      <c r="T100" s="246"/>
      <c r="AT100" s="240" t="s">
        <v>402</v>
      </c>
      <c r="AU100" s="240" t="s">
        <v>87</v>
      </c>
      <c r="AV100" s="13" t="s">
        <v>87</v>
      </c>
      <c r="AW100" s="13" t="s">
        <v>43</v>
      </c>
      <c r="AX100" s="13" t="s">
        <v>80</v>
      </c>
      <c r="AY100" s="240" t="s">
        <v>281</v>
      </c>
    </row>
    <row r="101" s="12" customFormat="1">
      <c r="B101" s="232"/>
      <c r="D101" s="216" t="s">
        <v>402</v>
      </c>
      <c r="E101" s="233" t="s">
        <v>5</v>
      </c>
      <c r="F101" s="234" t="s">
        <v>7068</v>
      </c>
      <c r="H101" s="233" t="s">
        <v>5</v>
      </c>
      <c r="I101" s="235"/>
      <c r="L101" s="232"/>
      <c r="M101" s="236"/>
      <c r="N101" s="237"/>
      <c r="O101" s="237"/>
      <c r="P101" s="237"/>
      <c r="Q101" s="237"/>
      <c r="R101" s="237"/>
      <c r="S101" s="237"/>
      <c r="T101" s="238"/>
      <c r="AT101" s="233" t="s">
        <v>402</v>
      </c>
      <c r="AU101" s="233" t="s">
        <v>87</v>
      </c>
      <c r="AV101" s="12" t="s">
        <v>24</v>
      </c>
      <c r="AW101" s="12" t="s">
        <v>43</v>
      </c>
      <c r="AX101" s="12" t="s">
        <v>80</v>
      </c>
      <c r="AY101" s="233" t="s">
        <v>281</v>
      </c>
    </row>
    <row r="102" s="13" customFormat="1">
      <c r="B102" s="239"/>
      <c r="D102" s="216" t="s">
        <v>402</v>
      </c>
      <c r="E102" s="240" t="s">
        <v>5</v>
      </c>
      <c r="F102" s="241" t="s">
        <v>7069</v>
      </c>
      <c r="H102" s="242">
        <v>7.0199999999999996</v>
      </c>
      <c r="I102" s="243"/>
      <c r="L102" s="239"/>
      <c r="M102" s="244"/>
      <c r="N102" s="245"/>
      <c r="O102" s="245"/>
      <c r="P102" s="245"/>
      <c r="Q102" s="245"/>
      <c r="R102" s="245"/>
      <c r="S102" s="245"/>
      <c r="T102" s="246"/>
      <c r="AT102" s="240" t="s">
        <v>402</v>
      </c>
      <c r="AU102" s="240" t="s">
        <v>87</v>
      </c>
      <c r="AV102" s="13" t="s">
        <v>87</v>
      </c>
      <c r="AW102" s="13" t="s">
        <v>43</v>
      </c>
      <c r="AX102" s="13" t="s">
        <v>80</v>
      </c>
      <c r="AY102" s="240" t="s">
        <v>281</v>
      </c>
    </row>
    <row r="103" s="14" customFormat="1">
      <c r="B103" s="247"/>
      <c r="D103" s="216" t="s">
        <v>402</v>
      </c>
      <c r="E103" s="248" t="s">
        <v>5</v>
      </c>
      <c r="F103" s="249" t="s">
        <v>405</v>
      </c>
      <c r="H103" s="250">
        <v>7.9000000000000004</v>
      </c>
      <c r="I103" s="251"/>
      <c r="L103" s="247"/>
      <c r="M103" s="252"/>
      <c r="N103" s="253"/>
      <c r="O103" s="253"/>
      <c r="P103" s="253"/>
      <c r="Q103" s="253"/>
      <c r="R103" s="253"/>
      <c r="S103" s="253"/>
      <c r="T103" s="254"/>
      <c r="AT103" s="248" t="s">
        <v>402</v>
      </c>
      <c r="AU103" s="248" t="s">
        <v>87</v>
      </c>
      <c r="AV103" s="14" t="s">
        <v>286</v>
      </c>
      <c r="AW103" s="14" t="s">
        <v>43</v>
      </c>
      <c r="AX103" s="14" t="s">
        <v>24</v>
      </c>
      <c r="AY103" s="248" t="s">
        <v>281</v>
      </c>
    </row>
    <row r="104" s="1" customFormat="1" ht="16.5" customHeight="1">
      <c r="B104" s="203"/>
      <c r="C104" s="204" t="s">
        <v>87</v>
      </c>
      <c r="D104" s="204" t="s">
        <v>282</v>
      </c>
      <c r="E104" s="205" t="s">
        <v>4967</v>
      </c>
      <c r="F104" s="206" t="s">
        <v>4968</v>
      </c>
      <c r="G104" s="207" t="s">
        <v>408</v>
      </c>
      <c r="H104" s="208">
        <v>7.0259999999999998</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7070</v>
      </c>
    </row>
    <row r="105" s="1" customFormat="1">
      <c r="B105" s="48"/>
      <c r="D105" s="216" t="s">
        <v>288</v>
      </c>
      <c r="F105" s="217" t="s">
        <v>4970</v>
      </c>
      <c r="I105" s="218"/>
      <c r="L105" s="48"/>
      <c r="M105" s="219"/>
      <c r="N105" s="49"/>
      <c r="O105" s="49"/>
      <c r="P105" s="49"/>
      <c r="Q105" s="49"/>
      <c r="R105" s="49"/>
      <c r="S105" s="49"/>
      <c r="T105" s="87"/>
      <c r="AT105" s="26" t="s">
        <v>288</v>
      </c>
      <c r="AU105" s="26" t="s">
        <v>87</v>
      </c>
    </row>
    <row r="106" s="12" customFormat="1">
      <c r="B106" s="232"/>
      <c r="D106" s="216" t="s">
        <v>402</v>
      </c>
      <c r="E106" s="233" t="s">
        <v>5</v>
      </c>
      <c r="F106" s="234" t="s">
        <v>7071</v>
      </c>
      <c r="H106" s="233" t="s">
        <v>5</v>
      </c>
      <c r="I106" s="235"/>
      <c r="L106" s="232"/>
      <c r="M106" s="236"/>
      <c r="N106" s="237"/>
      <c r="O106" s="237"/>
      <c r="P106" s="237"/>
      <c r="Q106" s="237"/>
      <c r="R106" s="237"/>
      <c r="S106" s="237"/>
      <c r="T106" s="238"/>
      <c r="AT106" s="233" t="s">
        <v>402</v>
      </c>
      <c r="AU106" s="233" t="s">
        <v>87</v>
      </c>
      <c r="AV106" s="12" t="s">
        <v>24</v>
      </c>
      <c r="AW106" s="12" t="s">
        <v>43</v>
      </c>
      <c r="AX106" s="12" t="s">
        <v>80</v>
      </c>
      <c r="AY106" s="233" t="s">
        <v>281</v>
      </c>
    </row>
    <row r="107" s="13" customFormat="1">
      <c r="B107" s="239"/>
      <c r="D107" s="216" t="s">
        <v>402</v>
      </c>
      <c r="E107" s="240" t="s">
        <v>5</v>
      </c>
      <c r="F107" s="241" t="s">
        <v>7072</v>
      </c>
      <c r="H107" s="242">
        <v>1.2</v>
      </c>
      <c r="I107" s="243"/>
      <c r="L107" s="239"/>
      <c r="M107" s="244"/>
      <c r="N107" s="245"/>
      <c r="O107" s="245"/>
      <c r="P107" s="245"/>
      <c r="Q107" s="245"/>
      <c r="R107" s="245"/>
      <c r="S107" s="245"/>
      <c r="T107" s="246"/>
      <c r="AT107" s="240" t="s">
        <v>402</v>
      </c>
      <c r="AU107" s="240" t="s">
        <v>87</v>
      </c>
      <c r="AV107" s="13" t="s">
        <v>87</v>
      </c>
      <c r="AW107" s="13" t="s">
        <v>43</v>
      </c>
      <c r="AX107" s="13" t="s">
        <v>80</v>
      </c>
      <c r="AY107" s="240" t="s">
        <v>281</v>
      </c>
    </row>
    <row r="108" s="13" customFormat="1">
      <c r="B108" s="239"/>
      <c r="D108" s="216" t="s">
        <v>402</v>
      </c>
      <c r="E108" s="240" t="s">
        <v>5</v>
      </c>
      <c r="F108" s="241" t="s">
        <v>7073</v>
      </c>
      <c r="H108" s="242">
        <v>0.72599999999999998</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2" customFormat="1">
      <c r="B109" s="232"/>
      <c r="D109" s="216" t="s">
        <v>402</v>
      </c>
      <c r="E109" s="233" t="s">
        <v>5</v>
      </c>
      <c r="F109" s="234" t="s">
        <v>7074</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7075</v>
      </c>
      <c r="H110" s="242">
        <v>5.0999999999999996</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7.0259999999999998</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 customFormat="1" ht="16.5" customHeight="1">
      <c r="B112" s="203"/>
      <c r="C112" s="204" t="s">
        <v>294</v>
      </c>
      <c r="D112" s="204" t="s">
        <v>282</v>
      </c>
      <c r="E112" s="205" t="s">
        <v>7076</v>
      </c>
      <c r="F112" s="206" t="s">
        <v>7077</v>
      </c>
      <c r="G112" s="207" t="s">
        <v>388</v>
      </c>
      <c r="H112" s="208">
        <v>375</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7078</v>
      </c>
    </row>
    <row r="113" s="1" customFormat="1">
      <c r="B113" s="48"/>
      <c r="D113" s="216" t="s">
        <v>288</v>
      </c>
      <c r="F113" s="217" t="s">
        <v>7079</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7080</v>
      </c>
      <c r="H114" s="242">
        <v>375</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4" customFormat="1">
      <c r="B115" s="247"/>
      <c r="D115" s="216" t="s">
        <v>402</v>
      </c>
      <c r="E115" s="248" t="s">
        <v>5</v>
      </c>
      <c r="F115" s="249" t="s">
        <v>405</v>
      </c>
      <c r="H115" s="250">
        <v>375</v>
      </c>
      <c r="I115" s="251"/>
      <c r="L115" s="247"/>
      <c r="M115" s="252"/>
      <c r="N115" s="253"/>
      <c r="O115" s="253"/>
      <c r="P115" s="253"/>
      <c r="Q115" s="253"/>
      <c r="R115" s="253"/>
      <c r="S115" s="253"/>
      <c r="T115" s="254"/>
      <c r="AT115" s="248" t="s">
        <v>402</v>
      </c>
      <c r="AU115" s="248" t="s">
        <v>87</v>
      </c>
      <c r="AV115" s="14" t="s">
        <v>286</v>
      </c>
      <c r="AW115" s="14" t="s">
        <v>43</v>
      </c>
      <c r="AX115" s="14" t="s">
        <v>24</v>
      </c>
      <c r="AY115" s="248" t="s">
        <v>281</v>
      </c>
    </row>
    <row r="116" s="1" customFormat="1" ht="16.5" customHeight="1">
      <c r="B116" s="203"/>
      <c r="C116" s="255" t="s">
        <v>286</v>
      </c>
      <c r="D116" s="255" t="s">
        <v>512</v>
      </c>
      <c r="E116" s="256" t="s">
        <v>7081</v>
      </c>
      <c r="F116" s="257" t="s">
        <v>7082</v>
      </c>
      <c r="G116" s="258" t="s">
        <v>408</v>
      </c>
      <c r="H116" s="259">
        <v>37.5</v>
      </c>
      <c r="I116" s="260"/>
      <c r="J116" s="261">
        <f>ROUND(I116*H116,2)</f>
        <v>0</v>
      </c>
      <c r="K116" s="257" t="s">
        <v>389</v>
      </c>
      <c r="L116" s="262"/>
      <c r="M116" s="263" t="s">
        <v>5</v>
      </c>
      <c r="N116" s="264" t="s">
        <v>51</v>
      </c>
      <c r="O116" s="49"/>
      <c r="P116" s="213">
        <f>O116*H116</f>
        <v>0</v>
      </c>
      <c r="Q116" s="213">
        <v>2.4289999999999998</v>
      </c>
      <c r="R116" s="213">
        <f>Q116*H116</f>
        <v>91.087499999999991</v>
      </c>
      <c r="S116" s="213">
        <v>0</v>
      </c>
      <c r="T116" s="214">
        <f>S116*H116</f>
        <v>0</v>
      </c>
      <c r="AR116" s="26" t="s">
        <v>316</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7083</v>
      </c>
    </row>
    <row r="117" s="1" customFormat="1">
      <c r="B117" s="48"/>
      <c r="D117" s="216" t="s">
        <v>288</v>
      </c>
      <c r="F117" s="217" t="s">
        <v>7084</v>
      </c>
      <c r="I117" s="218"/>
      <c r="L117" s="48"/>
      <c r="M117" s="219"/>
      <c r="N117" s="49"/>
      <c r="O117" s="49"/>
      <c r="P117" s="49"/>
      <c r="Q117" s="49"/>
      <c r="R117" s="49"/>
      <c r="S117" s="49"/>
      <c r="T117" s="87"/>
      <c r="AT117" s="26" t="s">
        <v>288</v>
      </c>
      <c r="AU117" s="26" t="s">
        <v>87</v>
      </c>
    </row>
    <row r="118" s="1" customFormat="1" ht="25.5" customHeight="1">
      <c r="B118" s="203"/>
      <c r="C118" s="204" t="s">
        <v>280</v>
      </c>
      <c r="D118" s="204" t="s">
        <v>282</v>
      </c>
      <c r="E118" s="205" t="s">
        <v>7085</v>
      </c>
      <c r="F118" s="206" t="s">
        <v>7086</v>
      </c>
      <c r="G118" s="207" t="s">
        <v>388</v>
      </c>
      <c r="H118" s="208">
        <v>506.25</v>
      </c>
      <c r="I118" s="209"/>
      <c r="J118" s="210">
        <f>ROUND(I118*H118,2)</f>
        <v>0</v>
      </c>
      <c r="K118" s="206" t="s">
        <v>389</v>
      </c>
      <c r="L118" s="48"/>
      <c r="M118" s="211" t="s">
        <v>5</v>
      </c>
      <c r="N118" s="212" t="s">
        <v>51</v>
      </c>
      <c r="O118" s="49"/>
      <c r="P118" s="213">
        <f>O118*H118</f>
        <v>0</v>
      </c>
      <c r="Q118" s="213">
        <v>0.010749999999999999</v>
      </c>
      <c r="R118" s="213">
        <f>Q118*H118</f>
        <v>5.4421874999999993</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7087</v>
      </c>
    </row>
    <row r="119" s="1" customFormat="1">
      <c r="B119" s="48"/>
      <c r="D119" s="216" t="s">
        <v>288</v>
      </c>
      <c r="F119" s="217" t="s">
        <v>7088</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7089</v>
      </c>
      <c r="H120" s="242">
        <v>506.25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506.25</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25.5" customHeight="1">
      <c r="B122" s="203"/>
      <c r="C122" s="204" t="s">
        <v>307</v>
      </c>
      <c r="D122" s="204" t="s">
        <v>282</v>
      </c>
      <c r="E122" s="205" t="s">
        <v>7090</v>
      </c>
      <c r="F122" s="206" t="s">
        <v>7091</v>
      </c>
      <c r="G122" s="207" t="s">
        <v>388</v>
      </c>
      <c r="H122" s="208">
        <v>130</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7092</v>
      </c>
    </row>
    <row r="123" s="1" customFormat="1">
      <c r="B123" s="48"/>
      <c r="D123" s="216" t="s">
        <v>288</v>
      </c>
      <c r="F123" s="217" t="s">
        <v>7093</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7068</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7094</v>
      </c>
      <c r="H125" s="242">
        <v>130</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130</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55" t="s">
        <v>311</v>
      </c>
      <c r="D127" s="255" t="s">
        <v>512</v>
      </c>
      <c r="E127" s="256" t="s">
        <v>7095</v>
      </c>
      <c r="F127" s="257" t="s">
        <v>7096</v>
      </c>
      <c r="G127" s="258" t="s">
        <v>388</v>
      </c>
      <c r="H127" s="259">
        <v>171.92500000000001</v>
      </c>
      <c r="I127" s="260"/>
      <c r="J127" s="261">
        <f>ROUND(I127*H127,2)</f>
        <v>0</v>
      </c>
      <c r="K127" s="257" t="s">
        <v>5</v>
      </c>
      <c r="L127" s="262"/>
      <c r="M127" s="263" t="s">
        <v>5</v>
      </c>
      <c r="N127" s="264" t="s">
        <v>51</v>
      </c>
      <c r="O127" s="49"/>
      <c r="P127" s="213">
        <f>O127*H127</f>
        <v>0</v>
      </c>
      <c r="Q127" s="213">
        <v>0.00051999999999999995</v>
      </c>
      <c r="R127" s="213">
        <f>Q127*H127</f>
        <v>0.089400999999999994</v>
      </c>
      <c r="S127" s="213">
        <v>0</v>
      </c>
      <c r="T127" s="214">
        <f>S127*H127</f>
        <v>0</v>
      </c>
      <c r="AR127" s="26" t="s">
        <v>316</v>
      </c>
      <c r="AT127" s="26" t="s">
        <v>512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7097</v>
      </c>
    </row>
    <row r="128" s="1" customFormat="1">
      <c r="B128" s="48"/>
      <c r="D128" s="216" t="s">
        <v>288</v>
      </c>
      <c r="F128" s="217" t="s">
        <v>7098</v>
      </c>
      <c r="I128" s="218"/>
      <c r="L128" s="48"/>
      <c r="M128" s="219"/>
      <c r="N128" s="49"/>
      <c r="O128" s="49"/>
      <c r="P128" s="49"/>
      <c r="Q128" s="49"/>
      <c r="R128" s="49"/>
      <c r="S128" s="49"/>
      <c r="T128" s="87"/>
      <c r="AT128" s="26" t="s">
        <v>288</v>
      </c>
      <c r="AU128" s="26" t="s">
        <v>87</v>
      </c>
    </row>
    <row r="129" s="13" customFormat="1">
      <c r="B129" s="239"/>
      <c r="D129" s="216" t="s">
        <v>402</v>
      </c>
      <c r="E129" s="240" t="s">
        <v>5</v>
      </c>
      <c r="F129" s="241" t="s">
        <v>7099</v>
      </c>
      <c r="H129" s="242">
        <v>149.5</v>
      </c>
      <c r="I129" s="243"/>
      <c r="L129" s="239"/>
      <c r="M129" s="244"/>
      <c r="N129" s="245"/>
      <c r="O129" s="245"/>
      <c r="P129" s="245"/>
      <c r="Q129" s="245"/>
      <c r="R129" s="245"/>
      <c r="S129" s="245"/>
      <c r="T129" s="246"/>
      <c r="AT129" s="240" t="s">
        <v>402</v>
      </c>
      <c r="AU129" s="240" t="s">
        <v>87</v>
      </c>
      <c r="AV129" s="13" t="s">
        <v>87</v>
      </c>
      <c r="AW129" s="13" t="s">
        <v>43</v>
      </c>
      <c r="AX129" s="13" t="s">
        <v>24</v>
      </c>
      <c r="AY129" s="240" t="s">
        <v>281</v>
      </c>
    </row>
    <row r="130" s="13" customFormat="1">
      <c r="B130" s="239"/>
      <c r="D130" s="216" t="s">
        <v>402</v>
      </c>
      <c r="F130" s="241" t="s">
        <v>7100</v>
      </c>
      <c r="H130" s="242">
        <v>171.92500000000001</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16.5" customHeight="1">
      <c r="B131" s="203"/>
      <c r="C131" s="204" t="s">
        <v>316</v>
      </c>
      <c r="D131" s="204" t="s">
        <v>282</v>
      </c>
      <c r="E131" s="205" t="s">
        <v>569</v>
      </c>
      <c r="F131" s="206" t="s">
        <v>570</v>
      </c>
      <c r="G131" s="207" t="s">
        <v>408</v>
      </c>
      <c r="H131" s="208">
        <v>425.39999999999998</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7101</v>
      </c>
    </row>
    <row r="132" s="1" customFormat="1">
      <c r="B132" s="48"/>
      <c r="D132" s="216" t="s">
        <v>288</v>
      </c>
      <c r="F132" s="217" t="s">
        <v>572</v>
      </c>
      <c r="I132" s="218"/>
      <c r="L132" s="48"/>
      <c r="M132" s="219"/>
      <c r="N132" s="49"/>
      <c r="O132" s="49"/>
      <c r="P132" s="49"/>
      <c r="Q132" s="49"/>
      <c r="R132" s="49"/>
      <c r="S132" s="49"/>
      <c r="T132" s="87"/>
      <c r="AT132" s="26" t="s">
        <v>288</v>
      </c>
      <c r="AU132" s="26" t="s">
        <v>87</v>
      </c>
    </row>
    <row r="133" s="13" customFormat="1">
      <c r="B133" s="239"/>
      <c r="D133" s="216" t="s">
        <v>402</v>
      </c>
      <c r="E133" s="240" t="s">
        <v>5</v>
      </c>
      <c r="F133" s="241" t="s">
        <v>7102</v>
      </c>
      <c r="H133" s="242">
        <v>425.39999999999998</v>
      </c>
      <c r="I133" s="243"/>
      <c r="L133" s="239"/>
      <c r="M133" s="244"/>
      <c r="N133" s="245"/>
      <c r="O133" s="245"/>
      <c r="P133" s="245"/>
      <c r="Q133" s="245"/>
      <c r="R133" s="245"/>
      <c r="S133" s="245"/>
      <c r="T133" s="246"/>
      <c r="AT133" s="240" t="s">
        <v>402</v>
      </c>
      <c r="AU133" s="240" t="s">
        <v>87</v>
      </c>
      <c r="AV133" s="13" t="s">
        <v>87</v>
      </c>
      <c r="AW133" s="13" t="s">
        <v>43</v>
      </c>
      <c r="AX133" s="13" t="s">
        <v>24</v>
      </c>
      <c r="AY133" s="240" t="s">
        <v>281</v>
      </c>
    </row>
    <row r="134" s="1" customFormat="1" ht="16.5" customHeight="1">
      <c r="B134" s="203"/>
      <c r="C134" s="204" t="s">
        <v>321</v>
      </c>
      <c r="D134" s="204" t="s">
        <v>282</v>
      </c>
      <c r="E134" s="205" t="s">
        <v>458</v>
      </c>
      <c r="F134" s="206" t="s">
        <v>459</v>
      </c>
      <c r="G134" s="207" t="s">
        <v>408</v>
      </c>
      <c r="H134" s="208">
        <v>32.628999999999998</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7103</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7104</v>
      </c>
      <c r="H136" s="242">
        <v>7.9000000000000004</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7105</v>
      </c>
      <c r="H137" s="242">
        <v>7.0259999999999998</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2" customFormat="1">
      <c r="B138" s="232"/>
      <c r="D138" s="216" t="s">
        <v>402</v>
      </c>
      <c r="E138" s="233" t="s">
        <v>5</v>
      </c>
      <c r="F138" s="234" t="s">
        <v>579</v>
      </c>
      <c r="H138" s="233" t="s">
        <v>5</v>
      </c>
      <c r="I138" s="235"/>
      <c r="L138" s="232"/>
      <c r="M138" s="236"/>
      <c r="N138" s="237"/>
      <c r="O138" s="237"/>
      <c r="P138" s="237"/>
      <c r="Q138" s="237"/>
      <c r="R138" s="237"/>
      <c r="S138" s="237"/>
      <c r="T138" s="238"/>
      <c r="AT138" s="233" t="s">
        <v>402</v>
      </c>
      <c r="AU138" s="233" t="s">
        <v>87</v>
      </c>
      <c r="AV138" s="12" t="s">
        <v>24</v>
      </c>
      <c r="AW138" s="12" t="s">
        <v>43</v>
      </c>
      <c r="AX138" s="12" t="s">
        <v>80</v>
      </c>
      <c r="AY138" s="233" t="s">
        <v>281</v>
      </c>
    </row>
    <row r="139" s="13" customFormat="1">
      <c r="B139" s="239"/>
      <c r="D139" s="216" t="s">
        <v>402</v>
      </c>
      <c r="E139" s="240" t="s">
        <v>5</v>
      </c>
      <c r="F139" s="241" t="s">
        <v>7106</v>
      </c>
      <c r="H139" s="242">
        <v>230.40299999999999</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2" customFormat="1">
      <c r="B140" s="232"/>
      <c r="D140" s="216" t="s">
        <v>402</v>
      </c>
      <c r="E140" s="233" t="s">
        <v>5</v>
      </c>
      <c r="F140" s="234" t="s">
        <v>7107</v>
      </c>
      <c r="H140" s="233" t="s">
        <v>5</v>
      </c>
      <c r="I140" s="235"/>
      <c r="L140" s="232"/>
      <c r="M140" s="236"/>
      <c r="N140" s="237"/>
      <c r="O140" s="237"/>
      <c r="P140" s="237"/>
      <c r="Q140" s="237"/>
      <c r="R140" s="237"/>
      <c r="S140" s="237"/>
      <c r="T140" s="238"/>
      <c r="AT140" s="233" t="s">
        <v>402</v>
      </c>
      <c r="AU140" s="233" t="s">
        <v>87</v>
      </c>
      <c r="AV140" s="12" t="s">
        <v>24</v>
      </c>
      <c r="AW140" s="12" t="s">
        <v>43</v>
      </c>
      <c r="AX140" s="12" t="s">
        <v>80</v>
      </c>
      <c r="AY140" s="233" t="s">
        <v>281</v>
      </c>
    </row>
    <row r="141" s="13" customFormat="1">
      <c r="B141" s="239"/>
      <c r="D141" s="216" t="s">
        <v>402</v>
      </c>
      <c r="E141" s="240" t="s">
        <v>5</v>
      </c>
      <c r="F141" s="241" t="s">
        <v>7108</v>
      </c>
      <c r="H141" s="242">
        <v>-212.69999999999999</v>
      </c>
      <c r="I141" s="243"/>
      <c r="L141" s="239"/>
      <c r="M141" s="244"/>
      <c r="N141" s="245"/>
      <c r="O141" s="245"/>
      <c r="P141" s="245"/>
      <c r="Q141" s="245"/>
      <c r="R141" s="245"/>
      <c r="S141" s="245"/>
      <c r="T141" s="246"/>
      <c r="AT141" s="240" t="s">
        <v>402</v>
      </c>
      <c r="AU141" s="240" t="s">
        <v>87</v>
      </c>
      <c r="AV141" s="13" t="s">
        <v>87</v>
      </c>
      <c r="AW141" s="13" t="s">
        <v>43</v>
      </c>
      <c r="AX141" s="13" t="s">
        <v>80</v>
      </c>
      <c r="AY141" s="240" t="s">
        <v>281</v>
      </c>
    </row>
    <row r="142" s="14" customFormat="1">
      <c r="B142" s="247"/>
      <c r="D142" s="216" t="s">
        <v>402</v>
      </c>
      <c r="E142" s="248" t="s">
        <v>5</v>
      </c>
      <c r="F142" s="249" t="s">
        <v>405</v>
      </c>
      <c r="H142" s="250">
        <v>32.628999999999998</v>
      </c>
      <c r="I142" s="251"/>
      <c r="L142" s="247"/>
      <c r="M142" s="252"/>
      <c r="N142" s="253"/>
      <c r="O142" s="253"/>
      <c r="P142" s="253"/>
      <c r="Q142" s="253"/>
      <c r="R142" s="253"/>
      <c r="S142" s="253"/>
      <c r="T142" s="254"/>
      <c r="AT142" s="248" t="s">
        <v>402</v>
      </c>
      <c r="AU142" s="248" t="s">
        <v>87</v>
      </c>
      <c r="AV142" s="14" t="s">
        <v>286</v>
      </c>
      <c r="AW142" s="14" t="s">
        <v>43</v>
      </c>
      <c r="AX142" s="14" t="s">
        <v>24</v>
      </c>
      <c r="AY142" s="248" t="s">
        <v>281</v>
      </c>
    </row>
    <row r="143" s="1" customFormat="1" ht="16.5" customHeight="1">
      <c r="B143" s="203"/>
      <c r="C143" s="204" t="s">
        <v>29</v>
      </c>
      <c r="D143" s="204" t="s">
        <v>282</v>
      </c>
      <c r="E143" s="205" t="s">
        <v>3670</v>
      </c>
      <c r="F143" s="206" t="s">
        <v>3671</v>
      </c>
      <c r="G143" s="207" t="s">
        <v>408</v>
      </c>
      <c r="H143" s="208">
        <v>443.10300000000001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7109</v>
      </c>
    </row>
    <row r="144" s="1" customFormat="1">
      <c r="B144" s="48"/>
      <c r="D144" s="216" t="s">
        <v>288</v>
      </c>
      <c r="F144" s="217" t="s">
        <v>3673</v>
      </c>
      <c r="I144" s="218"/>
      <c r="L144" s="48"/>
      <c r="M144" s="219"/>
      <c r="N144" s="49"/>
      <c r="O144" s="49"/>
      <c r="P144" s="49"/>
      <c r="Q144" s="49"/>
      <c r="R144" s="49"/>
      <c r="S144" s="49"/>
      <c r="T144" s="87"/>
      <c r="AT144" s="26" t="s">
        <v>288</v>
      </c>
      <c r="AU144" s="26" t="s">
        <v>87</v>
      </c>
    </row>
    <row r="145" s="12" customFormat="1">
      <c r="B145" s="232"/>
      <c r="D145" s="216" t="s">
        <v>402</v>
      </c>
      <c r="E145" s="233" t="s">
        <v>5</v>
      </c>
      <c r="F145" s="234" t="s">
        <v>7110</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7111</v>
      </c>
      <c r="H146" s="242">
        <v>410.47399999999999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7112</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7113</v>
      </c>
      <c r="H148" s="242">
        <v>32.628999999999998</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443.10300000000001</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16.5" customHeight="1">
      <c r="B150" s="203"/>
      <c r="C150" s="204" t="s">
        <v>330</v>
      </c>
      <c r="D150" s="204" t="s">
        <v>282</v>
      </c>
      <c r="E150" s="205" t="s">
        <v>3678</v>
      </c>
      <c r="F150" s="206" t="s">
        <v>3679</v>
      </c>
      <c r="G150" s="207" t="s">
        <v>408</v>
      </c>
      <c r="H150" s="208">
        <v>212.69999999999999</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7114</v>
      </c>
    </row>
    <row r="151" s="1" customFormat="1">
      <c r="B151" s="48"/>
      <c r="D151" s="216" t="s">
        <v>288</v>
      </c>
      <c r="F151" s="217" t="s">
        <v>3679</v>
      </c>
      <c r="I151" s="218"/>
      <c r="L151" s="48"/>
      <c r="M151" s="219"/>
      <c r="N151" s="49"/>
      <c r="O151" s="49"/>
      <c r="P151" s="49"/>
      <c r="Q151" s="49"/>
      <c r="R151" s="49"/>
      <c r="S151" s="49"/>
      <c r="T151" s="87"/>
      <c r="AT151" s="26" t="s">
        <v>288</v>
      </c>
      <c r="AU151" s="26" t="s">
        <v>87</v>
      </c>
    </row>
    <row r="152" s="1" customFormat="1" ht="16.5" customHeight="1">
      <c r="B152" s="203"/>
      <c r="C152" s="204" t="s">
        <v>335</v>
      </c>
      <c r="D152" s="204" t="s">
        <v>282</v>
      </c>
      <c r="E152" s="205" t="s">
        <v>468</v>
      </c>
      <c r="F152" s="206" t="s">
        <v>469</v>
      </c>
      <c r="G152" s="207" t="s">
        <v>470</v>
      </c>
      <c r="H152" s="208">
        <v>68.521000000000001</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7115</v>
      </c>
    </row>
    <row r="153" s="1" customFormat="1">
      <c r="B153" s="48"/>
      <c r="D153" s="216" t="s">
        <v>288</v>
      </c>
      <c r="F153" s="217" t="s">
        <v>7116</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7117</v>
      </c>
      <c r="H154" s="242">
        <v>68.521000000000001</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4" customFormat="1">
      <c r="B155" s="247"/>
      <c r="D155" s="216" t="s">
        <v>402</v>
      </c>
      <c r="E155" s="248" t="s">
        <v>5</v>
      </c>
      <c r="F155" s="249" t="s">
        <v>405</v>
      </c>
      <c r="H155" s="250">
        <v>68.521000000000001</v>
      </c>
      <c r="I155" s="251"/>
      <c r="L155" s="247"/>
      <c r="M155" s="252"/>
      <c r="N155" s="253"/>
      <c r="O155" s="253"/>
      <c r="P155" s="253"/>
      <c r="Q155" s="253"/>
      <c r="R155" s="253"/>
      <c r="S155" s="253"/>
      <c r="T155" s="254"/>
      <c r="AT155" s="248" t="s">
        <v>402</v>
      </c>
      <c r="AU155" s="248" t="s">
        <v>87</v>
      </c>
      <c r="AV155" s="14" t="s">
        <v>286</v>
      </c>
      <c r="AW155" s="14" t="s">
        <v>43</v>
      </c>
      <c r="AX155" s="14" t="s">
        <v>24</v>
      </c>
      <c r="AY155" s="248" t="s">
        <v>281</v>
      </c>
    </row>
    <row r="156" s="1" customFormat="1" ht="16.5" customHeight="1">
      <c r="B156" s="203"/>
      <c r="C156" s="204" t="s">
        <v>340</v>
      </c>
      <c r="D156" s="204" t="s">
        <v>282</v>
      </c>
      <c r="E156" s="205" t="s">
        <v>605</v>
      </c>
      <c r="F156" s="206" t="s">
        <v>7118</v>
      </c>
      <c r="G156" s="207" t="s">
        <v>408</v>
      </c>
      <c r="H156" s="208">
        <v>212.69999999999999</v>
      </c>
      <c r="I156" s="209"/>
      <c r="J156" s="210">
        <f>ROUND(I156*H156,2)</f>
        <v>0</v>
      </c>
      <c r="K156" s="206" t="s">
        <v>389</v>
      </c>
      <c r="L156" s="48"/>
      <c r="M156" s="211" t="s">
        <v>5</v>
      </c>
      <c r="N156" s="212" t="s">
        <v>51</v>
      </c>
      <c r="O156" s="49"/>
      <c r="P156" s="213">
        <f>O156*H156</f>
        <v>0</v>
      </c>
      <c r="Q156" s="213">
        <v>0</v>
      </c>
      <c r="R156" s="213">
        <f>Q156*H156</f>
        <v>0</v>
      </c>
      <c r="S156" s="213">
        <v>0</v>
      </c>
      <c r="T156" s="214">
        <f>S156*H156</f>
        <v>0</v>
      </c>
      <c r="AR156" s="26" t="s">
        <v>286</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286</v>
      </c>
      <c r="BM156" s="26" t="s">
        <v>7119</v>
      </c>
    </row>
    <row r="157" s="1" customFormat="1">
      <c r="B157" s="48"/>
      <c r="D157" s="216" t="s">
        <v>288</v>
      </c>
      <c r="F157" s="217" t="s">
        <v>608</v>
      </c>
      <c r="I157" s="218"/>
      <c r="L157" s="48"/>
      <c r="M157" s="219"/>
      <c r="N157" s="49"/>
      <c r="O157" s="49"/>
      <c r="P157" s="49"/>
      <c r="Q157" s="49"/>
      <c r="R157" s="49"/>
      <c r="S157" s="49"/>
      <c r="T157" s="87"/>
      <c r="AT157" s="26" t="s">
        <v>288</v>
      </c>
      <c r="AU157" s="26" t="s">
        <v>87</v>
      </c>
    </row>
    <row r="158" s="12" customFormat="1">
      <c r="B158" s="232"/>
      <c r="D158" s="216" t="s">
        <v>402</v>
      </c>
      <c r="E158" s="233" t="s">
        <v>5</v>
      </c>
      <c r="F158" s="234" t="s">
        <v>411</v>
      </c>
      <c r="H158" s="233" t="s">
        <v>5</v>
      </c>
      <c r="I158" s="235"/>
      <c r="L158" s="232"/>
      <c r="M158" s="236"/>
      <c r="N158" s="237"/>
      <c r="O158" s="237"/>
      <c r="P158" s="237"/>
      <c r="Q158" s="237"/>
      <c r="R158" s="237"/>
      <c r="S158" s="237"/>
      <c r="T158" s="238"/>
      <c r="AT158" s="233" t="s">
        <v>402</v>
      </c>
      <c r="AU158" s="233" t="s">
        <v>87</v>
      </c>
      <c r="AV158" s="12" t="s">
        <v>24</v>
      </c>
      <c r="AW158" s="12" t="s">
        <v>43</v>
      </c>
      <c r="AX158" s="12" t="s">
        <v>80</v>
      </c>
      <c r="AY158" s="233" t="s">
        <v>281</v>
      </c>
    </row>
    <row r="159" s="13" customFormat="1">
      <c r="B159" s="239"/>
      <c r="D159" s="216" t="s">
        <v>402</v>
      </c>
      <c r="E159" s="240" t="s">
        <v>5</v>
      </c>
      <c r="F159" s="241" t="s">
        <v>7120</v>
      </c>
      <c r="H159" s="242">
        <v>107.25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7121</v>
      </c>
      <c r="H160" s="242">
        <v>15</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7122</v>
      </c>
      <c r="H161" s="242">
        <v>16.199999999999999</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7123</v>
      </c>
      <c r="H162" s="242">
        <v>25.5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2" customFormat="1">
      <c r="B163" s="232"/>
      <c r="D163" s="216" t="s">
        <v>402</v>
      </c>
      <c r="E163" s="233" t="s">
        <v>5</v>
      </c>
      <c r="F163" s="234" t="s">
        <v>7124</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7125</v>
      </c>
      <c r="H164" s="242">
        <v>52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3" customFormat="1">
      <c r="B165" s="239"/>
      <c r="D165" s="216" t="s">
        <v>402</v>
      </c>
      <c r="E165" s="240" t="s">
        <v>5</v>
      </c>
      <c r="F165" s="241" t="s">
        <v>7126</v>
      </c>
      <c r="H165" s="242">
        <v>-3.25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4" customFormat="1">
      <c r="B166" s="247"/>
      <c r="D166" s="216" t="s">
        <v>402</v>
      </c>
      <c r="E166" s="248" t="s">
        <v>5</v>
      </c>
      <c r="F166" s="249" t="s">
        <v>405</v>
      </c>
      <c r="H166" s="250">
        <v>212.69999999999999</v>
      </c>
      <c r="I166" s="251"/>
      <c r="L166" s="247"/>
      <c r="M166" s="252"/>
      <c r="N166" s="253"/>
      <c r="O166" s="253"/>
      <c r="P166" s="253"/>
      <c r="Q166" s="253"/>
      <c r="R166" s="253"/>
      <c r="S166" s="253"/>
      <c r="T166" s="254"/>
      <c r="AT166" s="248" t="s">
        <v>402</v>
      </c>
      <c r="AU166" s="248" t="s">
        <v>87</v>
      </c>
      <c r="AV166" s="14" t="s">
        <v>286</v>
      </c>
      <c r="AW166" s="14" t="s">
        <v>43</v>
      </c>
      <c r="AX166" s="14" t="s">
        <v>24</v>
      </c>
      <c r="AY166" s="248" t="s">
        <v>281</v>
      </c>
    </row>
    <row r="167" s="1" customFormat="1" ht="16.5" customHeight="1">
      <c r="B167" s="203"/>
      <c r="C167" s="204" t="s">
        <v>345</v>
      </c>
      <c r="D167" s="204" t="s">
        <v>282</v>
      </c>
      <c r="E167" s="205" t="s">
        <v>7127</v>
      </c>
      <c r="F167" s="206" t="s">
        <v>7128</v>
      </c>
      <c r="G167" s="207" t="s">
        <v>388</v>
      </c>
      <c r="H167" s="208">
        <v>15.6</v>
      </c>
      <c r="I167" s="209"/>
      <c r="J167" s="210">
        <f>ROUND(I167*H167,2)</f>
        <v>0</v>
      </c>
      <c r="K167" s="206" t="s">
        <v>389</v>
      </c>
      <c r="L167" s="48"/>
      <c r="M167" s="211" t="s">
        <v>5</v>
      </c>
      <c r="N167" s="212" t="s">
        <v>51</v>
      </c>
      <c r="O167" s="49"/>
      <c r="P167" s="213">
        <f>O167*H167</f>
        <v>0</v>
      </c>
      <c r="Q167" s="213">
        <v>0</v>
      </c>
      <c r="R167" s="213">
        <f>Q167*H167</f>
        <v>0</v>
      </c>
      <c r="S167" s="213">
        <v>0</v>
      </c>
      <c r="T167" s="214">
        <f>S167*H167</f>
        <v>0</v>
      </c>
      <c r="AR167" s="26" t="s">
        <v>286</v>
      </c>
      <c r="AT167" s="26" t="s">
        <v>282</v>
      </c>
      <c r="AU167" s="26" t="s">
        <v>87</v>
      </c>
      <c r="AY167" s="26" t="s">
        <v>281</v>
      </c>
      <c r="BE167" s="215">
        <f>IF(N167="základní",J167,0)</f>
        <v>0</v>
      </c>
      <c r="BF167" s="215">
        <f>IF(N167="snížená",J167,0)</f>
        <v>0</v>
      </c>
      <c r="BG167" s="215">
        <f>IF(N167="zákl. přenesená",J167,0)</f>
        <v>0</v>
      </c>
      <c r="BH167" s="215">
        <f>IF(N167="sníž. přenesená",J167,0)</f>
        <v>0</v>
      </c>
      <c r="BI167" s="215">
        <f>IF(N167="nulová",J167,0)</f>
        <v>0</v>
      </c>
      <c r="BJ167" s="26" t="s">
        <v>24</v>
      </c>
      <c r="BK167" s="215">
        <f>ROUND(I167*H167,2)</f>
        <v>0</v>
      </c>
      <c r="BL167" s="26" t="s">
        <v>286</v>
      </c>
      <c r="BM167" s="26" t="s">
        <v>7129</v>
      </c>
    </row>
    <row r="168" s="1" customFormat="1">
      <c r="B168" s="48"/>
      <c r="D168" s="216" t="s">
        <v>288</v>
      </c>
      <c r="F168" s="217" t="s">
        <v>7128</v>
      </c>
      <c r="I168" s="218"/>
      <c r="L168" s="48"/>
      <c r="M168" s="219"/>
      <c r="N168" s="49"/>
      <c r="O168" s="49"/>
      <c r="P168" s="49"/>
      <c r="Q168" s="49"/>
      <c r="R168" s="49"/>
      <c r="S168" s="49"/>
      <c r="T168" s="87"/>
      <c r="AT168" s="26" t="s">
        <v>288</v>
      </c>
      <c r="AU168" s="26" t="s">
        <v>87</v>
      </c>
    </row>
    <row r="169" s="13" customFormat="1">
      <c r="B169" s="239"/>
      <c r="D169" s="216" t="s">
        <v>402</v>
      </c>
      <c r="E169" s="240" t="s">
        <v>5</v>
      </c>
      <c r="F169" s="241" t="s">
        <v>7130</v>
      </c>
      <c r="H169" s="242">
        <v>15.6</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4" customFormat="1">
      <c r="B170" s="247"/>
      <c r="D170" s="216" t="s">
        <v>402</v>
      </c>
      <c r="E170" s="248" t="s">
        <v>5</v>
      </c>
      <c r="F170" s="249" t="s">
        <v>405</v>
      </c>
      <c r="H170" s="250">
        <v>15.6</v>
      </c>
      <c r="I170" s="251"/>
      <c r="L170" s="247"/>
      <c r="M170" s="252"/>
      <c r="N170" s="253"/>
      <c r="O170" s="253"/>
      <c r="P170" s="253"/>
      <c r="Q170" s="253"/>
      <c r="R170" s="253"/>
      <c r="S170" s="253"/>
      <c r="T170" s="254"/>
      <c r="AT170" s="248" t="s">
        <v>402</v>
      </c>
      <c r="AU170" s="248" t="s">
        <v>87</v>
      </c>
      <c r="AV170" s="14" t="s">
        <v>286</v>
      </c>
      <c r="AW170" s="14" t="s">
        <v>43</v>
      </c>
      <c r="AX170" s="14" t="s">
        <v>24</v>
      </c>
      <c r="AY170" s="248" t="s">
        <v>281</v>
      </c>
    </row>
    <row r="171" s="1" customFormat="1" ht="16.5" customHeight="1">
      <c r="B171" s="203"/>
      <c r="C171" s="255" t="s">
        <v>11</v>
      </c>
      <c r="D171" s="255" t="s">
        <v>512</v>
      </c>
      <c r="E171" s="256" t="s">
        <v>7131</v>
      </c>
      <c r="F171" s="257" t="s">
        <v>7132</v>
      </c>
      <c r="G171" s="258" t="s">
        <v>470</v>
      </c>
      <c r="H171" s="259">
        <v>9.3599999999999994</v>
      </c>
      <c r="I171" s="260"/>
      <c r="J171" s="261">
        <f>ROUND(I171*H171,2)</f>
        <v>0</v>
      </c>
      <c r="K171" s="257" t="s">
        <v>389</v>
      </c>
      <c r="L171" s="262"/>
      <c r="M171" s="263" t="s">
        <v>5</v>
      </c>
      <c r="N171" s="264" t="s">
        <v>51</v>
      </c>
      <c r="O171" s="49"/>
      <c r="P171" s="213">
        <f>O171*H171</f>
        <v>0</v>
      </c>
      <c r="Q171" s="213">
        <v>1</v>
      </c>
      <c r="R171" s="213">
        <f>Q171*H171</f>
        <v>9.3599999999999994</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7133</v>
      </c>
    </row>
    <row r="172" s="1" customFormat="1">
      <c r="B172" s="48"/>
      <c r="D172" s="216" t="s">
        <v>288</v>
      </c>
      <c r="F172" s="217" t="s">
        <v>7134</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7135</v>
      </c>
      <c r="H173" s="242">
        <v>9.3599999999999994</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4" customFormat="1">
      <c r="B174" s="247"/>
      <c r="D174" s="216" t="s">
        <v>402</v>
      </c>
      <c r="E174" s="248" t="s">
        <v>5</v>
      </c>
      <c r="F174" s="249" t="s">
        <v>405</v>
      </c>
      <c r="H174" s="250">
        <v>9.3599999999999994</v>
      </c>
      <c r="I174" s="251"/>
      <c r="L174" s="247"/>
      <c r="M174" s="252"/>
      <c r="N174" s="253"/>
      <c r="O174" s="253"/>
      <c r="P174" s="253"/>
      <c r="Q174" s="253"/>
      <c r="R174" s="253"/>
      <c r="S174" s="253"/>
      <c r="T174" s="254"/>
      <c r="AT174" s="248" t="s">
        <v>402</v>
      </c>
      <c r="AU174" s="248" t="s">
        <v>87</v>
      </c>
      <c r="AV174" s="14" t="s">
        <v>286</v>
      </c>
      <c r="AW174" s="14" t="s">
        <v>43</v>
      </c>
      <c r="AX174" s="14" t="s">
        <v>24</v>
      </c>
      <c r="AY174" s="248" t="s">
        <v>281</v>
      </c>
    </row>
    <row r="175" s="10" customFormat="1" ht="29.88" customHeight="1">
      <c r="B175" s="192"/>
      <c r="D175" s="193" t="s">
        <v>79</v>
      </c>
      <c r="E175" s="230" t="s">
        <v>87</v>
      </c>
      <c r="F175" s="230" t="s">
        <v>610</v>
      </c>
      <c r="I175" s="195"/>
      <c r="J175" s="231">
        <f>BK175</f>
        <v>0</v>
      </c>
      <c r="L175" s="192"/>
      <c r="M175" s="197"/>
      <c r="N175" s="198"/>
      <c r="O175" s="198"/>
      <c r="P175" s="199">
        <f>SUM(P176:P329)</f>
        <v>0</v>
      </c>
      <c r="Q175" s="198"/>
      <c r="R175" s="199">
        <f>SUM(R176:R329)</f>
        <v>627.97736298408199</v>
      </c>
      <c r="S175" s="198"/>
      <c r="T175" s="200">
        <f>SUM(T176:T329)</f>
        <v>0</v>
      </c>
      <c r="AR175" s="193" t="s">
        <v>24</v>
      </c>
      <c r="AT175" s="201" t="s">
        <v>79</v>
      </c>
      <c r="AU175" s="201" t="s">
        <v>24</v>
      </c>
      <c r="AY175" s="193" t="s">
        <v>281</v>
      </c>
      <c r="BK175" s="202">
        <f>SUM(BK176:BK329)</f>
        <v>0</v>
      </c>
    </row>
    <row r="176" s="1" customFormat="1" ht="25.5" customHeight="1">
      <c r="B176" s="203"/>
      <c r="C176" s="204" t="s">
        <v>354</v>
      </c>
      <c r="D176" s="204" t="s">
        <v>282</v>
      </c>
      <c r="E176" s="205" t="s">
        <v>7136</v>
      </c>
      <c r="F176" s="206" t="s">
        <v>7137</v>
      </c>
      <c r="G176" s="207" t="s">
        <v>408</v>
      </c>
      <c r="H176" s="208">
        <v>3.25</v>
      </c>
      <c r="I176" s="209"/>
      <c r="J176" s="210">
        <f>ROUND(I176*H176,2)</f>
        <v>0</v>
      </c>
      <c r="K176" s="206" t="s">
        <v>389</v>
      </c>
      <c r="L176" s="48"/>
      <c r="M176" s="211" t="s">
        <v>5</v>
      </c>
      <c r="N176" s="212" t="s">
        <v>51</v>
      </c>
      <c r="O176" s="49"/>
      <c r="P176" s="213">
        <f>O176*H176</f>
        <v>0</v>
      </c>
      <c r="Q176" s="213">
        <v>1.6299999999999999</v>
      </c>
      <c r="R176" s="213">
        <f>Q176*H176</f>
        <v>5.2974999999999994</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7138</v>
      </c>
    </row>
    <row r="177" s="1" customFormat="1">
      <c r="B177" s="48"/>
      <c r="D177" s="216" t="s">
        <v>288</v>
      </c>
      <c r="F177" s="217" t="s">
        <v>7139</v>
      </c>
      <c r="I177" s="218"/>
      <c r="L177" s="48"/>
      <c r="M177" s="219"/>
      <c r="N177" s="49"/>
      <c r="O177" s="49"/>
      <c r="P177" s="49"/>
      <c r="Q177" s="49"/>
      <c r="R177" s="49"/>
      <c r="S177" s="49"/>
      <c r="T177" s="87"/>
      <c r="AT177" s="26" t="s">
        <v>288</v>
      </c>
      <c r="AU177" s="26" t="s">
        <v>87</v>
      </c>
    </row>
    <row r="178" s="12" customFormat="1">
      <c r="B178" s="232"/>
      <c r="D178" s="216" t="s">
        <v>402</v>
      </c>
      <c r="E178" s="233" t="s">
        <v>5</v>
      </c>
      <c r="F178" s="234" t="s">
        <v>7068</v>
      </c>
      <c r="H178" s="233" t="s">
        <v>5</v>
      </c>
      <c r="I178" s="235"/>
      <c r="L178" s="232"/>
      <c r="M178" s="236"/>
      <c r="N178" s="237"/>
      <c r="O178" s="237"/>
      <c r="P178" s="237"/>
      <c r="Q178" s="237"/>
      <c r="R178" s="237"/>
      <c r="S178" s="237"/>
      <c r="T178" s="238"/>
      <c r="AT178" s="233" t="s">
        <v>402</v>
      </c>
      <c r="AU178" s="233" t="s">
        <v>87</v>
      </c>
      <c r="AV178" s="12" t="s">
        <v>24</v>
      </c>
      <c r="AW178" s="12" t="s">
        <v>43</v>
      </c>
      <c r="AX178" s="12" t="s">
        <v>80</v>
      </c>
      <c r="AY178" s="233" t="s">
        <v>281</v>
      </c>
    </row>
    <row r="179" s="13" customFormat="1">
      <c r="B179" s="239"/>
      <c r="D179" s="216" t="s">
        <v>402</v>
      </c>
      <c r="E179" s="240" t="s">
        <v>5</v>
      </c>
      <c r="F179" s="241" t="s">
        <v>7140</v>
      </c>
      <c r="H179" s="242">
        <v>3.25</v>
      </c>
      <c r="I179" s="243"/>
      <c r="L179" s="239"/>
      <c r="M179" s="244"/>
      <c r="N179" s="245"/>
      <c r="O179" s="245"/>
      <c r="P179" s="245"/>
      <c r="Q179" s="245"/>
      <c r="R179" s="245"/>
      <c r="S179" s="245"/>
      <c r="T179" s="246"/>
      <c r="AT179" s="240" t="s">
        <v>402</v>
      </c>
      <c r="AU179" s="240" t="s">
        <v>87</v>
      </c>
      <c r="AV179" s="13" t="s">
        <v>87</v>
      </c>
      <c r="AW179" s="13" t="s">
        <v>43</v>
      </c>
      <c r="AX179" s="13" t="s">
        <v>80</v>
      </c>
      <c r="AY179" s="240" t="s">
        <v>281</v>
      </c>
    </row>
    <row r="180" s="14" customFormat="1">
      <c r="B180" s="247"/>
      <c r="D180" s="216" t="s">
        <v>402</v>
      </c>
      <c r="E180" s="248" t="s">
        <v>5</v>
      </c>
      <c r="F180" s="249" t="s">
        <v>405</v>
      </c>
      <c r="H180" s="250">
        <v>3.25</v>
      </c>
      <c r="I180" s="251"/>
      <c r="L180" s="247"/>
      <c r="M180" s="252"/>
      <c r="N180" s="253"/>
      <c r="O180" s="253"/>
      <c r="P180" s="253"/>
      <c r="Q180" s="253"/>
      <c r="R180" s="253"/>
      <c r="S180" s="253"/>
      <c r="T180" s="254"/>
      <c r="AT180" s="248" t="s">
        <v>402</v>
      </c>
      <c r="AU180" s="248" t="s">
        <v>87</v>
      </c>
      <c r="AV180" s="14" t="s">
        <v>286</v>
      </c>
      <c r="AW180" s="14" t="s">
        <v>43</v>
      </c>
      <c r="AX180" s="14" t="s">
        <v>24</v>
      </c>
      <c r="AY180" s="248" t="s">
        <v>281</v>
      </c>
    </row>
    <row r="181" s="1" customFormat="1" ht="25.5" customHeight="1">
      <c r="B181" s="203"/>
      <c r="C181" s="204" t="s">
        <v>359</v>
      </c>
      <c r="D181" s="204" t="s">
        <v>282</v>
      </c>
      <c r="E181" s="205" t="s">
        <v>7141</v>
      </c>
      <c r="F181" s="206" t="s">
        <v>7142</v>
      </c>
      <c r="G181" s="207" t="s">
        <v>388</v>
      </c>
      <c r="H181" s="208">
        <v>134</v>
      </c>
      <c r="I181" s="209"/>
      <c r="J181" s="210">
        <f>ROUND(I181*H181,2)</f>
        <v>0</v>
      </c>
      <c r="K181" s="206" t="s">
        <v>389</v>
      </c>
      <c r="L181" s="48"/>
      <c r="M181" s="211" t="s">
        <v>5</v>
      </c>
      <c r="N181" s="212" t="s">
        <v>51</v>
      </c>
      <c r="O181" s="49"/>
      <c r="P181" s="213">
        <f>O181*H181</f>
        <v>0</v>
      </c>
      <c r="Q181" s="213">
        <v>0.00016694</v>
      </c>
      <c r="R181" s="213">
        <f>Q181*H181</f>
        <v>0.022369960000000001</v>
      </c>
      <c r="S181" s="213">
        <v>0</v>
      </c>
      <c r="T181" s="214">
        <f>S181*H181</f>
        <v>0</v>
      </c>
      <c r="AR181" s="26" t="s">
        <v>286</v>
      </c>
      <c r="AT181" s="26" t="s">
        <v>282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7143</v>
      </c>
    </row>
    <row r="182" s="1" customFormat="1">
      <c r="B182" s="48"/>
      <c r="D182" s="216" t="s">
        <v>288</v>
      </c>
      <c r="F182" s="217" t="s">
        <v>7144</v>
      </c>
      <c r="I182" s="218"/>
      <c r="L182" s="48"/>
      <c r="M182" s="219"/>
      <c r="N182" s="49"/>
      <c r="O182" s="49"/>
      <c r="P182" s="49"/>
      <c r="Q182" s="49"/>
      <c r="R182" s="49"/>
      <c r="S182" s="49"/>
      <c r="T182" s="87"/>
      <c r="AT182" s="26" t="s">
        <v>288</v>
      </c>
      <c r="AU182" s="26" t="s">
        <v>87</v>
      </c>
    </row>
    <row r="183" s="12" customFormat="1">
      <c r="B183" s="232"/>
      <c r="D183" s="216" t="s">
        <v>402</v>
      </c>
      <c r="E183" s="233" t="s">
        <v>5</v>
      </c>
      <c r="F183" s="234" t="s">
        <v>7068</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7145</v>
      </c>
      <c r="H184" s="242">
        <v>26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7146</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2" customFormat="1">
      <c r="B186" s="232"/>
      <c r="D186" s="216" t="s">
        <v>402</v>
      </c>
      <c r="E186" s="233" t="s">
        <v>5</v>
      </c>
      <c r="F186" s="234" t="s">
        <v>7147</v>
      </c>
      <c r="H186" s="233" t="s">
        <v>5</v>
      </c>
      <c r="I186" s="235"/>
      <c r="L186" s="232"/>
      <c r="M186" s="236"/>
      <c r="N186" s="237"/>
      <c r="O186" s="237"/>
      <c r="P186" s="237"/>
      <c r="Q186" s="237"/>
      <c r="R186" s="237"/>
      <c r="S186" s="237"/>
      <c r="T186" s="238"/>
      <c r="AT186" s="233" t="s">
        <v>402</v>
      </c>
      <c r="AU186" s="233" t="s">
        <v>87</v>
      </c>
      <c r="AV186" s="12" t="s">
        <v>24</v>
      </c>
      <c r="AW186" s="12" t="s">
        <v>43</v>
      </c>
      <c r="AX186" s="12" t="s">
        <v>80</v>
      </c>
      <c r="AY186" s="233" t="s">
        <v>281</v>
      </c>
    </row>
    <row r="187" s="13" customFormat="1">
      <c r="B187" s="239"/>
      <c r="D187" s="216" t="s">
        <v>402</v>
      </c>
      <c r="E187" s="240" t="s">
        <v>5</v>
      </c>
      <c r="F187" s="241" t="s">
        <v>7148</v>
      </c>
      <c r="H187" s="242">
        <v>44</v>
      </c>
      <c r="I187" s="243"/>
      <c r="L187" s="239"/>
      <c r="M187" s="244"/>
      <c r="N187" s="245"/>
      <c r="O187" s="245"/>
      <c r="P187" s="245"/>
      <c r="Q187" s="245"/>
      <c r="R187" s="245"/>
      <c r="S187" s="245"/>
      <c r="T187" s="246"/>
      <c r="AT187" s="240" t="s">
        <v>402</v>
      </c>
      <c r="AU187" s="240" t="s">
        <v>87</v>
      </c>
      <c r="AV187" s="13" t="s">
        <v>87</v>
      </c>
      <c r="AW187" s="13" t="s">
        <v>43</v>
      </c>
      <c r="AX187" s="13" t="s">
        <v>80</v>
      </c>
      <c r="AY187" s="240" t="s">
        <v>281</v>
      </c>
    </row>
    <row r="188" s="12" customFormat="1">
      <c r="B188" s="232"/>
      <c r="D188" s="216" t="s">
        <v>402</v>
      </c>
      <c r="E188" s="233" t="s">
        <v>5</v>
      </c>
      <c r="F188" s="234" t="s">
        <v>7149</v>
      </c>
      <c r="H188" s="233" t="s">
        <v>5</v>
      </c>
      <c r="I188" s="235"/>
      <c r="L188" s="232"/>
      <c r="M188" s="236"/>
      <c r="N188" s="237"/>
      <c r="O188" s="237"/>
      <c r="P188" s="237"/>
      <c r="Q188" s="237"/>
      <c r="R188" s="237"/>
      <c r="S188" s="237"/>
      <c r="T188" s="238"/>
      <c r="AT188" s="233" t="s">
        <v>402</v>
      </c>
      <c r="AU188" s="233" t="s">
        <v>87</v>
      </c>
      <c r="AV188" s="12" t="s">
        <v>24</v>
      </c>
      <c r="AW188" s="12" t="s">
        <v>43</v>
      </c>
      <c r="AX188" s="12" t="s">
        <v>80</v>
      </c>
      <c r="AY188" s="233" t="s">
        <v>281</v>
      </c>
    </row>
    <row r="189" s="13" customFormat="1">
      <c r="B189" s="239"/>
      <c r="D189" s="216" t="s">
        <v>402</v>
      </c>
      <c r="E189" s="240" t="s">
        <v>5</v>
      </c>
      <c r="F189" s="241" t="s">
        <v>7150</v>
      </c>
      <c r="H189" s="242">
        <v>64</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134</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55" t="s">
        <v>365</v>
      </c>
      <c r="D191" s="255" t="s">
        <v>512</v>
      </c>
      <c r="E191" s="256" t="s">
        <v>7151</v>
      </c>
      <c r="F191" s="257" t="s">
        <v>7152</v>
      </c>
      <c r="G191" s="258" t="s">
        <v>388</v>
      </c>
      <c r="H191" s="259">
        <v>147.40000000000001</v>
      </c>
      <c r="I191" s="260"/>
      <c r="J191" s="261">
        <f>ROUND(I191*H191,2)</f>
        <v>0</v>
      </c>
      <c r="K191" s="257" t="s">
        <v>389</v>
      </c>
      <c r="L191" s="262"/>
      <c r="M191" s="263" t="s">
        <v>5</v>
      </c>
      <c r="N191" s="264" t="s">
        <v>51</v>
      </c>
      <c r="O191" s="49"/>
      <c r="P191" s="213">
        <f>O191*H191</f>
        <v>0</v>
      </c>
      <c r="Q191" s="213">
        <v>0.00020000000000000001</v>
      </c>
      <c r="R191" s="213">
        <f>Q191*H191</f>
        <v>0.029480000000000003</v>
      </c>
      <c r="S191" s="213">
        <v>0</v>
      </c>
      <c r="T191" s="214">
        <f>S191*H191</f>
        <v>0</v>
      </c>
      <c r="AR191" s="26" t="s">
        <v>316</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7153</v>
      </c>
    </row>
    <row r="192" s="1" customFormat="1">
      <c r="B192" s="48"/>
      <c r="D192" s="216" t="s">
        <v>288</v>
      </c>
      <c r="F192" s="217" t="s">
        <v>7152</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7154</v>
      </c>
      <c r="H193" s="242">
        <v>147.40000000000001</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147.40000000000001</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370</v>
      </c>
      <c r="D195" s="204" t="s">
        <v>282</v>
      </c>
      <c r="E195" s="205" t="s">
        <v>7155</v>
      </c>
      <c r="F195" s="206" t="s">
        <v>7156</v>
      </c>
      <c r="G195" s="207" t="s">
        <v>394</v>
      </c>
      <c r="H195" s="208">
        <v>121</v>
      </c>
      <c r="I195" s="209"/>
      <c r="J195" s="210">
        <f>ROUND(I195*H195,2)</f>
        <v>0</v>
      </c>
      <c r="K195" s="206" t="s">
        <v>389</v>
      </c>
      <c r="L195" s="48"/>
      <c r="M195" s="211" t="s">
        <v>5</v>
      </c>
      <c r="N195" s="212" t="s">
        <v>51</v>
      </c>
      <c r="O195" s="49"/>
      <c r="P195" s="213">
        <f>O195*H195</f>
        <v>0</v>
      </c>
      <c r="Q195" s="213">
        <v>0.00033</v>
      </c>
      <c r="R195" s="213">
        <f>Q195*H195</f>
        <v>0.03993</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7157</v>
      </c>
    </row>
    <row r="196" s="1" customFormat="1">
      <c r="B196" s="48"/>
      <c r="D196" s="216" t="s">
        <v>288</v>
      </c>
      <c r="F196" s="217" t="s">
        <v>7158</v>
      </c>
      <c r="I196" s="218"/>
      <c r="L196" s="48"/>
      <c r="M196" s="219"/>
      <c r="N196" s="49"/>
      <c r="O196" s="49"/>
      <c r="P196" s="49"/>
      <c r="Q196" s="49"/>
      <c r="R196" s="49"/>
      <c r="S196" s="49"/>
      <c r="T196" s="87"/>
      <c r="AT196" s="26" t="s">
        <v>288</v>
      </c>
      <c r="AU196" s="26" t="s">
        <v>87</v>
      </c>
    </row>
    <row r="197" s="12" customFormat="1">
      <c r="B197" s="232"/>
      <c r="D197" s="216" t="s">
        <v>402</v>
      </c>
      <c r="E197" s="233" t="s">
        <v>5</v>
      </c>
      <c r="F197" s="234" t="s">
        <v>7068</v>
      </c>
      <c r="H197" s="233" t="s">
        <v>5</v>
      </c>
      <c r="I197" s="235"/>
      <c r="L197" s="232"/>
      <c r="M197" s="236"/>
      <c r="N197" s="237"/>
      <c r="O197" s="237"/>
      <c r="P197" s="237"/>
      <c r="Q197" s="237"/>
      <c r="R197" s="237"/>
      <c r="S197" s="237"/>
      <c r="T197" s="238"/>
      <c r="AT197" s="233" t="s">
        <v>402</v>
      </c>
      <c r="AU197" s="233" t="s">
        <v>87</v>
      </c>
      <c r="AV197" s="12" t="s">
        <v>24</v>
      </c>
      <c r="AW197" s="12" t="s">
        <v>43</v>
      </c>
      <c r="AX197" s="12" t="s">
        <v>80</v>
      </c>
      <c r="AY197" s="233" t="s">
        <v>281</v>
      </c>
    </row>
    <row r="198" s="13" customFormat="1">
      <c r="B198" s="239"/>
      <c r="D198" s="216" t="s">
        <v>402</v>
      </c>
      <c r="E198" s="240" t="s">
        <v>5</v>
      </c>
      <c r="F198" s="241" t="s">
        <v>7159</v>
      </c>
      <c r="H198" s="242">
        <v>13</v>
      </c>
      <c r="I198" s="243"/>
      <c r="L198" s="239"/>
      <c r="M198" s="244"/>
      <c r="N198" s="245"/>
      <c r="O198" s="245"/>
      <c r="P198" s="245"/>
      <c r="Q198" s="245"/>
      <c r="R198" s="245"/>
      <c r="S198" s="245"/>
      <c r="T198" s="246"/>
      <c r="AT198" s="240" t="s">
        <v>402</v>
      </c>
      <c r="AU198" s="240" t="s">
        <v>87</v>
      </c>
      <c r="AV198" s="13" t="s">
        <v>87</v>
      </c>
      <c r="AW198" s="13" t="s">
        <v>43</v>
      </c>
      <c r="AX198" s="13" t="s">
        <v>80</v>
      </c>
      <c r="AY198" s="240" t="s">
        <v>281</v>
      </c>
    </row>
    <row r="199" s="12" customFormat="1">
      <c r="B199" s="232"/>
      <c r="D199" s="216" t="s">
        <v>402</v>
      </c>
      <c r="E199" s="233" t="s">
        <v>5</v>
      </c>
      <c r="F199" s="234" t="s">
        <v>7146</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2" customFormat="1">
      <c r="B200" s="232"/>
      <c r="D200" s="216" t="s">
        <v>402</v>
      </c>
      <c r="E200" s="233" t="s">
        <v>5</v>
      </c>
      <c r="F200" s="234" t="s">
        <v>7147</v>
      </c>
      <c r="H200" s="233" t="s">
        <v>5</v>
      </c>
      <c r="I200" s="235"/>
      <c r="L200" s="232"/>
      <c r="M200" s="236"/>
      <c r="N200" s="237"/>
      <c r="O200" s="237"/>
      <c r="P200" s="237"/>
      <c r="Q200" s="237"/>
      <c r="R200" s="237"/>
      <c r="S200" s="237"/>
      <c r="T200" s="238"/>
      <c r="AT200" s="233" t="s">
        <v>402</v>
      </c>
      <c r="AU200" s="233" t="s">
        <v>87</v>
      </c>
      <c r="AV200" s="12" t="s">
        <v>24</v>
      </c>
      <c r="AW200" s="12" t="s">
        <v>43</v>
      </c>
      <c r="AX200" s="12" t="s">
        <v>80</v>
      </c>
      <c r="AY200" s="233" t="s">
        <v>281</v>
      </c>
    </row>
    <row r="201" s="13" customFormat="1">
      <c r="B201" s="239"/>
      <c r="D201" s="216" t="s">
        <v>402</v>
      </c>
      <c r="E201" s="240" t="s">
        <v>5</v>
      </c>
      <c r="F201" s="241" t="s">
        <v>7160</v>
      </c>
      <c r="H201" s="242">
        <v>44</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2" customFormat="1">
      <c r="B202" s="232"/>
      <c r="D202" s="216" t="s">
        <v>402</v>
      </c>
      <c r="E202" s="233" t="s">
        <v>5</v>
      </c>
      <c r="F202" s="234" t="s">
        <v>7149</v>
      </c>
      <c r="H202" s="233" t="s">
        <v>5</v>
      </c>
      <c r="I202" s="235"/>
      <c r="L202" s="232"/>
      <c r="M202" s="236"/>
      <c r="N202" s="237"/>
      <c r="O202" s="237"/>
      <c r="P202" s="237"/>
      <c r="Q202" s="237"/>
      <c r="R202" s="237"/>
      <c r="S202" s="237"/>
      <c r="T202" s="238"/>
      <c r="AT202" s="233" t="s">
        <v>402</v>
      </c>
      <c r="AU202" s="233" t="s">
        <v>87</v>
      </c>
      <c r="AV202" s="12" t="s">
        <v>24</v>
      </c>
      <c r="AW202" s="12" t="s">
        <v>43</v>
      </c>
      <c r="AX202" s="12" t="s">
        <v>80</v>
      </c>
      <c r="AY202" s="233" t="s">
        <v>281</v>
      </c>
    </row>
    <row r="203" s="13" customFormat="1">
      <c r="B203" s="239"/>
      <c r="D203" s="216" t="s">
        <v>402</v>
      </c>
      <c r="E203" s="240" t="s">
        <v>5</v>
      </c>
      <c r="F203" s="241" t="s">
        <v>7161</v>
      </c>
      <c r="H203" s="242">
        <v>64</v>
      </c>
      <c r="I203" s="243"/>
      <c r="L203" s="239"/>
      <c r="M203" s="244"/>
      <c r="N203" s="245"/>
      <c r="O203" s="245"/>
      <c r="P203" s="245"/>
      <c r="Q203" s="245"/>
      <c r="R203" s="245"/>
      <c r="S203" s="245"/>
      <c r="T203" s="246"/>
      <c r="AT203" s="240" t="s">
        <v>402</v>
      </c>
      <c r="AU203" s="240" t="s">
        <v>87</v>
      </c>
      <c r="AV203" s="13" t="s">
        <v>87</v>
      </c>
      <c r="AW203" s="13" t="s">
        <v>43</v>
      </c>
      <c r="AX203" s="13" t="s">
        <v>80</v>
      </c>
      <c r="AY203" s="240" t="s">
        <v>281</v>
      </c>
    </row>
    <row r="204" s="14" customFormat="1">
      <c r="B204" s="247"/>
      <c r="D204" s="216" t="s">
        <v>402</v>
      </c>
      <c r="E204" s="248" t="s">
        <v>5</v>
      </c>
      <c r="F204" s="249" t="s">
        <v>405</v>
      </c>
      <c r="H204" s="250">
        <v>121</v>
      </c>
      <c r="I204" s="251"/>
      <c r="L204" s="247"/>
      <c r="M204" s="252"/>
      <c r="N204" s="253"/>
      <c r="O204" s="253"/>
      <c r="P204" s="253"/>
      <c r="Q204" s="253"/>
      <c r="R204" s="253"/>
      <c r="S204" s="253"/>
      <c r="T204" s="254"/>
      <c r="AT204" s="248" t="s">
        <v>402</v>
      </c>
      <c r="AU204" s="248" t="s">
        <v>87</v>
      </c>
      <c r="AV204" s="14" t="s">
        <v>286</v>
      </c>
      <c r="AW204" s="14" t="s">
        <v>43</v>
      </c>
      <c r="AX204" s="14" t="s">
        <v>24</v>
      </c>
      <c r="AY204" s="248" t="s">
        <v>281</v>
      </c>
    </row>
    <row r="205" s="1" customFormat="1" ht="16.5" customHeight="1">
      <c r="B205" s="203"/>
      <c r="C205" s="204" t="s">
        <v>655</v>
      </c>
      <c r="D205" s="204" t="s">
        <v>282</v>
      </c>
      <c r="E205" s="205" t="s">
        <v>7162</v>
      </c>
      <c r="F205" s="206" t="s">
        <v>7163</v>
      </c>
      <c r="G205" s="207" t="s">
        <v>394</v>
      </c>
      <c r="H205" s="208">
        <v>84</v>
      </c>
      <c r="I205" s="209"/>
      <c r="J205" s="210">
        <f>ROUND(I205*H205,2)</f>
        <v>0</v>
      </c>
      <c r="K205" s="206" t="s">
        <v>389</v>
      </c>
      <c r="L205" s="48"/>
      <c r="M205" s="211" t="s">
        <v>5</v>
      </c>
      <c r="N205" s="212" t="s">
        <v>51</v>
      </c>
      <c r="O205" s="49"/>
      <c r="P205" s="213">
        <f>O205*H205</f>
        <v>0</v>
      </c>
      <c r="Q205" s="213">
        <v>3.0000000000000001E-05</v>
      </c>
      <c r="R205" s="213">
        <f>Q205*H205</f>
        <v>0.0025200000000000001</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7164</v>
      </c>
    </row>
    <row r="206" s="1" customFormat="1">
      <c r="B206" s="48"/>
      <c r="D206" s="216" t="s">
        <v>288</v>
      </c>
      <c r="F206" s="217" t="s">
        <v>7165</v>
      </c>
      <c r="I206" s="218"/>
      <c r="L206" s="48"/>
      <c r="M206" s="219"/>
      <c r="N206" s="49"/>
      <c r="O206" s="49"/>
      <c r="P206" s="49"/>
      <c r="Q206" s="49"/>
      <c r="R206" s="49"/>
      <c r="S206" s="49"/>
      <c r="T206" s="87"/>
      <c r="AT206" s="26" t="s">
        <v>288</v>
      </c>
      <c r="AU206" s="26" t="s">
        <v>87</v>
      </c>
    </row>
    <row r="207" s="12" customFormat="1">
      <c r="B207" s="232"/>
      <c r="D207" s="216" t="s">
        <v>402</v>
      </c>
      <c r="E207" s="233" t="s">
        <v>5</v>
      </c>
      <c r="F207" s="234" t="s">
        <v>615</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2" customFormat="1">
      <c r="B208" s="232"/>
      <c r="D208" s="216" t="s">
        <v>402</v>
      </c>
      <c r="E208" s="233" t="s">
        <v>5</v>
      </c>
      <c r="F208" s="234" t="s">
        <v>7166</v>
      </c>
      <c r="H208" s="233" t="s">
        <v>5</v>
      </c>
      <c r="I208" s="235"/>
      <c r="L208" s="232"/>
      <c r="M208" s="236"/>
      <c r="N208" s="237"/>
      <c r="O208" s="237"/>
      <c r="P208" s="237"/>
      <c r="Q208" s="237"/>
      <c r="R208" s="237"/>
      <c r="S208" s="237"/>
      <c r="T208" s="238"/>
      <c r="AT208" s="233" t="s">
        <v>402</v>
      </c>
      <c r="AU208" s="233" t="s">
        <v>87</v>
      </c>
      <c r="AV208" s="12" t="s">
        <v>24</v>
      </c>
      <c r="AW208" s="12" t="s">
        <v>43</v>
      </c>
      <c r="AX208" s="12" t="s">
        <v>80</v>
      </c>
      <c r="AY208" s="233" t="s">
        <v>281</v>
      </c>
    </row>
    <row r="209" s="13" customFormat="1">
      <c r="B209" s="239"/>
      <c r="D209" s="216" t="s">
        <v>402</v>
      </c>
      <c r="E209" s="240" t="s">
        <v>5</v>
      </c>
      <c r="F209" s="241" t="s">
        <v>7167</v>
      </c>
      <c r="H209" s="242">
        <v>42</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2" customFormat="1">
      <c r="B210" s="232"/>
      <c r="D210" s="216" t="s">
        <v>402</v>
      </c>
      <c r="E210" s="233" t="s">
        <v>5</v>
      </c>
      <c r="F210" s="234" t="s">
        <v>7168</v>
      </c>
      <c r="H210" s="233" t="s">
        <v>5</v>
      </c>
      <c r="I210" s="235"/>
      <c r="L210" s="232"/>
      <c r="M210" s="236"/>
      <c r="N210" s="237"/>
      <c r="O210" s="237"/>
      <c r="P210" s="237"/>
      <c r="Q210" s="237"/>
      <c r="R210" s="237"/>
      <c r="S210" s="237"/>
      <c r="T210" s="238"/>
      <c r="AT210" s="233" t="s">
        <v>402</v>
      </c>
      <c r="AU210" s="233" t="s">
        <v>87</v>
      </c>
      <c r="AV210" s="12" t="s">
        <v>24</v>
      </c>
      <c r="AW210" s="12" t="s">
        <v>43</v>
      </c>
      <c r="AX210" s="12" t="s">
        <v>80</v>
      </c>
      <c r="AY210" s="233" t="s">
        <v>281</v>
      </c>
    </row>
    <row r="211" s="13" customFormat="1">
      <c r="B211" s="239"/>
      <c r="D211" s="216" t="s">
        <v>402</v>
      </c>
      <c r="E211" s="240" t="s">
        <v>5</v>
      </c>
      <c r="F211" s="241" t="s">
        <v>7169</v>
      </c>
      <c r="H211" s="242">
        <v>10.5</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2" customFormat="1">
      <c r="B212" s="232"/>
      <c r="D212" s="216" t="s">
        <v>402</v>
      </c>
      <c r="E212" s="233" t="s">
        <v>5</v>
      </c>
      <c r="F212" s="234" t="s">
        <v>7170</v>
      </c>
      <c r="H212" s="233" t="s">
        <v>5</v>
      </c>
      <c r="I212" s="235"/>
      <c r="L212" s="232"/>
      <c r="M212" s="236"/>
      <c r="N212" s="237"/>
      <c r="O212" s="237"/>
      <c r="P212" s="237"/>
      <c r="Q212" s="237"/>
      <c r="R212" s="237"/>
      <c r="S212" s="237"/>
      <c r="T212" s="238"/>
      <c r="AT212" s="233" t="s">
        <v>402</v>
      </c>
      <c r="AU212" s="233" t="s">
        <v>87</v>
      </c>
      <c r="AV212" s="12" t="s">
        <v>24</v>
      </c>
      <c r="AW212" s="12" t="s">
        <v>43</v>
      </c>
      <c r="AX212" s="12" t="s">
        <v>80</v>
      </c>
      <c r="AY212" s="233" t="s">
        <v>281</v>
      </c>
    </row>
    <row r="213" s="13" customFormat="1">
      <c r="B213" s="239"/>
      <c r="D213" s="216" t="s">
        <v>402</v>
      </c>
      <c r="E213" s="240" t="s">
        <v>5</v>
      </c>
      <c r="F213" s="241" t="s">
        <v>7171</v>
      </c>
      <c r="H213" s="242">
        <v>12</v>
      </c>
      <c r="I213" s="243"/>
      <c r="L213" s="239"/>
      <c r="M213" s="244"/>
      <c r="N213" s="245"/>
      <c r="O213" s="245"/>
      <c r="P213" s="245"/>
      <c r="Q213" s="245"/>
      <c r="R213" s="245"/>
      <c r="S213" s="245"/>
      <c r="T213" s="246"/>
      <c r="AT213" s="240" t="s">
        <v>402</v>
      </c>
      <c r="AU213" s="240" t="s">
        <v>87</v>
      </c>
      <c r="AV213" s="13" t="s">
        <v>87</v>
      </c>
      <c r="AW213" s="13" t="s">
        <v>43</v>
      </c>
      <c r="AX213" s="13" t="s">
        <v>80</v>
      </c>
      <c r="AY213" s="240" t="s">
        <v>281</v>
      </c>
    </row>
    <row r="214" s="12" customFormat="1">
      <c r="B214" s="232"/>
      <c r="D214" s="216" t="s">
        <v>402</v>
      </c>
      <c r="E214" s="233" t="s">
        <v>5</v>
      </c>
      <c r="F214" s="234" t="s">
        <v>7172</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7173</v>
      </c>
      <c r="H215" s="242">
        <v>9</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2" customFormat="1">
      <c r="B216" s="232"/>
      <c r="D216" s="216" t="s">
        <v>402</v>
      </c>
      <c r="E216" s="233" t="s">
        <v>5</v>
      </c>
      <c r="F216" s="234" t="s">
        <v>7174</v>
      </c>
      <c r="H216" s="233" t="s">
        <v>5</v>
      </c>
      <c r="I216" s="235"/>
      <c r="L216" s="232"/>
      <c r="M216" s="236"/>
      <c r="N216" s="237"/>
      <c r="O216" s="237"/>
      <c r="P216" s="237"/>
      <c r="Q216" s="237"/>
      <c r="R216" s="237"/>
      <c r="S216" s="237"/>
      <c r="T216" s="238"/>
      <c r="AT216" s="233" t="s">
        <v>402</v>
      </c>
      <c r="AU216" s="233" t="s">
        <v>87</v>
      </c>
      <c r="AV216" s="12" t="s">
        <v>24</v>
      </c>
      <c r="AW216" s="12" t="s">
        <v>43</v>
      </c>
      <c r="AX216" s="12" t="s">
        <v>80</v>
      </c>
      <c r="AY216" s="233" t="s">
        <v>281</v>
      </c>
    </row>
    <row r="217" s="13" customFormat="1">
      <c r="B217" s="239"/>
      <c r="D217" s="216" t="s">
        <v>402</v>
      </c>
      <c r="E217" s="240" t="s">
        <v>5</v>
      </c>
      <c r="F217" s="241" t="s">
        <v>7175</v>
      </c>
      <c r="H217" s="242">
        <v>4.5</v>
      </c>
      <c r="I217" s="243"/>
      <c r="L217" s="239"/>
      <c r="M217" s="244"/>
      <c r="N217" s="245"/>
      <c r="O217" s="245"/>
      <c r="P217" s="245"/>
      <c r="Q217" s="245"/>
      <c r="R217" s="245"/>
      <c r="S217" s="245"/>
      <c r="T217" s="246"/>
      <c r="AT217" s="240" t="s">
        <v>402</v>
      </c>
      <c r="AU217" s="240" t="s">
        <v>87</v>
      </c>
      <c r="AV217" s="13" t="s">
        <v>87</v>
      </c>
      <c r="AW217" s="13" t="s">
        <v>43</v>
      </c>
      <c r="AX217" s="13" t="s">
        <v>80</v>
      </c>
      <c r="AY217" s="240" t="s">
        <v>281</v>
      </c>
    </row>
    <row r="218" s="13" customFormat="1">
      <c r="B218" s="239"/>
      <c r="D218" s="216" t="s">
        <v>402</v>
      </c>
      <c r="E218" s="240" t="s">
        <v>5</v>
      </c>
      <c r="F218" s="241" t="s">
        <v>5</v>
      </c>
      <c r="H218" s="242">
        <v>0</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2" customFormat="1">
      <c r="B219" s="232"/>
      <c r="D219" s="216" t="s">
        <v>402</v>
      </c>
      <c r="E219" s="233" t="s">
        <v>5</v>
      </c>
      <c r="F219" s="234" t="s">
        <v>7176</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7177</v>
      </c>
      <c r="H220" s="242">
        <v>30</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3" customFormat="1">
      <c r="B221" s="239"/>
      <c r="D221" s="216" t="s">
        <v>402</v>
      </c>
      <c r="E221" s="240" t="s">
        <v>5</v>
      </c>
      <c r="F221" s="241" t="s">
        <v>5</v>
      </c>
      <c r="H221" s="242">
        <v>0</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2" customFormat="1">
      <c r="B222" s="232"/>
      <c r="D222" s="216" t="s">
        <v>402</v>
      </c>
      <c r="E222" s="233" t="s">
        <v>5</v>
      </c>
      <c r="F222" s="234" t="s">
        <v>7178</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335</v>
      </c>
      <c r="H223" s="242">
        <v>12</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5" customFormat="1">
      <c r="B224" s="265"/>
      <c r="D224" s="216" t="s">
        <v>402</v>
      </c>
      <c r="E224" s="266" t="s">
        <v>5</v>
      </c>
      <c r="F224" s="267" t="s">
        <v>715</v>
      </c>
      <c r="H224" s="268">
        <v>120</v>
      </c>
      <c r="I224" s="269"/>
      <c r="L224" s="265"/>
      <c r="M224" s="270"/>
      <c r="N224" s="271"/>
      <c r="O224" s="271"/>
      <c r="P224" s="271"/>
      <c r="Q224" s="271"/>
      <c r="R224" s="271"/>
      <c r="S224" s="271"/>
      <c r="T224" s="272"/>
      <c r="AT224" s="266" t="s">
        <v>402</v>
      </c>
      <c r="AU224" s="266" t="s">
        <v>87</v>
      </c>
      <c r="AV224" s="15" t="s">
        <v>294</v>
      </c>
      <c r="AW224" s="15" t="s">
        <v>43</v>
      </c>
      <c r="AX224" s="15" t="s">
        <v>80</v>
      </c>
      <c r="AY224" s="266" t="s">
        <v>281</v>
      </c>
    </row>
    <row r="225" s="13" customFormat="1">
      <c r="B225" s="239"/>
      <c r="D225" s="216" t="s">
        <v>402</v>
      </c>
      <c r="E225" s="240" t="s">
        <v>5</v>
      </c>
      <c r="F225" s="241" t="s">
        <v>7179</v>
      </c>
      <c r="H225" s="242">
        <v>-36</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4" customFormat="1">
      <c r="B226" s="247"/>
      <c r="D226" s="216" t="s">
        <v>402</v>
      </c>
      <c r="E226" s="248" t="s">
        <v>5</v>
      </c>
      <c r="F226" s="249" t="s">
        <v>405</v>
      </c>
      <c r="H226" s="250">
        <v>84</v>
      </c>
      <c r="I226" s="251"/>
      <c r="L226" s="247"/>
      <c r="M226" s="252"/>
      <c r="N226" s="253"/>
      <c r="O226" s="253"/>
      <c r="P226" s="253"/>
      <c r="Q226" s="253"/>
      <c r="R226" s="253"/>
      <c r="S226" s="253"/>
      <c r="T226" s="254"/>
      <c r="AT226" s="248" t="s">
        <v>402</v>
      </c>
      <c r="AU226" s="248" t="s">
        <v>87</v>
      </c>
      <c r="AV226" s="14" t="s">
        <v>286</v>
      </c>
      <c r="AW226" s="14" t="s">
        <v>43</v>
      </c>
      <c r="AX226" s="14" t="s">
        <v>24</v>
      </c>
      <c r="AY226" s="248" t="s">
        <v>281</v>
      </c>
    </row>
    <row r="227" s="1" customFormat="1" ht="16.5" customHeight="1">
      <c r="B227" s="203"/>
      <c r="C227" s="204" t="s">
        <v>10</v>
      </c>
      <c r="D227" s="204" t="s">
        <v>282</v>
      </c>
      <c r="E227" s="205" t="s">
        <v>7180</v>
      </c>
      <c r="F227" s="206" t="s">
        <v>7181</v>
      </c>
      <c r="G227" s="207" t="s">
        <v>394</v>
      </c>
      <c r="H227" s="208">
        <v>24</v>
      </c>
      <c r="I227" s="209"/>
      <c r="J227" s="210">
        <f>ROUND(I227*H227,2)</f>
        <v>0</v>
      </c>
      <c r="K227" s="206" t="s">
        <v>389</v>
      </c>
      <c r="L227" s="48"/>
      <c r="M227" s="211" t="s">
        <v>5</v>
      </c>
      <c r="N227" s="212" t="s">
        <v>51</v>
      </c>
      <c r="O227" s="49"/>
      <c r="P227" s="213">
        <f>O227*H227</f>
        <v>0</v>
      </c>
      <c r="Q227" s="213">
        <v>4.0000000000000003E-05</v>
      </c>
      <c r="R227" s="213">
        <f>Q227*H227</f>
        <v>0.00096000000000000013</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7182</v>
      </c>
    </row>
    <row r="228" s="1" customFormat="1">
      <c r="B228" s="48"/>
      <c r="D228" s="216" t="s">
        <v>288</v>
      </c>
      <c r="F228" s="217" t="s">
        <v>7183</v>
      </c>
      <c r="I228" s="218"/>
      <c r="L228" s="48"/>
      <c r="M228" s="219"/>
      <c r="N228" s="49"/>
      <c r="O228" s="49"/>
      <c r="P228" s="49"/>
      <c r="Q228" s="49"/>
      <c r="R228" s="49"/>
      <c r="S228" s="49"/>
      <c r="T228" s="87"/>
      <c r="AT228" s="26" t="s">
        <v>288</v>
      </c>
      <c r="AU228" s="26" t="s">
        <v>87</v>
      </c>
    </row>
    <row r="229" s="12" customFormat="1">
      <c r="B229" s="232"/>
      <c r="D229" s="216" t="s">
        <v>402</v>
      </c>
      <c r="E229" s="233" t="s">
        <v>5</v>
      </c>
      <c r="F229" s="234" t="s">
        <v>621</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7184</v>
      </c>
      <c r="H230" s="242">
        <v>24</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4" customFormat="1">
      <c r="B231" s="247"/>
      <c r="D231" s="216" t="s">
        <v>402</v>
      </c>
      <c r="E231" s="248" t="s">
        <v>5</v>
      </c>
      <c r="F231" s="249" t="s">
        <v>405</v>
      </c>
      <c r="H231" s="250">
        <v>24</v>
      </c>
      <c r="I231" s="251"/>
      <c r="L231" s="247"/>
      <c r="M231" s="252"/>
      <c r="N231" s="253"/>
      <c r="O231" s="253"/>
      <c r="P231" s="253"/>
      <c r="Q231" s="253"/>
      <c r="R231" s="253"/>
      <c r="S231" s="253"/>
      <c r="T231" s="254"/>
      <c r="AT231" s="248" t="s">
        <v>402</v>
      </c>
      <c r="AU231" s="248" t="s">
        <v>87</v>
      </c>
      <c r="AV231" s="14" t="s">
        <v>286</v>
      </c>
      <c r="AW231" s="14" t="s">
        <v>43</v>
      </c>
      <c r="AX231" s="14" t="s">
        <v>24</v>
      </c>
      <c r="AY231" s="248" t="s">
        <v>281</v>
      </c>
    </row>
    <row r="232" s="1" customFormat="1" ht="16.5" customHeight="1">
      <c r="B232" s="203"/>
      <c r="C232" s="204" t="s">
        <v>670</v>
      </c>
      <c r="D232" s="204" t="s">
        <v>282</v>
      </c>
      <c r="E232" s="205" t="s">
        <v>7185</v>
      </c>
      <c r="F232" s="206" t="s">
        <v>7186</v>
      </c>
      <c r="G232" s="207" t="s">
        <v>394</v>
      </c>
      <c r="H232" s="208">
        <v>12</v>
      </c>
      <c r="I232" s="209"/>
      <c r="J232" s="210">
        <f>ROUND(I232*H232,2)</f>
        <v>0</v>
      </c>
      <c r="K232" s="206" t="s">
        <v>389</v>
      </c>
      <c r="L232" s="48"/>
      <c r="M232" s="211" t="s">
        <v>5</v>
      </c>
      <c r="N232" s="212" t="s">
        <v>51</v>
      </c>
      <c r="O232" s="49"/>
      <c r="P232" s="213">
        <f>O232*H232</f>
        <v>0</v>
      </c>
      <c r="Q232" s="213">
        <v>6.0000000000000002E-05</v>
      </c>
      <c r="R232" s="213">
        <f>Q232*H232</f>
        <v>0.00072000000000000005</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7187</v>
      </c>
    </row>
    <row r="233" s="1" customFormat="1">
      <c r="B233" s="48"/>
      <c r="D233" s="216" t="s">
        <v>288</v>
      </c>
      <c r="F233" s="217" t="s">
        <v>7188</v>
      </c>
      <c r="I233" s="218"/>
      <c r="L233" s="48"/>
      <c r="M233" s="219"/>
      <c r="N233" s="49"/>
      <c r="O233" s="49"/>
      <c r="P233" s="49"/>
      <c r="Q233" s="49"/>
      <c r="R233" s="49"/>
      <c r="S233" s="49"/>
      <c r="T233" s="87"/>
      <c r="AT233" s="26" t="s">
        <v>288</v>
      </c>
      <c r="AU233" s="26" t="s">
        <v>87</v>
      </c>
    </row>
    <row r="234" s="12" customFormat="1">
      <c r="B234" s="232"/>
      <c r="D234" s="216" t="s">
        <v>402</v>
      </c>
      <c r="E234" s="233" t="s">
        <v>5</v>
      </c>
      <c r="F234" s="234" t="s">
        <v>627</v>
      </c>
      <c r="H234" s="233" t="s">
        <v>5</v>
      </c>
      <c r="I234" s="235"/>
      <c r="L234" s="232"/>
      <c r="M234" s="236"/>
      <c r="N234" s="237"/>
      <c r="O234" s="237"/>
      <c r="P234" s="237"/>
      <c r="Q234" s="237"/>
      <c r="R234" s="237"/>
      <c r="S234" s="237"/>
      <c r="T234" s="238"/>
      <c r="AT234" s="233" t="s">
        <v>402</v>
      </c>
      <c r="AU234" s="233" t="s">
        <v>87</v>
      </c>
      <c r="AV234" s="12" t="s">
        <v>24</v>
      </c>
      <c r="AW234" s="12" t="s">
        <v>43</v>
      </c>
      <c r="AX234" s="12" t="s">
        <v>80</v>
      </c>
      <c r="AY234" s="233" t="s">
        <v>281</v>
      </c>
    </row>
    <row r="235" s="13" customFormat="1">
      <c r="B235" s="239"/>
      <c r="D235" s="216" t="s">
        <v>402</v>
      </c>
      <c r="E235" s="240" t="s">
        <v>5</v>
      </c>
      <c r="F235" s="241" t="s">
        <v>7189</v>
      </c>
      <c r="H235" s="242">
        <v>12</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12</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04" t="s">
        <v>677</v>
      </c>
      <c r="D237" s="204" t="s">
        <v>282</v>
      </c>
      <c r="E237" s="205" t="s">
        <v>611</v>
      </c>
      <c r="F237" s="206" t="s">
        <v>612</v>
      </c>
      <c r="G237" s="207" t="s">
        <v>394</v>
      </c>
      <c r="H237" s="208">
        <v>433.64999999999998</v>
      </c>
      <c r="I237" s="209"/>
      <c r="J237" s="210">
        <f>ROUND(I237*H237,2)</f>
        <v>0</v>
      </c>
      <c r="K237" s="206" t="s">
        <v>389</v>
      </c>
      <c r="L237" s="48"/>
      <c r="M237" s="211" t="s">
        <v>5</v>
      </c>
      <c r="N237" s="212" t="s">
        <v>51</v>
      </c>
      <c r="O237" s="49"/>
      <c r="P237" s="213">
        <f>O237*H237</f>
        <v>0</v>
      </c>
      <c r="Q237" s="213">
        <v>4.0000000000000003E-05</v>
      </c>
      <c r="R237" s="213">
        <f>Q237*H237</f>
        <v>0.017346</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7190</v>
      </c>
    </row>
    <row r="238" s="1" customFormat="1">
      <c r="B238" s="48"/>
      <c r="D238" s="216" t="s">
        <v>288</v>
      </c>
      <c r="F238" s="217" t="s">
        <v>614</v>
      </c>
      <c r="I238" s="218"/>
      <c r="L238" s="48"/>
      <c r="M238" s="219"/>
      <c r="N238" s="49"/>
      <c r="O238" s="49"/>
      <c r="P238" s="49"/>
      <c r="Q238" s="49"/>
      <c r="R238" s="49"/>
      <c r="S238" s="49"/>
      <c r="T238" s="87"/>
      <c r="AT238" s="26" t="s">
        <v>288</v>
      </c>
      <c r="AU238" s="26" t="s">
        <v>87</v>
      </c>
    </row>
    <row r="239" s="12" customFormat="1">
      <c r="B239" s="232"/>
      <c r="D239" s="216" t="s">
        <v>402</v>
      </c>
      <c r="E239" s="233" t="s">
        <v>5</v>
      </c>
      <c r="F239" s="234" t="s">
        <v>615</v>
      </c>
      <c r="H239" s="233" t="s">
        <v>5</v>
      </c>
      <c r="I239" s="235"/>
      <c r="L239" s="232"/>
      <c r="M239" s="236"/>
      <c r="N239" s="237"/>
      <c r="O239" s="237"/>
      <c r="P239" s="237"/>
      <c r="Q239" s="237"/>
      <c r="R239" s="237"/>
      <c r="S239" s="237"/>
      <c r="T239" s="238"/>
      <c r="AT239" s="233" t="s">
        <v>402</v>
      </c>
      <c r="AU239" s="233" t="s">
        <v>87</v>
      </c>
      <c r="AV239" s="12" t="s">
        <v>24</v>
      </c>
      <c r="AW239" s="12" t="s">
        <v>43</v>
      </c>
      <c r="AX239" s="12" t="s">
        <v>80</v>
      </c>
      <c r="AY239" s="233" t="s">
        <v>281</v>
      </c>
    </row>
    <row r="240" s="12" customFormat="1">
      <c r="B240" s="232"/>
      <c r="D240" s="216" t="s">
        <v>402</v>
      </c>
      <c r="E240" s="233" t="s">
        <v>5</v>
      </c>
      <c r="F240" s="234" t="s">
        <v>7191</v>
      </c>
      <c r="H240" s="233" t="s">
        <v>5</v>
      </c>
      <c r="I240" s="235"/>
      <c r="L240" s="232"/>
      <c r="M240" s="236"/>
      <c r="N240" s="237"/>
      <c r="O240" s="237"/>
      <c r="P240" s="237"/>
      <c r="Q240" s="237"/>
      <c r="R240" s="237"/>
      <c r="S240" s="237"/>
      <c r="T240" s="238"/>
      <c r="AT240" s="233" t="s">
        <v>402</v>
      </c>
      <c r="AU240" s="233" t="s">
        <v>87</v>
      </c>
      <c r="AV240" s="12" t="s">
        <v>24</v>
      </c>
      <c r="AW240" s="12" t="s">
        <v>43</v>
      </c>
      <c r="AX240" s="12" t="s">
        <v>80</v>
      </c>
      <c r="AY240" s="233" t="s">
        <v>281</v>
      </c>
    </row>
    <row r="241" s="13" customFormat="1">
      <c r="B241" s="239"/>
      <c r="D241" s="216" t="s">
        <v>402</v>
      </c>
      <c r="E241" s="240" t="s">
        <v>5</v>
      </c>
      <c r="F241" s="241" t="s">
        <v>7192</v>
      </c>
      <c r="H241" s="242">
        <v>5.5</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2" customFormat="1">
      <c r="B242" s="232"/>
      <c r="D242" s="216" t="s">
        <v>402</v>
      </c>
      <c r="E242" s="233" t="s">
        <v>5</v>
      </c>
      <c r="F242" s="234" t="s">
        <v>7193</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7194</v>
      </c>
      <c r="H243" s="242">
        <v>104</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2" customFormat="1">
      <c r="B244" s="232"/>
      <c r="D244" s="216" t="s">
        <v>402</v>
      </c>
      <c r="E244" s="233" t="s">
        <v>5</v>
      </c>
      <c r="F244" s="234" t="s">
        <v>7195</v>
      </c>
      <c r="H244" s="233" t="s">
        <v>5</v>
      </c>
      <c r="I244" s="235"/>
      <c r="L244" s="232"/>
      <c r="M244" s="236"/>
      <c r="N244" s="237"/>
      <c r="O244" s="237"/>
      <c r="P244" s="237"/>
      <c r="Q244" s="237"/>
      <c r="R244" s="237"/>
      <c r="S244" s="237"/>
      <c r="T244" s="238"/>
      <c r="AT244" s="233" t="s">
        <v>402</v>
      </c>
      <c r="AU244" s="233" t="s">
        <v>87</v>
      </c>
      <c r="AV244" s="12" t="s">
        <v>24</v>
      </c>
      <c r="AW244" s="12" t="s">
        <v>43</v>
      </c>
      <c r="AX244" s="12" t="s">
        <v>80</v>
      </c>
      <c r="AY244" s="233" t="s">
        <v>281</v>
      </c>
    </row>
    <row r="245" s="13" customFormat="1">
      <c r="B245" s="239"/>
      <c r="D245" s="216" t="s">
        <v>402</v>
      </c>
      <c r="E245" s="240" t="s">
        <v>5</v>
      </c>
      <c r="F245" s="241" t="s">
        <v>7196</v>
      </c>
      <c r="H245" s="242">
        <v>49</v>
      </c>
      <c r="I245" s="243"/>
      <c r="L245" s="239"/>
      <c r="M245" s="244"/>
      <c r="N245" s="245"/>
      <c r="O245" s="245"/>
      <c r="P245" s="245"/>
      <c r="Q245" s="245"/>
      <c r="R245" s="245"/>
      <c r="S245" s="245"/>
      <c r="T245" s="246"/>
      <c r="AT245" s="240" t="s">
        <v>402</v>
      </c>
      <c r="AU245" s="240" t="s">
        <v>87</v>
      </c>
      <c r="AV245" s="13" t="s">
        <v>87</v>
      </c>
      <c r="AW245" s="13" t="s">
        <v>43</v>
      </c>
      <c r="AX245" s="13" t="s">
        <v>80</v>
      </c>
      <c r="AY245" s="240" t="s">
        <v>281</v>
      </c>
    </row>
    <row r="246" s="12" customFormat="1">
      <c r="B246" s="232"/>
      <c r="D246" s="216" t="s">
        <v>402</v>
      </c>
      <c r="E246" s="233" t="s">
        <v>5</v>
      </c>
      <c r="F246" s="234" t="s">
        <v>7197</v>
      </c>
      <c r="H246" s="233" t="s">
        <v>5</v>
      </c>
      <c r="I246" s="235"/>
      <c r="L246" s="232"/>
      <c r="M246" s="236"/>
      <c r="N246" s="237"/>
      <c r="O246" s="237"/>
      <c r="P246" s="237"/>
      <c r="Q246" s="237"/>
      <c r="R246" s="237"/>
      <c r="S246" s="237"/>
      <c r="T246" s="238"/>
      <c r="AT246" s="233" t="s">
        <v>402</v>
      </c>
      <c r="AU246" s="233" t="s">
        <v>87</v>
      </c>
      <c r="AV246" s="12" t="s">
        <v>24</v>
      </c>
      <c r="AW246" s="12" t="s">
        <v>43</v>
      </c>
      <c r="AX246" s="12" t="s">
        <v>80</v>
      </c>
      <c r="AY246" s="233" t="s">
        <v>281</v>
      </c>
    </row>
    <row r="247" s="13" customFormat="1">
      <c r="B247" s="239"/>
      <c r="D247" s="216" t="s">
        <v>402</v>
      </c>
      <c r="E247" s="240" t="s">
        <v>5</v>
      </c>
      <c r="F247" s="241" t="s">
        <v>7198</v>
      </c>
      <c r="H247" s="242">
        <v>67.5</v>
      </c>
      <c r="I247" s="243"/>
      <c r="L247" s="239"/>
      <c r="M247" s="244"/>
      <c r="N247" s="245"/>
      <c r="O247" s="245"/>
      <c r="P247" s="245"/>
      <c r="Q247" s="245"/>
      <c r="R247" s="245"/>
      <c r="S247" s="245"/>
      <c r="T247" s="246"/>
      <c r="AT247" s="240" t="s">
        <v>402</v>
      </c>
      <c r="AU247" s="240" t="s">
        <v>87</v>
      </c>
      <c r="AV247" s="13" t="s">
        <v>87</v>
      </c>
      <c r="AW247" s="13" t="s">
        <v>43</v>
      </c>
      <c r="AX247" s="13" t="s">
        <v>80</v>
      </c>
      <c r="AY247" s="240" t="s">
        <v>281</v>
      </c>
    </row>
    <row r="248" s="12" customFormat="1">
      <c r="B248" s="232"/>
      <c r="D248" s="216" t="s">
        <v>402</v>
      </c>
      <c r="E248" s="233" t="s">
        <v>5</v>
      </c>
      <c r="F248" s="234" t="s">
        <v>7199</v>
      </c>
      <c r="H248" s="233" t="s">
        <v>5</v>
      </c>
      <c r="I248" s="235"/>
      <c r="L248" s="232"/>
      <c r="M248" s="236"/>
      <c r="N248" s="237"/>
      <c r="O248" s="237"/>
      <c r="P248" s="237"/>
      <c r="Q248" s="237"/>
      <c r="R248" s="237"/>
      <c r="S248" s="237"/>
      <c r="T248" s="238"/>
      <c r="AT248" s="233" t="s">
        <v>402</v>
      </c>
      <c r="AU248" s="233" t="s">
        <v>87</v>
      </c>
      <c r="AV248" s="12" t="s">
        <v>24</v>
      </c>
      <c r="AW248" s="12" t="s">
        <v>43</v>
      </c>
      <c r="AX248" s="12" t="s">
        <v>80</v>
      </c>
      <c r="AY248" s="233" t="s">
        <v>281</v>
      </c>
    </row>
    <row r="249" s="13" customFormat="1">
      <c r="B249" s="239"/>
      <c r="D249" s="216" t="s">
        <v>402</v>
      </c>
      <c r="E249" s="240" t="s">
        <v>5</v>
      </c>
      <c r="F249" s="241" t="s">
        <v>7200</v>
      </c>
      <c r="H249" s="242">
        <v>200</v>
      </c>
      <c r="I249" s="243"/>
      <c r="L249" s="239"/>
      <c r="M249" s="244"/>
      <c r="N249" s="245"/>
      <c r="O249" s="245"/>
      <c r="P249" s="245"/>
      <c r="Q249" s="245"/>
      <c r="R249" s="245"/>
      <c r="S249" s="245"/>
      <c r="T249" s="246"/>
      <c r="AT249" s="240" t="s">
        <v>402</v>
      </c>
      <c r="AU249" s="240" t="s">
        <v>87</v>
      </c>
      <c r="AV249" s="13" t="s">
        <v>87</v>
      </c>
      <c r="AW249" s="13" t="s">
        <v>43</v>
      </c>
      <c r="AX249" s="13" t="s">
        <v>80</v>
      </c>
      <c r="AY249" s="240" t="s">
        <v>281</v>
      </c>
    </row>
    <row r="250" s="12" customFormat="1">
      <c r="B250" s="232"/>
      <c r="D250" s="216" t="s">
        <v>402</v>
      </c>
      <c r="E250" s="233" t="s">
        <v>5</v>
      </c>
      <c r="F250" s="234" t="s">
        <v>7201</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3" customFormat="1">
      <c r="B251" s="239"/>
      <c r="D251" s="216" t="s">
        <v>402</v>
      </c>
      <c r="E251" s="240" t="s">
        <v>5</v>
      </c>
      <c r="F251" s="241" t="s">
        <v>7202</v>
      </c>
      <c r="H251" s="242">
        <v>85.5</v>
      </c>
      <c r="I251" s="243"/>
      <c r="L251" s="239"/>
      <c r="M251" s="244"/>
      <c r="N251" s="245"/>
      <c r="O251" s="245"/>
      <c r="P251" s="245"/>
      <c r="Q251" s="245"/>
      <c r="R251" s="245"/>
      <c r="S251" s="245"/>
      <c r="T251" s="246"/>
      <c r="AT251" s="240" t="s">
        <v>402</v>
      </c>
      <c r="AU251" s="240" t="s">
        <v>87</v>
      </c>
      <c r="AV251" s="13" t="s">
        <v>87</v>
      </c>
      <c r="AW251" s="13" t="s">
        <v>43</v>
      </c>
      <c r="AX251" s="13" t="s">
        <v>80</v>
      </c>
      <c r="AY251" s="240" t="s">
        <v>281</v>
      </c>
    </row>
    <row r="252" s="12" customFormat="1">
      <c r="B252" s="232"/>
      <c r="D252" s="216" t="s">
        <v>402</v>
      </c>
      <c r="E252" s="233" t="s">
        <v>5</v>
      </c>
      <c r="F252" s="234" t="s">
        <v>7203</v>
      </c>
      <c r="H252" s="233" t="s">
        <v>5</v>
      </c>
      <c r="I252" s="235"/>
      <c r="L252" s="232"/>
      <c r="M252" s="236"/>
      <c r="N252" s="237"/>
      <c r="O252" s="237"/>
      <c r="P252" s="237"/>
      <c r="Q252" s="237"/>
      <c r="R252" s="237"/>
      <c r="S252" s="237"/>
      <c r="T252" s="238"/>
      <c r="AT252" s="233" t="s">
        <v>402</v>
      </c>
      <c r="AU252" s="233" t="s">
        <v>87</v>
      </c>
      <c r="AV252" s="12" t="s">
        <v>24</v>
      </c>
      <c r="AW252" s="12" t="s">
        <v>43</v>
      </c>
      <c r="AX252" s="12" t="s">
        <v>80</v>
      </c>
      <c r="AY252" s="233" t="s">
        <v>281</v>
      </c>
    </row>
    <row r="253" s="13" customFormat="1">
      <c r="B253" s="239"/>
      <c r="D253" s="216" t="s">
        <v>402</v>
      </c>
      <c r="E253" s="240" t="s">
        <v>5</v>
      </c>
      <c r="F253" s="241" t="s">
        <v>7204</v>
      </c>
      <c r="H253" s="242">
        <v>8.5</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2" customFormat="1">
      <c r="B254" s="232"/>
      <c r="D254" s="216" t="s">
        <v>402</v>
      </c>
      <c r="E254" s="233" t="s">
        <v>5</v>
      </c>
      <c r="F254" s="234" t="s">
        <v>7205</v>
      </c>
      <c r="H254" s="233" t="s">
        <v>5</v>
      </c>
      <c r="I254" s="235"/>
      <c r="L254" s="232"/>
      <c r="M254" s="236"/>
      <c r="N254" s="237"/>
      <c r="O254" s="237"/>
      <c r="P254" s="237"/>
      <c r="Q254" s="237"/>
      <c r="R254" s="237"/>
      <c r="S254" s="237"/>
      <c r="T254" s="238"/>
      <c r="AT254" s="233" t="s">
        <v>402</v>
      </c>
      <c r="AU254" s="233" t="s">
        <v>87</v>
      </c>
      <c r="AV254" s="12" t="s">
        <v>24</v>
      </c>
      <c r="AW254" s="12" t="s">
        <v>43</v>
      </c>
      <c r="AX254" s="12" t="s">
        <v>80</v>
      </c>
      <c r="AY254" s="233" t="s">
        <v>281</v>
      </c>
    </row>
    <row r="255" s="13" customFormat="1">
      <c r="B255" s="239"/>
      <c r="D255" s="216" t="s">
        <v>402</v>
      </c>
      <c r="E255" s="240" t="s">
        <v>5</v>
      </c>
      <c r="F255" s="241" t="s">
        <v>7206</v>
      </c>
      <c r="H255" s="242">
        <v>7.5</v>
      </c>
      <c r="I255" s="243"/>
      <c r="L255" s="239"/>
      <c r="M255" s="244"/>
      <c r="N255" s="245"/>
      <c r="O255" s="245"/>
      <c r="P255" s="245"/>
      <c r="Q255" s="245"/>
      <c r="R255" s="245"/>
      <c r="S255" s="245"/>
      <c r="T255" s="246"/>
      <c r="AT255" s="240" t="s">
        <v>402</v>
      </c>
      <c r="AU255" s="240" t="s">
        <v>87</v>
      </c>
      <c r="AV255" s="13" t="s">
        <v>87</v>
      </c>
      <c r="AW255" s="13" t="s">
        <v>43</v>
      </c>
      <c r="AX255" s="13" t="s">
        <v>80</v>
      </c>
      <c r="AY255" s="240" t="s">
        <v>281</v>
      </c>
    </row>
    <row r="256" s="12" customFormat="1">
      <c r="B256" s="232"/>
      <c r="D256" s="216" t="s">
        <v>402</v>
      </c>
      <c r="E256" s="233" t="s">
        <v>5</v>
      </c>
      <c r="F256" s="234" t="s">
        <v>7207</v>
      </c>
      <c r="H256" s="233" t="s">
        <v>5</v>
      </c>
      <c r="I256" s="235"/>
      <c r="L256" s="232"/>
      <c r="M256" s="236"/>
      <c r="N256" s="237"/>
      <c r="O256" s="237"/>
      <c r="P256" s="237"/>
      <c r="Q256" s="237"/>
      <c r="R256" s="237"/>
      <c r="S256" s="237"/>
      <c r="T256" s="238"/>
      <c r="AT256" s="233" t="s">
        <v>402</v>
      </c>
      <c r="AU256" s="233" t="s">
        <v>87</v>
      </c>
      <c r="AV256" s="12" t="s">
        <v>24</v>
      </c>
      <c r="AW256" s="12" t="s">
        <v>43</v>
      </c>
      <c r="AX256" s="12" t="s">
        <v>80</v>
      </c>
      <c r="AY256" s="233" t="s">
        <v>281</v>
      </c>
    </row>
    <row r="257" s="13" customFormat="1">
      <c r="B257" s="239"/>
      <c r="D257" s="216" t="s">
        <v>402</v>
      </c>
      <c r="E257" s="240" t="s">
        <v>5</v>
      </c>
      <c r="F257" s="241" t="s">
        <v>7208</v>
      </c>
      <c r="H257" s="242">
        <v>6.5</v>
      </c>
      <c r="I257" s="243"/>
      <c r="L257" s="239"/>
      <c r="M257" s="244"/>
      <c r="N257" s="245"/>
      <c r="O257" s="245"/>
      <c r="P257" s="245"/>
      <c r="Q257" s="245"/>
      <c r="R257" s="245"/>
      <c r="S257" s="245"/>
      <c r="T257" s="246"/>
      <c r="AT257" s="240" t="s">
        <v>402</v>
      </c>
      <c r="AU257" s="240" t="s">
        <v>87</v>
      </c>
      <c r="AV257" s="13" t="s">
        <v>87</v>
      </c>
      <c r="AW257" s="13" t="s">
        <v>43</v>
      </c>
      <c r="AX257" s="13" t="s">
        <v>80</v>
      </c>
      <c r="AY257" s="240" t="s">
        <v>281</v>
      </c>
    </row>
    <row r="258" s="12" customFormat="1">
      <c r="B258" s="232"/>
      <c r="D258" s="216" t="s">
        <v>402</v>
      </c>
      <c r="E258" s="233" t="s">
        <v>5</v>
      </c>
      <c r="F258" s="234" t="s">
        <v>7209</v>
      </c>
      <c r="H258" s="233" t="s">
        <v>5</v>
      </c>
      <c r="I258" s="235"/>
      <c r="L258" s="232"/>
      <c r="M258" s="236"/>
      <c r="N258" s="237"/>
      <c r="O258" s="237"/>
      <c r="P258" s="237"/>
      <c r="Q258" s="237"/>
      <c r="R258" s="237"/>
      <c r="S258" s="237"/>
      <c r="T258" s="238"/>
      <c r="AT258" s="233" t="s">
        <v>402</v>
      </c>
      <c r="AU258" s="233" t="s">
        <v>87</v>
      </c>
      <c r="AV258" s="12" t="s">
        <v>24</v>
      </c>
      <c r="AW258" s="12" t="s">
        <v>43</v>
      </c>
      <c r="AX258" s="12" t="s">
        <v>80</v>
      </c>
      <c r="AY258" s="233" t="s">
        <v>281</v>
      </c>
    </row>
    <row r="259" s="13" customFormat="1">
      <c r="B259" s="239"/>
      <c r="D259" s="216" t="s">
        <v>402</v>
      </c>
      <c r="E259" s="240" t="s">
        <v>5</v>
      </c>
      <c r="F259" s="241" t="s">
        <v>7192</v>
      </c>
      <c r="H259" s="242">
        <v>5.5</v>
      </c>
      <c r="I259" s="243"/>
      <c r="L259" s="239"/>
      <c r="M259" s="244"/>
      <c r="N259" s="245"/>
      <c r="O259" s="245"/>
      <c r="P259" s="245"/>
      <c r="Q259" s="245"/>
      <c r="R259" s="245"/>
      <c r="S259" s="245"/>
      <c r="T259" s="246"/>
      <c r="AT259" s="240" t="s">
        <v>402</v>
      </c>
      <c r="AU259" s="240" t="s">
        <v>87</v>
      </c>
      <c r="AV259" s="13" t="s">
        <v>87</v>
      </c>
      <c r="AW259" s="13" t="s">
        <v>43</v>
      </c>
      <c r="AX259" s="13" t="s">
        <v>80</v>
      </c>
      <c r="AY259" s="240" t="s">
        <v>281</v>
      </c>
    </row>
    <row r="260" s="13" customFormat="1">
      <c r="B260" s="239"/>
      <c r="D260" s="216" t="s">
        <v>402</v>
      </c>
      <c r="E260" s="240" t="s">
        <v>5</v>
      </c>
      <c r="F260" s="241" t="s">
        <v>5</v>
      </c>
      <c r="H260" s="242">
        <v>0</v>
      </c>
      <c r="I260" s="243"/>
      <c r="L260" s="239"/>
      <c r="M260" s="244"/>
      <c r="N260" s="245"/>
      <c r="O260" s="245"/>
      <c r="P260" s="245"/>
      <c r="Q260" s="245"/>
      <c r="R260" s="245"/>
      <c r="S260" s="245"/>
      <c r="T260" s="246"/>
      <c r="AT260" s="240" t="s">
        <v>402</v>
      </c>
      <c r="AU260" s="240" t="s">
        <v>87</v>
      </c>
      <c r="AV260" s="13" t="s">
        <v>87</v>
      </c>
      <c r="AW260" s="13" t="s">
        <v>43</v>
      </c>
      <c r="AX260" s="13" t="s">
        <v>80</v>
      </c>
      <c r="AY260" s="240" t="s">
        <v>281</v>
      </c>
    </row>
    <row r="261" s="12" customFormat="1">
      <c r="B261" s="232"/>
      <c r="D261" s="216" t="s">
        <v>402</v>
      </c>
      <c r="E261" s="233" t="s">
        <v>5</v>
      </c>
      <c r="F261" s="234" t="s">
        <v>7178</v>
      </c>
      <c r="H261" s="233" t="s">
        <v>5</v>
      </c>
      <c r="I261" s="235"/>
      <c r="L261" s="232"/>
      <c r="M261" s="236"/>
      <c r="N261" s="237"/>
      <c r="O261" s="237"/>
      <c r="P261" s="237"/>
      <c r="Q261" s="237"/>
      <c r="R261" s="237"/>
      <c r="S261" s="237"/>
      <c r="T261" s="238"/>
      <c r="AT261" s="233" t="s">
        <v>402</v>
      </c>
      <c r="AU261" s="233" t="s">
        <v>87</v>
      </c>
      <c r="AV261" s="12" t="s">
        <v>24</v>
      </c>
      <c r="AW261" s="12" t="s">
        <v>43</v>
      </c>
      <c r="AX261" s="12" t="s">
        <v>80</v>
      </c>
      <c r="AY261" s="233" t="s">
        <v>281</v>
      </c>
    </row>
    <row r="262" s="13" customFormat="1">
      <c r="B262" s="239"/>
      <c r="D262" s="216" t="s">
        <v>402</v>
      </c>
      <c r="E262" s="240" t="s">
        <v>5</v>
      </c>
      <c r="F262" s="241" t="s">
        <v>1201</v>
      </c>
      <c r="H262" s="242">
        <v>80</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5" customFormat="1">
      <c r="B263" s="265"/>
      <c r="D263" s="216" t="s">
        <v>402</v>
      </c>
      <c r="E263" s="266" t="s">
        <v>5</v>
      </c>
      <c r="F263" s="267" t="s">
        <v>715</v>
      </c>
      <c r="H263" s="268">
        <v>619.5</v>
      </c>
      <c r="I263" s="269"/>
      <c r="L263" s="265"/>
      <c r="M263" s="270"/>
      <c r="N263" s="271"/>
      <c r="O263" s="271"/>
      <c r="P263" s="271"/>
      <c r="Q263" s="271"/>
      <c r="R263" s="271"/>
      <c r="S263" s="271"/>
      <c r="T263" s="272"/>
      <c r="AT263" s="266" t="s">
        <v>402</v>
      </c>
      <c r="AU263" s="266" t="s">
        <v>87</v>
      </c>
      <c r="AV263" s="15" t="s">
        <v>294</v>
      </c>
      <c r="AW263" s="15" t="s">
        <v>43</v>
      </c>
      <c r="AX263" s="15" t="s">
        <v>80</v>
      </c>
      <c r="AY263" s="266" t="s">
        <v>281</v>
      </c>
    </row>
    <row r="264" s="13" customFormat="1">
      <c r="B264" s="239"/>
      <c r="D264" s="216" t="s">
        <v>402</v>
      </c>
      <c r="E264" s="240" t="s">
        <v>5</v>
      </c>
      <c r="F264" s="241" t="s">
        <v>7210</v>
      </c>
      <c r="H264" s="242">
        <v>-185.84999999999999</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433.64999999999998</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685</v>
      </c>
      <c r="D266" s="204" t="s">
        <v>282</v>
      </c>
      <c r="E266" s="205" t="s">
        <v>617</v>
      </c>
      <c r="F266" s="206" t="s">
        <v>618</v>
      </c>
      <c r="G266" s="207" t="s">
        <v>394</v>
      </c>
      <c r="H266" s="208">
        <v>123.90000000000001</v>
      </c>
      <c r="I266" s="209"/>
      <c r="J266" s="210">
        <f>ROUND(I266*H266,2)</f>
        <v>0</v>
      </c>
      <c r="K266" s="206" t="s">
        <v>389</v>
      </c>
      <c r="L266" s="48"/>
      <c r="M266" s="211" t="s">
        <v>5</v>
      </c>
      <c r="N266" s="212" t="s">
        <v>51</v>
      </c>
      <c r="O266" s="49"/>
      <c r="P266" s="213">
        <f>O266*H266</f>
        <v>0</v>
      </c>
      <c r="Q266" s="213">
        <v>5.0000000000000002E-05</v>
      </c>
      <c r="R266" s="213">
        <f>Q266*H266</f>
        <v>0.0061950000000000009</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7211</v>
      </c>
    </row>
    <row r="267" s="1" customFormat="1">
      <c r="B267" s="48"/>
      <c r="D267" s="216" t="s">
        <v>288</v>
      </c>
      <c r="F267" s="217" t="s">
        <v>620</v>
      </c>
      <c r="I267" s="218"/>
      <c r="L267" s="48"/>
      <c r="M267" s="219"/>
      <c r="N267" s="49"/>
      <c r="O267" s="49"/>
      <c r="P267" s="49"/>
      <c r="Q267" s="49"/>
      <c r="R267" s="49"/>
      <c r="S267" s="49"/>
      <c r="T267" s="87"/>
      <c r="AT267" s="26" t="s">
        <v>288</v>
      </c>
      <c r="AU267" s="26" t="s">
        <v>87</v>
      </c>
    </row>
    <row r="268" s="12" customFormat="1">
      <c r="B268" s="232"/>
      <c r="D268" s="216" t="s">
        <v>402</v>
      </c>
      <c r="E268" s="233" t="s">
        <v>5</v>
      </c>
      <c r="F268" s="234" t="s">
        <v>621</v>
      </c>
      <c r="H268" s="233" t="s">
        <v>5</v>
      </c>
      <c r="I268" s="235"/>
      <c r="L268" s="232"/>
      <c r="M268" s="236"/>
      <c r="N268" s="237"/>
      <c r="O268" s="237"/>
      <c r="P268" s="237"/>
      <c r="Q268" s="237"/>
      <c r="R268" s="237"/>
      <c r="S268" s="237"/>
      <c r="T268" s="238"/>
      <c r="AT268" s="233" t="s">
        <v>402</v>
      </c>
      <c r="AU268" s="233" t="s">
        <v>87</v>
      </c>
      <c r="AV268" s="12" t="s">
        <v>24</v>
      </c>
      <c r="AW268" s="12" t="s">
        <v>43</v>
      </c>
      <c r="AX268" s="12" t="s">
        <v>80</v>
      </c>
      <c r="AY268" s="233" t="s">
        <v>281</v>
      </c>
    </row>
    <row r="269" s="13" customFormat="1">
      <c r="B269" s="239"/>
      <c r="D269" s="216" t="s">
        <v>402</v>
      </c>
      <c r="E269" s="240" t="s">
        <v>5</v>
      </c>
      <c r="F269" s="241" t="s">
        <v>7212</v>
      </c>
      <c r="H269" s="242">
        <v>123.90000000000001</v>
      </c>
      <c r="I269" s="243"/>
      <c r="L269" s="239"/>
      <c r="M269" s="244"/>
      <c r="N269" s="245"/>
      <c r="O269" s="245"/>
      <c r="P269" s="245"/>
      <c r="Q269" s="245"/>
      <c r="R269" s="245"/>
      <c r="S269" s="245"/>
      <c r="T269" s="246"/>
      <c r="AT269" s="240" t="s">
        <v>402</v>
      </c>
      <c r="AU269" s="240" t="s">
        <v>87</v>
      </c>
      <c r="AV269" s="13" t="s">
        <v>87</v>
      </c>
      <c r="AW269" s="13" t="s">
        <v>43</v>
      </c>
      <c r="AX269" s="13" t="s">
        <v>80</v>
      </c>
      <c r="AY269" s="240" t="s">
        <v>281</v>
      </c>
    </row>
    <row r="270" s="14" customFormat="1">
      <c r="B270" s="247"/>
      <c r="D270" s="216" t="s">
        <v>402</v>
      </c>
      <c r="E270" s="248" t="s">
        <v>5</v>
      </c>
      <c r="F270" s="249" t="s">
        <v>405</v>
      </c>
      <c r="H270" s="250">
        <v>123.90000000000001</v>
      </c>
      <c r="I270" s="251"/>
      <c r="L270" s="247"/>
      <c r="M270" s="252"/>
      <c r="N270" s="253"/>
      <c r="O270" s="253"/>
      <c r="P270" s="253"/>
      <c r="Q270" s="253"/>
      <c r="R270" s="253"/>
      <c r="S270" s="253"/>
      <c r="T270" s="254"/>
      <c r="AT270" s="248" t="s">
        <v>402</v>
      </c>
      <c r="AU270" s="248" t="s">
        <v>87</v>
      </c>
      <c r="AV270" s="14" t="s">
        <v>286</v>
      </c>
      <c r="AW270" s="14" t="s">
        <v>43</v>
      </c>
      <c r="AX270" s="14" t="s">
        <v>24</v>
      </c>
      <c r="AY270" s="248" t="s">
        <v>281</v>
      </c>
    </row>
    <row r="271" s="1" customFormat="1" ht="16.5" customHeight="1">
      <c r="B271" s="203"/>
      <c r="C271" s="204" t="s">
        <v>692</v>
      </c>
      <c r="D271" s="204" t="s">
        <v>282</v>
      </c>
      <c r="E271" s="205" t="s">
        <v>623</v>
      </c>
      <c r="F271" s="206" t="s">
        <v>624</v>
      </c>
      <c r="G271" s="207" t="s">
        <v>394</v>
      </c>
      <c r="H271" s="208">
        <v>61.950000000000003</v>
      </c>
      <c r="I271" s="209"/>
      <c r="J271" s="210">
        <f>ROUND(I271*H271,2)</f>
        <v>0</v>
      </c>
      <c r="K271" s="206" t="s">
        <v>389</v>
      </c>
      <c r="L271" s="48"/>
      <c r="M271" s="211" t="s">
        <v>5</v>
      </c>
      <c r="N271" s="212" t="s">
        <v>51</v>
      </c>
      <c r="O271" s="49"/>
      <c r="P271" s="213">
        <f>O271*H271</f>
        <v>0</v>
      </c>
      <c r="Q271" s="213">
        <v>6.9999999999999994E-05</v>
      </c>
      <c r="R271" s="213">
        <f>Q271*H271</f>
        <v>0.0043365000000000001</v>
      </c>
      <c r="S271" s="213">
        <v>0</v>
      </c>
      <c r="T271" s="214">
        <f>S271*H271</f>
        <v>0</v>
      </c>
      <c r="AR271" s="26" t="s">
        <v>286</v>
      </c>
      <c r="AT271" s="26" t="s">
        <v>282</v>
      </c>
      <c r="AU271" s="26" t="s">
        <v>87</v>
      </c>
      <c r="AY271" s="26" t="s">
        <v>281</v>
      </c>
      <c r="BE271" s="215">
        <f>IF(N271="základní",J271,0)</f>
        <v>0</v>
      </c>
      <c r="BF271" s="215">
        <f>IF(N271="snížená",J271,0)</f>
        <v>0</v>
      </c>
      <c r="BG271" s="215">
        <f>IF(N271="zákl. přenesená",J271,0)</f>
        <v>0</v>
      </c>
      <c r="BH271" s="215">
        <f>IF(N271="sníž. přenesená",J271,0)</f>
        <v>0</v>
      </c>
      <c r="BI271" s="215">
        <f>IF(N271="nulová",J271,0)</f>
        <v>0</v>
      </c>
      <c r="BJ271" s="26" t="s">
        <v>24</v>
      </c>
      <c r="BK271" s="215">
        <f>ROUND(I271*H271,2)</f>
        <v>0</v>
      </c>
      <c r="BL271" s="26" t="s">
        <v>286</v>
      </c>
      <c r="BM271" s="26" t="s">
        <v>7213</v>
      </c>
    </row>
    <row r="272" s="1" customFormat="1">
      <c r="B272" s="48"/>
      <c r="D272" s="216" t="s">
        <v>288</v>
      </c>
      <c r="F272" s="217" t="s">
        <v>626</v>
      </c>
      <c r="I272" s="218"/>
      <c r="L272" s="48"/>
      <c r="M272" s="219"/>
      <c r="N272" s="49"/>
      <c r="O272" s="49"/>
      <c r="P272" s="49"/>
      <c r="Q272" s="49"/>
      <c r="R272" s="49"/>
      <c r="S272" s="49"/>
      <c r="T272" s="87"/>
      <c r="AT272" s="26" t="s">
        <v>288</v>
      </c>
      <c r="AU272" s="26" t="s">
        <v>87</v>
      </c>
    </row>
    <row r="273" s="12" customFormat="1">
      <c r="B273" s="232"/>
      <c r="D273" s="216" t="s">
        <v>402</v>
      </c>
      <c r="E273" s="233" t="s">
        <v>5</v>
      </c>
      <c r="F273" s="234" t="s">
        <v>627</v>
      </c>
      <c r="H273" s="233" t="s">
        <v>5</v>
      </c>
      <c r="I273" s="235"/>
      <c r="L273" s="232"/>
      <c r="M273" s="236"/>
      <c r="N273" s="237"/>
      <c r="O273" s="237"/>
      <c r="P273" s="237"/>
      <c r="Q273" s="237"/>
      <c r="R273" s="237"/>
      <c r="S273" s="237"/>
      <c r="T273" s="238"/>
      <c r="AT273" s="233" t="s">
        <v>402</v>
      </c>
      <c r="AU273" s="233" t="s">
        <v>87</v>
      </c>
      <c r="AV273" s="12" t="s">
        <v>24</v>
      </c>
      <c r="AW273" s="12" t="s">
        <v>43</v>
      </c>
      <c r="AX273" s="12" t="s">
        <v>80</v>
      </c>
      <c r="AY273" s="233" t="s">
        <v>281</v>
      </c>
    </row>
    <row r="274" s="13" customFormat="1">
      <c r="B274" s="239"/>
      <c r="D274" s="216" t="s">
        <v>402</v>
      </c>
      <c r="E274" s="240" t="s">
        <v>5</v>
      </c>
      <c r="F274" s="241" t="s">
        <v>7214</v>
      </c>
      <c r="H274" s="242">
        <v>61.950000000000003</v>
      </c>
      <c r="I274" s="243"/>
      <c r="L274" s="239"/>
      <c r="M274" s="244"/>
      <c r="N274" s="245"/>
      <c r="O274" s="245"/>
      <c r="P274" s="245"/>
      <c r="Q274" s="245"/>
      <c r="R274" s="245"/>
      <c r="S274" s="245"/>
      <c r="T274" s="246"/>
      <c r="AT274" s="240" t="s">
        <v>402</v>
      </c>
      <c r="AU274" s="240" t="s">
        <v>87</v>
      </c>
      <c r="AV274" s="13" t="s">
        <v>87</v>
      </c>
      <c r="AW274" s="13" t="s">
        <v>43</v>
      </c>
      <c r="AX274" s="13" t="s">
        <v>80</v>
      </c>
      <c r="AY274" s="240" t="s">
        <v>281</v>
      </c>
    </row>
    <row r="275" s="14" customFormat="1">
      <c r="B275" s="247"/>
      <c r="D275" s="216" t="s">
        <v>402</v>
      </c>
      <c r="E275" s="248" t="s">
        <v>5</v>
      </c>
      <c r="F275" s="249" t="s">
        <v>405</v>
      </c>
      <c r="H275" s="250">
        <v>61.950000000000003</v>
      </c>
      <c r="I275" s="251"/>
      <c r="L275" s="247"/>
      <c r="M275" s="252"/>
      <c r="N275" s="253"/>
      <c r="O275" s="253"/>
      <c r="P275" s="253"/>
      <c r="Q275" s="253"/>
      <c r="R275" s="253"/>
      <c r="S275" s="253"/>
      <c r="T275" s="254"/>
      <c r="AT275" s="248" t="s">
        <v>402</v>
      </c>
      <c r="AU275" s="248" t="s">
        <v>87</v>
      </c>
      <c r="AV275" s="14" t="s">
        <v>286</v>
      </c>
      <c r="AW275" s="14" t="s">
        <v>43</v>
      </c>
      <c r="AX275" s="14" t="s">
        <v>24</v>
      </c>
      <c r="AY275" s="248" t="s">
        <v>281</v>
      </c>
    </row>
    <row r="276" s="1" customFormat="1" ht="25.5" customHeight="1">
      <c r="B276" s="203"/>
      <c r="C276" s="204" t="s">
        <v>699</v>
      </c>
      <c r="D276" s="204" t="s">
        <v>282</v>
      </c>
      <c r="E276" s="205" t="s">
        <v>644</v>
      </c>
      <c r="F276" s="206" t="s">
        <v>645</v>
      </c>
      <c r="G276" s="207" t="s">
        <v>394</v>
      </c>
      <c r="H276" s="208">
        <v>647.5</v>
      </c>
      <c r="I276" s="209"/>
      <c r="J276" s="210">
        <f>ROUND(I276*H276,2)</f>
        <v>0</v>
      </c>
      <c r="K276" s="206" t="s">
        <v>389</v>
      </c>
      <c r="L276" s="48"/>
      <c r="M276" s="211" t="s">
        <v>5</v>
      </c>
      <c r="N276" s="212" t="s">
        <v>51</v>
      </c>
      <c r="O276" s="49"/>
      <c r="P276" s="213">
        <f>O276*H276</f>
        <v>0</v>
      </c>
      <c r="Q276" s="213">
        <v>0</v>
      </c>
      <c r="R276" s="213">
        <f>Q276*H276</f>
        <v>0</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7215</v>
      </c>
    </row>
    <row r="277" s="1" customFormat="1">
      <c r="B277" s="48"/>
      <c r="D277" s="216" t="s">
        <v>288</v>
      </c>
      <c r="F277" s="217" t="s">
        <v>647</v>
      </c>
      <c r="I277" s="218"/>
      <c r="L277" s="48"/>
      <c r="M277" s="219"/>
      <c r="N277" s="49"/>
      <c r="O277" s="49"/>
      <c r="P277" s="49"/>
      <c r="Q277" s="49"/>
      <c r="R277" s="49"/>
      <c r="S277" s="49"/>
      <c r="T277" s="87"/>
      <c r="AT277" s="26" t="s">
        <v>288</v>
      </c>
      <c r="AU277" s="26" t="s">
        <v>87</v>
      </c>
    </row>
    <row r="278" s="1" customFormat="1" ht="16.5" customHeight="1">
      <c r="B278" s="203"/>
      <c r="C278" s="255" t="s">
        <v>704</v>
      </c>
      <c r="D278" s="255" t="s">
        <v>512</v>
      </c>
      <c r="E278" s="256" t="s">
        <v>652</v>
      </c>
      <c r="F278" s="257" t="s">
        <v>653</v>
      </c>
      <c r="G278" s="258" t="s">
        <v>408</v>
      </c>
      <c r="H278" s="259">
        <v>202</v>
      </c>
      <c r="I278" s="260"/>
      <c r="J278" s="261">
        <f>ROUND(I278*H278,2)</f>
        <v>0</v>
      </c>
      <c r="K278" s="257" t="s">
        <v>389</v>
      </c>
      <c r="L278" s="262"/>
      <c r="M278" s="263" t="s">
        <v>5</v>
      </c>
      <c r="N278" s="264" t="s">
        <v>51</v>
      </c>
      <c r="O278" s="49"/>
      <c r="P278" s="213">
        <f>O278*H278</f>
        <v>0</v>
      </c>
      <c r="Q278" s="213">
        <v>2.4289999999999998</v>
      </c>
      <c r="R278" s="213">
        <f>Q278*H278</f>
        <v>490.65799999999996</v>
      </c>
      <c r="S278" s="213">
        <v>0</v>
      </c>
      <c r="T278" s="214">
        <f>S278*H278</f>
        <v>0</v>
      </c>
      <c r="AR278" s="26" t="s">
        <v>316</v>
      </c>
      <c r="AT278" s="26" t="s">
        <v>512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7216</v>
      </c>
    </row>
    <row r="279" s="1" customFormat="1">
      <c r="B279" s="48"/>
      <c r="D279" s="216" t="s">
        <v>288</v>
      </c>
      <c r="F279" s="217" t="s">
        <v>653</v>
      </c>
      <c r="I279" s="218"/>
      <c r="L279" s="48"/>
      <c r="M279" s="219"/>
      <c r="N279" s="49"/>
      <c r="O279" s="49"/>
      <c r="P279" s="49"/>
      <c r="Q279" s="49"/>
      <c r="R279" s="49"/>
      <c r="S279" s="49"/>
      <c r="T279" s="87"/>
      <c r="AT279" s="26" t="s">
        <v>288</v>
      </c>
      <c r="AU279" s="26" t="s">
        <v>87</v>
      </c>
    </row>
    <row r="280" s="1" customFormat="1" ht="16.5" customHeight="1">
      <c r="B280" s="203"/>
      <c r="C280" s="204" t="s">
        <v>717</v>
      </c>
      <c r="D280" s="204" t="s">
        <v>282</v>
      </c>
      <c r="E280" s="205" t="s">
        <v>656</v>
      </c>
      <c r="F280" s="206" t="s">
        <v>657</v>
      </c>
      <c r="G280" s="207" t="s">
        <v>470</v>
      </c>
      <c r="H280" s="208">
        <v>16.146999999999998</v>
      </c>
      <c r="I280" s="209"/>
      <c r="J280" s="210">
        <f>ROUND(I280*H280,2)</f>
        <v>0</v>
      </c>
      <c r="K280" s="206" t="s">
        <v>389</v>
      </c>
      <c r="L280" s="48"/>
      <c r="M280" s="211" t="s">
        <v>5</v>
      </c>
      <c r="N280" s="212" t="s">
        <v>51</v>
      </c>
      <c r="O280" s="49"/>
      <c r="P280" s="213">
        <f>O280*H280</f>
        <v>0</v>
      </c>
      <c r="Q280" s="213">
        <v>1.1133176060000001</v>
      </c>
      <c r="R280" s="213">
        <f>Q280*H280</f>
        <v>17.976739384081998</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7217</v>
      </c>
    </row>
    <row r="281" s="1" customFormat="1">
      <c r="B281" s="48"/>
      <c r="D281" s="216" t="s">
        <v>288</v>
      </c>
      <c r="F281" s="217" t="s">
        <v>659</v>
      </c>
      <c r="I281" s="218"/>
      <c r="L281" s="48"/>
      <c r="M281" s="219"/>
      <c r="N281" s="49"/>
      <c r="O281" s="49"/>
      <c r="P281" s="49"/>
      <c r="Q281" s="49"/>
      <c r="R281" s="49"/>
      <c r="S281" s="49"/>
      <c r="T281" s="87"/>
      <c r="AT281" s="26" t="s">
        <v>288</v>
      </c>
      <c r="AU281" s="26" t="s">
        <v>87</v>
      </c>
    </row>
    <row r="282" s="1" customFormat="1" ht="25.5" customHeight="1">
      <c r="B282" s="203"/>
      <c r="C282" s="204" t="s">
        <v>721</v>
      </c>
      <c r="D282" s="204" t="s">
        <v>282</v>
      </c>
      <c r="E282" s="205" t="s">
        <v>660</v>
      </c>
      <c r="F282" s="206" t="s">
        <v>7218</v>
      </c>
      <c r="G282" s="207" t="s">
        <v>408</v>
      </c>
      <c r="H282" s="208">
        <v>8.9700000000000006</v>
      </c>
      <c r="I282" s="209"/>
      <c r="J282" s="210">
        <f>ROUND(I282*H282,2)</f>
        <v>0</v>
      </c>
      <c r="K282" s="206" t="s">
        <v>389</v>
      </c>
      <c r="L282" s="48"/>
      <c r="M282" s="211" t="s">
        <v>5</v>
      </c>
      <c r="N282" s="212" t="s">
        <v>51</v>
      </c>
      <c r="O282" s="49"/>
      <c r="P282" s="213">
        <f>O282*H282</f>
        <v>0</v>
      </c>
      <c r="Q282" s="213">
        <v>2.1600000000000001</v>
      </c>
      <c r="R282" s="213">
        <f>Q282*H282</f>
        <v>19.375200000000003</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7219</v>
      </c>
    </row>
    <row r="283" s="1" customFormat="1">
      <c r="B283" s="48"/>
      <c r="D283" s="216" t="s">
        <v>288</v>
      </c>
      <c r="F283" s="217" t="s">
        <v>7220</v>
      </c>
      <c r="I283" s="218"/>
      <c r="L283" s="48"/>
      <c r="M283" s="219"/>
      <c r="N283" s="49"/>
      <c r="O283" s="49"/>
      <c r="P283" s="49"/>
      <c r="Q283" s="49"/>
      <c r="R283" s="49"/>
      <c r="S283" s="49"/>
      <c r="T283" s="87"/>
      <c r="AT283" s="26" t="s">
        <v>288</v>
      </c>
      <c r="AU283" s="26" t="s">
        <v>87</v>
      </c>
    </row>
    <row r="284" s="12" customFormat="1">
      <c r="B284" s="232"/>
      <c r="D284" s="216" t="s">
        <v>402</v>
      </c>
      <c r="E284" s="233" t="s">
        <v>5</v>
      </c>
      <c r="F284" s="234" t="s">
        <v>7068</v>
      </c>
      <c r="H284" s="233" t="s">
        <v>5</v>
      </c>
      <c r="I284" s="235"/>
      <c r="L284" s="232"/>
      <c r="M284" s="236"/>
      <c r="N284" s="237"/>
      <c r="O284" s="237"/>
      <c r="P284" s="237"/>
      <c r="Q284" s="237"/>
      <c r="R284" s="237"/>
      <c r="S284" s="237"/>
      <c r="T284" s="238"/>
      <c r="AT284" s="233" t="s">
        <v>402</v>
      </c>
      <c r="AU284" s="233" t="s">
        <v>87</v>
      </c>
      <c r="AV284" s="12" t="s">
        <v>24</v>
      </c>
      <c r="AW284" s="12" t="s">
        <v>43</v>
      </c>
      <c r="AX284" s="12" t="s">
        <v>80</v>
      </c>
      <c r="AY284" s="233" t="s">
        <v>281</v>
      </c>
    </row>
    <row r="285" s="13" customFormat="1">
      <c r="B285" s="239"/>
      <c r="D285" s="216" t="s">
        <v>402</v>
      </c>
      <c r="E285" s="240" t="s">
        <v>5</v>
      </c>
      <c r="F285" s="241" t="s">
        <v>7069</v>
      </c>
      <c r="H285" s="242">
        <v>7.0199999999999996</v>
      </c>
      <c r="I285" s="243"/>
      <c r="L285" s="239"/>
      <c r="M285" s="244"/>
      <c r="N285" s="245"/>
      <c r="O285" s="245"/>
      <c r="P285" s="245"/>
      <c r="Q285" s="245"/>
      <c r="R285" s="245"/>
      <c r="S285" s="245"/>
      <c r="T285" s="246"/>
      <c r="AT285" s="240" t="s">
        <v>402</v>
      </c>
      <c r="AU285" s="240" t="s">
        <v>87</v>
      </c>
      <c r="AV285" s="13" t="s">
        <v>87</v>
      </c>
      <c r="AW285" s="13" t="s">
        <v>43</v>
      </c>
      <c r="AX285" s="13" t="s">
        <v>80</v>
      </c>
      <c r="AY285" s="240" t="s">
        <v>281</v>
      </c>
    </row>
    <row r="286" s="12" customFormat="1">
      <c r="B286" s="232"/>
      <c r="D286" s="216" t="s">
        <v>402</v>
      </c>
      <c r="E286" s="233" t="s">
        <v>5</v>
      </c>
      <c r="F286" s="234" t="s">
        <v>3623</v>
      </c>
      <c r="H286" s="233" t="s">
        <v>5</v>
      </c>
      <c r="I286" s="235"/>
      <c r="L286" s="232"/>
      <c r="M286" s="236"/>
      <c r="N286" s="237"/>
      <c r="O286" s="237"/>
      <c r="P286" s="237"/>
      <c r="Q286" s="237"/>
      <c r="R286" s="237"/>
      <c r="S286" s="237"/>
      <c r="T286" s="238"/>
      <c r="AT286" s="233" t="s">
        <v>402</v>
      </c>
      <c r="AU286" s="233" t="s">
        <v>87</v>
      </c>
      <c r="AV286" s="12" t="s">
        <v>24</v>
      </c>
      <c r="AW286" s="12" t="s">
        <v>43</v>
      </c>
      <c r="AX286" s="12" t="s">
        <v>80</v>
      </c>
      <c r="AY286" s="233" t="s">
        <v>281</v>
      </c>
    </row>
    <row r="287" s="13" customFormat="1">
      <c r="B287" s="239"/>
      <c r="D287" s="216" t="s">
        <v>402</v>
      </c>
      <c r="E287" s="240" t="s">
        <v>5</v>
      </c>
      <c r="F287" s="241" t="s">
        <v>7221</v>
      </c>
      <c r="H287" s="242">
        <v>1.95</v>
      </c>
      <c r="I287" s="243"/>
      <c r="L287" s="239"/>
      <c r="M287" s="244"/>
      <c r="N287" s="245"/>
      <c r="O287" s="245"/>
      <c r="P287" s="245"/>
      <c r="Q287" s="245"/>
      <c r="R287" s="245"/>
      <c r="S287" s="245"/>
      <c r="T287" s="246"/>
      <c r="AT287" s="240" t="s">
        <v>402</v>
      </c>
      <c r="AU287" s="240" t="s">
        <v>87</v>
      </c>
      <c r="AV287" s="13" t="s">
        <v>87</v>
      </c>
      <c r="AW287" s="13" t="s">
        <v>43</v>
      </c>
      <c r="AX287" s="13" t="s">
        <v>80</v>
      </c>
      <c r="AY287" s="240" t="s">
        <v>281</v>
      </c>
    </row>
    <row r="288" s="14" customFormat="1">
      <c r="B288" s="247"/>
      <c r="D288" s="216" t="s">
        <v>402</v>
      </c>
      <c r="E288" s="248" t="s">
        <v>5</v>
      </c>
      <c r="F288" s="249" t="s">
        <v>405</v>
      </c>
      <c r="H288" s="250">
        <v>8.9700000000000006</v>
      </c>
      <c r="I288" s="251"/>
      <c r="L288" s="247"/>
      <c r="M288" s="252"/>
      <c r="N288" s="253"/>
      <c r="O288" s="253"/>
      <c r="P288" s="253"/>
      <c r="Q288" s="253"/>
      <c r="R288" s="253"/>
      <c r="S288" s="253"/>
      <c r="T288" s="254"/>
      <c r="AT288" s="248" t="s">
        <v>402</v>
      </c>
      <c r="AU288" s="248" t="s">
        <v>87</v>
      </c>
      <c r="AV288" s="14" t="s">
        <v>286</v>
      </c>
      <c r="AW288" s="14" t="s">
        <v>43</v>
      </c>
      <c r="AX288" s="14" t="s">
        <v>24</v>
      </c>
      <c r="AY288" s="248" t="s">
        <v>281</v>
      </c>
    </row>
    <row r="289" s="1" customFormat="1" ht="16.5" customHeight="1">
      <c r="B289" s="203"/>
      <c r="C289" s="204" t="s">
        <v>727</v>
      </c>
      <c r="D289" s="204" t="s">
        <v>282</v>
      </c>
      <c r="E289" s="205" t="s">
        <v>7222</v>
      </c>
      <c r="F289" s="206" t="s">
        <v>7223</v>
      </c>
      <c r="G289" s="207" t="s">
        <v>408</v>
      </c>
      <c r="H289" s="208">
        <v>5.9800000000000004</v>
      </c>
      <c r="I289" s="209"/>
      <c r="J289" s="210">
        <f>ROUND(I289*H289,2)</f>
        <v>0</v>
      </c>
      <c r="K289" s="206" t="s">
        <v>389</v>
      </c>
      <c r="L289" s="48"/>
      <c r="M289" s="211" t="s">
        <v>5</v>
      </c>
      <c r="N289" s="212" t="s">
        <v>51</v>
      </c>
      <c r="O289" s="49"/>
      <c r="P289" s="213">
        <f>O289*H289</f>
        <v>0</v>
      </c>
      <c r="Q289" s="213">
        <v>2.45329</v>
      </c>
      <c r="R289" s="213">
        <f>Q289*H289</f>
        <v>14.670674200000001</v>
      </c>
      <c r="S289" s="213">
        <v>0</v>
      </c>
      <c r="T289" s="214">
        <f>S289*H289</f>
        <v>0</v>
      </c>
      <c r="AR289" s="26" t="s">
        <v>286</v>
      </c>
      <c r="AT289" s="26" t="s">
        <v>282</v>
      </c>
      <c r="AU289" s="26" t="s">
        <v>87</v>
      </c>
      <c r="AY289" s="26" t="s">
        <v>281</v>
      </c>
      <c r="BE289" s="215">
        <f>IF(N289="základní",J289,0)</f>
        <v>0</v>
      </c>
      <c r="BF289" s="215">
        <f>IF(N289="snížená",J289,0)</f>
        <v>0</v>
      </c>
      <c r="BG289" s="215">
        <f>IF(N289="zákl. přenesená",J289,0)</f>
        <v>0</v>
      </c>
      <c r="BH289" s="215">
        <f>IF(N289="sníž. přenesená",J289,0)</f>
        <v>0</v>
      </c>
      <c r="BI289" s="215">
        <f>IF(N289="nulová",J289,0)</f>
        <v>0</v>
      </c>
      <c r="BJ289" s="26" t="s">
        <v>24</v>
      </c>
      <c r="BK289" s="215">
        <f>ROUND(I289*H289,2)</f>
        <v>0</v>
      </c>
      <c r="BL289" s="26" t="s">
        <v>286</v>
      </c>
      <c r="BM289" s="26" t="s">
        <v>7224</v>
      </c>
    </row>
    <row r="290" s="1" customFormat="1">
      <c r="B290" s="48"/>
      <c r="D290" s="216" t="s">
        <v>288</v>
      </c>
      <c r="F290" s="217" t="s">
        <v>7225</v>
      </c>
      <c r="I290" s="218"/>
      <c r="L290" s="48"/>
      <c r="M290" s="219"/>
      <c r="N290" s="49"/>
      <c r="O290" s="49"/>
      <c r="P290" s="49"/>
      <c r="Q290" s="49"/>
      <c r="R290" s="49"/>
      <c r="S290" s="49"/>
      <c r="T290" s="87"/>
      <c r="AT290" s="26" t="s">
        <v>288</v>
      </c>
      <c r="AU290" s="26" t="s">
        <v>87</v>
      </c>
    </row>
    <row r="291" s="12" customFormat="1">
      <c r="B291" s="232"/>
      <c r="D291" s="216" t="s">
        <v>402</v>
      </c>
      <c r="E291" s="233" t="s">
        <v>5</v>
      </c>
      <c r="F291" s="234" t="s">
        <v>7226</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7227</v>
      </c>
      <c r="H292" s="242">
        <v>0.88</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2" customFormat="1">
      <c r="B293" s="232"/>
      <c r="D293" s="216" t="s">
        <v>402</v>
      </c>
      <c r="E293" s="233" t="s">
        <v>5</v>
      </c>
      <c r="F293" s="234" t="s">
        <v>7228</v>
      </c>
      <c r="H293" s="233" t="s">
        <v>5</v>
      </c>
      <c r="I293" s="235"/>
      <c r="L293" s="232"/>
      <c r="M293" s="236"/>
      <c r="N293" s="237"/>
      <c r="O293" s="237"/>
      <c r="P293" s="237"/>
      <c r="Q293" s="237"/>
      <c r="R293" s="237"/>
      <c r="S293" s="237"/>
      <c r="T293" s="238"/>
      <c r="AT293" s="233" t="s">
        <v>402</v>
      </c>
      <c r="AU293" s="233" t="s">
        <v>87</v>
      </c>
      <c r="AV293" s="12" t="s">
        <v>24</v>
      </c>
      <c r="AW293" s="12" t="s">
        <v>43</v>
      </c>
      <c r="AX293" s="12" t="s">
        <v>80</v>
      </c>
      <c r="AY293" s="233" t="s">
        <v>281</v>
      </c>
    </row>
    <row r="294" s="13" customFormat="1">
      <c r="B294" s="239"/>
      <c r="D294" s="216" t="s">
        <v>402</v>
      </c>
      <c r="E294" s="240" t="s">
        <v>5</v>
      </c>
      <c r="F294" s="241" t="s">
        <v>7229</v>
      </c>
      <c r="H294" s="242">
        <v>5.0999999999999996</v>
      </c>
      <c r="I294" s="243"/>
      <c r="L294" s="239"/>
      <c r="M294" s="244"/>
      <c r="N294" s="245"/>
      <c r="O294" s="245"/>
      <c r="P294" s="245"/>
      <c r="Q294" s="245"/>
      <c r="R294" s="245"/>
      <c r="S294" s="245"/>
      <c r="T294" s="246"/>
      <c r="AT294" s="240" t="s">
        <v>402</v>
      </c>
      <c r="AU294" s="240" t="s">
        <v>87</v>
      </c>
      <c r="AV294" s="13" t="s">
        <v>87</v>
      </c>
      <c r="AW294" s="13" t="s">
        <v>43</v>
      </c>
      <c r="AX294" s="13" t="s">
        <v>80</v>
      </c>
      <c r="AY294" s="240" t="s">
        <v>281</v>
      </c>
    </row>
    <row r="295" s="14" customFormat="1">
      <c r="B295" s="247"/>
      <c r="D295" s="216" t="s">
        <v>402</v>
      </c>
      <c r="E295" s="248" t="s">
        <v>5</v>
      </c>
      <c r="F295" s="249" t="s">
        <v>405</v>
      </c>
      <c r="H295" s="250">
        <v>5.9800000000000004</v>
      </c>
      <c r="I295" s="251"/>
      <c r="L295" s="247"/>
      <c r="M295" s="252"/>
      <c r="N295" s="253"/>
      <c r="O295" s="253"/>
      <c r="P295" s="253"/>
      <c r="Q295" s="253"/>
      <c r="R295" s="253"/>
      <c r="S295" s="253"/>
      <c r="T295" s="254"/>
      <c r="AT295" s="248" t="s">
        <v>402</v>
      </c>
      <c r="AU295" s="248" t="s">
        <v>87</v>
      </c>
      <c r="AV295" s="14" t="s">
        <v>286</v>
      </c>
      <c r="AW295" s="14" t="s">
        <v>43</v>
      </c>
      <c r="AX295" s="14" t="s">
        <v>24</v>
      </c>
      <c r="AY295" s="248" t="s">
        <v>281</v>
      </c>
    </row>
    <row r="296" s="1" customFormat="1" ht="16.5" customHeight="1">
      <c r="B296" s="203"/>
      <c r="C296" s="204" t="s">
        <v>732</v>
      </c>
      <c r="D296" s="204" t="s">
        <v>282</v>
      </c>
      <c r="E296" s="205" t="s">
        <v>7230</v>
      </c>
      <c r="F296" s="206" t="s">
        <v>7231</v>
      </c>
      <c r="G296" s="207" t="s">
        <v>388</v>
      </c>
      <c r="H296" s="208">
        <v>21.199999999999999</v>
      </c>
      <c r="I296" s="209"/>
      <c r="J296" s="210">
        <f>ROUND(I296*H296,2)</f>
        <v>0</v>
      </c>
      <c r="K296" s="206" t="s">
        <v>389</v>
      </c>
      <c r="L296" s="48"/>
      <c r="M296" s="211" t="s">
        <v>5</v>
      </c>
      <c r="N296" s="212" t="s">
        <v>51</v>
      </c>
      <c r="O296" s="49"/>
      <c r="P296" s="213">
        <f>O296*H296</f>
        <v>0</v>
      </c>
      <c r="Q296" s="213">
        <v>0.0010300000000000001</v>
      </c>
      <c r="R296" s="213">
        <f>Q296*H296</f>
        <v>0.021836000000000001</v>
      </c>
      <c r="S296" s="213">
        <v>0</v>
      </c>
      <c r="T296" s="214">
        <f>S296*H296</f>
        <v>0</v>
      </c>
      <c r="AR296" s="26" t="s">
        <v>286</v>
      </c>
      <c r="AT296" s="26" t="s">
        <v>282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7232</v>
      </c>
    </row>
    <row r="297" s="1" customFormat="1">
      <c r="B297" s="48"/>
      <c r="D297" s="216" t="s">
        <v>288</v>
      </c>
      <c r="F297" s="217" t="s">
        <v>7233</v>
      </c>
      <c r="I297" s="218"/>
      <c r="L297" s="48"/>
      <c r="M297" s="219"/>
      <c r="N297" s="49"/>
      <c r="O297" s="49"/>
      <c r="P297" s="49"/>
      <c r="Q297" s="49"/>
      <c r="R297" s="49"/>
      <c r="S297" s="49"/>
      <c r="T297" s="87"/>
      <c r="AT297" s="26" t="s">
        <v>288</v>
      </c>
      <c r="AU297" s="26" t="s">
        <v>87</v>
      </c>
    </row>
    <row r="298" s="12" customFormat="1">
      <c r="B298" s="232"/>
      <c r="D298" s="216" t="s">
        <v>402</v>
      </c>
      <c r="E298" s="233" t="s">
        <v>5</v>
      </c>
      <c r="F298" s="234" t="s">
        <v>3623</v>
      </c>
      <c r="H298" s="233" t="s">
        <v>5</v>
      </c>
      <c r="I298" s="235"/>
      <c r="L298" s="232"/>
      <c r="M298" s="236"/>
      <c r="N298" s="237"/>
      <c r="O298" s="237"/>
      <c r="P298" s="237"/>
      <c r="Q298" s="237"/>
      <c r="R298" s="237"/>
      <c r="S298" s="237"/>
      <c r="T298" s="238"/>
      <c r="AT298" s="233" t="s">
        <v>402</v>
      </c>
      <c r="AU298" s="233" t="s">
        <v>87</v>
      </c>
      <c r="AV298" s="12" t="s">
        <v>24</v>
      </c>
      <c r="AW298" s="12" t="s">
        <v>43</v>
      </c>
      <c r="AX298" s="12" t="s">
        <v>80</v>
      </c>
      <c r="AY298" s="233" t="s">
        <v>281</v>
      </c>
    </row>
    <row r="299" s="13" customFormat="1">
      <c r="B299" s="239"/>
      <c r="D299" s="216" t="s">
        <v>402</v>
      </c>
      <c r="E299" s="240" t="s">
        <v>5</v>
      </c>
      <c r="F299" s="241" t="s">
        <v>7234</v>
      </c>
      <c r="H299" s="242">
        <v>6.4000000000000004</v>
      </c>
      <c r="I299" s="243"/>
      <c r="L299" s="239"/>
      <c r="M299" s="244"/>
      <c r="N299" s="245"/>
      <c r="O299" s="245"/>
      <c r="P299" s="245"/>
      <c r="Q299" s="245"/>
      <c r="R299" s="245"/>
      <c r="S299" s="245"/>
      <c r="T299" s="246"/>
      <c r="AT299" s="240" t="s">
        <v>402</v>
      </c>
      <c r="AU299" s="240" t="s">
        <v>87</v>
      </c>
      <c r="AV299" s="13" t="s">
        <v>87</v>
      </c>
      <c r="AW299" s="13" t="s">
        <v>43</v>
      </c>
      <c r="AX299" s="13" t="s">
        <v>80</v>
      </c>
      <c r="AY299" s="240" t="s">
        <v>281</v>
      </c>
    </row>
    <row r="300" s="12" customFormat="1">
      <c r="B300" s="232"/>
      <c r="D300" s="216" t="s">
        <v>402</v>
      </c>
      <c r="E300" s="233" t="s">
        <v>5</v>
      </c>
      <c r="F300" s="234" t="s">
        <v>7228</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7235</v>
      </c>
      <c r="H301" s="242">
        <v>14.800000000000001</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4" customFormat="1">
      <c r="B302" s="247"/>
      <c r="D302" s="216" t="s">
        <v>402</v>
      </c>
      <c r="E302" s="248" t="s">
        <v>5</v>
      </c>
      <c r="F302" s="249" t="s">
        <v>405</v>
      </c>
      <c r="H302" s="250">
        <v>21.199999999999999</v>
      </c>
      <c r="I302" s="251"/>
      <c r="L302" s="247"/>
      <c r="M302" s="252"/>
      <c r="N302" s="253"/>
      <c r="O302" s="253"/>
      <c r="P302" s="253"/>
      <c r="Q302" s="253"/>
      <c r="R302" s="253"/>
      <c r="S302" s="253"/>
      <c r="T302" s="254"/>
      <c r="AT302" s="248" t="s">
        <v>402</v>
      </c>
      <c r="AU302" s="248" t="s">
        <v>87</v>
      </c>
      <c r="AV302" s="14" t="s">
        <v>286</v>
      </c>
      <c r="AW302" s="14" t="s">
        <v>43</v>
      </c>
      <c r="AX302" s="14" t="s">
        <v>24</v>
      </c>
      <c r="AY302" s="248" t="s">
        <v>281</v>
      </c>
    </row>
    <row r="303" s="1" customFormat="1" ht="16.5" customHeight="1">
      <c r="B303" s="203"/>
      <c r="C303" s="204" t="s">
        <v>738</v>
      </c>
      <c r="D303" s="204" t="s">
        <v>282</v>
      </c>
      <c r="E303" s="205" t="s">
        <v>7236</v>
      </c>
      <c r="F303" s="206" t="s">
        <v>7237</v>
      </c>
      <c r="G303" s="207" t="s">
        <v>388</v>
      </c>
      <c r="H303" s="208">
        <v>21.199999999999999</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286</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286</v>
      </c>
      <c r="BM303" s="26" t="s">
        <v>7238</v>
      </c>
    </row>
    <row r="304" s="1" customFormat="1">
      <c r="B304" s="48"/>
      <c r="D304" s="216" t="s">
        <v>288</v>
      </c>
      <c r="F304" s="217" t="s">
        <v>7239</v>
      </c>
      <c r="I304" s="218"/>
      <c r="L304" s="48"/>
      <c r="M304" s="219"/>
      <c r="N304" s="49"/>
      <c r="O304" s="49"/>
      <c r="P304" s="49"/>
      <c r="Q304" s="49"/>
      <c r="R304" s="49"/>
      <c r="S304" s="49"/>
      <c r="T304" s="87"/>
      <c r="AT304" s="26" t="s">
        <v>288</v>
      </c>
      <c r="AU304" s="26" t="s">
        <v>87</v>
      </c>
    </row>
    <row r="305" s="1" customFormat="1" ht="16.5" customHeight="1">
      <c r="B305" s="203"/>
      <c r="C305" s="204" t="s">
        <v>744</v>
      </c>
      <c r="D305" s="204" t="s">
        <v>282</v>
      </c>
      <c r="E305" s="205" t="s">
        <v>7240</v>
      </c>
      <c r="F305" s="206" t="s">
        <v>7241</v>
      </c>
      <c r="G305" s="207" t="s">
        <v>470</v>
      </c>
      <c r="H305" s="208">
        <v>0.58199999999999996</v>
      </c>
      <c r="I305" s="209"/>
      <c r="J305" s="210">
        <f>ROUND(I305*H305,2)</f>
        <v>0</v>
      </c>
      <c r="K305" s="206" t="s">
        <v>389</v>
      </c>
      <c r="L305" s="48"/>
      <c r="M305" s="211" t="s">
        <v>5</v>
      </c>
      <c r="N305" s="212" t="s">
        <v>51</v>
      </c>
      <c r="O305" s="49"/>
      <c r="P305" s="213">
        <f>O305*H305</f>
        <v>0</v>
      </c>
      <c r="Q305" s="213">
        <v>1.0601700000000001</v>
      </c>
      <c r="R305" s="213">
        <f>Q305*H305</f>
        <v>0.61701894000000002</v>
      </c>
      <c r="S305" s="213">
        <v>0</v>
      </c>
      <c r="T305" s="214">
        <f>S305*H305</f>
        <v>0</v>
      </c>
      <c r="AR305" s="26" t="s">
        <v>286</v>
      </c>
      <c r="AT305" s="26" t="s">
        <v>282</v>
      </c>
      <c r="AU305" s="26" t="s">
        <v>87</v>
      </c>
      <c r="AY305" s="26" t="s">
        <v>281</v>
      </c>
      <c r="BE305" s="215">
        <f>IF(N305="základní",J305,0)</f>
        <v>0</v>
      </c>
      <c r="BF305" s="215">
        <f>IF(N305="snížená",J305,0)</f>
        <v>0</v>
      </c>
      <c r="BG305" s="215">
        <f>IF(N305="zákl. přenesená",J305,0)</f>
        <v>0</v>
      </c>
      <c r="BH305" s="215">
        <f>IF(N305="sníž. přenesená",J305,0)</f>
        <v>0</v>
      </c>
      <c r="BI305" s="215">
        <f>IF(N305="nulová",J305,0)</f>
        <v>0</v>
      </c>
      <c r="BJ305" s="26" t="s">
        <v>24</v>
      </c>
      <c r="BK305" s="215">
        <f>ROUND(I305*H305,2)</f>
        <v>0</v>
      </c>
      <c r="BL305" s="26" t="s">
        <v>286</v>
      </c>
      <c r="BM305" s="26" t="s">
        <v>7242</v>
      </c>
    </row>
    <row r="306" s="1" customFormat="1">
      <c r="B306" s="48"/>
      <c r="D306" s="216" t="s">
        <v>288</v>
      </c>
      <c r="F306" s="217" t="s">
        <v>7243</v>
      </c>
      <c r="I306" s="218"/>
      <c r="L306" s="48"/>
      <c r="M306" s="219"/>
      <c r="N306" s="49"/>
      <c r="O306" s="49"/>
      <c r="P306" s="49"/>
      <c r="Q306" s="49"/>
      <c r="R306" s="49"/>
      <c r="S306" s="49"/>
      <c r="T306" s="87"/>
      <c r="AT306" s="26" t="s">
        <v>288</v>
      </c>
      <c r="AU306" s="26" t="s">
        <v>87</v>
      </c>
    </row>
    <row r="307" s="12" customFormat="1">
      <c r="B307" s="232"/>
      <c r="D307" s="216" t="s">
        <v>402</v>
      </c>
      <c r="E307" s="233" t="s">
        <v>5</v>
      </c>
      <c r="F307" s="234" t="s">
        <v>7226</v>
      </c>
      <c r="H307" s="233" t="s">
        <v>5</v>
      </c>
      <c r="I307" s="235"/>
      <c r="L307" s="232"/>
      <c r="M307" s="236"/>
      <c r="N307" s="237"/>
      <c r="O307" s="237"/>
      <c r="P307" s="237"/>
      <c r="Q307" s="237"/>
      <c r="R307" s="237"/>
      <c r="S307" s="237"/>
      <c r="T307" s="238"/>
      <c r="AT307" s="233" t="s">
        <v>402</v>
      </c>
      <c r="AU307" s="233" t="s">
        <v>87</v>
      </c>
      <c r="AV307" s="12" t="s">
        <v>24</v>
      </c>
      <c r="AW307" s="12" t="s">
        <v>43</v>
      </c>
      <c r="AX307" s="12" t="s">
        <v>80</v>
      </c>
      <c r="AY307" s="233" t="s">
        <v>281</v>
      </c>
    </row>
    <row r="308" s="13" customFormat="1">
      <c r="B308" s="239"/>
      <c r="D308" s="216" t="s">
        <v>402</v>
      </c>
      <c r="E308" s="240" t="s">
        <v>5</v>
      </c>
      <c r="F308" s="241" t="s">
        <v>7244</v>
      </c>
      <c r="H308" s="242">
        <v>0.123</v>
      </c>
      <c r="I308" s="243"/>
      <c r="L308" s="239"/>
      <c r="M308" s="244"/>
      <c r="N308" s="245"/>
      <c r="O308" s="245"/>
      <c r="P308" s="245"/>
      <c r="Q308" s="245"/>
      <c r="R308" s="245"/>
      <c r="S308" s="245"/>
      <c r="T308" s="246"/>
      <c r="AT308" s="240" t="s">
        <v>402</v>
      </c>
      <c r="AU308" s="240" t="s">
        <v>87</v>
      </c>
      <c r="AV308" s="13" t="s">
        <v>87</v>
      </c>
      <c r="AW308" s="13" t="s">
        <v>43</v>
      </c>
      <c r="AX308" s="13" t="s">
        <v>80</v>
      </c>
      <c r="AY308" s="240" t="s">
        <v>281</v>
      </c>
    </row>
    <row r="309" s="12" customFormat="1">
      <c r="B309" s="232"/>
      <c r="D309" s="216" t="s">
        <v>402</v>
      </c>
      <c r="E309" s="233" t="s">
        <v>5</v>
      </c>
      <c r="F309" s="234" t="s">
        <v>7228</v>
      </c>
      <c r="H309" s="233" t="s">
        <v>5</v>
      </c>
      <c r="I309" s="235"/>
      <c r="L309" s="232"/>
      <c r="M309" s="236"/>
      <c r="N309" s="237"/>
      <c r="O309" s="237"/>
      <c r="P309" s="237"/>
      <c r="Q309" s="237"/>
      <c r="R309" s="237"/>
      <c r="S309" s="237"/>
      <c r="T309" s="238"/>
      <c r="AT309" s="233" t="s">
        <v>402</v>
      </c>
      <c r="AU309" s="233" t="s">
        <v>87</v>
      </c>
      <c r="AV309" s="12" t="s">
        <v>24</v>
      </c>
      <c r="AW309" s="12" t="s">
        <v>43</v>
      </c>
      <c r="AX309" s="12" t="s">
        <v>80</v>
      </c>
      <c r="AY309" s="233" t="s">
        <v>281</v>
      </c>
    </row>
    <row r="310" s="13" customFormat="1">
      <c r="B310" s="239"/>
      <c r="D310" s="216" t="s">
        <v>402</v>
      </c>
      <c r="E310" s="240" t="s">
        <v>5</v>
      </c>
      <c r="F310" s="241" t="s">
        <v>7245</v>
      </c>
      <c r="H310" s="242">
        <v>0.45900000000000002</v>
      </c>
      <c r="I310" s="243"/>
      <c r="L310" s="239"/>
      <c r="M310" s="244"/>
      <c r="N310" s="245"/>
      <c r="O310" s="245"/>
      <c r="P310" s="245"/>
      <c r="Q310" s="245"/>
      <c r="R310" s="245"/>
      <c r="S310" s="245"/>
      <c r="T310" s="246"/>
      <c r="AT310" s="240" t="s">
        <v>402</v>
      </c>
      <c r="AU310" s="240" t="s">
        <v>87</v>
      </c>
      <c r="AV310" s="13" t="s">
        <v>87</v>
      </c>
      <c r="AW310" s="13" t="s">
        <v>43</v>
      </c>
      <c r="AX310" s="13" t="s">
        <v>80</v>
      </c>
      <c r="AY310" s="240" t="s">
        <v>281</v>
      </c>
    </row>
    <row r="311" s="14" customFormat="1">
      <c r="B311" s="247"/>
      <c r="D311" s="216" t="s">
        <v>402</v>
      </c>
      <c r="E311" s="248" t="s">
        <v>5</v>
      </c>
      <c r="F311" s="249" t="s">
        <v>405</v>
      </c>
      <c r="H311" s="250">
        <v>0.58199999999999996</v>
      </c>
      <c r="I311" s="251"/>
      <c r="L311" s="247"/>
      <c r="M311" s="252"/>
      <c r="N311" s="253"/>
      <c r="O311" s="253"/>
      <c r="P311" s="253"/>
      <c r="Q311" s="253"/>
      <c r="R311" s="253"/>
      <c r="S311" s="253"/>
      <c r="T311" s="254"/>
      <c r="AT311" s="248" t="s">
        <v>402</v>
      </c>
      <c r="AU311" s="248" t="s">
        <v>87</v>
      </c>
      <c r="AV311" s="14" t="s">
        <v>286</v>
      </c>
      <c r="AW311" s="14" t="s">
        <v>43</v>
      </c>
      <c r="AX311" s="14" t="s">
        <v>24</v>
      </c>
      <c r="AY311" s="248" t="s">
        <v>281</v>
      </c>
    </row>
    <row r="312" s="1" customFormat="1" ht="25.5" customHeight="1">
      <c r="B312" s="203"/>
      <c r="C312" s="204" t="s">
        <v>749</v>
      </c>
      <c r="D312" s="204" t="s">
        <v>282</v>
      </c>
      <c r="E312" s="205" t="s">
        <v>7246</v>
      </c>
      <c r="F312" s="206" t="s">
        <v>7247</v>
      </c>
      <c r="G312" s="207" t="s">
        <v>408</v>
      </c>
      <c r="H312" s="208">
        <v>30</v>
      </c>
      <c r="I312" s="209"/>
      <c r="J312" s="210">
        <f>ROUND(I312*H312,2)</f>
        <v>0</v>
      </c>
      <c r="K312" s="206" t="s">
        <v>389</v>
      </c>
      <c r="L312" s="48"/>
      <c r="M312" s="211" t="s">
        <v>5</v>
      </c>
      <c r="N312" s="212" t="s">
        <v>51</v>
      </c>
      <c r="O312" s="49"/>
      <c r="P312" s="213">
        <f>O312*H312</f>
        <v>0</v>
      </c>
      <c r="Q312" s="213">
        <v>2.45329</v>
      </c>
      <c r="R312" s="213">
        <f>Q312*H312</f>
        <v>73.598699999999994</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7248</v>
      </c>
    </row>
    <row r="313" s="1" customFormat="1">
      <c r="B313" s="48"/>
      <c r="D313" s="216" t="s">
        <v>288</v>
      </c>
      <c r="F313" s="217" t="s">
        <v>7249</v>
      </c>
      <c r="I313" s="218"/>
      <c r="L313" s="48"/>
      <c r="M313" s="219"/>
      <c r="N313" s="49"/>
      <c r="O313" s="49"/>
      <c r="P313" s="49"/>
      <c r="Q313" s="49"/>
      <c r="R313" s="49"/>
      <c r="S313" s="49"/>
      <c r="T313" s="87"/>
      <c r="AT313" s="26" t="s">
        <v>288</v>
      </c>
      <c r="AU313" s="26" t="s">
        <v>87</v>
      </c>
    </row>
    <row r="314" s="12" customFormat="1">
      <c r="B314" s="232"/>
      <c r="D314" s="216" t="s">
        <v>402</v>
      </c>
      <c r="E314" s="233" t="s">
        <v>5</v>
      </c>
      <c r="F314" s="234" t="s">
        <v>7250</v>
      </c>
      <c r="H314" s="233" t="s">
        <v>5</v>
      </c>
      <c r="I314" s="235"/>
      <c r="L314" s="232"/>
      <c r="M314" s="236"/>
      <c r="N314" s="237"/>
      <c r="O314" s="237"/>
      <c r="P314" s="237"/>
      <c r="Q314" s="237"/>
      <c r="R314" s="237"/>
      <c r="S314" s="237"/>
      <c r="T314" s="238"/>
      <c r="AT314" s="233" t="s">
        <v>402</v>
      </c>
      <c r="AU314" s="233" t="s">
        <v>87</v>
      </c>
      <c r="AV314" s="12" t="s">
        <v>24</v>
      </c>
      <c r="AW314" s="12" t="s">
        <v>43</v>
      </c>
      <c r="AX314" s="12" t="s">
        <v>80</v>
      </c>
      <c r="AY314" s="233" t="s">
        <v>281</v>
      </c>
    </row>
    <row r="315" s="13" customFormat="1">
      <c r="B315" s="239"/>
      <c r="D315" s="216" t="s">
        <v>402</v>
      </c>
      <c r="E315" s="240" t="s">
        <v>5</v>
      </c>
      <c r="F315" s="241" t="s">
        <v>727</v>
      </c>
      <c r="H315" s="242">
        <v>30</v>
      </c>
      <c r="I315" s="243"/>
      <c r="L315" s="239"/>
      <c r="M315" s="244"/>
      <c r="N315" s="245"/>
      <c r="O315" s="245"/>
      <c r="P315" s="245"/>
      <c r="Q315" s="245"/>
      <c r="R315" s="245"/>
      <c r="S315" s="245"/>
      <c r="T315" s="246"/>
      <c r="AT315" s="240" t="s">
        <v>402</v>
      </c>
      <c r="AU315" s="240" t="s">
        <v>87</v>
      </c>
      <c r="AV315" s="13" t="s">
        <v>87</v>
      </c>
      <c r="AW315" s="13" t="s">
        <v>43</v>
      </c>
      <c r="AX315" s="13" t="s">
        <v>80</v>
      </c>
      <c r="AY315" s="240" t="s">
        <v>281</v>
      </c>
    </row>
    <row r="316" s="14" customFormat="1">
      <c r="B316" s="247"/>
      <c r="D316" s="216" t="s">
        <v>402</v>
      </c>
      <c r="E316" s="248" t="s">
        <v>5</v>
      </c>
      <c r="F316" s="249" t="s">
        <v>405</v>
      </c>
      <c r="H316" s="250">
        <v>30</v>
      </c>
      <c r="I316" s="251"/>
      <c r="L316" s="247"/>
      <c r="M316" s="252"/>
      <c r="N316" s="253"/>
      <c r="O316" s="253"/>
      <c r="P316" s="253"/>
      <c r="Q316" s="253"/>
      <c r="R316" s="253"/>
      <c r="S316" s="253"/>
      <c r="T316" s="254"/>
      <c r="AT316" s="248" t="s">
        <v>402</v>
      </c>
      <c r="AU316" s="248" t="s">
        <v>87</v>
      </c>
      <c r="AV316" s="14" t="s">
        <v>286</v>
      </c>
      <c r="AW316" s="14" t="s">
        <v>43</v>
      </c>
      <c r="AX316" s="14" t="s">
        <v>24</v>
      </c>
      <c r="AY316" s="248" t="s">
        <v>281</v>
      </c>
    </row>
    <row r="317" s="1" customFormat="1" ht="16.5" customHeight="1">
      <c r="B317" s="203"/>
      <c r="C317" s="204" t="s">
        <v>755</v>
      </c>
      <c r="D317" s="204" t="s">
        <v>282</v>
      </c>
      <c r="E317" s="205" t="s">
        <v>7251</v>
      </c>
      <c r="F317" s="206" t="s">
        <v>7252</v>
      </c>
      <c r="G317" s="207" t="s">
        <v>388</v>
      </c>
      <c r="H317" s="208">
        <v>138</v>
      </c>
      <c r="I317" s="209"/>
      <c r="J317" s="210">
        <f>ROUND(I317*H317,2)</f>
        <v>0</v>
      </c>
      <c r="K317" s="206" t="s">
        <v>5</v>
      </c>
      <c r="L317" s="48"/>
      <c r="M317" s="211" t="s">
        <v>5</v>
      </c>
      <c r="N317" s="212" t="s">
        <v>51</v>
      </c>
      <c r="O317" s="49"/>
      <c r="P317" s="213">
        <f>O317*H317</f>
        <v>0</v>
      </c>
      <c r="Q317" s="213">
        <v>0.010070000000000001</v>
      </c>
      <c r="R317" s="213">
        <f>Q317*H317</f>
        <v>1.3896600000000001</v>
      </c>
      <c r="S317" s="213">
        <v>0</v>
      </c>
      <c r="T317" s="214">
        <f>S317*H317</f>
        <v>0</v>
      </c>
      <c r="AR317" s="26" t="s">
        <v>286</v>
      </c>
      <c r="AT317" s="26" t="s">
        <v>282</v>
      </c>
      <c r="AU317" s="26" t="s">
        <v>87</v>
      </c>
      <c r="AY317" s="26" t="s">
        <v>281</v>
      </c>
      <c r="BE317" s="215">
        <f>IF(N317="základní",J317,0)</f>
        <v>0</v>
      </c>
      <c r="BF317" s="215">
        <f>IF(N317="snížená",J317,0)</f>
        <v>0</v>
      </c>
      <c r="BG317" s="215">
        <f>IF(N317="zákl. přenesená",J317,0)</f>
        <v>0</v>
      </c>
      <c r="BH317" s="215">
        <f>IF(N317="sníž. přenesená",J317,0)</f>
        <v>0</v>
      </c>
      <c r="BI317" s="215">
        <f>IF(N317="nulová",J317,0)</f>
        <v>0</v>
      </c>
      <c r="BJ317" s="26" t="s">
        <v>24</v>
      </c>
      <c r="BK317" s="215">
        <f>ROUND(I317*H317,2)</f>
        <v>0</v>
      </c>
      <c r="BL317" s="26" t="s">
        <v>286</v>
      </c>
      <c r="BM317" s="26" t="s">
        <v>7253</v>
      </c>
    </row>
    <row r="318" s="1" customFormat="1">
      <c r="B318" s="48"/>
      <c r="D318" s="216" t="s">
        <v>288</v>
      </c>
      <c r="F318" s="217" t="s">
        <v>7254</v>
      </c>
      <c r="I318" s="218"/>
      <c r="L318" s="48"/>
      <c r="M318" s="219"/>
      <c r="N318" s="49"/>
      <c r="O318" s="49"/>
      <c r="P318" s="49"/>
      <c r="Q318" s="49"/>
      <c r="R318" s="49"/>
      <c r="S318" s="49"/>
      <c r="T318" s="87"/>
      <c r="AT318" s="26" t="s">
        <v>288</v>
      </c>
      <c r="AU318" s="26" t="s">
        <v>87</v>
      </c>
    </row>
    <row r="319" s="13" customFormat="1">
      <c r="B319" s="239"/>
      <c r="D319" s="216" t="s">
        <v>402</v>
      </c>
      <c r="E319" s="240" t="s">
        <v>5</v>
      </c>
      <c r="F319" s="241" t="s">
        <v>7255</v>
      </c>
      <c r="H319" s="242">
        <v>138</v>
      </c>
      <c r="I319" s="243"/>
      <c r="L319" s="239"/>
      <c r="M319" s="244"/>
      <c r="N319" s="245"/>
      <c r="O319" s="245"/>
      <c r="P319" s="245"/>
      <c r="Q319" s="245"/>
      <c r="R319" s="245"/>
      <c r="S319" s="245"/>
      <c r="T319" s="246"/>
      <c r="AT319" s="240" t="s">
        <v>402</v>
      </c>
      <c r="AU319" s="240" t="s">
        <v>87</v>
      </c>
      <c r="AV319" s="13" t="s">
        <v>87</v>
      </c>
      <c r="AW319" s="13" t="s">
        <v>43</v>
      </c>
      <c r="AX319" s="13" t="s">
        <v>80</v>
      </c>
      <c r="AY319" s="240" t="s">
        <v>281</v>
      </c>
    </row>
    <row r="320" s="14" customFormat="1">
      <c r="B320" s="247"/>
      <c r="D320" s="216" t="s">
        <v>402</v>
      </c>
      <c r="E320" s="248" t="s">
        <v>5</v>
      </c>
      <c r="F320" s="249" t="s">
        <v>405</v>
      </c>
      <c r="H320" s="250">
        <v>138</v>
      </c>
      <c r="I320" s="251"/>
      <c r="L320" s="247"/>
      <c r="M320" s="252"/>
      <c r="N320" s="253"/>
      <c r="O320" s="253"/>
      <c r="P320" s="253"/>
      <c r="Q320" s="253"/>
      <c r="R320" s="253"/>
      <c r="S320" s="253"/>
      <c r="T320" s="254"/>
      <c r="AT320" s="248" t="s">
        <v>402</v>
      </c>
      <c r="AU320" s="248" t="s">
        <v>87</v>
      </c>
      <c r="AV320" s="14" t="s">
        <v>286</v>
      </c>
      <c r="AW320" s="14" t="s">
        <v>43</v>
      </c>
      <c r="AX320" s="14" t="s">
        <v>24</v>
      </c>
      <c r="AY320" s="248" t="s">
        <v>281</v>
      </c>
    </row>
    <row r="321" s="1" customFormat="1" ht="16.5" customHeight="1">
      <c r="B321" s="203"/>
      <c r="C321" s="204" t="s">
        <v>760</v>
      </c>
      <c r="D321" s="204" t="s">
        <v>282</v>
      </c>
      <c r="E321" s="205" t="s">
        <v>7256</v>
      </c>
      <c r="F321" s="206" t="s">
        <v>7257</v>
      </c>
      <c r="G321" s="207" t="s">
        <v>388</v>
      </c>
      <c r="H321" s="208">
        <v>138</v>
      </c>
      <c r="I321" s="209"/>
      <c r="J321" s="210">
        <f>ROUND(I321*H321,2)</f>
        <v>0</v>
      </c>
      <c r="K321" s="206" t="s">
        <v>5</v>
      </c>
      <c r="L321" s="48"/>
      <c r="M321" s="211" t="s">
        <v>5</v>
      </c>
      <c r="N321" s="212" t="s">
        <v>51</v>
      </c>
      <c r="O321" s="49"/>
      <c r="P321" s="213">
        <f>O321*H321</f>
        <v>0</v>
      </c>
      <c r="Q321" s="213">
        <v>0.010070000000000001</v>
      </c>
      <c r="R321" s="213">
        <f>Q321*H321</f>
        <v>1.3896600000000001</v>
      </c>
      <c r="S321" s="213">
        <v>0</v>
      </c>
      <c r="T321" s="214">
        <f>S321*H321</f>
        <v>0</v>
      </c>
      <c r="AR321" s="26" t="s">
        <v>286</v>
      </c>
      <c r="AT321" s="26" t="s">
        <v>282</v>
      </c>
      <c r="AU321" s="26" t="s">
        <v>87</v>
      </c>
      <c r="AY321" s="26" t="s">
        <v>281</v>
      </c>
      <c r="BE321" s="215">
        <f>IF(N321="základní",J321,0)</f>
        <v>0</v>
      </c>
      <c r="BF321" s="215">
        <f>IF(N321="snížená",J321,0)</f>
        <v>0</v>
      </c>
      <c r="BG321" s="215">
        <f>IF(N321="zákl. přenesená",J321,0)</f>
        <v>0</v>
      </c>
      <c r="BH321" s="215">
        <f>IF(N321="sníž. přenesená",J321,0)</f>
        <v>0</v>
      </c>
      <c r="BI321" s="215">
        <f>IF(N321="nulová",J321,0)</f>
        <v>0</v>
      </c>
      <c r="BJ321" s="26" t="s">
        <v>24</v>
      </c>
      <c r="BK321" s="215">
        <f>ROUND(I321*H321,2)</f>
        <v>0</v>
      </c>
      <c r="BL321" s="26" t="s">
        <v>286</v>
      </c>
      <c r="BM321" s="26" t="s">
        <v>7258</v>
      </c>
    </row>
    <row r="322" s="1" customFormat="1">
      <c r="B322" s="48"/>
      <c r="D322" s="216" t="s">
        <v>288</v>
      </c>
      <c r="F322" s="217" t="s">
        <v>7254</v>
      </c>
      <c r="I322" s="218"/>
      <c r="L322" s="48"/>
      <c r="M322" s="219"/>
      <c r="N322" s="49"/>
      <c r="O322" s="49"/>
      <c r="P322" s="49"/>
      <c r="Q322" s="49"/>
      <c r="R322" s="49"/>
      <c r="S322" s="49"/>
      <c r="T322" s="87"/>
      <c r="AT322" s="26" t="s">
        <v>288</v>
      </c>
      <c r="AU322" s="26" t="s">
        <v>87</v>
      </c>
    </row>
    <row r="323" s="1" customFormat="1" ht="16.5" customHeight="1">
      <c r="B323" s="203"/>
      <c r="C323" s="204" t="s">
        <v>767</v>
      </c>
      <c r="D323" s="204" t="s">
        <v>282</v>
      </c>
      <c r="E323" s="205" t="s">
        <v>7259</v>
      </c>
      <c r="F323" s="206" t="s">
        <v>7260</v>
      </c>
      <c r="G323" s="207" t="s">
        <v>388</v>
      </c>
      <c r="H323" s="208">
        <v>138</v>
      </c>
      <c r="I323" s="209"/>
      <c r="J323" s="210">
        <f>ROUND(I323*H323,2)</f>
        <v>0</v>
      </c>
      <c r="K323" s="206" t="s">
        <v>5</v>
      </c>
      <c r="L323" s="48"/>
      <c r="M323" s="211" t="s">
        <v>5</v>
      </c>
      <c r="N323" s="212" t="s">
        <v>51</v>
      </c>
      <c r="O323" s="49"/>
      <c r="P323" s="213">
        <f>O323*H323</f>
        <v>0</v>
      </c>
      <c r="Q323" s="213">
        <v>0</v>
      </c>
      <c r="R323" s="213">
        <f>Q323*H323</f>
        <v>0</v>
      </c>
      <c r="S323" s="213">
        <v>0</v>
      </c>
      <c r="T323" s="214">
        <f>S323*H323</f>
        <v>0</v>
      </c>
      <c r="AR323" s="26" t="s">
        <v>286</v>
      </c>
      <c r="AT323" s="26" t="s">
        <v>282</v>
      </c>
      <c r="AU323" s="26" t="s">
        <v>87</v>
      </c>
      <c r="AY323" s="26" t="s">
        <v>281</v>
      </c>
      <c r="BE323" s="215">
        <f>IF(N323="základní",J323,0)</f>
        <v>0</v>
      </c>
      <c r="BF323" s="215">
        <f>IF(N323="snížená",J323,0)</f>
        <v>0</v>
      </c>
      <c r="BG323" s="215">
        <f>IF(N323="zákl. přenesená",J323,0)</f>
        <v>0</v>
      </c>
      <c r="BH323" s="215">
        <f>IF(N323="sníž. přenesená",J323,0)</f>
        <v>0</v>
      </c>
      <c r="BI323" s="215">
        <f>IF(N323="nulová",J323,0)</f>
        <v>0</v>
      </c>
      <c r="BJ323" s="26" t="s">
        <v>24</v>
      </c>
      <c r="BK323" s="215">
        <f>ROUND(I323*H323,2)</f>
        <v>0</v>
      </c>
      <c r="BL323" s="26" t="s">
        <v>286</v>
      </c>
      <c r="BM323" s="26" t="s">
        <v>7261</v>
      </c>
    </row>
    <row r="324" s="1" customFormat="1">
      <c r="B324" s="48"/>
      <c r="D324" s="216" t="s">
        <v>288</v>
      </c>
      <c r="F324" s="217" t="s">
        <v>7262</v>
      </c>
      <c r="I324" s="218"/>
      <c r="L324" s="48"/>
      <c r="M324" s="219"/>
      <c r="N324" s="49"/>
      <c r="O324" s="49"/>
      <c r="P324" s="49"/>
      <c r="Q324" s="49"/>
      <c r="R324" s="49"/>
      <c r="S324" s="49"/>
      <c r="T324" s="87"/>
      <c r="AT324" s="26" t="s">
        <v>288</v>
      </c>
      <c r="AU324" s="26" t="s">
        <v>87</v>
      </c>
    </row>
    <row r="325" s="1" customFormat="1" ht="16.5" customHeight="1">
      <c r="B325" s="203"/>
      <c r="C325" s="204" t="s">
        <v>754</v>
      </c>
      <c r="D325" s="204" t="s">
        <v>282</v>
      </c>
      <c r="E325" s="205" t="s">
        <v>7263</v>
      </c>
      <c r="F325" s="206" t="s">
        <v>7264</v>
      </c>
      <c r="G325" s="207" t="s">
        <v>470</v>
      </c>
      <c r="H325" s="208">
        <v>2.7000000000000002</v>
      </c>
      <c r="I325" s="209"/>
      <c r="J325" s="210">
        <f>ROUND(I325*H325,2)</f>
        <v>0</v>
      </c>
      <c r="K325" s="206" t="s">
        <v>389</v>
      </c>
      <c r="L325" s="48"/>
      <c r="M325" s="211" t="s">
        <v>5</v>
      </c>
      <c r="N325" s="212" t="s">
        <v>51</v>
      </c>
      <c r="O325" s="49"/>
      <c r="P325" s="213">
        <f>O325*H325</f>
        <v>0</v>
      </c>
      <c r="Q325" s="213">
        <v>1.05871</v>
      </c>
      <c r="R325" s="213">
        <f>Q325*H325</f>
        <v>2.8585170000000004</v>
      </c>
      <c r="S325" s="213">
        <v>0</v>
      </c>
      <c r="T325" s="214">
        <f>S325*H325</f>
        <v>0</v>
      </c>
      <c r="AR325" s="26" t="s">
        <v>286</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286</v>
      </c>
      <c r="BM325" s="26" t="s">
        <v>7265</v>
      </c>
    </row>
    <row r="326" s="1" customFormat="1">
      <c r="B326" s="48"/>
      <c r="D326" s="216" t="s">
        <v>288</v>
      </c>
      <c r="F326" s="217" t="s">
        <v>7266</v>
      </c>
      <c r="I326" s="218"/>
      <c r="L326" s="48"/>
      <c r="M326" s="219"/>
      <c r="N326" s="49"/>
      <c r="O326" s="49"/>
      <c r="P326" s="49"/>
      <c r="Q326" s="49"/>
      <c r="R326" s="49"/>
      <c r="S326" s="49"/>
      <c r="T326" s="87"/>
      <c r="AT326" s="26" t="s">
        <v>288</v>
      </c>
      <c r="AU326" s="26" t="s">
        <v>87</v>
      </c>
    </row>
    <row r="327" s="12" customFormat="1">
      <c r="B327" s="232"/>
      <c r="D327" s="216" t="s">
        <v>402</v>
      </c>
      <c r="E327" s="233" t="s">
        <v>5</v>
      </c>
      <c r="F327" s="234" t="s">
        <v>7250</v>
      </c>
      <c r="H327" s="233" t="s">
        <v>5</v>
      </c>
      <c r="I327" s="235"/>
      <c r="L327" s="232"/>
      <c r="M327" s="236"/>
      <c r="N327" s="237"/>
      <c r="O327" s="237"/>
      <c r="P327" s="237"/>
      <c r="Q327" s="237"/>
      <c r="R327" s="237"/>
      <c r="S327" s="237"/>
      <c r="T327" s="238"/>
      <c r="AT327" s="233" t="s">
        <v>402</v>
      </c>
      <c r="AU327" s="233" t="s">
        <v>87</v>
      </c>
      <c r="AV327" s="12" t="s">
        <v>24</v>
      </c>
      <c r="AW327" s="12" t="s">
        <v>43</v>
      </c>
      <c r="AX327" s="12" t="s">
        <v>80</v>
      </c>
      <c r="AY327" s="233" t="s">
        <v>281</v>
      </c>
    </row>
    <row r="328" s="13" customFormat="1">
      <c r="B328" s="239"/>
      <c r="D328" s="216" t="s">
        <v>402</v>
      </c>
      <c r="E328" s="240" t="s">
        <v>5</v>
      </c>
      <c r="F328" s="241" t="s">
        <v>7267</v>
      </c>
      <c r="H328" s="242">
        <v>2.7000000000000002</v>
      </c>
      <c r="I328" s="243"/>
      <c r="L328" s="239"/>
      <c r="M328" s="244"/>
      <c r="N328" s="245"/>
      <c r="O328" s="245"/>
      <c r="P328" s="245"/>
      <c r="Q328" s="245"/>
      <c r="R328" s="245"/>
      <c r="S328" s="245"/>
      <c r="T328" s="246"/>
      <c r="AT328" s="240" t="s">
        <v>402</v>
      </c>
      <c r="AU328" s="240" t="s">
        <v>87</v>
      </c>
      <c r="AV328" s="13" t="s">
        <v>87</v>
      </c>
      <c r="AW328" s="13" t="s">
        <v>43</v>
      </c>
      <c r="AX328" s="13" t="s">
        <v>80</v>
      </c>
      <c r="AY328" s="240" t="s">
        <v>281</v>
      </c>
    </row>
    <row r="329" s="14" customFormat="1">
      <c r="B329" s="247"/>
      <c r="D329" s="216" t="s">
        <v>402</v>
      </c>
      <c r="E329" s="248" t="s">
        <v>5</v>
      </c>
      <c r="F329" s="249" t="s">
        <v>405</v>
      </c>
      <c r="H329" s="250">
        <v>2.7000000000000002</v>
      </c>
      <c r="I329" s="251"/>
      <c r="L329" s="247"/>
      <c r="M329" s="252"/>
      <c r="N329" s="253"/>
      <c r="O329" s="253"/>
      <c r="P329" s="253"/>
      <c r="Q329" s="253"/>
      <c r="R329" s="253"/>
      <c r="S329" s="253"/>
      <c r="T329" s="254"/>
      <c r="AT329" s="248" t="s">
        <v>402</v>
      </c>
      <c r="AU329" s="248" t="s">
        <v>87</v>
      </c>
      <c r="AV329" s="14" t="s">
        <v>286</v>
      </c>
      <c r="AW329" s="14" t="s">
        <v>43</v>
      </c>
      <c r="AX329" s="14" t="s">
        <v>24</v>
      </c>
      <c r="AY329" s="248" t="s">
        <v>281</v>
      </c>
    </row>
    <row r="330" s="10" customFormat="1" ht="29.88" customHeight="1">
      <c r="B330" s="192"/>
      <c r="D330" s="193" t="s">
        <v>79</v>
      </c>
      <c r="E330" s="230" t="s">
        <v>294</v>
      </c>
      <c r="F330" s="230" t="s">
        <v>766</v>
      </c>
      <c r="I330" s="195"/>
      <c r="J330" s="231">
        <f>BK330</f>
        <v>0</v>
      </c>
      <c r="L330" s="192"/>
      <c r="M330" s="197"/>
      <c r="N330" s="198"/>
      <c r="O330" s="198"/>
      <c r="P330" s="199">
        <f>SUM(P331:P407)</f>
        <v>0</v>
      </c>
      <c r="Q330" s="198"/>
      <c r="R330" s="199">
        <f>SUM(R331:R407)</f>
        <v>170.38358935799997</v>
      </c>
      <c r="S330" s="198"/>
      <c r="T330" s="200">
        <f>SUM(T331:T407)</f>
        <v>0</v>
      </c>
      <c r="AR330" s="193" t="s">
        <v>24</v>
      </c>
      <c r="AT330" s="201" t="s">
        <v>79</v>
      </c>
      <c r="AU330" s="201" t="s">
        <v>24</v>
      </c>
      <c r="AY330" s="193" t="s">
        <v>281</v>
      </c>
      <c r="BK330" s="202">
        <f>SUM(BK331:BK407)</f>
        <v>0</v>
      </c>
    </row>
    <row r="331" s="1" customFormat="1" ht="25.5" customHeight="1">
      <c r="B331" s="203"/>
      <c r="C331" s="204" t="s">
        <v>785</v>
      </c>
      <c r="D331" s="204" t="s">
        <v>282</v>
      </c>
      <c r="E331" s="205" t="s">
        <v>7268</v>
      </c>
      <c r="F331" s="206" t="s">
        <v>7269</v>
      </c>
      <c r="G331" s="207" t="s">
        <v>394</v>
      </c>
      <c r="H331" s="208">
        <v>50</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286</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286</v>
      </c>
      <c r="BM331" s="26" t="s">
        <v>7270</v>
      </c>
    </row>
    <row r="332" s="1" customFormat="1">
      <c r="B332" s="48"/>
      <c r="D332" s="216" t="s">
        <v>288</v>
      </c>
      <c r="F332" s="217" t="s">
        <v>7271</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7272</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451</v>
      </c>
      <c r="H334" s="242">
        <v>50</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4" customFormat="1">
      <c r="B335" s="247"/>
      <c r="D335" s="216" t="s">
        <v>402</v>
      </c>
      <c r="E335" s="248" t="s">
        <v>5</v>
      </c>
      <c r="F335" s="249" t="s">
        <v>405</v>
      </c>
      <c r="H335" s="250">
        <v>50</v>
      </c>
      <c r="I335" s="251"/>
      <c r="L335" s="247"/>
      <c r="M335" s="252"/>
      <c r="N335" s="253"/>
      <c r="O335" s="253"/>
      <c r="P335" s="253"/>
      <c r="Q335" s="253"/>
      <c r="R335" s="253"/>
      <c r="S335" s="253"/>
      <c r="T335" s="254"/>
      <c r="AT335" s="248" t="s">
        <v>402</v>
      </c>
      <c r="AU335" s="248" t="s">
        <v>87</v>
      </c>
      <c r="AV335" s="14" t="s">
        <v>286</v>
      </c>
      <c r="AW335" s="14" t="s">
        <v>43</v>
      </c>
      <c r="AX335" s="14" t="s">
        <v>24</v>
      </c>
      <c r="AY335" s="248" t="s">
        <v>281</v>
      </c>
    </row>
    <row r="336" s="1" customFormat="1" ht="16.5" customHeight="1">
      <c r="B336" s="203"/>
      <c r="C336" s="255" t="s">
        <v>801</v>
      </c>
      <c r="D336" s="255" t="s">
        <v>512</v>
      </c>
      <c r="E336" s="256" t="s">
        <v>7273</v>
      </c>
      <c r="F336" s="257" t="s">
        <v>7274</v>
      </c>
      <c r="G336" s="258" t="s">
        <v>515</v>
      </c>
      <c r="H336" s="259">
        <v>10</v>
      </c>
      <c r="I336" s="260"/>
      <c r="J336" s="261">
        <f>ROUND(I336*H336,2)</f>
        <v>0</v>
      </c>
      <c r="K336" s="257" t="s">
        <v>5</v>
      </c>
      <c r="L336" s="262"/>
      <c r="M336" s="263" t="s">
        <v>5</v>
      </c>
      <c r="N336" s="264" t="s">
        <v>51</v>
      </c>
      <c r="O336" s="49"/>
      <c r="P336" s="213">
        <f>O336*H336</f>
        <v>0</v>
      </c>
      <c r="Q336" s="213">
        <v>0.0014</v>
      </c>
      <c r="R336" s="213">
        <f>Q336*H336</f>
        <v>0.014</v>
      </c>
      <c r="S336" s="213">
        <v>0</v>
      </c>
      <c r="T336" s="214">
        <f>S336*H336</f>
        <v>0</v>
      </c>
      <c r="AR336" s="26" t="s">
        <v>316</v>
      </c>
      <c r="AT336" s="26" t="s">
        <v>512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7275</v>
      </c>
    </row>
    <row r="337" s="1" customFormat="1" ht="16.5" customHeight="1">
      <c r="B337" s="203"/>
      <c r="C337" s="204" t="s">
        <v>807</v>
      </c>
      <c r="D337" s="204" t="s">
        <v>282</v>
      </c>
      <c r="E337" s="205" t="s">
        <v>7276</v>
      </c>
      <c r="F337" s="206" t="s">
        <v>7277</v>
      </c>
      <c r="G337" s="207" t="s">
        <v>408</v>
      </c>
      <c r="H337" s="208">
        <v>59.009999999999998</v>
      </c>
      <c r="I337" s="209"/>
      <c r="J337" s="210">
        <f>ROUND(I337*H337,2)</f>
        <v>0</v>
      </c>
      <c r="K337" s="206" t="s">
        <v>389</v>
      </c>
      <c r="L337" s="48"/>
      <c r="M337" s="211" t="s">
        <v>5</v>
      </c>
      <c r="N337" s="212" t="s">
        <v>51</v>
      </c>
      <c r="O337" s="49"/>
      <c r="P337" s="213">
        <f>O337*H337</f>
        <v>0</v>
      </c>
      <c r="Q337" s="213">
        <v>2.4705729999999999</v>
      </c>
      <c r="R337" s="213">
        <f>Q337*H337</f>
        <v>145.78851272999998</v>
      </c>
      <c r="S337" s="213">
        <v>0</v>
      </c>
      <c r="T337" s="214">
        <f>S337*H337</f>
        <v>0</v>
      </c>
      <c r="AR337" s="26" t="s">
        <v>286</v>
      </c>
      <c r="AT337" s="26" t="s">
        <v>282</v>
      </c>
      <c r="AU337" s="26" t="s">
        <v>87</v>
      </c>
      <c r="AY337" s="26" t="s">
        <v>281</v>
      </c>
      <c r="BE337" s="215">
        <f>IF(N337="základní",J337,0)</f>
        <v>0</v>
      </c>
      <c r="BF337" s="215">
        <f>IF(N337="snížená",J337,0)</f>
        <v>0</v>
      </c>
      <c r="BG337" s="215">
        <f>IF(N337="zákl. přenesená",J337,0)</f>
        <v>0</v>
      </c>
      <c r="BH337" s="215">
        <f>IF(N337="sníž. přenesená",J337,0)</f>
        <v>0</v>
      </c>
      <c r="BI337" s="215">
        <f>IF(N337="nulová",J337,0)</f>
        <v>0</v>
      </c>
      <c r="BJ337" s="26" t="s">
        <v>24</v>
      </c>
      <c r="BK337" s="215">
        <f>ROUND(I337*H337,2)</f>
        <v>0</v>
      </c>
      <c r="BL337" s="26" t="s">
        <v>286</v>
      </c>
      <c r="BM337" s="26" t="s">
        <v>7278</v>
      </c>
    </row>
    <row r="338" s="1" customFormat="1">
      <c r="B338" s="48"/>
      <c r="D338" s="216" t="s">
        <v>288</v>
      </c>
      <c r="F338" s="217" t="s">
        <v>7279</v>
      </c>
      <c r="I338" s="218"/>
      <c r="L338" s="48"/>
      <c r="M338" s="219"/>
      <c r="N338" s="49"/>
      <c r="O338" s="49"/>
      <c r="P338" s="49"/>
      <c r="Q338" s="49"/>
      <c r="R338" s="49"/>
      <c r="S338" s="49"/>
      <c r="T338" s="87"/>
      <c r="AT338" s="26" t="s">
        <v>288</v>
      </c>
      <c r="AU338" s="26" t="s">
        <v>87</v>
      </c>
    </row>
    <row r="339" s="12" customFormat="1">
      <c r="B339" s="232"/>
      <c r="D339" s="216" t="s">
        <v>402</v>
      </c>
      <c r="E339" s="233" t="s">
        <v>5</v>
      </c>
      <c r="F339" s="234" t="s">
        <v>7280</v>
      </c>
      <c r="H339" s="233" t="s">
        <v>5</v>
      </c>
      <c r="I339" s="235"/>
      <c r="L339" s="232"/>
      <c r="M339" s="236"/>
      <c r="N339" s="237"/>
      <c r="O339" s="237"/>
      <c r="P339" s="237"/>
      <c r="Q339" s="237"/>
      <c r="R339" s="237"/>
      <c r="S339" s="237"/>
      <c r="T339" s="238"/>
      <c r="AT339" s="233" t="s">
        <v>402</v>
      </c>
      <c r="AU339" s="233" t="s">
        <v>87</v>
      </c>
      <c r="AV339" s="12" t="s">
        <v>24</v>
      </c>
      <c r="AW339" s="12" t="s">
        <v>43</v>
      </c>
      <c r="AX339" s="12" t="s">
        <v>80</v>
      </c>
      <c r="AY339" s="233" t="s">
        <v>281</v>
      </c>
    </row>
    <row r="340" s="13" customFormat="1">
      <c r="B340" s="239"/>
      <c r="D340" s="216" t="s">
        <v>402</v>
      </c>
      <c r="E340" s="240" t="s">
        <v>5</v>
      </c>
      <c r="F340" s="241" t="s">
        <v>7281</v>
      </c>
      <c r="H340" s="242">
        <v>8.5099999999999998</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7282</v>
      </c>
      <c r="H341" s="242">
        <v>5.3600000000000003</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2" customFormat="1">
      <c r="B342" s="232"/>
      <c r="D342" s="216" t="s">
        <v>402</v>
      </c>
      <c r="E342" s="233" t="s">
        <v>5</v>
      </c>
      <c r="F342" s="234" t="s">
        <v>7283</v>
      </c>
      <c r="H342" s="233" t="s">
        <v>5</v>
      </c>
      <c r="I342" s="235"/>
      <c r="L342" s="232"/>
      <c r="M342" s="236"/>
      <c r="N342" s="237"/>
      <c r="O342" s="237"/>
      <c r="P342" s="237"/>
      <c r="Q342" s="237"/>
      <c r="R342" s="237"/>
      <c r="S342" s="237"/>
      <c r="T342" s="238"/>
      <c r="AT342" s="233" t="s">
        <v>402</v>
      </c>
      <c r="AU342" s="233" t="s">
        <v>87</v>
      </c>
      <c r="AV342" s="12" t="s">
        <v>24</v>
      </c>
      <c r="AW342" s="12" t="s">
        <v>43</v>
      </c>
      <c r="AX342" s="12" t="s">
        <v>80</v>
      </c>
      <c r="AY342" s="233" t="s">
        <v>281</v>
      </c>
    </row>
    <row r="343" s="13" customFormat="1">
      <c r="B343" s="239"/>
      <c r="D343" s="216" t="s">
        <v>402</v>
      </c>
      <c r="E343" s="240" t="s">
        <v>5</v>
      </c>
      <c r="F343" s="241" t="s">
        <v>7284</v>
      </c>
      <c r="H343" s="242">
        <v>45.140000000000001</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59.009999999999998</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04" t="s">
        <v>814</v>
      </c>
      <c r="D345" s="204" t="s">
        <v>282</v>
      </c>
      <c r="E345" s="205" t="s">
        <v>7285</v>
      </c>
      <c r="F345" s="206" t="s">
        <v>7286</v>
      </c>
      <c r="G345" s="207" t="s">
        <v>408</v>
      </c>
      <c r="H345" s="208">
        <v>59.009999999999998</v>
      </c>
      <c r="I345" s="209"/>
      <c r="J345" s="210">
        <f>ROUND(I345*H345,2)</f>
        <v>0</v>
      </c>
      <c r="K345" s="206" t="s">
        <v>5</v>
      </c>
      <c r="L345" s="48"/>
      <c r="M345" s="211" t="s">
        <v>5</v>
      </c>
      <c r="N345" s="212" t="s">
        <v>51</v>
      </c>
      <c r="O345" s="49"/>
      <c r="P345" s="213">
        <f>O345*H345</f>
        <v>0</v>
      </c>
      <c r="Q345" s="213">
        <v>0</v>
      </c>
      <c r="R345" s="213">
        <f>Q345*H345</f>
        <v>0</v>
      </c>
      <c r="S345" s="213">
        <v>0</v>
      </c>
      <c r="T345" s="214">
        <f>S345*H345</f>
        <v>0</v>
      </c>
      <c r="AR345" s="26" t="s">
        <v>286</v>
      </c>
      <c r="AT345" s="26" t="s">
        <v>282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286</v>
      </c>
      <c r="BM345" s="26" t="s">
        <v>7287</v>
      </c>
    </row>
    <row r="346" s="1" customFormat="1">
      <c r="B346" s="48"/>
      <c r="D346" s="216" t="s">
        <v>288</v>
      </c>
      <c r="F346" s="217" t="s">
        <v>7286</v>
      </c>
      <c r="I346" s="218"/>
      <c r="L346" s="48"/>
      <c r="M346" s="219"/>
      <c r="N346" s="49"/>
      <c r="O346" s="49"/>
      <c r="P346" s="49"/>
      <c r="Q346" s="49"/>
      <c r="R346" s="49"/>
      <c r="S346" s="49"/>
      <c r="T346" s="87"/>
      <c r="AT346" s="26" t="s">
        <v>288</v>
      </c>
      <c r="AU346" s="26" t="s">
        <v>87</v>
      </c>
    </row>
    <row r="347" s="1" customFormat="1" ht="25.5" customHeight="1">
      <c r="B347" s="203"/>
      <c r="C347" s="204" t="s">
        <v>800</v>
      </c>
      <c r="D347" s="204" t="s">
        <v>282</v>
      </c>
      <c r="E347" s="205" t="s">
        <v>7288</v>
      </c>
      <c r="F347" s="206" t="s">
        <v>7289</v>
      </c>
      <c r="G347" s="207" t="s">
        <v>388</v>
      </c>
      <c r="H347" s="208">
        <v>232.80000000000001</v>
      </c>
      <c r="I347" s="209"/>
      <c r="J347" s="210">
        <f>ROUND(I347*H347,2)</f>
        <v>0</v>
      </c>
      <c r="K347" s="206" t="s">
        <v>389</v>
      </c>
      <c r="L347" s="48"/>
      <c r="M347" s="211" t="s">
        <v>5</v>
      </c>
      <c r="N347" s="212" t="s">
        <v>51</v>
      </c>
      <c r="O347" s="49"/>
      <c r="P347" s="213">
        <f>O347*H347</f>
        <v>0</v>
      </c>
      <c r="Q347" s="213">
        <v>0.025188060000000002</v>
      </c>
      <c r="R347" s="213">
        <f>Q347*H347</f>
        <v>5.8637803680000005</v>
      </c>
      <c r="S347" s="213">
        <v>0</v>
      </c>
      <c r="T347" s="214">
        <f>S347*H347</f>
        <v>0</v>
      </c>
      <c r="AR347" s="26" t="s">
        <v>286</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286</v>
      </c>
      <c r="BM347" s="26" t="s">
        <v>7290</v>
      </c>
    </row>
    <row r="348" s="1" customFormat="1">
      <c r="B348" s="48"/>
      <c r="D348" s="216" t="s">
        <v>288</v>
      </c>
      <c r="F348" s="217" t="s">
        <v>7291</v>
      </c>
      <c r="I348" s="218"/>
      <c r="L348" s="48"/>
      <c r="M348" s="219"/>
      <c r="N348" s="49"/>
      <c r="O348" s="49"/>
      <c r="P348" s="49"/>
      <c r="Q348" s="49"/>
      <c r="R348" s="49"/>
      <c r="S348" s="49"/>
      <c r="T348" s="87"/>
      <c r="AT348" s="26" t="s">
        <v>288</v>
      </c>
      <c r="AU348" s="26" t="s">
        <v>87</v>
      </c>
    </row>
    <row r="349" s="13" customFormat="1">
      <c r="B349" s="239"/>
      <c r="D349" s="216" t="s">
        <v>402</v>
      </c>
      <c r="E349" s="240" t="s">
        <v>5</v>
      </c>
      <c r="F349" s="241" t="s">
        <v>7292</v>
      </c>
      <c r="H349" s="242">
        <v>43.200000000000003</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7293</v>
      </c>
      <c r="H350" s="242">
        <v>27.199999999999999</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7294</v>
      </c>
      <c r="H351" s="242">
        <v>162.40000000000001</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4" customFormat="1">
      <c r="B352" s="247"/>
      <c r="D352" s="216" t="s">
        <v>402</v>
      </c>
      <c r="E352" s="248" t="s">
        <v>5</v>
      </c>
      <c r="F352" s="249" t="s">
        <v>405</v>
      </c>
      <c r="H352" s="250">
        <v>232.80000000000001</v>
      </c>
      <c r="I352" s="251"/>
      <c r="L352" s="247"/>
      <c r="M352" s="252"/>
      <c r="N352" s="253"/>
      <c r="O352" s="253"/>
      <c r="P352" s="253"/>
      <c r="Q352" s="253"/>
      <c r="R352" s="253"/>
      <c r="S352" s="253"/>
      <c r="T352" s="254"/>
      <c r="AT352" s="248" t="s">
        <v>402</v>
      </c>
      <c r="AU352" s="248" t="s">
        <v>87</v>
      </c>
      <c r="AV352" s="14" t="s">
        <v>286</v>
      </c>
      <c r="AW352" s="14" t="s">
        <v>43</v>
      </c>
      <c r="AX352" s="14" t="s">
        <v>24</v>
      </c>
      <c r="AY352" s="248" t="s">
        <v>281</v>
      </c>
    </row>
    <row r="353" s="1" customFormat="1" ht="25.5" customHeight="1">
      <c r="B353" s="203"/>
      <c r="C353" s="204" t="s">
        <v>838</v>
      </c>
      <c r="D353" s="204" t="s">
        <v>282</v>
      </c>
      <c r="E353" s="205" t="s">
        <v>7295</v>
      </c>
      <c r="F353" s="206" t="s">
        <v>7296</v>
      </c>
      <c r="G353" s="207" t="s">
        <v>388</v>
      </c>
      <c r="H353" s="208">
        <v>232.80000000000001</v>
      </c>
      <c r="I353" s="209"/>
      <c r="J353" s="210">
        <f>ROUND(I353*H353,2)</f>
        <v>0</v>
      </c>
      <c r="K353" s="206" t="s">
        <v>389</v>
      </c>
      <c r="L353" s="48"/>
      <c r="M353" s="211" t="s">
        <v>5</v>
      </c>
      <c r="N353" s="212" t="s">
        <v>51</v>
      </c>
      <c r="O353" s="49"/>
      <c r="P353" s="213">
        <f>O353*H353</f>
        <v>0</v>
      </c>
      <c r="Q353" s="213">
        <v>0</v>
      </c>
      <c r="R353" s="213">
        <f>Q353*H353</f>
        <v>0</v>
      </c>
      <c r="S353" s="213">
        <v>0</v>
      </c>
      <c r="T353" s="214">
        <f>S353*H353</f>
        <v>0</v>
      </c>
      <c r="AR353" s="26" t="s">
        <v>286</v>
      </c>
      <c r="AT353" s="26" t="s">
        <v>282</v>
      </c>
      <c r="AU353" s="26" t="s">
        <v>87</v>
      </c>
      <c r="AY353" s="26" t="s">
        <v>281</v>
      </c>
      <c r="BE353" s="215">
        <f>IF(N353="základní",J353,0)</f>
        <v>0</v>
      </c>
      <c r="BF353" s="215">
        <f>IF(N353="snížená",J353,0)</f>
        <v>0</v>
      </c>
      <c r="BG353" s="215">
        <f>IF(N353="zákl. přenesená",J353,0)</f>
        <v>0</v>
      </c>
      <c r="BH353" s="215">
        <f>IF(N353="sníž. přenesená",J353,0)</f>
        <v>0</v>
      </c>
      <c r="BI353" s="215">
        <f>IF(N353="nulová",J353,0)</f>
        <v>0</v>
      </c>
      <c r="BJ353" s="26" t="s">
        <v>24</v>
      </c>
      <c r="BK353" s="215">
        <f>ROUND(I353*H353,2)</f>
        <v>0</v>
      </c>
      <c r="BL353" s="26" t="s">
        <v>286</v>
      </c>
      <c r="BM353" s="26" t="s">
        <v>7297</v>
      </c>
    </row>
    <row r="354" s="1" customFormat="1">
      <c r="B354" s="48"/>
      <c r="D354" s="216" t="s">
        <v>288</v>
      </c>
      <c r="F354" s="217" t="s">
        <v>7298</v>
      </c>
      <c r="I354" s="218"/>
      <c r="L354" s="48"/>
      <c r="M354" s="219"/>
      <c r="N354" s="49"/>
      <c r="O354" s="49"/>
      <c r="P354" s="49"/>
      <c r="Q354" s="49"/>
      <c r="R354" s="49"/>
      <c r="S354" s="49"/>
      <c r="T354" s="87"/>
      <c r="AT354" s="26" t="s">
        <v>288</v>
      </c>
      <c r="AU354" s="26" t="s">
        <v>87</v>
      </c>
    </row>
    <row r="355" s="1" customFormat="1" ht="16.5" customHeight="1">
      <c r="B355" s="203"/>
      <c r="C355" s="204" t="s">
        <v>859</v>
      </c>
      <c r="D355" s="204" t="s">
        <v>282</v>
      </c>
      <c r="E355" s="205" t="s">
        <v>7299</v>
      </c>
      <c r="F355" s="206" t="s">
        <v>7300</v>
      </c>
      <c r="G355" s="207" t="s">
        <v>388</v>
      </c>
      <c r="H355" s="208">
        <v>157.19999999999999</v>
      </c>
      <c r="I355" s="209"/>
      <c r="J355" s="210">
        <f>ROUND(I355*H355,2)</f>
        <v>0</v>
      </c>
      <c r="K355" s="206" t="s">
        <v>389</v>
      </c>
      <c r="L355" s="48"/>
      <c r="M355" s="211" t="s">
        <v>5</v>
      </c>
      <c r="N355" s="212" t="s">
        <v>51</v>
      </c>
      <c r="O355" s="49"/>
      <c r="P355" s="213">
        <f>O355*H355</f>
        <v>0</v>
      </c>
      <c r="Q355" s="213">
        <v>0.0052399999999999999</v>
      </c>
      <c r="R355" s="213">
        <f>Q355*H355</f>
        <v>0.8237279999999999</v>
      </c>
      <c r="S355" s="213">
        <v>0</v>
      </c>
      <c r="T355" s="214">
        <f>S355*H355</f>
        <v>0</v>
      </c>
      <c r="AR355" s="26" t="s">
        <v>286</v>
      </c>
      <c r="AT355" s="26" t="s">
        <v>282</v>
      </c>
      <c r="AU355" s="26" t="s">
        <v>87</v>
      </c>
      <c r="AY355" s="26" t="s">
        <v>281</v>
      </c>
      <c r="BE355" s="215">
        <f>IF(N355="základní",J355,0)</f>
        <v>0</v>
      </c>
      <c r="BF355" s="215">
        <f>IF(N355="snížená",J355,0)</f>
        <v>0</v>
      </c>
      <c r="BG355" s="215">
        <f>IF(N355="zákl. přenesená",J355,0)</f>
        <v>0</v>
      </c>
      <c r="BH355" s="215">
        <f>IF(N355="sníž. přenesená",J355,0)</f>
        <v>0</v>
      </c>
      <c r="BI355" s="215">
        <f>IF(N355="nulová",J355,0)</f>
        <v>0</v>
      </c>
      <c r="BJ355" s="26" t="s">
        <v>24</v>
      </c>
      <c r="BK355" s="215">
        <f>ROUND(I355*H355,2)</f>
        <v>0</v>
      </c>
      <c r="BL355" s="26" t="s">
        <v>286</v>
      </c>
      <c r="BM355" s="26" t="s">
        <v>7301</v>
      </c>
    </row>
    <row r="356" s="1" customFormat="1">
      <c r="B356" s="48"/>
      <c r="D356" s="216" t="s">
        <v>288</v>
      </c>
      <c r="F356" s="217" t="s">
        <v>7302</v>
      </c>
      <c r="I356" s="218"/>
      <c r="L356" s="48"/>
      <c r="M356" s="219"/>
      <c r="N356" s="49"/>
      <c r="O356" s="49"/>
      <c r="P356" s="49"/>
      <c r="Q356" s="49"/>
      <c r="R356" s="49"/>
      <c r="S356" s="49"/>
      <c r="T356" s="87"/>
      <c r="AT356" s="26" t="s">
        <v>288</v>
      </c>
      <c r="AU356" s="26" t="s">
        <v>87</v>
      </c>
    </row>
    <row r="357" s="13" customFormat="1">
      <c r="B357" s="239"/>
      <c r="D357" s="216" t="s">
        <v>402</v>
      </c>
      <c r="E357" s="240" t="s">
        <v>5</v>
      </c>
      <c r="F357" s="241" t="s">
        <v>7303</v>
      </c>
      <c r="H357" s="242">
        <v>24.300000000000001</v>
      </c>
      <c r="I357" s="243"/>
      <c r="L357" s="239"/>
      <c r="M357" s="244"/>
      <c r="N357" s="245"/>
      <c r="O357" s="245"/>
      <c r="P357" s="245"/>
      <c r="Q357" s="245"/>
      <c r="R357" s="245"/>
      <c r="S357" s="245"/>
      <c r="T357" s="246"/>
      <c r="AT357" s="240" t="s">
        <v>402</v>
      </c>
      <c r="AU357" s="240" t="s">
        <v>87</v>
      </c>
      <c r="AV357" s="13" t="s">
        <v>87</v>
      </c>
      <c r="AW357" s="13" t="s">
        <v>43</v>
      </c>
      <c r="AX357" s="13" t="s">
        <v>80</v>
      </c>
      <c r="AY357" s="240" t="s">
        <v>281</v>
      </c>
    </row>
    <row r="358" s="13" customFormat="1">
      <c r="B358" s="239"/>
      <c r="D358" s="216" t="s">
        <v>402</v>
      </c>
      <c r="E358" s="240" t="s">
        <v>5</v>
      </c>
      <c r="F358" s="241" t="s">
        <v>7304</v>
      </c>
      <c r="H358" s="242">
        <v>15.300000000000001</v>
      </c>
      <c r="I358" s="243"/>
      <c r="L358" s="239"/>
      <c r="M358" s="244"/>
      <c r="N358" s="245"/>
      <c r="O358" s="245"/>
      <c r="P358" s="245"/>
      <c r="Q358" s="245"/>
      <c r="R358" s="245"/>
      <c r="S358" s="245"/>
      <c r="T358" s="246"/>
      <c r="AT358" s="240" t="s">
        <v>402</v>
      </c>
      <c r="AU358" s="240" t="s">
        <v>87</v>
      </c>
      <c r="AV358" s="13" t="s">
        <v>87</v>
      </c>
      <c r="AW358" s="13" t="s">
        <v>43</v>
      </c>
      <c r="AX358" s="13" t="s">
        <v>80</v>
      </c>
      <c r="AY358" s="240" t="s">
        <v>281</v>
      </c>
    </row>
    <row r="359" s="13" customFormat="1">
      <c r="B359" s="239"/>
      <c r="D359" s="216" t="s">
        <v>402</v>
      </c>
      <c r="E359" s="240" t="s">
        <v>5</v>
      </c>
      <c r="F359" s="241" t="s">
        <v>7305</v>
      </c>
      <c r="H359" s="242">
        <v>117.59999999999999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4" customFormat="1">
      <c r="B360" s="247"/>
      <c r="D360" s="216" t="s">
        <v>402</v>
      </c>
      <c r="E360" s="248" t="s">
        <v>5</v>
      </c>
      <c r="F360" s="249" t="s">
        <v>405</v>
      </c>
      <c r="H360" s="250">
        <v>157.19999999999999</v>
      </c>
      <c r="I360" s="251"/>
      <c r="L360" s="247"/>
      <c r="M360" s="252"/>
      <c r="N360" s="253"/>
      <c r="O360" s="253"/>
      <c r="P360" s="253"/>
      <c r="Q360" s="253"/>
      <c r="R360" s="253"/>
      <c r="S360" s="253"/>
      <c r="T360" s="254"/>
      <c r="AT360" s="248" t="s">
        <v>402</v>
      </c>
      <c r="AU360" s="248" t="s">
        <v>87</v>
      </c>
      <c r="AV360" s="14" t="s">
        <v>286</v>
      </c>
      <c r="AW360" s="14" t="s">
        <v>43</v>
      </c>
      <c r="AX360" s="14" t="s">
        <v>24</v>
      </c>
      <c r="AY360" s="248" t="s">
        <v>281</v>
      </c>
    </row>
    <row r="361" s="1" customFormat="1" ht="16.5" customHeight="1">
      <c r="B361" s="203"/>
      <c r="C361" s="204" t="s">
        <v>864</v>
      </c>
      <c r="D361" s="204" t="s">
        <v>282</v>
      </c>
      <c r="E361" s="205" t="s">
        <v>7306</v>
      </c>
      <c r="F361" s="206" t="s">
        <v>7307</v>
      </c>
      <c r="G361" s="207" t="s">
        <v>388</v>
      </c>
      <c r="H361" s="208">
        <v>157.19999999999999</v>
      </c>
      <c r="I361" s="209"/>
      <c r="J361" s="210">
        <f>ROUND(I361*H361,2)</f>
        <v>0</v>
      </c>
      <c r="K361" s="206" t="s">
        <v>389</v>
      </c>
      <c r="L361" s="48"/>
      <c r="M361" s="211" t="s">
        <v>5</v>
      </c>
      <c r="N361" s="212" t="s">
        <v>51</v>
      </c>
      <c r="O361" s="49"/>
      <c r="P361" s="213">
        <f>O361*H361</f>
        <v>0</v>
      </c>
      <c r="Q361" s="213">
        <v>0</v>
      </c>
      <c r="R361" s="213">
        <f>Q361*H361</f>
        <v>0</v>
      </c>
      <c r="S361" s="213">
        <v>0</v>
      </c>
      <c r="T361" s="214">
        <f>S361*H361</f>
        <v>0</v>
      </c>
      <c r="AR361" s="26" t="s">
        <v>286</v>
      </c>
      <c r="AT361" s="26" t="s">
        <v>282</v>
      </c>
      <c r="AU361" s="26" t="s">
        <v>87</v>
      </c>
      <c r="AY361" s="26" t="s">
        <v>281</v>
      </c>
      <c r="BE361" s="215">
        <f>IF(N361="základní",J361,0)</f>
        <v>0</v>
      </c>
      <c r="BF361" s="215">
        <f>IF(N361="snížená",J361,0)</f>
        <v>0</v>
      </c>
      <c r="BG361" s="215">
        <f>IF(N361="zákl. přenesená",J361,0)</f>
        <v>0</v>
      </c>
      <c r="BH361" s="215">
        <f>IF(N361="sníž. přenesená",J361,0)</f>
        <v>0</v>
      </c>
      <c r="BI361" s="215">
        <f>IF(N361="nulová",J361,0)</f>
        <v>0</v>
      </c>
      <c r="BJ361" s="26" t="s">
        <v>24</v>
      </c>
      <c r="BK361" s="215">
        <f>ROUND(I361*H361,2)</f>
        <v>0</v>
      </c>
      <c r="BL361" s="26" t="s">
        <v>286</v>
      </c>
      <c r="BM361" s="26" t="s">
        <v>7308</v>
      </c>
    </row>
    <row r="362" s="1" customFormat="1">
      <c r="B362" s="48"/>
      <c r="D362" s="216" t="s">
        <v>288</v>
      </c>
      <c r="F362" s="217" t="s">
        <v>7309</v>
      </c>
      <c r="I362" s="218"/>
      <c r="L362" s="48"/>
      <c r="M362" s="219"/>
      <c r="N362" s="49"/>
      <c r="O362" s="49"/>
      <c r="P362" s="49"/>
      <c r="Q362" s="49"/>
      <c r="R362" s="49"/>
      <c r="S362" s="49"/>
      <c r="T362" s="87"/>
      <c r="AT362" s="26" t="s">
        <v>288</v>
      </c>
      <c r="AU362" s="26" t="s">
        <v>87</v>
      </c>
    </row>
    <row r="363" s="1" customFormat="1" ht="16.5" customHeight="1">
      <c r="B363" s="203"/>
      <c r="C363" s="204" t="s">
        <v>906</v>
      </c>
      <c r="D363" s="204" t="s">
        <v>282</v>
      </c>
      <c r="E363" s="205" t="s">
        <v>7310</v>
      </c>
      <c r="F363" s="206" t="s">
        <v>7311</v>
      </c>
      <c r="G363" s="207" t="s">
        <v>470</v>
      </c>
      <c r="H363" s="208">
        <v>8.8170000000000002</v>
      </c>
      <c r="I363" s="209"/>
      <c r="J363" s="210">
        <f>ROUND(I363*H363,2)</f>
        <v>0</v>
      </c>
      <c r="K363" s="206" t="s">
        <v>389</v>
      </c>
      <c r="L363" s="48"/>
      <c r="M363" s="211" t="s">
        <v>5</v>
      </c>
      <c r="N363" s="212" t="s">
        <v>51</v>
      </c>
      <c r="O363" s="49"/>
      <c r="P363" s="213">
        <f>O363*H363</f>
        <v>0</v>
      </c>
      <c r="Q363" s="213">
        <v>1.04711</v>
      </c>
      <c r="R363" s="213">
        <f>Q363*H363</f>
        <v>9.2323688700000002</v>
      </c>
      <c r="S363" s="213">
        <v>0</v>
      </c>
      <c r="T363" s="214">
        <f>S363*H363</f>
        <v>0</v>
      </c>
      <c r="AR363" s="26" t="s">
        <v>286</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286</v>
      </c>
      <c r="BM363" s="26" t="s">
        <v>7312</v>
      </c>
    </row>
    <row r="364" s="1" customFormat="1">
      <c r="B364" s="48"/>
      <c r="D364" s="216" t="s">
        <v>288</v>
      </c>
      <c r="F364" s="217" t="s">
        <v>7313</v>
      </c>
      <c r="I364" s="218"/>
      <c r="L364" s="48"/>
      <c r="M364" s="219"/>
      <c r="N364" s="49"/>
      <c r="O364" s="49"/>
      <c r="P364" s="49"/>
      <c r="Q364" s="49"/>
      <c r="R364" s="49"/>
      <c r="S364" s="49"/>
      <c r="T364" s="87"/>
      <c r="AT364" s="26" t="s">
        <v>288</v>
      </c>
      <c r="AU364" s="26" t="s">
        <v>87</v>
      </c>
    </row>
    <row r="365" s="13" customFormat="1">
      <c r="B365" s="239"/>
      <c r="D365" s="216" t="s">
        <v>402</v>
      </c>
      <c r="E365" s="240" t="s">
        <v>5</v>
      </c>
      <c r="F365" s="241" t="s">
        <v>7314</v>
      </c>
      <c r="H365" s="242">
        <v>0.42499999999999999</v>
      </c>
      <c r="I365" s="243"/>
      <c r="L365" s="239"/>
      <c r="M365" s="244"/>
      <c r="N365" s="245"/>
      <c r="O365" s="245"/>
      <c r="P365" s="245"/>
      <c r="Q365" s="245"/>
      <c r="R365" s="245"/>
      <c r="S365" s="245"/>
      <c r="T365" s="246"/>
      <c r="AT365" s="240" t="s">
        <v>402</v>
      </c>
      <c r="AU365" s="240" t="s">
        <v>87</v>
      </c>
      <c r="AV365" s="13" t="s">
        <v>87</v>
      </c>
      <c r="AW365" s="13" t="s">
        <v>43</v>
      </c>
      <c r="AX365" s="13" t="s">
        <v>80</v>
      </c>
      <c r="AY365" s="240" t="s">
        <v>281</v>
      </c>
    </row>
    <row r="366" s="13" customFormat="1">
      <c r="B366" s="239"/>
      <c r="D366" s="216" t="s">
        <v>402</v>
      </c>
      <c r="E366" s="240" t="s">
        <v>5</v>
      </c>
      <c r="F366" s="241" t="s">
        <v>7315</v>
      </c>
      <c r="H366" s="242">
        <v>0.26800000000000002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3" customFormat="1">
      <c r="B367" s="239"/>
      <c r="D367" s="216" t="s">
        <v>402</v>
      </c>
      <c r="E367" s="240" t="s">
        <v>5</v>
      </c>
      <c r="F367" s="241" t="s">
        <v>7316</v>
      </c>
      <c r="H367" s="242">
        <v>8.1240000000000006</v>
      </c>
      <c r="I367" s="243"/>
      <c r="L367" s="239"/>
      <c r="M367" s="244"/>
      <c r="N367" s="245"/>
      <c r="O367" s="245"/>
      <c r="P367" s="245"/>
      <c r="Q367" s="245"/>
      <c r="R367" s="245"/>
      <c r="S367" s="245"/>
      <c r="T367" s="246"/>
      <c r="AT367" s="240" t="s">
        <v>402</v>
      </c>
      <c r="AU367" s="240" t="s">
        <v>87</v>
      </c>
      <c r="AV367" s="13" t="s">
        <v>87</v>
      </c>
      <c r="AW367" s="13" t="s">
        <v>43</v>
      </c>
      <c r="AX367" s="13" t="s">
        <v>80</v>
      </c>
      <c r="AY367" s="240" t="s">
        <v>281</v>
      </c>
    </row>
    <row r="368" s="14" customFormat="1">
      <c r="B368" s="247"/>
      <c r="D368" s="216" t="s">
        <v>402</v>
      </c>
      <c r="E368" s="248" t="s">
        <v>5</v>
      </c>
      <c r="F368" s="249" t="s">
        <v>405</v>
      </c>
      <c r="H368" s="250">
        <v>8.8170000000000002</v>
      </c>
      <c r="I368" s="251"/>
      <c r="L368" s="247"/>
      <c r="M368" s="252"/>
      <c r="N368" s="253"/>
      <c r="O368" s="253"/>
      <c r="P368" s="253"/>
      <c r="Q368" s="253"/>
      <c r="R368" s="253"/>
      <c r="S368" s="253"/>
      <c r="T368" s="254"/>
      <c r="AT368" s="248" t="s">
        <v>402</v>
      </c>
      <c r="AU368" s="248" t="s">
        <v>87</v>
      </c>
      <c r="AV368" s="14" t="s">
        <v>286</v>
      </c>
      <c r="AW368" s="14" t="s">
        <v>43</v>
      </c>
      <c r="AX368" s="14" t="s">
        <v>24</v>
      </c>
      <c r="AY368" s="248" t="s">
        <v>281</v>
      </c>
    </row>
    <row r="369" s="1" customFormat="1" ht="16.5" customHeight="1">
      <c r="B369" s="203"/>
      <c r="C369" s="204" t="s">
        <v>922</v>
      </c>
      <c r="D369" s="204" t="s">
        <v>282</v>
      </c>
      <c r="E369" s="205" t="s">
        <v>7317</v>
      </c>
      <c r="F369" s="206" t="s">
        <v>7318</v>
      </c>
      <c r="G369" s="207" t="s">
        <v>285</v>
      </c>
      <c r="H369" s="208">
        <v>1</v>
      </c>
      <c r="I369" s="209"/>
      <c r="J369" s="210">
        <f>ROUND(I369*H369,2)</f>
        <v>0</v>
      </c>
      <c r="K369" s="206" t="s">
        <v>5</v>
      </c>
      <c r="L369" s="48"/>
      <c r="M369" s="211" t="s">
        <v>5</v>
      </c>
      <c r="N369" s="212" t="s">
        <v>51</v>
      </c>
      <c r="O369" s="49"/>
      <c r="P369" s="213">
        <f>O369*H369</f>
        <v>0</v>
      </c>
      <c r="Q369" s="213">
        <v>0</v>
      </c>
      <c r="R369" s="213">
        <f>Q369*H369</f>
        <v>0</v>
      </c>
      <c r="S369" s="213">
        <v>0</v>
      </c>
      <c r="T369" s="214">
        <f>S369*H369</f>
        <v>0</v>
      </c>
      <c r="AR369" s="26" t="s">
        <v>286</v>
      </c>
      <c r="AT369" s="26" t="s">
        <v>282</v>
      </c>
      <c r="AU369" s="26" t="s">
        <v>87</v>
      </c>
      <c r="AY369" s="26" t="s">
        <v>281</v>
      </c>
      <c r="BE369" s="215">
        <f>IF(N369="základní",J369,0)</f>
        <v>0</v>
      </c>
      <c r="BF369" s="215">
        <f>IF(N369="snížená",J369,0)</f>
        <v>0</v>
      </c>
      <c r="BG369" s="215">
        <f>IF(N369="zákl. přenesená",J369,0)</f>
        <v>0</v>
      </c>
      <c r="BH369" s="215">
        <f>IF(N369="sníž. přenesená",J369,0)</f>
        <v>0</v>
      </c>
      <c r="BI369" s="215">
        <f>IF(N369="nulová",J369,0)</f>
        <v>0</v>
      </c>
      <c r="BJ369" s="26" t="s">
        <v>24</v>
      </c>
      <c r="BK369" s="215">
        <f>ROUND(I369*H369,2)</f>
        <v>0</v>
      </c>
      <c r="BL369" s="26" t="s">
        <v>286</v>
      </c>
      <c r="BM369" s="26" t="s">
        <v>7319</v>
      </c>
    </row>
    <row r="370" s="1" customFormat="1">
      <c r="B370" s="48"/>
      <c r="D370" s="216" t="s">
        <v>288</v>
      </c>
      <c r="F370" s="217" t="s">
        <v>7318</v>
      </c>
      <c r="I370" s="218"/>
      <c r="L370" s="48"/>
      <c r="M370" s="219"/>
      <c r="N370" s="49"/>
      <c r="O370" s="49"/>
      <c r="P370" s="49"/>
      <c r="Q370" s="49"/>
      <c r="R370" s="49"/>
      <c r="S370" s="49"/>
      <c r="T370" s="87"/>
      <c r="AT370" s="26" t="s">
        <v>288</v>
      </c>
      <c r="AU370" s="26" t="s">
        <v>87</v>
      </c>
    </row>
    <row r="371" s="1" customFormat="1" ht="25.5" customHeight="1">
      <c r="B371" s="203"/>
      <c r="C371" s="204" t="s">
        <v>936</v>
      </c>
      <c r="D371" s="204" t="s">
        <v>282</v>
      </c>
      <c r="E371" s="205" t="s">
        <v>7320</v>
      </c>
      <c r="F371" s="206" t="s">
        <v>7321</v>
      </c>
      <c r="G371" s="207" t="s">
        <v>388</v>
      </c>
      <c r="H371" s="208">
        <v>15.6</v>
      </c>
      <c r="I371" s="209"/>
      <c r="J371" s="210">
        <f>ROUND(I371*H371,2)</f>
        <v>0</v>
      </c>
      <c r="K371" s="206" t="s">
        <v>389</v>
      </c>
      <c r="L371" s="48"/>
      <c r="M371" s="211" t="s">
        <v>5</v>
      </c>
      <c r="N371" s="212" t="s">
        <v>51</v>
      </c>
      <c r="O371" s="49"/>
      <c r="P371" s="213">
        <f>O371*H371</f>
        <v>0</v>
      </c>
      <c r="Q371" s="213">
        <v>0.23344999999999999</v>
      </c>
      <c r="R371" s="213">
        <f>Q371*H371</f>
        <v>3.6418199999999996</v>
      </c>
      <c r="S371" s="213">
        <v>0</v>
      </c>
      <c r="T371" s="214">
        <f>S371*H371</f>
        <v>0</v>
      </c>
      <c r="AR371" s="26" t="s">
        <v>286</v>
      </c>
      <c r="AT371" s="26" t="s">
        <v>282</v>
      </c>
      <c r="AU371" s="26" t="s">
        <v>87</v>
      </c>
      <c r="AY371" s="26" t="s">
        <v>281</v>
      </c>
      <c r="BE371" s="215">
        <f>IF(N371="základní",J371,0)</f>
        <v>0</v>
      </c>
      <c r="BF371" s="215">
        <f>IF(N371="snížená",J371,0)</f>
        <v>0</v>
      </c>
      <c r="BG371" s="215">
        <f>IF(N371="zákl. přenesená",J371,0)</f>
        <v>0</v>
      </c>
      <c r="BH371" s="215">
        <f>IF(N371="sníž. přenesená",J371,0)</f>
        <v>0</v>
      </c>
      <c r="BI371" s="215">
        <f>IF(N371="nulová",J371,0)</f>
        <v>0</v>
      </c>
      <c r="BJ371" s="26" t="s">
        <v>24</v>
      </c>
      <c r="BK371" s="215">
        <f>ROUND(I371*H371,2)</f>
        <v>0</v>
      </c>
      <c r="BL371" s="26" t="s">
        <v>286</v>
      </c>
      <c r="BM371" s="26" t="s">
        <v>7322</v>
      </c>
    </row>
    <row r="372" s="1" customFormat="1">
      <c r="B372" s="48"/>
      <c r="D372" s="216" t="s">
        <v>288</v>
      </c>
      <c r="F372" s="217" t="s">
        <v>7323</v>
      </c>
      <c r="I372" s="218"/>
      <c r="L372" s="48"/>
      <c r="M372" s="219"/>
      <c r="N372" s="49"/>
      <c r="O372" s="49"/>
      <c r="P372" s="49"/>
      <c r="Q372" s="49"/>
      <c r="R372" s="49"/>
      <c r="S372" s="49"/>
      <c r="T372" s="87"/>
      <c r="AT372" s="26" t="s">
        <v>288</v>
      </c>
      <c r="AU372" s="26" t="s">
        <v>87</v>
      </c>
    </row>
    <row r="373" s="13" customFormat="1">
      <c r="B373" s="239"/>
      <c r="D373" s="216" t="s">
        <v>402</v>
      </c>
      <c r="E373" s="240" t="s">
        <v>5</v>
      </c>
      <c r="F373" s="241" t="s">
        <v>7130</v>
      </c>
      <c r="H373" s="242">
        <v>15.6</v>
      </c>
      <c r="I373" s="243"/>
      <c r="L373" s="239"/>
      <c r="M373" s="244"/>
      <c r="N373" s="245"/>
      <c r="O373" s="245"/>
      <c r="P373" s="245"/>
      <c r="Q373" s="245"/>
      <c r="R373" s="245"/>
      <c r="S373" s="245"/>
      <c r="T373" s="246"/>
      <c r="AT373" s="240" t="s">
        <v>402</v>
      </c>
      <c r="AU373" s="240" t="s">
        <v>87</v>
      </c>
      <c r="AV373" s="13" t="s">
        <v>87</v>
      </c>
      <c r="AW373" s="13" t="s">
        <v>43</v>
      </c>
      <c r="AX373" s="13" t="s">
        <v>80</v>
      </c>
      <c r="AY373" s="240" t="s">
        <v>281</v>
      </c>
    </row>
    <row r="374" s="14" customFormat="1">
      <c r="B374" s="247"/>
      <c r="D374" s="216" t="s">
        <v>402</v>
      </c>
      <c r="E374" s="248" t="s">
        <v>5</v>
      </c>
      <c r="F374" s="249" t="s">
        <v>405</v>
      </c>
      <c r="H374" s="250">
        <v>15.6</v>
      </c>
      <c r="I374" s="251"/>
      <c r="L374" s="247"/>
      <c r="M374" s="252"/>
      <c r="N374" s="253"/>
      <c r="O374" s="253"/>
      <c r="P374" s="253"/>
      <c r="Q374" s="253"/>
      <c r="R374" s="253"/>
      <c r="S374" s="253"/>
      <c r="T374" s="254"/>
      <c r="AT374" s="248" t="s">
        <v>402</v>
      </c>
      <c r="AU374" s="248" t="s">
        <v>87</v>
      </c>
      <c r="AV374" s="14" t="s">
        <v>286</v>
      </c>
      <c r="AW374" s="14" t="s">
        <v>43</v>
      </c>
      <c r="AX374" s="14" t="s">
        <v>24</v>
      </c>
      <c r="AY374" s="248" t="s">
        <v>281</v>
      </c>
    </row>
    <row r="375" s="1" customFormat="1" ht="16.5" customHeight="1">
      <c r="B375" s="203"/>
      <c r="C375" s="204" t="s">
        <v>451</v>
      </c>
      <c r="D375" s="204" t="s">
        <v>282</v>
      </c>
      <c r="E375" s="205" t="s">
        <v>7324</v>
      </c>
      <c r="F375" s="206" t="s">
        <v>7325</v>
      </c>
      <c r="G375" s="207" t="s">
        <v>408</v>
      </c>
      <c r="H375" s="208">
        <v>0.83999999999999997</v>
      </c>
      <c r="I375" s="209"/>
      <c r="J375" s="210">
        <f>ROUND(I375*H375,2)</f>
        <v>0</v>
      </c>
      <c r="K375" s="206" t="s">
        <v>389</v>
      </c>
      <c r="L375" s="48"/>
      <c r="M375" s="211" t="s">
        <v>5</v>
      </c>
      <c r="N375" s="212" t="s">
        <v>51</v>
      </c>
      <c r="O375" s="49"/>
      <c r="P375" s="213">
        <f>O375*H375</f>
        <v>0</v>
      </c>
      <c r="Q375" s="213">
        <v>2.45329</v>
      </c>
      <c r="R375" s="213">
        <f>Q375*H375</f>
        <v>2.0607636</v>
      </c>
      <c r="S375" s="213">
        <v>0</v>
      </c>
      <c r="T375" s="214">
        <f>S375*H375</f>
        <v>0</v>
      </c>
      <c r="AR375" s="26" t="s">
        <v>286</v>
      </c>
      <c r="AT375" s="26" t="s">
        <v>282</v>
      </c>
      <c r="AU375" s="26" t="s">
        <v>87</v>
      </c>
      <c r="AY375" s="26" t="s">
        <v>281</v>
      </c>
      <c r="BE375" s="215">
        <f>IF(N375="základní",J375,0)</f>
        <v>0</v>
      </c>
      <c r="BF375" s="215">
        <f>IF(N375="snížená",J375,0)</f>
        <v>0</v>
      </c>
      <c r="BG375" s="215">
        <f>IF(N375="zákl. přenesená",J375,0)</f>
        <v>0</v>
      </c>
      <c r="BH375" s="215">
        <f>IF(N375="sníž. přenesená",J375,0)</f>
        <v>0</v>
      </c>
      <c r="BI375" s="215">
        <f>IF(N375="nulová",J375,0)</f>
        <v>0</v>
      </c>
      <c r="BJ375" s="26" t="s">
        <v>24</v>
      </c>
      <c r="BK375" s="215">
        <f>ROUND(I375*H375,2)</f>
        <v>0</v>
      </c>
      <c r="BL375" s="26" t="s">
        <v>286</v>
      </c>
      <c r="BM375" s="26" t="s">
        <v>7326</v>
      </c>
    </row>
    <row r="376" s="1" customFormat="1">
      <c r="B376" s="48"/>
      <c r="D376" s="216" t="s">
        <v>288</v>
      </c>
      <c r="F376" s="217" t="s">
        <v>7327</v>
      </c>
      <c r="I376" s="218"/>
      <c r="L376" s="48"/>
      <c r="M376" s="219"/>
      <c r="N376" s="49"/>
      <c r="O376" s="49"/>
      <c r="P376" s="49"/>
      <c r="Q376" s="49"/>
      <c r="R376" s="49"/>
      <c r="S376" s="49"/>
      <c r="T376" s="87"/>
      <c r="AT376" s="26" t="s">
        <v>288</v>
      </c>
      <c r="AU376" s="26" t="s">
        <v>87</v>
      </c>
    </row>
    <row r="377" s="12" customFormat="1">
      <c r="B377" s="232"/>
      <c r="D377" s="216" t="s">
        <v>402</v>
      </c>
      <c r="E377" s="233" t="s">
        <v>5</v>
      </c>
      <c r="F377" s="234" t="s">
        <v>7328</v>
      </c>
      <c r="H377" s="233" t="s">
        <v>5</v>
      </c>
      <c r="I377" s="235"/>
      <c r="L377" s="232"/>
      <c r="M377" s="236"/>
      <c r="N377" s="237"/>
      <c r="O377" s="237"/>
      <c r="P377" s="237"/>
      <c r="Q377" s="237"/>
      <c r="R377" s="237"/>
      <c r="S377" s="237"/>
      <c r="T377" s="238"/>
      <c r="AT377" s="233" t="s">
        <v>402</v>
      </c>
      <c r="AU377" s="233" t="s">
        <v>87</v>
      </c>
      <c r="AV377" s="12" t="s">
        <v>24</v>
      </c>
      <c r="AW377" s="12" t="s">
        <v>43</v>
      </c>
      <c r="AX377" s="12" t="s">
        <v>80</v>
      </c>
      <c r="AY377" s="233" t="s">
        <v>281</v>
      </c>
    </row>
    <row r="378" s="13" customFormat="1">
      <c r="B378" s="239"/>
      <c r="D378" s="216" t="s">
        <v>402</v>
      </c>
      <c r="E378" s="240" t="s">
        <v>5</v>
      </c>
      <c r="F378" s="241" t="s">
        <v>7329</v>
      </c>
      <c r="H378" s="242">
        <v>0.83999999999999997</v>
      </c>
      <c r="I378" s="243"/>
      <c r="L378" s="239"/>
      <c r="M378" s="244"/>
      <c r="N378" s="245"/>
      <c r="O378" s="245"/>
      <c r="P378" s="245"/>
      <c r="Q378" s="245"/>
      <c r="R378" s="245"/>
      <c r="S378" s="245"/>
      <c r="T378" s="246"/>
      <c r="AT378" s="240" t="s">
        <v>402</v>
      </c>
      <c r="AU378" s="240" t="s">
        <v>87</v>
      </c>
      <c r="AV378" s="13" t="s">
        <v>87</v>
      </c>
      <c r="AW378" s="13" t="s">
        <v>43</v>
      </c>
      <c r="AX378" s="13" t="s">
        <v>80</v>
      </c>
      <c r="AY378" s="240" t="s">
        <v>281</v>
      </c>
    </row>
    <row r="379" s="14" customFormat="1">
      <c r="B379" s="247"/>
      <c r="D379" s="216" t="s">
        <v>402</v>
      </c>
      <c r="E379" s="248" t="s">
        <v>5</v>
      </c>
      <c r="F379" s="249" t="s">
        <v>405</v>
      </c>
      <c r="H379" s="250">
        <v>0.83999999999999997</v>
      </c>
      <c r="I379" s="251"/>
      <c r="L379" s="247"/>
      <c r="M379" s="252"/>
      <c r="N379" s="253"/>
      <c r="O379" s="253"/>
      <c r="P379" s="253"/>
      <c r="Q379" s="253"/>
      <c r="R379" s="253"/>
      <c r="S379" s="253"/>
      <c r="T379" s="254"/>
      <c r="AT379" s="248" t="s">
        <v>402</v>
      </c>
      <c r="AU379" s="248" t="s">
        <v>87</v>
      </c>
      <c r="AV379" s="14" t="s">
        <v>286</v>
      </c>
      <c r="AW379" s="14" t="s">
        <v>43</v>
      </c>
      <c r="AX379" s="14" t="s">
        <v>24</v>
      </c>
      <c r="AY379" s="248" t="s">
        <v>281</v>
      </c>
    </row>
    <row r="380" s="1" customFormat="1" ht="25.5" customHeight="1">
      <c r="B380" s="203"/>
      <c r="C380" s="204" t="s">
        <v>949</v>
      </c>
      <c r="D380" s="204" t="s">
        <v>282</v>
      </c>
      <c r="E380" s="205" t="s">
        <v>7330</v>
      </c>
      <c r="F380" s="206" t="s">
        <v>7331</v>
      </c>
      <c r="G380" s="207" t="s">
        <v>408</v>
      </c>
      <c r="H380" s="208">
        <v>0.71999999999999997</v>
      </c>
      <c r="I380" s="209"/>
      <c r="J380" s="210">
        <f>ROUND(I380*H380,2)</f>
        <v>0</v>
      </c>
      <c r="K380" s="206" t="s">
        <v>389</v>
      </c>
      <c r="L380" s="48"/>
      <c r="M380" s="211" t="s">
        <v>5</v>
      </c>
      <c r="N380" s="212" t="s">
        <v>51</v>
      </c>
      <c r="O380" s="49"/>
      <c r="P380" s="213">
        <f>O380*H380</f>
        <v>0</v>
      </c>
      <c r="Q380" s="213">
        <v>2.45329</v>
      </c>
      <c r="R380" s="213">
        <f>Q380*H380</f>
        <v>1.7663688</v>
      </c>
      <c r="S380" s="213">
        <v>0</v>
      </c>
      <c r="T380" s="214">
        <f>S380*H380</f>
        <v>0</v>
      </c>
      <c r="AR380" s="26" t="s">
        <v>286</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7332</v>
      </c>
    </row>
    <row r="381" s="1" customFormat="1">
      <c r="B381" s="48"/>
      <c r="D381" s="216" t="s">
        <v>288</v>
      </c>
      <c r="F381" s="217" t="s">
        <v>7333</v>
      </c>
      <c r="I381" s="218"/>
      <c r="L381" s="48"/>
      <c r="M381" s="219"/>
      <c r="N381" s="49"/>
      <c r="O381" s="49"/>
      <c r="P381" s="49"/>
      <c r="Q381" s="49"/>
      <c r="R381" s="49"/>
      <c r="S381" s="49"/>
      <c r="T381" s="87"/>
      <c r="AT381" s="26" t="s">
        <v>288</v>
      </c>
      <c r="AU381" s="26" t="s">
        <v>87</v>
      </c>
    </row>
    <row r="382" s="12" customFormat="1">
      <c r="B382" s="232"/>
      <c r="D382" s="216" t="s">
        <v>402</v>
      </c>
      <c r="E382" s="233" t="s">
        <v>5</v>
      </c>
      <c r="F382" s="234" t="s">
        <v>7328</v>
      </c>
      <c r="H382" s="233" t="s">
        <v>5</v>
      </c>
      <c r="I382" s="235"/>
      <c r="L382" s="232"/>
      <c r="M382" s="236"/>
      <c r="N382" s="237"/>
      <c r="O382" s="237"/>
      <c r="P382" s="237"/>
      <c r="Q382" s="237"/>
      <c r="R382" s="237"/>
      <c r="S382" s="237"/>
      <c r="T382" s="238"/>
      <c r="AT382" s="233" t="s">
        <v>402</v>
      </c>
      <c r="AU382" s="233" t="s">
        <v>87</v>
      </c>
      <c r="AV382" s="12" t="s">
        <v>24</v>
      </c>
      <c r="AW382" s="12" t="s">
        <v>43</v>
      </c>
      <c r="AX382" s="12" t="s">
        <v>80</v>
      </c>
      <c r="AY382" s="233" t="s">
        <v>281</v>
      </c>
    </row>
    <row r="383" s="13" customFormat="1">
      <c r="B383" s="239"/>
      <c r="D383" s="216" t="s">
        <v>402</v>
      </c>
      <c r="E383" s="240" t="s">
        <v>5</v>
      </c>
      <c r="F383" s="241" t="s">
        <v>7334</v>
      </c>
      <c r="H383" s="242">
        <v>0.71999999999999997</v>
      </c>
      <c r="I383" s="243"/>
      <c r="L383" s="239"/>
      <c r="M383" s="244"/>
      <c r="N383" s="245"/>
      <c r="O383" s="245"/>
      <c r="P383" s="245"/>
      <c r="Q383" s="245"/>
      <c r="R383" s="245"/>
      <c r="S383" s="245"/>
      <c r="T383" s="246"/>
      <c r="AT383" s="240" t="s">
        <v>402</v>
      </c>
      <c r="AU383" s="240" t="s">
        <v>87</v>
      </c>
      <c r="AV383" s="13" t="s">
        <v>87</v>
      </c>
      <c r="AW383" s="13" t="s">
        <v>43</v>
      </c>
      <c r="AX383" s="13" t="s">
        <v>80</v>
      </c>
      <c r="AY383" s="240" t="s">
        <v>281</v>
      </c>
    </row>
    <row r="384" s="14" customFormat="1">
      <c r="B384" s="247"/>
      <c r="D384" s="216" t="s">
        <v>402</v>
      </c>
      <c r="E384" s="248" t="s">
        <v>5</v>
      </c>
      <c r="F384" s="249" t="s">
        <v>405</v>
      </c>
      <c r="H384" s="250">
        <v>0.71999999999999997</v>
      </c>
      <c r="I384" s="251"/>
      <c r="L384" s="247"/>
      <c r="M384" s="252"/>
      <c r="N384" s="253"/>
      <c r="O384" s="253"/>
      <c r="P384" s="253"/>
      <c r="Q384" s="253"/>
      <c r="R384" s="253"/>
      <c r="S384" s="253"/>
      <c r="T384" s="254"/>
      <c r="AT384" s="248" t="s">
        <v>402</v>
      </c>
      <c r="AU384" s="248" t="s">
        <v>87</v>
      </c>
      <c r="AV384" s="14" t="s">
        <v>286</v>
      </c>
      <c r="AW384" s="14" t="s">
        <v>43</v>
      </c>
      <c r="AX384" s="14" t="s">
        <v>24</v>
      </c>
      <c r="AY384" s="248" t="s">
        <v>281</v>
      </c>
    </row>
    <row r="385" s="1" customFormat="1" ht="16.5" customHeight="1">
      <c r="B385" s="203"/>
      <c r="C385" s="204" t="s">
        <v>953</v>
      </c>
      <c r="D385" s="204" t="s">
        <v>282</v>
      </c>
      <c r="E385" s="205" t="s">
        <v>7335</v>
      </c>
      <c r="F385" s="206" t="s">
        <v>7336</v>
      </c>
      <c r="G385" s="207" t="s">
        <v>388</v>
      </c>
      <c r="H385" s="208">
        <v>10.560000000000001</v>
      </c>
      <c r="I385" s="209"/>
      <c r="J385" s="210">
        <f>ROUND(I385*H385,2)</f>
        <v>0</v>
      </c>
      <c r="K385" s="206" t="s">
        <v>389</v>
      </c>
      <c r="L385" s="48"/>
      <c r="M385" s="211" t="s">
        <v>5</v>
      </c>
      <c r="N385" s="212" t="s">
        <v>51</v>
      </c>
      <c r="O385" s="49"/>
      <c r="P385" s="213">
        <f>O385*H385</f>
        <v>0</v>
      </c>
      <c r="Q385" s="213">
        <v>0.0025100000000000001</v>
      </c>
      <c r="R385" s="213">
        <f>Q385*H385</f>
        <v>0.026505600000000001</v>
      </c>
      <c r="S385" s="213">
        <v>0</v>
      </c>
      <c r="T385" s="214">
        <f>S385*H385</f>
        <v>0</v>
      </c>
      <c r="AR385" s="26" t="s">
        <v>286</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286</v>
      </c>
      <c r="BM385" s="26" t="s">
        <v>7337</v>
      </c>
    </row>
    <row r="386" s="1" customFormat="1">
      <c r="B386" s="48"/>
      <c r="D386" s="216" t="s">
        <v>288</v>
      </c>
      <c r="F386" s="217" t="s">
        <v>7338</v>
      </c>
      <c r="I386" s="218"/>
      <c r="L386" s="48"/>
      <c r="M386" s="219"/>
      <c r="N386" s="49"/>
      <c r="O386" s="49"/>
      <c r="P386" s="49"/>
      <c r="Q386" s="49"/>
      <c r="R386" s="49"/>
      <c r="S386" s="49"/>
      <c r="T386" s="87"/>
      <c r="AT386" s="26" t="s">
        <v>288</v>
      </c>
      <c r="AU386" s="26" t="s">
        <v>87</v>
      </c>
    </row>
    <row r="387" s="13" customFormat="1">
      <c r="B387" s="239"/>
      <c r="D387" s="216" t="s">
        <v>402</v>
      </c>
      <c r="E387" s="240" t="s">
        <v>5</v>
      </c>
      <c r="F387" s="241" t="s">
        <v>7339</v>
      </c>
      <c r="H387" s="242">
        <v>5.04</v>
      </c>
      <c r="I387" s="243"/>
      <c r="L387" s="239"/>
      <c r="M387" s="244"/>
      <c r="N387" s="245"/>
      <c r="O387" s="245"/>
      <c r="P387" s="245"/>
      <c r="Q387" s="245"/>
      <c r="R387" s="245"/>
      <c r="S387" s="245"/>
      <c r="T387" s="246"/>
      <c r="AT387" s="240" t="s">
        <v>402</v>
      </c>
      <c r="AU387" s="240" t="s">
        <v>87</v>
      </c>
      <c r="AV387" s="13" t="s">
        <v>87</v>
      </c>
      <c r="AW387" s="13" t="s">
        <v>43</v>
      </c>
      <c r="AX387" s="13" t="s">
        <v>80</v>
      </c>
      <c r="AY387" s="240" t="s">
        <v>281</v>
      </c>
    </row>
    <row r="388" s="13" customFormat="1">
      <c r="B388" s="239"/>
      <c r="D388" s="216" t="s">
        <v>402</v>
      </c>
      <c r="E388" s="240" t="s">
        <v>5</v>
      </c>
      <c r="F388" s="241" t="s">
        <v>7340</v>
      </c>
      <c r="H388" s="242">
        <v>5.5199999999999996</v>
      </c>
      <c r="I388" s="243"/>
      <c r="L388" s="239"/>
      <c r="M388" s="244"/>
      <c r="N388" s="245"/>
      <c r="O388" s="245"/>
      <c r="P388" s="245"/>
      <c r="Q388" s="245"/>
      <c r="R388" s="245"/>
      <c r="S388" s="245"/>
      <c r="T388" s="246"/>
      <c r="AT388" s="240" t="s">
        <v>402</v>
      </c>
      <c r="AU388" s="240" t="s">
        <v>87</v>
      </c>
      <c r="AV388" s="13" t="s">
        <v>87</v>
      </c>
      <c r="AW388" s="13" t="s">
        <v>43</v>
      </c>
      <c r="AX388" s="13" t="s">
        <v>80</v>
      </c>
      <c r="AY388" s="240" t="s">
        <v>281</v>
      </c>
    </row>
    <row r="389" s="14" customFormat="1">
      <c r="B389" s="247"/>
      <c r="D389" s="216" t="s">
        <v>402</v>
      </c>
      <c r="E389" s="248" t="s">
        <v>5</v>
      </c>
      <c r="F389" s="249" t="s">
        <v>405</v>
      </c>
      <c r="H389" s="250">
        <v>10.560000000000001</v>
      </c>
      <c r="I389" s="251"/>
      <c r="L389" s="247"/>
      <c r="M389" s="252"/>
      <c r="N389" s="253"/>
      <c r="O389" s="253"/>
      <c r="P389" s="253"/>
      <c r="Q389" s="253"/>
      <c r="R389" s="253"/>
      <c r="S389" s="253"/>
      <c r="T389" s="254"/>
      <c r="AT389" s="248" t="s">
        <v>402</v>
      </c>
      <c r="AU389" s="248" t="s">
        <v>87</v>
      </c>
      <c r="AV389" s="14" t="s">
        <v>286</v>
      </c>
      <c r="AW389" s="14" t="s">
        <v>43</v>
      </c>
      <c r="AX389" s="14" t="s">
        <v>24</v>
      </c>
      <c r="AY389" s="248" t="s">
        <v>281</v>
      </c>
    </row>
    <row r="390" s="1" customFormat="1" ht="16.5" customHeight="1">
      <c r="B390" s="203"/>
      <c r="C390" s="204" t="s">
        <v>973</v>
      </c>
      <c r="D390" s="204" t="s">
        <v>282</v>
      </c>
      <c r="E390" s="205" t="s">
        <v>7341</v>
      </c>
      <c r="F390" s="206" t="s">
        <v>7342</v>
      </c>
      <c r="G390" s="207" t="s">
        <v>388</v>
      </c>
      <c r="H390" s="208">
        <v>10.560000000000001</v>
      </c>
      <c r="I390" s="209"/>
      <c r="J390" s="210">
        <f>ROUND(I390*H390,2)</f>
        <v>0</v>
      </c>
      <c r="K390" s="206" t="s">
        <v>389</v>
      </c>
      <c r="L390" s="48"/>
      <c r="M390" s="211" t="s">
        <v>5</v>
      </c>
      <c r="N390" s="212" t="s">
        <v>51</v>
      </c>
      <c r="O390" s="49"/>
      <c r="P390" s="213">
        <f>O390*H390</f>
        <v>0</v>
      </c>
      <c r="Q390" s="213">
        <v>0</v>
      </c>
      <c r="R390" s="213">
        <f>Q390*H390</f>
        <v>0</v>
      </c>
      <c r="S390" s="213">
        <v>0</v>
      </c>
      <c r="T390" s="214">
        <f>S390*H390</f>
        <v>0</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7343</v>
      </c>
    </row>
    <row r="391" s="1" customFormat="1">
      <c r="B391" s="48"/>
      <c r="D391" s="216" t="s">
        <v>288</v>
      </c>
      <c r="F391" s="217" t="s">
        <v>7344</v>
      </c>
      <c r="I391" s="218"/>
      <c r="L391" s="48"/>
      <c r="M391" s="219"/>
      <c r="N391" s="49"/>
      <c r="O391" s="49"/>
      <c r="P391" s="49"/>
      <c r="Q391" s="49"/>
      <c r="R391" s="49"/>
      <c r="S391" s="49"/>
      <c r="T391" s="87"/>
      <c r="AT391" s="26" t="s">
        <v>288</v>
      </c>
      <c r="AU391" s="26" t="s">
        <v>87</v>
      </c>
    </row>
    <row r="392" s="1" customFormat="1" ht="16.5" customHeight="1">
      <c r="B392" s="203"/>
      <c r="C392" s="204" t="s">
        <v>982</v>
      </c>
      <c r="D392" s="204" t="s">
        <v>282</v>
      </c>
      <c r="E392" s="205" t="s">
        <v>7345</v>
      </c>
      <c r="F392" s="206" t="s">
        <v>7346</v>
      </c>
      <c r="G392" s="207" t="s">
        <v>470</v>
      </c>
      <c r="H392" s="208">
        <v>0.109</v>
      </c>
      <c r="I392" s="209"/>
      <c r="J392" s="210">
        <f>ROUND(I392*H392,2)</f>
        <v>0</v>
      </c>
      <c r="K392" s="206" t="s">
        <v>389</v>
      </c>
      <c r="L392" s="48"/>
      <c r="M392" s="211" t="s">
        <v>5</v>
      </c>
      <c r="N392" s="212" t="s">
        <v>51</v>
      </c>
      <c r="O392" s="49"/>
      <c r="P392" s="213">
        <f>O392*H392</f>
        <v>0</v>
      </c>
      <c r="Q392" s="213">
        <v>1.04331</v>
      </c>
      <c r="R392" s="213">
        <f>Q392*H392</f>
        <v>0.11372079</v>
      </c>
      <c r="S392" s="213">
        <v>0</v>
      </c>
      <c r="T392" s="214">
        <f>S392*H392</f>
        <v>0</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7347</v>
      </c>
    </row>
    <row r="393" s="1" customFormat="1">
      <c r="B393" s="48"/>
      <c r="D393" s="216" t="s">
        <v>288</v>
      </c>
      <c r="F393" s="217" t="s">
        <v>7348</v>
      </c>
      <c r="I393" s="218"/>
      <c r="L393" s="48"/>
      <c r="M393" s="219"/>
      <c r="N393" s="49"/>
      <c r="O393" s="49"/>
      <c r="P393" s="49"/>
      <c r="Q393" s="49"/>
      <c r="R393" s="49"/>
      <c r="S393" s="49"/>
      <c r="T393" s="87"/>
      <c r="AT393" s="26" t="s">
        <v>288</v>
      </c>
      <c r="AU393" s="26" t="s">
        <v>87</v>
      </c>
    </row>
    <row r="394" s="13" customFormat="1">
      <c r="B394" s="239"/>
      <c r="D394" s="216" t="s">
        <v>402</v>
      </c>
      <c r="E394" s="240" t="s">
        <v>5</v>
      </c>
      <c r="F394" s="241" t="s">
        <v>7349</v>
      </c>
      <c r="H394" s="242">
        <v>0.058999999999999997</v>
      </c>
      <c r="I394" s="243"/>
      <c r="L394" s="239"/>
      <c r="M394" s="244"/>
      <c r="N394" s="245"/>
      <c r="O394" s="245"/>
      <c r="P394" s="245"/>
      <c r="Q394" s="245"/>
      <c r="R394" s="245"/>
      <c r="S394" s="245"/>
      <c r="T394" s="246"/>
      <c r="AT394" s="240" t="s">
        <v>402</v>
      </c>
      <c r="AU394" s="240" t="s">
        <v>87</v>
      </c>
      <c r="AV394" s="13" t="s">
        <v>87</v>
      </c>
      <c r="AW394" s="13" t="s">
        <v>43</v>
      </c>
      <c r="AX394" s="13" t="s">
        <v>80</v>
      </c>
      <c r="AY394" s="240" t="s">
        <v>281</v>
      </c>
    </row>
    <row r="395" s="13" customFormat="1">
      <c r="B395" s="239"/>
      <c r="D395" s="216" t="s">
        <v>402</v>
      </c>
      <c r="E395" s="240" t="s">
        <v>5</v>
      </c>
      <c r="F395" s="241" t="s">
        <v>7350</v>
      </c>
      <c r="H395" s="242">
        <v>0.050000000000000003</v>
      </c>
      <c r="I395" s="243"/>
      <c r="L395" s="239"/>
      <c r="M395" s="244"/>
      <c r="N395" s="245"/>
      <c r="O395" s="245"/>
      <c r="P395" s="245"/>
      <c r="Q395" s="245"/>
      <c r="R395" s="245"/>
      <c r="S395" s="245"/>
      <c r="T395" s="246"/>
      <c r="AT395" s="240" t="s">
        <v>402</v>
      </c>
      <c r="AU395" s="240" t="s">
        <v>87</v>
      </c>
      <c r="AV395" s="13" t="s">
        <v>87</v>
      </c>
      <c r="AW395" s="13" t="s">
        <v>43</v>
      </c>
      <c r="AX395" s="13" t="s">
        <v>80</v>
      </c>
      <c r="AY395" s="240" t="s">
        <v>281</v>
      </c>
    </row>
    <row r="396" s="14" customFormat="1">
      <c r="B396" s="247"/>
      <c r="D396" s="216" t="s">
        <v>402</v>
      </c>
      <c r="E396" s="248" t="s">
        <v>5</v>
      </c>
      <c r="F396" s="249" t="s">
        <v>405</v>
      </c>
      <c r="H396" s="250">
        <v>0.109</v>
      </c>
      <c r="I396" s="251"/>
      <c r="L396" s="247"/>
      <c r="M396" s="252"/>
      <c r="N396" s="253"/>
      <c r="O396" s="253"/>
      <c r="P396" s="253"/>
      <c r="Q396" s="253"/>
      <c r="R396" s="253"/>
      <c r="S396" s="253"/>
      <c r="T396" s="254"/>
      <c r="AT396" s="248" t="s">
        <v>402</v>
      </c>
      <c r="AU396" s="248" t="s">
        <v>87</v>
      </c>
      <c r="AV396" s="14" t="s">
        <v>286</v>
      </c>
      <c r="AW396" s="14" t="s">
        <v>43</v>
      </c>
      <c r="AX396" s="14" t="s">
        <v>24</v>
      </c>
      <c r="AY396" s="248" t="s">
        <v>281</v>
      </c>
    </row>
    <row r="397" s="1" customFormat="1" ht="16.5" customHeight="1">
      <c r="B397" s="203"/>
      <c r="C397" s="204" t="s">
        <v>986</v>
      </c>
      <c r="D397" s="204" t="s">
        <v>282</v>
      </c>
      <c r="E397" s="205" t="s">
        <v>7351</v>
      </c>
      <c r="F397" s="206" t="s">
        <v>7352</v>
      </c>
      <c r="G397" s="207" t="s">
        <v>285</v>
      </c>
      <c r="H397" s="208">
        <v>1</v>
      </c>
      <c r="I397" s="209"/>
      <c r="J397" s="210">
        <f>ROUND(I397*H397,2)</f>
        <v>0</v>
      </c>
      <c r="K397" s="206" t="s">
        <v>5</v>
      </c>
      <c r="L397" s="48"/>
      <c r="M397" s="211" t="s">
        <v>5</v>
      </c>
      <c r="N397" s="212" t="s">
        <v>51</v>
      </c>
      <c r="O397" s="49"/>
      <c r="P397" s="213">
        <f>O397*H397</f>
        <v>0</v>
      </c>
      <c r="Q397" s="213">
        <v>1.04331</v>
      </c>
      <c r="R397" s="213">
        <f>Q397*H397</f>
        <v>1.04331</v>
      </c>
      <c r="S397" s="213">
        <v>0</v>
      </c>
      <c r="T397" s="214">
        <f>S397*H397</f>
        <v>0</v>
      </c>
      <c r="AR397" s="26" t="s">
        <v>286</v>
      </c>
      <c r="AT397" s="26" t="s">
        <v>282</v>
      </c>
      <c r="AU397" s="26" t="s">
        <v>87</v>
      </c>
      <c r="AY397" s="26" t="s">
        <v>281</v>
      </c>
      <c r="BE397" s="215">
        <f>IF(N397="základní",J397,0)</f>
        <v>0</v>
      </c>
      <c r="BF397" s="215">
        <f>IF(N397="snížená",J397,0)</f>
        <v>0</v>
      </c>
      <c r="BG397" s="215">
        <f>IF(N397="zákl. přenesená",J397,0)</f>
        <v>0</v>
      </c>
      <c r="BH397" s="215">
        <f>IF(N397="sníž. přenesená",J397,0)</f>
        <v>0</v>
      </c>
      <c r="BI397" s="215">
        <f>IF(N397="nulová",J397,0)</f>
        <v>0</v>
      </c>
      <c r="BJ397" s="26" t="s">
        <v>24</v>
      </c>
      <c r="BK397" s="215">
        <f>ROUND(I397*H397,2)</f>
        <v>0</v>
      </c>
      <c r="BL397" s="26" t="s">
        <v>286</v>
      </c>
      <c r="BM397" s="26" t="s">
        <v>7353</v>
      </c>
    </row>
    <row r="398" s="1" customFormat="1">
      <c r="B398" s="48"/>
      <c r="D398" s="216" t="s">
        <v>288</v>
      </c>
      <c r="F398" s="217" t="s">
        <v>7352</v>
      </c>
      <c r="I398" s="218"/>
      <c r="L398" s="48"/>
      <c r="M398" s="219"/>
      <c r="N398" s="49"/>
      <c r="O398" s="49"/>
      <c r="P398" s="49"/>
      <c r="Q398" s="49"/>
      <c r="R398" s="49"/>
      <c r="S398" s="49"/>
      <c r="T398" s="87"/>
      <c r="AT398" s="26" t="s">
        <v>288</v>
      </c>
      <c r="AU398" s="26" t="s">
        <v>87</v>
      </c>
    </row>
    <row r="399" s="1" customFormat="1" ht="16.5" customHeight="1">
      <c r="B399" s="203"/>
      <c r="C399" s="204" t="s">
        <v>994</v>
      </c>
      <c r="D399" s="204" t="s">
        <v>282</v>
      </c>
      <c r="E399" s="205" t="s">
        <v>7354</v>
      </c>
      <c r="F399" s="206" t="s">
        <v>7355</v>
      </c>
      <c r="G399" s="207" t="s">
        <v>388</v>
      </c>
      <c r="H399" s="208">
        <v>1.94</v>
      </c>
      <c r="I399" s="209"/>
      <c r="J399" s="210">
        <f>ROUND(I399*H399,2)</f>
        <v>0</v>
      </c>
      <c r="K399" s="206" t="s">
        <v>389</v>
      </c>
      <c r="L399" s="48"/>
      <c r="M399" s="211" t="s">
        <v>5</v>
      </c>
      <c r="N399" s="212" t="s">
        <v>51</v>
      </c>
      <c r="O399" s="49"/>
      <c r="P399" s="213">
        <f>O399*H399</f>
        <v>0</v>
      </c>
      <c r="Q399" s="213">
        <v>0.0044900000000000001</v>
      </c>
      <c r="R399" s="213">
        <f>Q399*H399</f>
        <v>0.0087106000000000006</v>
      </c>
      <c r="S399" s="213">
        <v>0</v>
      </c>
      <c r="T399" s="214">
        <f>S399*H399</f>
        <v>0</v>
      </c>
      <c r="AR399" s="26" t="s">
        <v>286</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286</v>
      </c>
      <c r="BM399" s="26" t="s">
        <v>7356</v>
      </c>
    </row>
    <row r="400" s="1" customFormat="1">
      <c r="B400" s="48"/>
      <c r="D400" s="216" t="s">
        <v>288</v>
      </c>
      <c r="F400" s="217" t="s">
        <v>7357</v>
      </c>
      <c r="I400" s="218"/>
      <c r="L400" s="48"/>
      <c r="M400" s="219"/>
      <c r="N400" s="49"/>
      <c r="O400" s="49"/>
      <c r="P400" s="49"/>
      <c r="Q400" s="49"/>
      <c r="R400" s="49"/>
      <c r="S400" s="49"/>
      <c r="T400" s="87"/>
      <c r="AT400" s="26" t="s">
        <v>288</v>
      </c>
      <c r="AU400" s="26" t="s">
        <v>87</v>
      </c>
    </row>
    <row r="401" s="12" customFormat="1">
      <c r="B401" s="232"/>
      <c r="D401" s="216" t="s">
        <v>402</v>
      </c>
      <c r="E401" s="233" t="s">
        <v>5</v>
      </c>
      <c r="F401" s="234" t="s">
        <v>7358</v>
      </c>
      <c r="H401" s="233" t="s">
        <v>5</v>
      </c>
      <c r="I401" s="235"/>
      <c r="L401" s="232"/>
      <c r="M401" s="236"/>
      <c r="N401" s="237"/>
      <c r="O401" s="237"/>
      <c r="P401" s="237"/>
      <c r="Q401" s="237"/>
      <c r="R401" s="237"/>
      <c r="S401" s="237"/>
      <c r="T401" s="238"/>
      <c r="AT401" s="233" t="s">
        <v>402</v>
      </c>
      <c r="AU401" s="233" t="s">
        <v>87</v>
      </c>
      <c r="AV401" s="12" t="s">
        <v>24</v>
      </c>
      <c r="AW401" s="12" t="s">
        <v>43</v>
      </c>
      <c r="AX401" s="12" t="s">
        <v>80</v>
      </c>
      <c r="AY401" s="233" t="s">
        <v>281</v>
      </c>
    </row>
    <row r="402" s="13" customFormat="1">
      <c r="B402" s="239"/>
      <c r="D402" s="216" t="s">
        <v>402</v>
      </c>
      <c r="E402" s="240" t="s">
        <v>5</v>
      </c>
      <c r="F402" s="241" t="s">
        <v>7359</v>
      </c>
      <c r="H402" s="242">
        <v>0.66000000000000003</v>
      </c>
      <c r="I402" s="243"/>
      <c r="L402" s="239"/>
      <c r="M402" s="244"/>
      <c r="N402" s="245"/>
      <c r="O402" s="245"/>
      <c r="P402" s="245"/>
      <c r="Q402" s="245"/>
      <c r="R402" s="245"/>
      <c r="S402" s="245"/>
      <c r="T402" s="246"/>
      <c r="AT402" s="240" t="s">
        <v>402</v>
      </c>
      <c r="AU402" s="240" t="s">
        <v>87</v>
      </c>
      <c r="AV402" s="13" t="s">
        <v>87</v>
      </c>
      <c r="AW402" s="13" t="s">
        <v>43</v>
      </c>
      <c r="AX402" s="13" t="s">
        <v>80</v>
      </c>
      <c r="AY402" s="240" t="s">
        <v>281</v>
      </c>
    </row>
    <row r="403" s="12" customFormat="1">
      <c r="B403" s="232"/>
      <c r="D403" s="216" t="s">
        <v>402</v>
      </c>
      <c r="E403" s="233" t="s">
        <v>5</v>
      </c>
      <c r="F403" s="234" t="s">
        <v>7360</v>
      </c>
      <c r="H403" s="233" t="s">
        <v>5</v>
      </c>
      <c r="I403" s="235"/>
      <c r="L403" s="232"/>
      <c r="M403" s="236"/>
      <c r="N403" s="237"/>
      <c r="O403" s="237"/>
      <c r="P403" s="237"/>
      <c r="Q403" s="237"/>
      <c r="R403" s="237"/>
      <c r="S403" s="237"/>
      <c r="T403" s="238"/>
      <c r="AT403" s="233" t="s">
        <v>402</v>
      </c>
      <c r="AU403" s="233" t="s">
        <v>87</v>
      </c>
      <c r="AV403" s="12" t="s">
        <v>24</v>
      </c>
      <c r="AW403" s="12" t="s">
        <v>43</v>
      </c>
      <c r="AX403" s="12" t="s">
        <v>80</v>
      </c>
      <c r="AY403" s="233" t="s">
        <v>281</v>
      </c>
    </row>
    <row r="404" s="13" customFormat="1">
      <c r="B404" s="239"/>
      <c r="D404" s="216" t="s">
        <v>402</v>
      </c>
      <c r="E404" s="240" t="s">
        <v>5</v>
      </c>
      <c r="F404" s="241" t="s">
        <v>7361</v>
      </c>
      <c r="H404" s="242">
        <v>1.28</v>
      </c>
      <c r="I404" s="243"/>
      <c r="L404" s="239"/>
      <c r="M404" s="244"/>
      <c r="N404" s="245"/>
      <c r="O404" s="245"/>
      <c r="P404" s="245"/>
      <c r="Q404" s="245"/>
      <c r="R404" s="245"/>
      <c r="S404" s="245"/>
      <c r="T404" s="246"/>
      <c r="AT404" s="240" t="s">
        <v>402</v>
      </c>
      <c r="AU404" s="240" t="s">
        <v>87</v>
      </c>
      <c r="AV404" s="13" t="s">
        <v>87</v>
      </c>
      <c r="AW404" s="13" t="s">
        <v>43</v>
      </c>
      <c r="AX404" s="13" t="s">
        <v>80</v>
      </c>
      <c r="AY404" s="240" t="s">
        <v>281</v>
      </c>
    </row>
    <row r="405" s="14" customFormat="1">
      <c r="B405" s="247"/>
      <c r="D405" s="216" t="s">
        <v>402</v>
      </c>
      <c r="E405" s="248" t="s">
        <v>5</v>
      </c>
      <c r="F405" s="249" t="s">
        <v>405</v>
      </c>
      <c r="H405" s="250">
        <v>1.94</v>
      </c>
      <c r="I405" s="251"/>
      <c r="L405" s="247"/>
      <c r="M405" s="252"/>
      <c r="N405" s="253"/>
      <c r="O405" s="253"/>
      <c r="P405" s="253"/>
      <c r="Q405" s="253"/>
      <c r="R405" s="253"/>
      <c r="S405" s="253"/>
      <c r="T405" s="254"/>
      <c r="AT405" s="248" t="s">
        <v>402</v>
      </c>
      <c r="AU405" s="248" t="s">
        <v>87</v>
      </c>
      <c r="AV405" s="14" t="s">
        <v>286</v>
      </c>
      <c r="AW405" s="14" t="s">
        <v>43</v>
      </c>
      <c r="AX405" s="14" t="s">
        <v>24</v>
      </c>
      <c r="AY405" s="248" t="s">
        <v>281</v>
      </c>
    </row>
    <row r="406" s="1" customFormat="1" ht="16.5" customHeight="1">
      <c r="B406" s="203"/>
      <c r="C406" s="204" t="s">
        <v>999</v>
      </c>
      <c r="D406" s="204" t="s">
        <v>282</v>
      </c>
      <c r="E406" s="205" t="s">
        <v>7362</v>
      </c>
      <c r="F406" s="206" t="s">
        <v>7363</v>
      </c>
      <c r="G406" s="207" t="s">
        <v>388</v>
      </c>
      <c r="H406" s="208">
        <v>1.94</v>
      </c>
      <c r="I406" s="209"/>
      <c r="J406" s="210">
        <f>ROUND(I406*H406,2)</f>
        <v>0</v>
      </c>
      <c r="K406" s="206" t="s">
        <v>389</v>
      </c>
      <c r="L406" s="48"/>
      <c r="M406" s="211" t="s">
        <v>5</v>
      </c>
      <c r="N406" s="212" t="s">
        <v>51</v>
      </c>
      <c r="O406" s="49"/>
      <c r="P406" s="213">
        <f>O406*H406</f>
        <v>0</v>
      </c>
      <c r="Q406" s="213">
        <v>0</v>
      </c>
      <c r="R406" s="213">
        <f>Q406*H406</f>
        <v>0</v>
      </c>
      <c r="S406" s="213">
        <v>0</v>
      </c>
      <c r="T406" s="214">
        <f>S406*H406</f>
        <v>0</v>
      </c>
      <c r="AR406" s="26" t="s">
        <v>286</v>
      </c>
      <c r="AT406" s="26" t="s">
        <v>282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7364</v>
      </c>
    </row>
    <row r="407" s="1" customFormat="1">
      <c r="B407" s="48"/>
      <c r="D407" s="216" t="s">
        <v>288</v>
      </c>
      <c r="F407" s="217" t="s">
        <v>7365</v>
      </c>
      <c r="I407" s="218"/>
      <c r="L407" s="48"/>
      <c r="M407" s="219"/>
      <c r="N407" s="49"/>
      <c r="O407" s="49"/>
      <c r="P407" s="49"/>
      <c r="Q407" s="49"/>
      <c r="R407" s="49"/>
      <c r="S407" s="49"/>
      <c r="T407" s="87"/>
      <c r="AT407" s="26" t="s">
        <v>288</v>
      </c>
      <c r="AU407" s="26" t="s">
        <v>87</v>
      </c>
    </row>
    <row r="408" s="10" customFormat="1" ht="29.88" customHeight="1">
      <c r="B408" s="192"/>
      <c r="D408" s="193" t="s">
        <v>79</v>
      </c>
      <c r="E408" s="230" t="s">
        <v>286</v>
      </c>
      <c r="F408" s="230" t="s">
        <v>1362</v>
      </c>
      <c r="I408" s="195"/>
      <c r="J408" s="231">
        <f>BK408</f>
        <v>0</v>
      </c>
      <c r="L408" s="192"/>
      <c r="M408" s="197"/>
      <c r="N408" s="198"/>
      <c r="O408" s="198"/>
      <c r="P408" s="199">
        <f>SUM(P409:P433)</f>
        <v>0</v>
      </c>
      <c r="Q408" s="198"/>
      <c r="R408" s="199">
        <f>SUM(R409:R433)</f>
        <v>8.6147670900000008</v>
      </c>
      <c r="S408" s="198"/>
      <c r="T408" s="200">
        <f>SUM(T409:T433)</f>
        <v>0</v>
      </c>
      <c r="AR408" s="193" t="s">
        <v>24</v>
      </c>
      <c r="AT408" s="201" t="s">
        <v>79</v>
      </c>
      <c r="AU408" s="201" t="s">
        <v>24</v>
      </c>
      <c r="AY408" s="193" t="s">
        <v>281</v>
      </c>
      <c r="BK408" s="202">
        <f>SUM(BK409:BK433)</f>
        <v>0</v>
      </c>
    </row>
    <row r="409" s="1" customFormat="1" ht="16.5" customHeight="1">
      <c r="B409" s="203"/>
      <c r="C409" s="204" t="s">
        <v>1005</v>
      </c>
      <c r="D409" s="204" t="s">
        <v>282</v>
      </c>
      <c r="E409" s="205" t="s">
        <v>7366</v>
      </c>
      <c r="F409" s="206" t="s">
        <v>7367</v>
      </c>
      <c r="G409" s="207" t="s">
        <v>408</v>
      </c>
      <c r="H409" s="208">
        <v>2.8900000000000001</v>
      </c>
      <c r="I409" s="209"/>
      <c r="J409" s="210">
        <f>ROUND(I409*H409,2)</f>
        <v>0</v>
      </c>
      <c r="K409" s="206" t="s">
        <v>389</v>
      </c>
      <c r="L409" s="48"/>
      <c r="M409" s="211" t="s">
        <v>5</v>
      </c>
      <c r="N409" s="212" t="s">
        <v>51</v>
      </c>
      <c r="O409" s="49"/>
      <c r="P409" s="213">
        <f>O409*H409</f>
        <v>0</v>
      </c>
      <c r="Q409" s="213">
        <v>2.4533700000000001</v>
      </c>
      <c r="R409" s="213">
        <f>Q409*H409</f>
        <v>7.0902393000000004</v>
      </c>
      <c r="S409" s="213">
        <v>0</v>
      </c>
      <c r="T409" s="214">
        <f>S409*H409</f>
        <v>0</v>
      </c>
      <c r="AR409" s="26" t="s">
        <v>286</v>
      </c>
      <c r="AT409" s="26" t="s">
        <v>282</v>
      </c>
      <c r="AU409" s="26" t="s">
        <v>87</v>
      </c>
      <c r="AY409" s="26" t="s">
        <v>281</v>
      </c>
      <c r="BE409" s="215">
        <f>IF(N409="základní",J409,0)</f>
        <v>0</v>
      </c>
      <c r="BF409" s="215">
        <f>IF(N409="snížená",J409,0)</f>
        <v>0</v>
      </c>
      <c r="BG409" s="215">
        <f>IF(N409="zákl. přenesená",J409,0)</f>
        <v>0</v>
      </c>
      <c r="BH409" s="215">
        <f>IF(N409="sníž. přenesená",J409,0)</f>
        <v>0</v>
      </c>
      <c r="BI409" s="215">
        <f>IF(N409="nulová",J409,0)</f>
        <v>0</v>
      </c>
      <c r="BJ409" s="26" t="s">
        <v>24</v>
      </c>
      <c r="BK409" s="215">
        <f>ROUND(I409*H409,2)</f>
        <v>0</v>
      </c>
      <c r="BL409" s="26" t="s">
        <v>286</v>
      </c>
      <c r="BM409" s="26" t="s">
        <v>7368</v>
      </c>
    </row>
    <row r="410" s="1" customFormat="1">
      <c r="B410" s="48"/>
      <c r="D410" s="216" t="s">
        <v>288</v>
      </c>
      <c r="F410" s="217" t="s">
        <v>7369</v>
      </c>
      <c r="I410" s="218"/>
      <c r="L410" s="48"/>
      <c r="M410" s="219"/>
      <c r="N410" s="49"/>
      <c r="O410" s="49"/>
      <c r="P410" s="49"/>
      <c r="Q410" s="49"/>
      <c r="R410" s="49"/>
      <c r="S410" s="49"/>
      <c r="T410" s="87"/>
      <c r="AT410" s="26" t="s">
        <v>288</v>
      </c>
      <c r="AU410" s="26" t="s">
        <v>87</v>
      </c>
    </row>
    <row r="411" s="13" customFormat="1">
      <c r="B411" s="239"/>
      <c r="D411" s="216" t="s">
        <v>402</v>
      </c>
      <c r="E411" s="240" t="s">
        <v>5</v>
      </c>
      <c r="F411" s="241" t="s">
        <v>7370</v>
      </c>
      <c r="H411" s="242">
        <v>1.1000000000000001</v>
      </c>
      <c r="I411" s="243"/>
      <c r="L411" s="239"/>
      <c r="M411" s="244"/>
      <c r="N411" s="245"/>
      <c r="O411" s="245"/>
      <c r="P411" s="245"/>
      <c r="Q411" s="245"/>
      <c r="R411" s="245"/>
      <c r="S411" s="245"/>
      <c r="T411" s="246"/>
      <c r="AT411" s="240" t="s">
        <v>402</v>
      </c>
      <c r="AU411" s="240" t="s">
        <v>87</v>
      </c>
      <c r="AV411" s="13" t="s">
        <v>87</v>
      </c>
      <c r="AW411" s="13" t="s">
        <v>43</v>
      </c>
      <c r="AX411" s="13" t="s">
        <v>80</v>
      </c>
      <c r="AY411" s="240" t="s">
        <v>281</v>
      </c>
    </row>
    <row r="412" s="13" customFormat="1">
      <c r="B412" s="239"/>
      <c r="D412" s="216" t="s">
        <v>402</v>
      </c>
      <c r="E412" s="240" t="s">
        <v>5</v>
      </c>
      <c r="F412" s="241" t="s">
        <v>7371</v>
      </c>
      <c r="H412" s="242">
        <v>0.25</v>
      </c>
      <c r="I412" s="243"/>
      <c r="L412" s="239"/>
      <c r="M412" s="244"/>
      <c r="N412" s="245"/>
      <c r="O412" s="245"/>
      <c r="P412" s="245"/>
      <c r="Q412" s="245"/>
      <c r="R412" s="245"/>
      <c r="S412" s="245"/>
      <c r="T412" s="246"/>
      <c r="AT412" s="240" t="s">
        <v>402</v>
      </c>
      <c r="AU412" s="240" t="s">
        <v>87</v>
      </c>
      <c r="AV412" s="13" t="s">
        <v>87</v>
      </c>
      <c r="AW412" s="13" t="s">
        <v>43</v>
      </c>
      <c r="AX412" s="13" t="s">
        <v>80</v>
      </c>
      <c r="AY412" s="240" t="s">
        <v>281</v>
      </c>
    </row>
    <row r="413" s="13" customFormat="1">
      <c r="B413" s="239"/>
      <c r="D413" s="216" t="s">
        <v>402</v>
      </c>
      <c r="E413" s="240" t="s">
        <v>5</v>
      </c>
      <c r="F413" s="241" t="s">
        <v>7372</v>
      </c>
      <c r="H413" s="242">
        <v>0.44</v>
      </c>
      <c r="I413" s="243"/>
      <c r="L413" s="239"/>
      <c r="M413" s="244"/>
      <c r="N413" s="245"/>
      <c r="O413" s="245"/>
      <c r="P413" s="245"/>
      <c r="Q413" s="245"/>
      <c r="R413" s="245"/>
      <c r="S413" s="245"/>
      <c r="T413" s="246"/>
      <c r="AT413" s="240" t="s">
        <v>402</v>
      </c>
      <c r="AU413" s="240" t="s">
        <v>87</v>
      </c>
      <c r="AV413" s="13" t="s">
        <v>87</v>
      </c>
      <c r="AW413" s="13" t="s">
        <v>43</v>
      </c>
      <c r="AX413" s="13" t="s">
        <v>80</v>
      </c>
      <c r="AY413" s="240" t="s">
        <v>281</v>
      </c>
    </row>
    <row r="414" s="13" customFormat="1">
      <c r="B414" s="239"/>
      <c r="D414" s="216" t="s">
        <v>402</v>
      </c>
      <c r="E414" s="240" t="s">
        <v>5</v>
      </c>
      <c r="F414" s="241" t="s">
        <v>7370</v>
      </c>
      <c r="H414" s="242">
        <v>1.1000000000000001</v>
      </c>
      <c r="I414" s="243"/>
      <c r="L414" s="239"/>
      <c r="M414" s="244"/>
      <c r="N414" s="245"/>
      <c r="O414" s="245"/>
      <c r="P414" s="245"/>
      <c r="Q414" s="245"/>
      <c r="R414" s="245"/>
      <c r="S414" s="245"/>
      <c r="T414" s="246"/>
      <c r="AT414" s="240" t="s">
        <v>402</v>
      </c>
      <c r="AU414" s="240" t="s">
        <v>87</v>
      </c>
      <c r="AV414" s="13" t="s">
        <v>87</v>
      </c>
      <c r="AW414" s="13" t="s">
        <v>43</v>
      </c>
      <c r="AX414" s="13" t="s">
        <v>80</v>
      </c>
      <c r="AY414" s="240" t="s">
        <v>281</v>
      </c>
    </row>
    <row r="415" s="14" customFormat="1">
      <c r="B415" s="247"/>
      <c r="D415" s="216" t="s">
        <v>402</v>
      </c>
      <c r="E415" s="248" t="s">
        <v>5</v>
      </c>
      <c r="F415" s="249" t="s">
        <v>405</v>
      </c>
      <c r="H415" s="250">
        <v>2.8900000000000001</v>
      </c>
      <c r="I415" s="251"/>
      <c r="L415" s="247"/>
      <c r="M415" s="252"/>
      <c r="N415" s="253"/>
      <c r="O415" s="253"/>
      <c r="P415" s="253"/>
      <c r="Q415" s="253"/>
      <c r="R415" s="253"/>
      <c r="S415" s="253"/>
      <c r="T415" s="254"/>
      <c r="AT415" s="248" t="s">
        <v>402</v>
      </c>
      <c r="AU415" s="248" t="s">
        <v>87</v>
      </c>
      <c r="AV415" s="14" t="s">
        <v>286</v>
      </c>
      <c r="AW415" s="14" t="s">
        <v>43</v>
      </c>
      <c r="AX415" s="14" t="s">
        <v>24</v>
      </c>
      <c r="AY415" s="248" t="s">
        <v>281</v>
      </c>
    </row>
    <row r="416" s="1" customFormat="1" ht="16.5" customHeight="1">
      <c r="B416" s="203"/>
      <c r="C416" s="204" t="s">
        <v>1010</v>
      </c>
      <c r="D416" s="204" t="s">
        <v>282</v>
      </c>
      <c r="E416" s="205" t="s">
        <v>7373</v>
      </c>
      <c r="F416" s="206" t="s">
        <v>7374</v>
      </c>
      <c r="G416" s="207" t="s">
        <v>408</v>
      </c>
      <c r="H416" s="208">
        <v>2.8900000000000001</v>
      </c>
      <c r="I416" s="209"/>
      <c r="J416" s="210">
        <f>ROUND(I416*H416,2)</f>
        <v>0</v>
      </c>
      <c r="K416" s="206" t="s">
        <v>5</v>
      </c>
      <c r="L416" s="48"/>
      <c r="M416" s="211" t="s">
        <v>5</v>
      </c>
      <c r="N416" s="212" t="s">
        <v>51</v>
      </c>
      <c r="O416" s="49"/>
      <c r="P416" s="213">
        <f>O416*H416</f>
        <v>0</v>
      </c>
      <c r="Q416" s="213">
        <v>0</v>
      </c>
      <c r="R416" s="213">
        <f>Q416*H416</f>
        <v>0</v>
      </c>
      <c r="S416" s="213">
        <v>0</v>
      </c>
      <c r="T416" s="214">
        <f>S416*H416</f>
        <v>0</v>
      </c>
      <c r="AR416" s="26" t="s">
        <v>286</v>
      </c>
      <c r="AT416" s="26" t="s">
        <v>282</v>
      </c>
      <c r="AU416" s="26" t="s">
        <v>87</v>
      </c>
      <c r="AY416" s="26" t="s">
        <v>281</v>
      </c>
      <c r="BE416" s="215">
        <f>IF(N416="základní",J416,0)</f>
        <v>0</v>
      </c>
      <c r="BF416" s="215">
        <f>IF(N416="snížená",J416,0)</f>
        <v>0</v>
      </c>
      <c r="BG416" s="215">
        <f>IF(N416="zákl. přenesená",J416,0)</f>
        <v>0</v>
      </c>
      <c r="BH416" s="215">
        <f>IF(N416="sníž. přenesená",J416,0)</f>
        <v>0</v>
      </c>
      <c r="BI416" s="215">
        <f>IF(N416="nulová",J416,0)</f>
        <v>0</v>
      </c>
      <c r="BJ416" s="26" t="s">
        <v>24</v>
      </c>
      <c r="BK416" s="215">
        <f>ROUND(I416*H416,2)</f>
        <v>0</v>
      </c>
      <c r="BL416" s="26" t="s">
        <v>286</v>
      </c>
      <c r="BM416" s="26" t="s">
        <v>7375</v>
      </c>
    </row>
    <row r="417" s="1" customFormat="1">
      <c r="B417" s="48"/>
      <c r="D417" s="216" t="s">
        <v>288</v>
      </c>
      <c r="F417" s="217" t="s">
        <v>7369</v>
      </c>
      <c r="I417" s="218"/>
      <c r="L417" s="48"/>
      <c r="M417" s="219"/>
      <c r="N417" s="49"/>
      <c r="O417" s="49"/>
      <c r="P417" s="49"/>
      <c r="Q417" s="49"/>
      <c r="R417" s="49"/>
      <c r="S417" s="49"/>
      <c r="T417" s="87"/>
      <c r="AT417" s="26" t="s">
        <v>288</v>
      </c>
      <c r="AU417" s="26" t="s">
        <v>87</v>
      </c>
    </row>
    <row r="418" s="1" customFormat="1" ht="16.5" customHeight="1">
      <c r="B418" s="203"/>
      <c r="C418" s="204" t="s">
        <v>457</v>
      </c>
      <c r="D418" s="204" t="s">
        <v>282</v>
      </c>
      <c r="E418" s="205" t="s">
        <v>7376</v>
      </c>
      <c r="F418" s="206" t="s">
        <v>7377</v>
      </c>
      <c r="G418" s="207" t="s">
        <v>470</v>
      </c>
      <c r="H418" s="208">
        <v>0.27700000000000002</v>
      </c>
      <c r="I418" s="209"/>
      <c r="J418" s="210">
        <f>ROUND(I418*H418,2)</f>
        <v>0</v>
      </c>
      <c r="K418" s="206" t="s">
        <v>389</v>
      </c>
      <c r="L418" s="48"/>
      <c r="M418" s="211" t="s">
        <v>5</v>
      </c>
      <c r="N418" s="212" t="s">
        <v>51</v>
      </c>
      <c r="O418" s="49"/>
      <c r="P418" s="213">
        <f>O418*H418</f>
        <v>0</v>
      </c>
      <c r="Q418" s="213">
        <v>1.04887</v>
      </c>
      <c r="R418" s="213">
        <f>Q418*H418</f>
        <v>0.29053698999999999</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7378</v>
      </c>
    </row>
    <row r="419" s="1" customFormat="1">
      <c r="B419" s="48"/>
      <c r="D419" s="216" t="s">
        <v>288</v>
      </c>
      <c r="F419" s="217" t="s">
        <v>7379</v>
      </c>
      <c r="I419" s="218"/>
      <c r="L419" s="48"/>
      <c r="M419" s="219"/>
      <c r="N419" s="49"/>
      <c r="O419" s="49"/>
      <c r="P419" s="49"/>
      <c r="Q419" s="49"/>
      <c r="R419" s="49"/>
      <c r="S419" s="49"/>
      <c r="T419" s="87"/>
      <c r="AT419" s="26" t="s">
        <v>288</v>
      </c>
      <c r="AU419" s="26" t="s">
        <v>87</v>
      </c>
    </row>
    <row r="420" s="13" customFormat="1">
      <c r="B420" s="239"/>
      <c r="D420" s="216" t="s">
        <v>402</v>
      </c>
      <c r="E420" s="240" t="s">
        <v>5</v>
      </c>
      <c r="F420" s="241" t="s">
        <v>7380</v>
      </c>
      <c r="H420" s="242">
        <v>0.154</v>
      </c>
      <c r="I420" s="243"/>
      <c r="L420" s="239"/>
      <c r="M420" s="244"/>
      <c r="N420" s="245"/>
      <c r="O420" s="245"/>
      <c r="P420" s="245"/>
      <c r="Q420" s="245"/>
      <c r="R420" s="245"/>
      <c r="S420" s="245"/>
      <c r="T420" s="246"/>
      <c r="AT420" s="240" t="s">
        <v>402</v>
      </c>
      <c r="AU420" s="240" t="s">
        <v>87</v>
      </c>
      <c r="AV420" s="13" t="s">
        <v>87</v>
      </c>
      <c r="AW420" s="13" t="s">
        <v>43</v>
      </c>
      <c r="AX420" s="13" t="s">
        <v>80</v>
      </c>
      <c r="AY420" s="240" t="s">
        <v>281</v>
      </c>
    </row>
    <row r="421" s="13" customFormat="1">
      <c r="B421" s="239"/>
      <c r="D421" s="216" t="s">
        <v>402</v>
      </c>
      <c r="E421" s="240" t="s">
        <v>5</v>
      </c>
      <c r="F421" s="241" t="s">
        <v>7381</v>
      </c>
      <c r="H421" s="242">
        <v>0.035000000000000003</v>
      </c>
      <c r="I421" s="243"/>
      <c r="L421" s="239"/>
      <c r="M421" s="244"/>
      <c r="N421" s="245"/>
      <c r="O421" s="245"/>
      <c r="P421" s="245"/>
      <c r="Q421" s="245"/>
      <c r="R421" s="245"/>
      <c r="S421" s="245"/>
      <c r="T421" s="246"/>
      <c r="AT421" s="240" t="s">
        <v>402</v>
      </c>
      <c r="AU421" s="240" t="s">
        <v>87</v>
      </c>
      <c r="AV421" s="13" t="s">
        <v>87</v>
      </c>
      <c r="AW421" s="13" t="s">
        <v>43</v>
      </c>
      <c r="AX421" s="13" t="s">
        <v>80</v>
      </c>
      <c r="AY421" s="240" t="s">
        <v>281</v>
      </c>
    </row>
    <row r="422" s="13" customFormat="1">
      <c r="B422" s="239"/>
      <c r="D422" s="216" t="s">
        <v>402</v>
      </c>
      <c r="E422" s="240" t="s">
        <v>5</v>
      </c>
      <c r="F422" s="241" t="s">
        <v>7382</v>
      </c>
      <c r="H422" s="242">
        <v>0.087999999999999995</v>
      </c>
      <c r="I422" s="243"/>
      <c r="L422" s="239"/>
      <c r="M422" s="244"/>
      <c r="N422" s="245"/>
      <c r="O422" s="245"/>
      <c r="P422" s="245"/>
      <c r="Q422" s="245"/>
      <c r="R422" s="245"/>
      <c r="S422" s="245"/>
      <c r="T422" s="246"/>
      <c r="AT422" s="240" t="s">
        <v>402</v>
      </c>
      <c r="AU422" s="240" t="s">
        <v>87</v>
      </c>
      <c r="AV422" s="13" t="s">
        <v>87</v>
      </c>
      <c r="AW422" s="13" t="s">
        <v>43</v>
      </c>
      <c r="AX422" s="13" t="s">
        <v>80</v>
      </c>
      <c r="AY422" s="240" t="s">
        <v>281</v>
      </c>
    </row>
    <row r="423" s="14" customFormat="1">
      <c r="B423" s="247"/>
      <c r="D423" s="216" t="s">
        <v>402</v>
      </c>
      <c r="E423" s="248" t="s">
        <v>5</v>
      </c>
      <c r="F423" s="249" t="s">
        <v>405</v>
      </c>
      <c r="H423" s="250">
        <v>0.27700000000000002</v>
      </c>
      <c r="I423" s="251"/>
      <c r="L423" s="247"/>
      <c r="M423" s="252"/>
      <c r="N423" s="253"/>
      <c r="O423" s="253"/>
      <c r="P423" s="253"/>
      <c r="Q423" s="253"/>
      <c r="R423" s="253"/>
      <c r="S423" s="253"/>
      <c r="T423" s="254"/>
      <c r="AT423" s="248" t="s">
        <v>402</v>
      </c>
      <c r="AU423" s="248" t="s">
        <v>87</v>
      </c>
      <c r="AV423" s="14" t="s">
        <v>286</v>
      </c>
      <c r="AW423" s="14" t="s">
        <v>43</v>
      </c>
      <c r="AX423" s="14" t="s">
        <v>24</v>
      </c>
      <c r="AY423" s="248" t="s">
        <v>281</v>
      </c>
    </row>
    <row r="424" s="1" customFormat="1" ht="16.5" customHeight="1">
      <c r="B424" s="203"/>
      <c r="C424" s="204" t="s">
        <v>1019</v>
      </c>
      <c r="D424" s="204" t="s">
        <v>282</v>
      </c>
      <c r="E424" s="205" t="s">
        <v>7383</v>
      </c>
      <c r="F424" s="206" t="s">
        <v>7384</v>
      </c>
      <c r="G424" s="207" t="s">
        <v>285</v>
      </c>
      <c r="H424" s="208">
        <v>1</v>
      </c>
      <c r="I424" s="209"/>
      <c r="J424" s="210">
        <f>ROUND(I424*H424,2)</f>
        <v>0</v>
      </c>
      <c r="K424" s="206" t="s">
        <v>5</v>
      </c>
      <c r="L424" s="48"/>
      <c r="M424" s="211" t="s">
        <v>5</v>
      </c>
      <c r="N424" s="212" t="s">
        <v>51</v>
      </c>
      <c r="O424" s="49"/>
      <c r="P424" s="213">
        <f>O424*H424</f>
        <v>0</v>
      </c>
      <c r="Q424" s="213">
        <v>1.04887</v>
      </c>
      <c r="R424" s="213">
        <f>Q424*H424</f>
        <v>1.04887</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7385</v>
      </c>
    </row>
    <row r="425" s="1" customFormat="1">
      <c r="B425" s="48"/>
      <c r="D425" s="216" t="s">
        <v>288</v>
      </c>
      <c r="F425" s="217" t="s">
        <v>7384</v>
      </c>
      <c r="I425" s="218"/>
      <c r="L425" s="48"/>
      <c r="M425" s="219"/>
      <c r="N425" s="49"/>
      <c r="O425" s="49"/>
      <c r="P425" s="49"/>
      <c r="Q425" s="49"/>
      <c r="R425" s="49"/>
      <c r="S425" s="49"/>
      <c r="T425" s="87"/>
      <c r="AT425" s="26" t="s">
        <v>288</v>
      </c>
      <c r="AU425" s="26" t="s">
        <v>87</v>
      </c>
    </row>
    <row r="426" s="1" customFormat="1" ht="16.5" customHeight="1">
      <c r="B426" s="203"/>
      <c r="C426" s="204" t="s">
        <v>1024</v>
      </c>
      <c r="D426" s="204" t="s">
        <v>282</v>
      </c>
      <c r="E426" s="205" t="s">
        <v>7386</v>
      </c>
      <c r="F426" s="206" t="s">
        <v>7387</v>
      </c>
      <c r="G426" s="207" t="s">
        <v>388</v>
      </c>
      <c r="H426" s="208">
        <v>14.44</v>
      </c>
      <c r="I426" s="209"/>
      <c r="J426" s="210">
        <f>ROUND(I426*H426,2)</f>
        <v>0</v>
      </c>
      <c r="K426" s="206" t="s">
        <v>389</v>
      </c>
      <c r="L426" s="48"/>
      <c r="M426" s="211" t="s">
        <v>5</v>
      </c>
      <c r="N426" s="212" t="s">
        <v>51</v>
      </c>
      <c r="O426" s="49"/>
      <c r="P426" s="213">
        <f>O426*H426</f>
        <v>0</v>
      </c>
      <c r="Q426" s="213">
        <v>0.01282</v>
      </c>
      <c r="R426" s="213">
        <f>Q426*H426</f>
        <v>0.1851208</v>
      </c>
      <c r="S426" s="213">
        <v>0</v>
      </c>
      <c r="T426" s="214">
        <f>S426*H426</f>
        <v>0</v>
      </c>
      <c r="AR426" s="26" t="s">
        <v>286</v>
      </c>
      <c r="AT426" s="26" t="s">
        <v>282</v>
      </c>
      <c r="AU426" s="26" t="s">
        <v>87</v>
      </c>
      <c r="AY426" s="26" t="s">
        <v>281</v>
      </c>
      <c r="BE426" s="215">
        <f>IF(N426="základní",J426,0)</f>
        <v>0</v>
      </c>
      <c r="BF426" s="215">
        <f>IF(N426="snížená",J426,0)</f>
        <v>0</v>
      </c>
      <c r="BG426" s="215">
        <f>IF(N426="zákl. přenesená",J426,0)</f>
        <v>0</v>
      </c>
      <c r="BH426" s="215">
        <f>IF(N426="sníž. přenesená",J426,0)</f>
        <v>0</v>
      </c>
      <c r="BI426" s="215">
        <f>IF(N426="nulová",J426,0)</f>
        <v>0</v>
      </c>
      <c r="BJ426" s="26" t="s">
        <v>24</v>
      </c>
      <c r="BK426" s="215">
        <f>ROUND(I426*H426,2)</f>
        <v>0</v>
      </c>
      <c r="BL426" s="26" t="s">
        <v>286</v>
      </c>
      <c r="BM426" s="26" t="s">
        <v>7388</v>
      </c>
    </row>
    <row r="427" s="1" customFormat="1">
      <c r="B427" s="48"/>
      <c r="D427" s="216" t="s">
        <v>288</v>
      </c>
      <c r="F427" s="217" t="s">
        <v>7389</v>
      </c>
      <c r="I427" s="218"/>
      <c r="L427" s="48"/>
      <c r="M427" s="219"/>
      <c r="N427" s="49"/>
      <c r="O427" s="49"/>
      <c r="P427" s="49"/>
      <c r="Q427" s="49"/>
      <c r="R427" s="49"/>
      <c r="S427" s="49"/>
      <c r="T427" s="87"/>
      <c r="AT427" s="26" t="s">
        <v>288</v>
      </c>
      <c r="AU427" s="26" t="s">
        <v>87</v>
      </c>
    </row>
    <row r="428" s="13" customFormat="1">
      <c r="B428" s="239"/>
      <c r="D428" s="216" t="s">
        <v>402</v>
      </c>
      <c r="E428" s="240" t="s">
        <v>5</v>
      </c>
      <c r="F428" s="241" t="s">
        <v>7390</v>
      </c>
      <c r="H428" s="242">
        <v>2.4399999999999999</v>
      </c>
      <c r="I428" s="243"/>
      <c r="L428" s="239"/>
      <c r="M428" s="244"/>
      <c r="N428" s="245"/>
      <c r="O428" s="245"/>
      <c r="P428" s="245"/>
      <c r="Q428" s="245"/>
      <c r="R428" s="245"/>
      <c r="S428" s="245"/>
      <c r="T428" s="246"/>
      <c r="AT428" s="240" t="s">
        <v>402</v>
      </c>
      <c r="AU428" s="240" t="s">
        <v>87</v>
      </c>
      <c r="AV428" s="13" t="s">
        <v>87</v>
      </c>
      <c r="AW428" s="13" t="s">
        <v>43</v>
      </c>
      <c r="AX428" s="13" t="s">
        <v>80</v>
      </c>
      <c r="AY428" s="240" t="s">
        <v>281</v>
      </c>
    </row>
    <row r="429" s="13" customFormat="1">
      <c r="B429" s="239"/>
      <c r="D429" s="216" t="s">
        <v>402</v>
      </c>
      <c r="E429" s="240" t="s">
        <v>5</v>
      </c>
      <c r="F429" s="241" t="s">
        <v>7391</v>
      </c>
      <c r="H429" s="242">
        <v>1</v>
      </c>
      <c r="I429" s="243"/>
      <c r="L429" s="239"/>
      <c r="M429" s="244"/>
      <c r="N429" s="245"/>
      <c r="O429" s="245"/>
      <c r="P429" s="245"/>
      <c r="Q429" s="245"/>
      <c r="R429" s="245"/>
      <c r="S429" s="245"/>
      <c r="T429" s="246"/>
      <c r="AT429" s="240" t="s">
        <v>402</v>
      </c>
      <c r="AU429" s="240" t="s">
        <v>87</v>
      </c>
      <c r="AV429" s="13" t="s">
        <v>87</v>
      </c>
      <c r="AW429" s="13" t="s">
        <v>43</v>
      </c>
      <c r="AX429" s="13" t="s">
        <v>80</v>
      </c>
      <c r="AY429" s="240" t="s">
        <v>281</v>
      </c>
    </row>
    <row r="430" s="13" customFormat="1">
      <c r="B430" s="239"/>
      <c r="D430" s="216" t="s">
        <v>402</v>
      </c>
      <c r="E430" s="240" t="s">
        <v>5</v>
      </c>
      <c r="F430" s="241" t="s">
        <v>7392</v>
      </c>
      <c r="H430" s="242">
        <v>11</v>
      </c>
      <c r="I430" s="243"/>
      <c r="L430" s="239"/>
      <c r="M430" s="244"/>
      <c r="N430" s="245"/>
      <c r="O430" s="245"/>
      <c r="P430" s="245"/>
      <c r="Q430" s="245"/>
      <c r="R430" s="245"/>
      <c r="S430" s="245"/>
      <c r="T430" s="246"/>
      <c r="AT430" s="240" t="s">
        <v>402</v>
      </c>
      <c r="AU430" s="240" t="s">
        <v>87</v>
      </c>
      <c r="AV430" s="13" t="s">
        <v>87</v>
      </c>
      <c r="AW430" s="13" t="s">
        <v>43</v>
      </c>
      <c r="AX430" s="13" t="s">
        <v>80</v>
      </c>
      <c r="AY430" s="240" t="s">
        <v>281</v>
      </c>
    </row>
    <row r="431" s="14" customFormat="1">
      <c r="B431" s="247"/>
      <c r="D431" s="216" t="s">
        <v>402</v>
      </c>
      <c r="E431" s="248" t="s">
        <v>5</v>
      </c>
      <c r="F431" s="249" t="s">
        <v>405</v>
      </c>
      <c r="H431" s="250">
        <v>14.44</v>
      </c>
      <c r="I431" s="251"/>
      <c r="L431" s="247"/>
      <c r="M431" s="252"/>
      <c r="N431" s="253"/>
      <c r="O431" s="253"/>
      <c r="P431" s="253"/>
      <c r="Q431" s="253"/>
      <c r="R431" s="253"/>
      <c r="S431" s="253"/>
      <c r="T431" s="254"/>
      <c r="AT431" s="248" t="s">
        <v>402</v>
      </c>
      <c r="AU431" s="248" t="s">
        <v>87</v>
      </c>
      <c r="AV431" s="14" t="s">
        <v>286</v>
      </c>
      <c r="AW431" s="14" t="s">
        <v>43</v>
      </c>
      <c r="AX431" s="14" t="s">
        <v>24</v>
      </c>
      <c r="AY431" s="248" t="s">
        <v>281</v>
      </c>
    </row>
    <row r="432" s="1" customFormat="1" ht="16.5" customHeight="1">
      <c r="B432" s="203"/>
      <c r="C432" s="204" t="s">
        <v>1029</v>
      </c>
      <c r="D432" s="204" t="s">
        <v>282</v>
      </c>
      <c r="E432" s="205" t="s">
        <v>7393</v>
      </c>
      <c r="F432" s="206" t="s">
        <v>7394</v>
      </c>
      <c r="G432" s="207" t="s">
        <v>388</v>
      </c>
      <c r="H432" s="208">
        <v>14.44</v>
      </c>
      <c r="I432" s="209"/>
      <c r="J432" s="210">
        <f>ROUND(I432*H432,2)</f>
        <v>0</v>
      </c>
      <c r="K432" s="206" t="s">
        <v>389</v>
      </c>
      <c r="L432" s="48"/>
      <c r="M432" s="211" t="s">
        <v>5</v>
      </c>
      <c r="N432" s="212" t="s">
        <v>51</v>
      </c>
      <c r="O432" s="49"/>
      <c r="P432" s="213">
        <f>O432*H432</f>
        <v>0</v>
      </c>
      <c r="Q432" s="213">
        <v>0</v>
      </c>
      <c r="R432" s="213">
        <f>Q432*H432</f>
        <v>0</v>
      </c>
      <c r="S432" s="213">
        <v>0</v>
      </c>
      <c r="T432" s="214">
        <f>S432*H432</f>
        <v>0</v>
      </c>
      <c r="AR432" s="26" t="s">
        <v>286</v>
      </c>
      <c r="AT432" s="26" t="s">
        <v>282</v>
      </c>
      <c r="AU432" s="26" t="s">
        <v>87</v>
      </c>
      <c r="AY432" s="26" t="s">
        <v>281</v>
      </c>
      <c r="BE432" s="215">
        <f>IF(N432="základní",J432,0)</f>
        <v>0</v>
      </c>
      <c r="BF432" s="215">
        <f>IF(N432="snížená",J432,0)</f>
        <v>0</v>
      </c>
      <c r="BG432" s="215">
        <f>IF(N432="zákl. přenesená",J432,0)</f>
        <v>0</v>
      </c>
      <c r="BH432" s="215">
        <f>IF(N432="sníž. přenesená",J432,0)</f>
        <v>0</v>
      </c>
      <c r="BI432" s="215">
        <f>IF(N432="nulová",J432,0)</f>
        <v>0</v>
      </c>
      <c r="BJ432" s="26" t="s">
        <v>24</v>
      </c>
      <c r="BK432" s="215">
        <f>ROUND(I432*H432,2)</f>
        <v>0</v>
      </c>
      <c r="BL432" s="26" t="s">
        <v>286</v>
      </c>
      <c r="BM432" s="26" t="s">
        <v>7395</v>
      </c>
    </row>
    <row r="433" s="1" customFormat="1">
      <c r="B433" s="48"/>
      <c r="D433" s="216" t="s">
        <v>288</v>
      </c>
      <c r="F433" s="217" t="s">
        <v>7396</v>
      </c>
      <c r="I433" s="218"/>
      <c r="L433" s="48"/>
      <c r="M433" s="219"/>
      <c r="N433" s="49"/>
      <c r="O433" s="49"/>
      <c r="P433" s="49"/>
      <c r="Q433" s="49"/>
      <c r="R433" s="49"/>
      <c r="S433" s="49"/>
      <c r="T433" s="87"/>
      <c r="AT433" s="26" t="s">
        <v>288</v>
      </c>
      <c r="AU433" s="26" t="s">
        <v>87</v>
      </c>
    </row>
    <row r="434" s="10" customFormat="1" ht="29.88" customHeight="1">
      <c r="B434" s="192"/>
      <c r="D434" s="193" t="s">
        <v>79</v>
      </c>
      <c r="E434" s="230" t="s">
        <v>316</v>
      </c>
      <c r="F434" s="230" t="s">
        <v>5043</v>
      </c>
      <c r="I434" s="195"/>
      <c r="J434" s="231">
        <f>BK434</f>
        <v>0</v>
      </c>
      <c r="L434" s="192"/>
      <c r="M434" s="197"/>
      <c r="N434" s="198"/>
      <c r="O434" s="198"/>
      <c r="P434" s="199">
        <f>SUM(P435:P441)</f>
        <v>0</v>
      </c>
      <c r="Q434" s="198"/>
      <c r="R434" s="199">
        <f>SUM(R435:R441)</f>
        <v>0.0051200000000000004</v>
      </c>
      <c r="S434" s="198"/>
      <c r="T434" s="200">
        <f>SUM(T435:T441)</f>
        <v>0</v>
      </c>
      <c r="AR434" s="193" t="s">
        <v>24</v>
      </c>
      <c r="AT434" s="201" t="s">
        <v>79</v>
      </c>
      <c r="AU434" s="201" t="s">
        <v>24</v>
      </c>
      <c r="AY434" s="193" t="s">
        <v>281</v>
      </c>
      <c r="BK434" s="202">
        <f>SUM(BK435:BK441)</f>
        <v>0</v>
      </c>
    </row>
    <row r="435" s="1" customFormat="1" ht="16.5" customHeight="1">
      <c r="B435" s="203"/>
      <c r="C435" s="204" t="s">
        <v>1034</v>
      </c>
      <c r="D435" s="204" t="s">
        <v>282</v>
      </c>
      <c r="E435" s="205" t="s">
        <v>7397</v>
      </c>
      <c r="F435" s="206" t="s">
        <v>7398</v>
      </c>
      <c r="G435" s="207" t="s">
        <v>515</v>
      </c>
      <c r="H435" s="208">
        <v>16</v>
      </c>
      <c r="I435" s="209"/>
      <c r="J435" s="210">
        <f>ROUND(I435*H435,2)</f>
        <v>0</v>
      </c>
      <c r="K435" s="206" t="s">
        <v>389</v>
      </c>
      <c r="L435" s="48"/>
      <c r="M435" s="211" t="s">
        <v>5</v>
      </c>
      <c r="N435" s="212" t="s">
        <v>51</v>
      </c>
      <c r="O435" s="49"/>
      <c r="P435" s="213">
        <f>O435*H435</f>
        <v>0</v>
      </c>
      <c r="Q435" s="213">
        <v>0</v>
      </c>
      <c r="R435" s="213">
        <f>Q435*H435</f>
        <v>0</v>
      </c>
      <c r="S435" s="213">
        <v>0</v>
      </c>
      <c r="T435" s="214">
        <f>S435*H435</f>
        <v>0</v>
      </c>
      <c r="AR435" s="26" t="s">
        <v>286</v>
      </c>
      <c r="AT435" s="26" t="s">
        <v>282</v>
      </c>
      <c r="AU435" s="26" t="s">
        <v>87</v>
      </c>
      <c r="AY435" s="26" t="s">
        <v>281</v>
      </c>
      <c r="BE435" s="215">
        <f>IF(N435="základní",J435,0)</f>
        <v>0</v>
      </c>
      <c r="BF435" s="215">
        <f>IF(N435="snížená",J435,0)</f>
        <v>0</v>
      </c>
      <c r="BG435" s="215">
        <f>IF(N435="zákl. přenesená",J435,0)</f>
        <v>0</v>
      </c>
      <c r="BH435" s="215">
        <f>IF(N435="sníž. přenesená",J435,0)</f>
        <v>0</v>
      </c>
      <c r="BI435" s="215">
        <f>IF(N435="nulová",J435,0)</f>
        <v>0</v>
      </c>
      <c r="BJ435" s="26" t="s">
        <v>24</v>
      </c>
      <c r="BK435" s="215">
        <f>ROUND(I435*H435,2)</f>
        <v>0</v>
      </c>
      <c r="BL435" s="26" t="s">
        <v>286</v>
      </c>
      <c r="BM435" s="26" t="s">
        <v>7399</v>
      </c>
    </row>
    <row r="436" s="1" customFormat="1">
      <c r="B436" s="48"/>
      <c r="D436" s="216" t="s">
        <v>288</v>
      </c>
      <c r="F436" s="217" t="s">
        <v>7400</v>
      </c>
      <c r="I436" s="218"/>
      <c r="L436" s="48"/>
      <c r="M436" s="219"/>
      <c r="N436" s="49"/>
      <c r="O436" s="49"/>
      <c r="P436" s="49"/>
      <c r="Q436" s="49"/>
      <c r="R436" s="49"/>
      <c r="S436" s="49"/>
      <c r="T436" s="87"/>
      <c r="AT436" s="26" t="s">
        <v>288</v>
      </c>
      <c r="AU436" s="26" t="s">
        <v>87</v>
      </c>
    </row>
    <row r="437" s="12" customFormat="1">
      <c r="B437" s="232"/>
      <c r="D437" s="216" t="s">
        <v>402</v>
      </c>
      <c r="E437" s="233" t="s">
        <v>5</v>
      </c>
      <c r="F437" s="234" t="s">
        <v>7401</v>
      </c>
      <c r="H437" s="233" t="s">
        <v>5</v>
      </c>
      <c r="I437" s="235"/>
      <c r="L437" s="232"/>
      <c r="M437" s="236"/>
      <c r="N437" s="237"/>
      <c r="O437" s="237"/>
      <c r="P437" s="237"/>
      <c r="Q437" s="237"/>
      <c r="R437" s="237"/>
      <c r="S437" s="237"/>
      <c r="T437" s="238"/>
      <c r="AT437" s="233" t="s">
        <v>402</v>
      </c>
      <c r="AU437" s="233" t="s">
        <v>87</v>
      </c>
      <c r="AV437" s="12" t="s">
        <v>24</v>
      </c>
      <c r="AW437" s="12" t="s">
        <v>43</v>
      </c>
      <c r="AX437" s="12" t="s">
        <v>80</v>
      </c>
      <c r="AY437" s="233" t="s">
        <v>281</v>
      </c>
    </row>
    <row r="438" s="13" customFormat="1">
      <c r="B438" s="239"/>
      <c r="D438" s="216" t="s">
        <v>402</v>
      </c>
      <c r="E438" s="240" t="s">
        <v>5</v>
      </c>
      <c r="F438" s="241" t="s">
        <v>354</v>
      </c>
      <c r="H438" s="242">
        <v>16</v>
      </c>
      <c r="I438" s="243"/>
      <c r="L438" s="239"/>
      <c r="M438" s="244"/>
      <c r="N438" s="245"/>
      <c r="O438" s="245"/>
      <c r="P438" s="245"/>
      <c r="Q438" s="245"/>
      <c r="R438" s="245"/>
      <c r="S438" s="245"/>
      <c r="T438" s="246"/>
      <c r="AT438" s="240" t="s">
        <v>402</v>
      </c>
      <c r="AU438" s="240" t="s">
        <v>87</v>
      </c>
      <c r="AV438" s="13" t="s">
        <v>87</v>
      </c>
      <c r="AW438" s="13" t="s">
        <v>43</v>
      </c>
      <c r="AX438" s="13" t="s">
        <v>80</v>
      </c>
      <c r="AY438" s="240" t="s">
        <v>281</v>
      </c>
    </row>
    <row r="439" s="14" customFormat="1">
      <c r="B439" s="247"/>
      <c r="D439" s="216" t="s">
        <v>402</v>
      </c>
      <c r="E439" s="248" t="s">
        <v>5</v>
      </c>
      <c r="F439" s="249" t="s">
        <v>405</v>
      </c>
      <c r="H439" s="250">
        <v>16</v>
      </c>
      <c r="I439" s="251"/>
      <c r="L439" s="247"/>
      <c r="M439" s="252"/>
      <c r="N439" s="253"/>
      <c r="O439" s="253"/>
      <c r="P439" s="253"/>
      <c r="Q439" s="253"/>
      <c r="R439" s="253"/>
      <c r="S439" s="253"/>
      <c r="T439" s="254"/>
      <c r="AT439" s="248" t="s">
        <v>402</v>
      </c>
      <c r="AU439" s="248" t="s">
        <v>87</v>
      </c>
      <c r="AV439" s="14" t="s">
        <v>286</v>
      </c>
      <c r="AW439" s="14" t="s">
        <v>43</v>
      </c>
      <c r="AX439" s="14" t="s">
        <v>24</v>
      </c>
      <c r="AY439" s="248" t="s">
        <v>281</v>
      </c>
    </row>
    <row r="440" s="1" customFormat="1" ht="16.5" customHeight="1">
      <c r="B440" s="203"/>
      <c r="C440" s="255" t="s">
        <v>1039</v>
      </c>
      <c r="D440" s="255" t="s">
        <v>512</v>
      </c>
      <c r="E440" s="256" t="s">
        <v>7402</v>
      </c>
      <c r="F440" s="257" t="s">
        <v>7403</v>
      </c>
      <c r="G440" s="258" t="s">
        <v>515</v>
      </c>
      <c r="H440" s="259">
        <v>16</v>
      </c>
      <c r="I440" s="260"/>
      <c r="J440" s="261">
        <f>ROUND(I440*H440,2)</f>
        <v>0</v>
      </c>
      <c r="K440" s="257" t="s">
        <v>5</v>
      </c>
      <c r="L440" s="262"/>
      <c r="M440" s="263" t="s">
        <v>5</v>
      </c>
      <c r="N440" s="264" t="s">
        <v>51</v>
      </c>
      <c r="O440" s="49"/>
      <c r="P440" s="213">
        <f>O440*H440</f>
        <v>0</v>
      </c>
      <c r="Q440" s="213">
        <v>0.00032000000000000003</v>
      </c>
      <c r="R440" s="213">
        <f>Q440*H440</f>
        <v>0.0051200000000000004</v>
      </c>
      <c r="S440" s="213">
        <v>0</v>
      </c>
      <c r="T440" s="214">
        <f>S440*H440</f>
        <v>0</v>
      </c>
      <c r="AR440" s="26" t="s">
        <v>316</v>
      </c>
      <c r="AT440" s="26" t="s">
        <v>512</v>
      </c>
      <c r="AU440" s="26" t="s">
        <v>87</v>
      </c>
      <c r="AY440" s="26" t="s">
        <v>281</v>
      </c>
      <c r="BE440" s="215">
        <f>IF(N440="základní",J440,0)</f>
        <v>0</v>
      </c>
      <c r="BF440" s="215">
        <f>IF(N440="snížená",J440,0)</f>
        <v>0</v>
      </c>
      <c r="BG440" s="215">
        <f>IF(N440="zákl. přenesená",J440,0)</f>
        <v>0</v>
      </c>
      <c r="BH440" s="215">
        <f>IF(N440="sníž. přenesená",J440,0)</f>
        <v>0</v>
      </c>
      <c r="BI440" s="215">
        <f>IF(N440="nulová",J440,0)</f>
        <v>0</v>
      </c>
      <c r="BJ440" s="26" t="s">
        <v>24</v>
      </c>
      <c r="BK440" s="215">
        <f>ROUND(I440*H440,2)</f>
        <v>0</v>
      </c>
      <c r="BL440" s="26" t="s">
        <v>286</v>
      </c>
      <c r="BM440" s="26" t="s">
        <v>7404</v>
      </c>
    </row>
    <row r="441" s="1" customFormat="1">
      <c r="B441" s="48"/>
      <c r="D441" s="216" t="s">
        <v>288</v>
      </c>
      <c r="F441" s="217" t="s">
        <v>7403</v>
      </c>
      <c r="I441" s="218"/>
      <c r="L441" s="48"/>
      <c r="M441" s="219"/>
      <c r="N441" s="49"/>
      <c r="O441" s="49"/>
      <c r="P441" s="49"/>
      <c r="Q441" s="49"/>
      <c r="R441" s="49"/>
      <c r="S441" s="49"/>
      <c r="T441" s="87"/>
      <c r="AT441" s="26" t="s">
        <v>288</v>
      </c>
      <c r="AU441" s="26" t="s">
        <v>87</v>
      </c>
    </row>
    <row r="442" s="10" customFormat="1" ht="29.88" customHeight="1">
      <c r="B442" s="192"/>
      <c r="D442" s="193" t="s">
        <v>79</v>
      </c>
      <c r="E442" s="230" t="s">
        <v>321</v>
      </c>
      <c r="F442" s="230" t="s">
        <v>2109</v>
      </c>
      <c r="I442" s="195"/>
      <c r="J442" s="231">
        <f>BK442</f>
        <v>0</v>
      </c>
      <c r="L442" s="192"/>
      <c r="M442" s="197"/>
      <c r="N442" s="198"/>
      <c r="O442" s="198"/>
      <c r="P442" s="199">
        <f>SUM(P443:P472)</f>
        <v>0</v>
      </c>
      <c r="Q442" s="198"/>
      <c r="R442" s="199">
        <f>SUM(R443:R472)</f>
        <v>1.2084463999999999</v>
      </c>
      <c r="S442" s="198"/>
      <c r="T442" s="200">
        <f>SUM(T443:T472)</f>
        <v>1.0001599999999999</v>
      </c>
      <c r="AR442" s="193" t="s">
        <v>24</v>
      </c>
      <c r="AT442" s="201" t="s">
        <v>79</v>
      </c>
      <c r="AU442" s="201" t="s">
        <v>24</v>
      </c>
      <c r="AY442" s="193" t="s">
        <v>281</v>
      </c>
      <c r="BK442" s="202">
        <f>SUM(BK443:BK472)</f>
        <v>0</v>
      </c>
    </row>
    <row r="443" s="1" customFormat="1" ht="16.5" customHeight="1">
      <c r="B443" s="203"/>
      <c r="C443" s="204" t="s">
        <v>1044</v>
      </c>
      <c r="D443" s="204" t="s">
        <v>282</v>
      </c>
      <c r="E443" s="205" t="s">
        <v>7405</v>
      </c>
      <c r="F443" s="206" t="s">
        <v>7406</v>
      </c>
      <c r="G443" s="207" t="s">
        <v>515</v>
      </c>
      <c r="H443" s="208">
        <v>72</v>
      </c>
      <c r="I443" s="209"/>
      <c r="J443" s="210">
        <f>ROUND(I443*H443,2)</f>
        <v>0</v>
      </c>
      <c r="K443" s="206" t="s">
        <v>389</v>
      </c>
      <c r="L443" s="48"/>
      <c r="M443" s="211" t="s">
        <v>5</v>
      </c>
      <c r="N443" s="212" t="s">
        <v>51</v>
      </c>
      <c r="O443" s="49"/>
      <c r="P443" s="213">
        <f>O443*H443</f>
        <v>0</v>
      </c>
      <c r="Q443" s="213">
        <v>0</v>
      </c>
      <c r="R443" s="213">
        <f>Q443*H443</f>
        <v>0</v>
      </c>
      <c r="S443" s="213">
        <v>0</v>
      </c>
      <c r="T443" s="214">
        <f>S443*H443</f>
        <v>0</v>
      </c>
      <c r="AR443" s="26" t="s">
        <v>286</v>
      </c>
      <c r="AT443" s="26" t="s">
        <v>282</v>
      </c>
      <c r="AU443" s="26" t="s">
        <v>87</v>
      </c>
      <c r="AY443" s="26" t="s">
        <v>281</v>
      </c>
      <c r="BE443" s="215">
        <f>IF(N443="základní",J443,0)</f>
        <v>0</v>
      </c>
      <c r="BF443" s="215">
        <f>IF(N443="snížená",J443,0)</f>
        <v>0</v>
      </c>
      <c r="BG443" s="215">
        <f>IF(N443="zákl. přenesená",J443,0)</f>
        <v>0</v>
      </c>
      <c r="BH443" s="215">
        <f>IF(N443="sníž. přenesená",J443,0)</f>
        <v>0</v>
      </c>
      <c r="BI443" s="215">
        <f>IF(N443="nulová",J443,0)</f>
        <v>0</v>
      </c>
      <c r="BJ443" s="26" t="s">
        <v>24</v>
      </c>
      <c r="BK443" s="215">
        <f>ROUND(I443*H443,2)</f>
        <v>0</v>
      </c>
      <c r="BL443" s="26" t="s">
        <v>286</v>
      </c>
      <c r="BM443" s="26" t="s">
        <v>7407</v>
      </c>
    </row>
    <row r="444" s="1" customFormat="1">
      <c r="B444" s="48"/>
      <c r="D444" s="216" t="s">
        <v>288</v>
      </c>
      <c r="F444" s="217" t="s">
        <v>7408</v>
      </c>
      <c r="I444" s="218"/>
      <c r="L444" s="48"/>
      <c r="M444" s="219"/>
      <c r="N444" s="49"/>
      <c r="O444" s="49"/>
      <c r="P444" s="49"/>
      <c r="Q444" s="49"/>
      <c r="R444" s="49"/>
      <c r="S444" s="49"/>
      <c r="T444" s="87"/>
      <c r="AT444" s="26" t="s">
        <v>288</v>
      </c>
      <c r="AU444" s="26" t="s">
        <v>87</v>
      </c>
    </row>
    <row r="445" s="12" customFormat="1">
      <c r="B445" s="232"/>
      <c r="D445" s="216" t="s">
        <v>402</v>
      </c>
      <c r="E445" s="233" t="s">
        <v>5</v>
      </c>
      <c r="F445" s="234" t="s">
        <v>7409</v>
      </c>
      <c r="H445" s="233" t="s">
        <v>5</v>
      </c>
      <c r="I445" s="235"/>
      <c r="L445" s="232"/>
      <c r="M445" s="236"/>
      <c r="N445" s="237"/>
      <c r="O445" s="237"/>
      <c r="P445" s="237"/>
      <c r="Q445" s="237"/>
      <c r="R445" s="237"/>
      <c r="S445" s="237"/>
      <c r="T445" s="238"/>
      <c r="AT445" s="233" t="s">
        <v>402</v>
      </c>
      <c r="AU445" s="233" t="s">
        <v>87</v>
      </c>
      <c r="AV445" s="12" t="s">
        <v>24</v>
      </c>
      <c r="AW445" s="12" t="s">
        <v>43</v>
      </c>
      <c r="AX445" s="12" t="s">
        <v>80</v>
      </c>
      <c r="AY445" s="233" t="s">
        <v>281</v>
      </c>
    </row>
    <row r="446" s="13" customFormat="1">
      <c r="B446" s="239"/>
      <c r="D446" s="216" t="s">
        <v>402</v>
      </c>
      <c r="E446" s="240" t="s">
        <v>5</v>
      </c>
      <c r="F446" s="241" t="s">
        <v>7410</v>
      </c>
      <c r="H446" s="242">
        <v>72</v>
      </c>
      <c r="I446" s="243"/>
      <c r="L446" s="239"/>
      <c r="M446" s="244"/>
      <c r="N446" s="245"/>
      <c r="O446" s="245"/>
      <c r="P446" s="245"/>
      <c r="Q446" s="245"/>
      <c r="R446" s="245"/>
      <c r="S446" s="245"/>
      <c r="T446" s="246"/>
      <c r="AT446" s="240" t="s">
        <v>402</v>
      </c>
      <c r="AU446" s="240" t="s">
        <v>87</v>
      </c>
      <c r="AV446" s="13" t="s">
        <v>87</v>
      </c>
      <c r="AW446" s="13" t="s">
        <v>43</v>
      </c>
      <c r="AX446" s="13" t="s">
        <v>80</v>
      </c>
      <c r="AY446" s="240" t="s">
        <v>281</v>
      </c>
    </row>
    <row r="447" s="14" customFormat="1">
      <c r="B447" s="247"/>
      <c r="D447" s="216" t="s">
        <v>402</v>
      </c>
      <c r="E447" s="248" t="s">
        <v>5</v>
      </c>
      <c r="F447" s="249" t="s">
        <v>405</v>
      </c>
      <c r="H447" s="250">
        <v>72</v>
      </c>
      <c r="I447" s="251"/>
      <c r="L447" s="247"/>
      <c r="M447" s="252"/>
      <c r="N447" s="253"/>
      <c r="O447" s="253"/>
      <c r="P447" s="253"/>
      <c r="Q447" s="253"/>
      <c r="R447" s="253"/>
      <c r="S447" s="253"/>
      <c r="T447" s="254"/>
      <c r="AT447" s="248" t="s">
        <v>402</v>
      </c>
      <c r="AU447" s="248" t="s">
        <v>87</v>
      </c>
      <c r="AV447" s="14" t="s">
        <v>286</v>
      </c>
      <c r="AW447" s="14" t="s">
        <v>43</v>
      </c>
      <c r="AX447" s="14" t="s">
        <v>24</v>
      </c>
      <c r="AY447" s="248" t="s">
        <v>281</v>
      </c>
    </row>
    <row r="448" s="1" customFormat="1" ht="16.5" customHeight="1">
      <c r="B448" s="203"/>
      <c r="C448" s="255" t="s">
        <v>1051</v>
      </c>
      <c r="D448" s="255" t="s">
        <v>512</v>
      </c>
      <c r="E448" s="256" t="s">
        <v>7411</v>
      </c>
      <c r="F448" s="257" t="s">
        <v>7412</v>
      </c>
      <c r="G448" s="258" t="s">
        <v>515</v>
      </c>
      <c r="H448" s="259">
        <v>72</v>
      </c>
      <c r="I448" s="260"/>
      <c r="J448" s="261">
        <f>ROUND(I448*H448,2)</f>
        <v>0</v>
      </c>
      <c r="K448" s="257" t="s">
        <v>389</v>
      </c>
      <c r="L448" s="262"/>
      <c r="M448" s="263" t="s">
        <v>5</v>
      </c>
      <c r="N448" s="264" t="s">
        <v>51</v>
      </c>
      <c r="O448" s="49"/>
      <c r="P448" s="213">
        <f>O448*H448</f>
        <v>0</v>
      </c>
      <c r="Q448" s="213">
        <v>0.0045999999999999999</v>
      </c>
      <c r="R448" s="213">
        <f>Q448*H448</f>
        <v>0.33119999999999999</v>
      </c>
      <c r="S448" s="213">
        <v>0</v>
      </c>
      <c r="T448" s="214">
        <f>S448*H448</f>
        <v>0</v>
      </c>
      <c r="AR448" s="26" t="s">
        <v>316</v>
      </c>
      <c r="AT448" s="26" t="s">
        <v>512</v>
      </c>
      <c r="AU448" s="26" t="s">
        <v>87</v>
      </c>
      <c r="AY448" s="26" t="s">
        <v>281</v>
      </c>
      <c r="BE448" s="215">
        <f>IF(N448="základní",J448,0)</f>
        <v>0</v>
      </c>
      <c r="BF448" s="215">
        <f>IF(N448="snížená",J448,0)</f>
        <v>0</v>
      </c>
      <c r="BG448" s="215">
        <f>IF(N448="zákl. přenesená",J448,0)</f>
        <v>0</v>
      </c>
      <c r="BH448" s="215">
        <f>IF(N448="sníž. přenesená",J448,0)</f>
        <v>0</v>
      </c>
      <c r="BI448" s="215">
        <f>IF(N448="nulová",J448,0)</f>
        <v>0</v>
      </c>
      <c r="BJ448" s="26" t="s">
        <v>24</v>
      </c>
      <c r="BK448" s="215">
        <f>ROUND(I448*H448,2)</f>
        <v>0</v>
      </c>
      <c r="BL448" s="26" t="s">
        <v>286</v>
      </c>
      <c r="BM448" s="26" t="s">
        <v>7413</v>
      </c>
    </row>
    <row r="449" s="1" customFormat="1">
      <c r="B449" s="48"/>
      <c r="D449" s="216" t="s">
        <v>288</v>
      </c>
      <c r="F449" s="217" t="s">
        <v>7412</v>
      </c>
      <c r="I449" s="218"/>
      <c r="L449" s="48"/>
      <c r="M449" s="219"/>
      <c r="N449" s="49"/>
      <c r="O449" s="49"/>
      <c r="P449" s="49"/>
      <c r="Q449" s="49"/>
      <c r="R449" s="49"/>
      <c r="S449" s="49"/>
      <c r="T449" s="87"/>
      <c r="AT449" s="26" t="s">
        <v>288</v>
      </c>
      <c r="AU449" s="26" t="s">
        <v>87</v>
      </c>
    </row>
    <row r="450" s="1" customFormat="1" ht="25.5" customHeight="1">
      <c r="B450" s="203"/>
      <c r="C450" s="204" t="s">
        <v>1061</v>
      </c>
      <c r="D450" s="204" t="s">
        <v>282</v>
      </c>
      <c r="E450" s="205" t="s">
        <v>7414</v>
      </c>
      <c r="F450" s="206" t="s">
        <v>7415</v>
      </c>
      <c r="G450" s="207" t="s">
        <v>515</v>
      </c>
      <c r="H450" s="208">
        <v>1128</v>
      </c>
      <c r="I450" s="209"/>
      <c r="J450" s="210">
        <f>ROUND(I450*H450,2)</f>
        <v>0</v>
      </c>
      <c r="K450" s="206" t="s">
        <v>389</v>
      </c>
      <c r="L450" s="48"/>
      <c r="M450" s="211" t="s">
        <v>5</v>
      </c>
      <c r="N450" s="212" t="s">
        <v>51</v>
      </c>
      <c r="O450" s="49"/>
      <c r="P450" s="213">
        <f>O450*H450</f>
        <v>0</v>
      </c>
      <c r="Q450" s="213">
        <v>8.0000000000000007E-05</v>
      </c>
      <c r="R450" s="213">
        <f>Q450*H450</f>
        <v>0.090240000000000001</v>
      </c>
      <c r="S450" s="213">
        <v>0</v>
      </c>
      <c r="T450" s="214">
        <f>S450*H450</f>
        <v>0</v>
      </c>
      <c r="AR450" s="26" t="s">
        <v>286</v>
      </c>
      <c r="AT450" s="26" t="s">
        <v>282</v>
      </c>
      <c r="AU450" s="26" t="s">
        <v>87</v>
      </c>
      <c r="AY450" s="26" t="s">
        <v>281</v>
      </c>
      <c r="BE450" s="215">
        <f>IF(N450="základní",J450,0)</f>
        <v>0</v>
      </c>
      <c r="BF450" s="215">
        <f>IF(N450="snížená",J450,0)</f>
        <v>0</v>
      </c>
      <c r="BG450" s="215">
        <f>IF(N450="zákl. přenesená",J450,0)</f>
        <v>0</v>
      </c>
      <c r="BH450" s="215">
        <f>IF(N450="sníž. přenesená",J450,0)</f>
        <v>0</v>
      </c>
      <c r="BI450" s="215">
        <f>IF(N450="nulová",J450,0)</f>
        <v>0</v>
      </c>
      <c r="BJ450" s="26" t="s">
        <v>24</v>
      </c>
      <c r="BK450" s="215">
        <f>ROUND(I450*H450,2)</f>
        <v>0</v>
      </c>
      <c r="BL450" s="26" t="s">
        <v>286</v>
      </c>
      <c r="BM450" s="26" t="s">
        <v>7416</v>
      </c>
    </row>
    <row r="451" s="1" customFormat="1">
      <c r="B451" s="48"/>
      <c r="D451" s="216" t="s">
        <v>288</v>
      </c>
      <c r="F451" s="217" t="s">
        <v>7417</v>
      </c>
      <c r="I451" s="218"/>
      <c r="L451" s="48"/>
      <c r="M451" s="219"/>
      <c r="N451" s="49"/>
      <c r="O451" s="49"/>
      <c r="P451" s="49"/>
      <c r="Q451" s="49"/>
      <c r="R451" s="49"/>
      <c r="S451" s="49"/>
      <c r="T451" s="87"/>
      <c r="AT451" s="26" t="s">
        <v>288</v>
      </c>
      <c r="AU451" s="26" t="s">
        <v>87</v>
      </c>
    </row>
    <row r="452" s="12" customFormat="1">
      <c r="B452" s="232"/>
      <c r="D452" s="216" t="s">
        <v>402</v>
      </c>
      <c r="E452" s="233" t="s">
        <v>5</v>
      </c>
      <c r="F452" s="234" t="s">
        <v>7418</v>
      </c>
      <c r="H452" s="233" t="s">
        <v>5</v>
      </c>
      <c r="I452" s="235"/>
      <c r="L452" s="232"/>
      <c r="M452" s="236"/>
      <c r="N452" s="237"/>
      <c r="O452" s="237"/>
      <c r="P452" s="237"/>
      <c r="Q452" s="237"/>
      <c r="R452" s="237"/>
      <c r="S452" s="237"/>
      <c r="T452" s="238"/>
      <c r="AT452" s="233" t="s">
        <v>402</v>
      </c>
      <c r="AU452" s="233" t="s">
        <v>87</v>
      </c>
      <c r="AV452" s="12" t="s">
        <v>24</v>
      </c>
      <c r="AW452" s="12" t="s">
        <v>43</v>
      </c>
      <c r="AX452" s="12" t="s">
        <v>80</v>
      </c>
      <c r="AY452" s="233" t="s">
        <v>281</v>
      </c>
    </row>
    <row r="453" s="13" customFormat="1">
      <c r="B453" s="239"/>
      <c r="D453" s="216" t="s">
        <v>402</v>
      </c>
      <c r="E453" s="240" t="s">
        <v>5</v>
      </c>
      <c r="F453" s="241" t="s">
        <v>7419</v>
      </c>
      <c r="H453" s="242">
        <v>1128</v>
      </c>
      <c r="I453" s="243"/>
      <c r="L453" s="239"/>
      <c r="M453" s="244"/>
      <c r="N453" s="245"/>
      <c r="O453" s="245"/>
      <c r="P453" s="245"/>
      <c r="Q453" s="245"/>
      <c r="R453" s="245"/>
      <c r="S453" s="245"/>
      <c r="T453" s="246"/>
      <c r="AT453" s="240" t="s">
        <v>402</v>
      </c>
      <c r="AU453" s="240" t="s">
        <v>87</v>
      </c>
      <c r="AV453" s="13" t="s">
        <v>87</v>
      </c>
      <c r="AW453" s="13" t="s">
        <v>43</v>
      </c>
      <c r="AX453" s="13" t="s">
        <v>80</v>
      </c>
      <c r="AY453" s="240" t="s">
        <v>281</v>
      </c>
    </row>
    <row r="454" s="14" customFormat="1">
      <c r="B454" s="247"/>
      <c r="D454" s="216" t="s">
        <v>402</v>
      </c>
      <c r="E454" s="248" t="s">
        <v>5</v>
      </c>
      <c r="F454" s="249" t="s">
        <v>405</v>
      </c>
      <c r="H454" s="250">
        <v>1128</v>
      </c>
      <c r="I454" s="251"/>
      <c r="L454" s="247"/>
      <c r="M454" s="252"/>
      <c r="N454" s="253"/>
      <c r="O454" s="253"/>
      <c r="P454" s="253"/>
      <c r="Q454" s="253"/>
      <c r="R454" s="253"/>
      <c r="S454" s="253"/>
      <c r="T454" s="254"/>
      <c r="AT454" s="248" t="s">
        <v>402</v>
      </c>
      <c r="AU454" s="248" t="s">
        <v>87</v>
      </c>
      <c r="AV454" s="14" t="s">
        <v>286</v>
      </c>
      <c r="AW454" s="14" t="s">
        <v>43</v>
      </c>
      <c r="AX454" s="14" t="s">
        <v>24</v>
      </c>
      <c r="AY454" s="248" t="s">
        <v>281</v>
      </c>
    </row>
    <row r="455" s="1" customFormat="1" ht="25.5" customHeight="1">
      <c r="B455" s="203"/>
      <c r="C455" s="255" t="s">
        <v>1067</v>
      </c>
      <c r="D455" s="255" t="s">
        <v>512</v>
      </c>
      <c r="E455" s="256" t="s">
        <v>7420</v>
      </c>
      <c r="F455" s="257" t="s">
        <v>7421</v>
      </c>
      <c r="G455" s="258" t="s">
        <v>470</v>
      </c>
      <c r="H455" s="259">
        <v>0.55900000000000005</v>
      </c>
      <c r="I455" s="260"/>
      <c r="J455" s="261">
        <f>ROUND(I455*H455,2)</f>
        <v>0</v>
      </c>
      <c r="K455" s="257" t="s">
        <v>389</v>
      </c>
      <c r="L455" s="262"/>
      <c r="M455" s="263" t="s">
        <v>5</v>
      </c>
      <c r="N455" s="264" t="s">
        <v>51</v>
      </c>
      <c r="O455" s="49"/>
      <c r="P455" s="213">
        <f>O455*H455</f>
        <v>0</v>
      </c>
      <c r="Q455" s="213">
        <v>1</v>
      </c>
      <c r="R455" s="213">
        <f>Q455*H455</f>
        <v>0.55900000000000005</v>
      </c>
      <c r="S455" s="213">
        <v>0</v>
      </c>
      <c r="T455" s="214">
        <f>S455*H455</f>
        <v>0</v>
      </c>
      <c r="AR455" s="26" t="s">
        <v>316</v>
      </c>
      <c r="AT455" s="26" t="s">
        <v>512</v>
      </c>
      <c r="AU455" s="26" t="s">
        <v>87</v>
      </c>
      <c r="AY455" s="26" t="s">
        <v>281</v>
      </c>
      <c r="BE455" s="215">
        <f>IF(N455="základní",J455,0)</f>
        <v>0</v>
      </c>
      <c r="BF455" s="215">
        <f>IF(N455="snížená",J455,0)</f>
        <v>0</v>
      </c>
      <c r="BG455" s="215">
        <f>IF(N455="zákl. přenesená",J455,0)</f>
        <v>0</v>
      </c>
      <c r="BH455" s="215">
        <f>IF(N455="sníž. přenesená",J455,0)</f>
        <v>0</v>
      </c>
      <c r="BI455" s="215">
        <f>IF(N455="nulová",J455,0)</f>
        <v>0</v>
      </c>
      <c r="BJ455" s="26" t="s">
        <v>24</v>
      </c>
      <c r="BK455" s="215">
        <f>ROUND(I455*H455,2)</f>
        <v>0</v>
      </c>
      <c r="BL455" s="26" t="s">
        <v>286</v>
      </c>
      <c r="BM455" s="26" t="s">
        <v>7422</v>
      </c>
    </row>
    <row r="456" s="1" customFormat="1">
      <c r="B456" s="48"/>
      <c r="D456" s="216" t="s">
        <v>288</v>
      </c>
      <c r="F456" s="217" t="s">
        <v>7421</v>
      </c>
      <c r="I456" s="218"/>
      <c r="L456" s="48"/>
      <c r="M456" s="219"/>
      <c r="N456" s="49"/>
      <c r="O456" s="49"/>
      <c r="P456" s="49"/>
      <c r="Q456" s="49"/>
      <c r="R456" s="49"/>
      <c r="S456" s="49"/>
      <c r="T456" s="87"/>
      <c r="AT456" s="26" t="s">
        <v>288</v>
      </c>
      <c r="AU456" s="26" t="s">
        <v>87</v>
      </c>
    </row>
    <row r="457" s="12" customFormat="1">
      <c r="B457" s="232"/>
      <c r="D457" s="216" t="s">
        <v>402</v>
      </c>
      <c r="E457" s="233" t="s">
        <v>5</v>
      </c>
      <c r="F457" s="234" t="s">
        <v>7418</v>
      </c>
      <c r="H457" s="233" t="s">
        <v>5</v>
      </c>
      <c r="I457" s="235"/>
      <c r="L457" s="232"/>
      <c r="M457" s="236"/>
      <c r="N457" s="237"/>
      <c r="O457" s="237"/>
      <c r="P457" s="237"/>
      <c r="Q457" s="237"/>
      <c r="R457" s="237"/>
      <c r="S457" s="237"/>
      <c r="T457" s="238"/>
      <c r="AT457" s="233" t="s">
        <v>402</v>
      </c>
      <c r="AU457" s="233" t="s">
        <v>87</v>
      </c>
      <c r="AV457" s="12" t="s">
        <v>24</v>
      </c>
      <c r="AW457" s="12" t="s">
        <v>43</v>
      </c>
      <c r="AX457" s="12" t="s">
        <v>80</v>
      </c>
      <c r="AY457" s="233" t="s">
        <v>281</v>
      </c>
    </row>
    <row r="458" s="13" customFormat="1">
      <c r="B458" s="239"/>
      <c r="D458" s="216" t="s">
        <v>402</v>
      </c>
      <c r="E458" s="240" t="s">
        <v>5</v>
      </c>
      <c r="F458" s="241" t="s">
        <v>7423</v>
      </c>
      <c r="H458" s="242">
        <v>0.50800000000000001</v>
      </c>
      <c r="I458" s="243"/>
      <c r="L458" s="239"/>
      <c r="M458" s="244"/>
      <c r="N458" s="245"/>
      <c r="O458" s="245"/>
      <c r="P458" s="245"/>
      <c r="Q458" s="245"/>
      <c r="R458" s="245"/>
      <c r="S458" s="245"/>
      <c r="T458" s="246"/>
      <c r="AT458" s="240" t="s">
        <v>402</v>
      </c>
      <c r="AU458" s="240" t="s">
        <v>87</v>
      </c>
      <c r="AV458" s="13" t="s">
        <v>87</v>
      </c>
      <c r="AW458" s="13" t="s">
        <v>43</v>
      </c>
      <c r="AX458" s="13" t="s">
        <v>80</v>
      </c>
      <c r="AY458" s="240" t="s">
        <v>281</v>
      </c>
    </row>
    <row r="459" s="13" customFormat="1">
      <c r="B459" s="239"/>
      <c r="D459" s="216" t="s">
        <v>402</v>
      </c>
      <c r="E459" s="240" t="s">
        <v>5</v>
      </c>
      <c r="F459" s="241" t="s">
        <v>7424</v>
      </c>
      <c r="H459" s="242">
        <v>0.050999999999999997</v>
      </c>
      <c r="I459" s="243"/>
      <c r="L459" s="239"/>
      <c r="M459" s="244"/>
      <c r="N459" s="245"/>
      <c r="O459" s="245"/>
      <c r="P459" s="245"/>
      <c r="Q459" s="245"/>
      <c r="R459" s="245"/>
      <c r="S459" s="245"/>
      <c r="T459" s="246"/>
      <c r="AT459" s="240" t="s">
        <v>402</v>
      </c>
      <c r="AU459" s="240" t="s">
        <v>87</v>
      </c>
      <c r="AV459" s="13" t="s">
        <v>87</v>
      </c>
      <c r="AW459" s="13" t="s">
        <v>43</v>
      </c>
      <c r="AX459" s="13" t="s">
        <v>80</v>
      </c>
      <c r="AY459" s="240" t="s">
        <v>281</v>
      </c>
    </row>
    <row r="460" s="14" customFormat="1">
      <c r="B460" s="247"/>
      <c r="D460" s="216" t="s">
        <v>402</v>
      </c>
      <c r="E460" s="248" t="s">
        <v>5</v>
      </c>
      <c r="F460" s="249" t="s">
        <v>405</v>
      </c>
      <c r="H460" s="250">
        <v>0.55900000000000005</v>
      </c>
      <c r="I460" s="251"/>
      <c r="L460" s="247"/>
      <c r="M460" s="252"/>
      <c r="N460" s="253"/>
      <c r="O460" s="253"/>
      <c r="P460" s="253"/>
      <c r="Q460" s="253"/>
      <c r="R460" s="253"/>
      <c r="S460" s="253"/>
      <c r="T460" s="254"/>
      <c r="AT460" s="248" t="s">
        <v>402</v>
      </c>
      <c r="AU460" s="248" t="s">
        <v>87</v>
      </c>
      <c r="AV460" s="14" t="s">
        <v>286</v>
      </c>
      <c r="AW460" s="14" t="s">
        <v>43</v>
      </c>
      <c r="AX460" s="14" t="s">
        <v>24</v>
      </c>
      <c r="AY460" s="248" t="s">
        <v>281</v>
      </c>
    </row>
    <row r="461" s="1" customFormat="1" ht="25.5" customHeight="1">
      <c r="B461" s="203"/>
      <c r="C461" s="204" t="s">
        <v>1072</v>
      </c>
      <c r="D461" s="204" t="s">
        <v>282</v>
      </c>
      <c r="E461" s="205" t="s">
        <v>7425</v>
      </c>
      <c r="F461" s="206" t="s">
        <v>7426</v>
      </c>
      <c r="G461" s="207" t="s">
        <v>515</v>
      </c>
      <c r="H461" s="208">
        <v>752</v>
      </c>
      <c r="I461" s="209"/>
      <c r="J461" s="210">
        <f>ROUND(I461*H461,2)</f>
        <v>0</v>
      </c>
      <c r="K461" s="206" t="s">
        <v>389</v>
      </c>
      <c r="L461" s="48"/>
      <c r="M461" s="211" t="s">
        <v>5</v>
      </c>
      <c r="N461" s="212" t="s">
        <v>51</v>
      </c>
      <c r="O461" s="49"/>
      <c r="P461" s="213">
        <f>O461*H461</f>
        <v>0</v>
      </c>
      <c r="Q461" s="213">
        <v>0.00025000000000000001</v>
      </c>
      <c r="R461" s="213">
        <f>Q461*H461</f>
        <v>0.188</v>
      </c>
      <c r="S461" s="213">
        <v>0</v>
      </c>
      <c r="T461" s="214">
        <f>S461*H461</f>
        <v>0</v>
      </c>
      <c r="AR461" s="26" t="s">
        <v>286</v>
      </c>
      <c r="AT461" s="26" t="s">
        <v>282</v>
      </c>
      <c r="AU461" s="26" t="s">
        <v>87</v>
      </c>
      <c r="AY461" s="26" t="s">
        <v>281</v>
      </c>
      <c r="BE461" s="215">
        <f>IF(N461="základní",J461,0)</f>
        <v>0</v>
      </c>
      <c r="BF461" s="215">
        <f>IF(N461="snížená",J461,0)</f>
        <v>0</v>
      </c>
      <c r="BG461" s="215">
        <f>IF(N461="zákl. přenesená",J461,0)</f>
        <v>0</v>
      </c>
      <c r="BH461" s="215">
        <f>IF(N461="sníž. přenesená",J461,0)</f>
        <v>0</v>
      </c>
      <c r="BI461" s="215">
        <f>IF(N461="nulová",J461,0)</f>
        <v>0</v>
      </c>
      <c r="BJ461" s="26" t="s">
        <v>24</v>
      </c>
      <c r="BK461" s="215">
        <f>ROUND(I461*H461,2)</f>
        <v>0</v>
      </c>
      <c r="BL461" s="26" t="s">
        <v>286</v>
      </c>
      <c r="BM461" s="26" t="s">
        <v>7427</v>
      </c>
    </row>
    <row r="462" s="1" customFormat="1">
      <c r="B462" s="48"/>
      <c r="D462" s="216" t="s">
        <v>288</v>
      </c>
      <c r="F462" s="217" t="s">
        <v>7428</v>
      </c>
      <c r="I462" s="218"/>
      <c r="L462" s="48"/>
      <c r="M462" s="219"/>
      <c r="N462" s="49"/>
      <c r="O462" s="49"/>
      <c r="P462" s="49"/>
      <c r="Q462" s="49"/>
      <c r="R462" s="49"/>
      <c r="S462" s="49"/>
      <c r="T462" s="87"/>
      <c r="AT462" s="26" t="s">
        <v>288</v>
      </c>
      <c r="AU462" s="26" t="s">
        <v>87</v>
      </c>
    </row>
    <row r="463" s="12" customFormat="1">
      <c r="B463" s="232"/>
      <c r="D463" s="216" t="s">
        <v>402</v>
      </c>
      <c r="E463" s="233" t="s">
        <v>5</v>
      </c>
      <c r="F463" s="234" t="s">
        <v>7429</v>
      </c>
      <c r="H463" s="233" t="s">
        <v>5</v>
      </c>
      <c r="I463" s="235"/>
      <c r="L463" s="232"/>
      <c r="M463" s="236"/>
      <c r="N463" s="237"/>
      <c r="O463" s="237"/>
      <c r="P463" s="237"/>
      <c r="Q463" s="237"/>
      <c r="R463" s="237"/>
      <c r="S463" s="237"/>
      <c r="T463" s="238"/>
      <c r="AT463" s="233" t="s">
        <v>402</v>
      </c>
      <c r="AU463" s="233" t="s">
        <v>87</v>
      </c>
      <c r="AV463" s="12" t="s">
        <v>24</v>
      </c>
      <c r="AW463" s="12" t="s">
        <v>43</v>
      </c>
      <c r="AX463" s="12" t="s">
        <v>80</v>
      </c>
      <c r="AY463" s="233" t="s">
        <v>281</v>
      </c>
    </row>
    <row r="464" s="13" customFormat="1">
      <c r="B464" s="239"/>
      <c r="D464" s="216" t="s">
        <v>402</v>
      </c>
      <c r="E464" s="240" t="s">
        <v>5</v>
      </c>
      <c r="F464" s="241" t="s">
        <v>7430</v>
      </c>
      <c r="H464" s="242">
        <v>752</v>
      </c>
      <c r="I464" s="243"/>
      <c r="L464" s="239"/>
      <c r="M464" s="244"/>
      <c r="N464" s="245"/>
      <c r="O464" s="245"/>
      <c r="P464" s="245"/>
      <c r="Q464" s="245"/>
      <c r="R464" s="245"/>
      <c r="S464" s="245"/>
      <c r="T464" s="246"/>
      <c r="AT464" s="240" t="s">
        <v>402</v>
      </c>
      <c r="AU464" s="240" t="s">
        <v>87</v>
      </c>
      <c r="AV464" s="13" t="s">
        <v>87</v>
      </c>
      <c r="AW464" s="13" t="s">
        <v>43</v>
      </c>
      <c r="AX464" s="13" t="s">
        <v>80</v>
      </c>
      <c r="AY464" s="240" t="s">
        <v>281</v>
      </c>
    </row>
    <row r="465" s="14" customFormat="1">
      <c r="B465" s="247"/>
      <c r="D465" s="216" t="s">
        <v>402</v>
      </c>
      <c r="E465" s="248" t="s">
        <v>5</v>
      </c>
      <c r="F465" s="249" t="s">
        <v>405</v>
      </c>
      <c r="H465" s="250">
        <v>752</v>
      </c>
      <c r="I465" s="251"/>
      <c r="L465" s="247"/>
      <c r="M465" s="252"/>
      <c r="N465" s="253"/>
      <c r="O465" s="253"/>
      <c r="P465" s="253"/>
      <c r="Q465" s="253"/>
      <c r="R465" s="253"/>
      <c r="S465" s="253"/>
      <c r="T465" s="254"/>
      <c r="AT465" s="248" t="s">
        <v>402</v>
      </c>
      <c r="AU465" s="248" t="s">
        <v>87</v>
      </c>
      <c r="AV465" s="14" t="s">
        <v>286</v>
      </c>
      <c r="AW465" s="14" t="s">
        <v>43</v>
      </c>
      <c r="AX465" s="14" t="s">
        <v>24</v>
      </c>
      <c r="AY465" s="248" t="s">
        <v>281</v>
      </c>
    </row>
    <row r="466" s="1" customFormat="1" ht="25.5" customHeight="1">
      <c r="B466" s="203"/>
      <c r="C466" s="204" t="s">
        <v>1078</v>
      </c>
      <c r="D466" s="204" t="s">
        <v>282</v>
      </c>
      <c r="E466" s="205" t="s">
        <v>7431</v>
      </c>
      <c r="F466" s="206" t="s">
        <v>7432</v>
      </c>
      <c r="G466" s="207" t="s">
        <v>394</v>
      </c>
      <c r="H466" s="208">
        <v>1000.16</v>
      </c>
      <c r="I466" s="209"/>
      <c r="J466" s="210">
        <f>ROUND(I466*H466,2)</f>
        <v>0</v>
      </c>
      <c r="K466" s="206" t="s">
        <v>389</v>
      </c>
      <c r="L466" s="48"/>
      <c r="M466" s="211" t="s">
        <v>5</v>
      </c>
      <c r="N466" s="212" t="s">
        <v>51</v>
      </c>
      <c r="O466" s="49"/>
      <c r="P466" s="213">
        <f>O466*H466</f>
        <v>0</v>
      </c>
      <c r="Q466" s="213">
        <v>4.0000000000000003E-05</v>
      </c>
      <c r="R466" s="213">
        <f>Q466*H466</f>
        <v>0.040006400000000004</v>
      </c>
      <c r="S466" s="213">
        <v>0.001</v>
      </c>
      <c r="T466" s="214">
        <f>S466*H466</f>
        <v>1.0001599999999999</v>
      </c>
      <c r="AR466" s="26" t="s">
        <v>286</v>
      </c>
      <c r="AT466" s="26" t="s">
        <v>282</v>
      </c>
      <c r="AU466" s="26" t="s">
        <v>87</v>
      </c>
      <c r="AY466" s="26" t="s">
        <v>281</v>
      </c>
      <c r="BE466" s="215">
        <f>IF(N466="základní",J466,0)</f>
        <v>0</v>
      </c>
      <c r="BF466" s="215">
        <f>IF(N466="snížená",J466,0)</f>
        <v>0</v>
      </c>
      <c r="BG466" s="215">
        <f>IF(N466="zákl. přenesená",J466,0)</f>
        <v>0</v>
      </c>
      <c r="BH466" s="215">
        <f>IF(N466="sníž. přenesená",J466,0)</f>
        <v>0</v>
      </c>
      <c r="BI466" s="215">
        <f>IF(N466="nulová",J466,0)</f>
        <v>0</v>
      </c>
      <c r="BJ466" s="26" t="s">
        <v>24</v>
      </c>
      <c r="BK466" s="215">
        <f>ROUND(I466*H466,2)</f>
        <v>0</v>
      </c>
      <c r="BL466" s="26" t="s">
        <v>286</v>
      </c>
      <c r="BM466" s="26" t="s">
        <v>7433</v>
      </c>
    </row>
    <row r="467" s="1" customFormat="1">
      <c r="B467" s="48"/>
      <c r="D467" s="216" t="s">
        <v>288</v>
      </c>
      <c r="F467" s="217" t="s">
        <v>7434</v>
      </c>
      <c r="I467" s="218"/>
      <c r="L467" s="48"/>
      <c r="M467" s="219"/>
      <c r="N467" s="49"/>
      <c r="O467" s="49"/>
      <c r="P467" s="49"/>
      <c r="Q467" s="49"/>
      <c r="R467" s="49"/>
      <c r="S467" s="49"/>
      <c r="T467" s="87"/>
      <c r="AT467" s="26" t="s">
        <v>288</v>
      </c>
      <c r="AU467" s="26" t="s">
        <v>87</v>
      </c>
    </row>
    <row r="468" s="12" customFormat="1">
      <c r="B468" s="232"/>
      <c r="D468" s="216" t="s">
        <v>402</v>
      </c>
      <c r="E468" s="233" t="s">
        <v>5</v>
      </c>
      <c r="F468" s="234" t="s">
        <v>7418</v>
      </c>
      <c r="H468" s="233" t="s">
        <v>5</v>
      </c>
      <c r="I468" s="235"/>
      <c r="L468" s="232"/>
      <c r="M468" s="236"/>
      <c r="N468" s="237"/>
      <c r="O468" s="237"/>
      <c r="P468" s="237"/>
      <c r="Q468" s="237"/>
      <c r="R468" s="237"/>
      <c r="S468" s="237"/>
      <c r="T468" s="238"/>
      <c r="AT468" s="233" t="s">
        <v>402</v>
      </c>
      <c r="AU468" s="233" t="s">
        <v>87</v>
      </c>
      <c r="AV468" s="12" t="s">
        <v>24</v>
      </c>
      <c r="AW468" s="12" t="s">
        <v>43</v>
      </c>
      <c r="AX468" s="12" t="s">
        <v>80</v>
      </c>
      <c r="AY468" s="233" t="s">
        <v>281</v>
      </c>
    </row>
    <row r="469" s="13" customFormat="1">
      <c r="B469" s="239"/>
      <c r="D469" s="216" t="s">
        <v>402</v>
      </c>
      <c r="E469" s="240" t="s">
        <v>5</v>
      </c>
      <c r="F469" s="241" t="s">
        <v>7435</v>
      </c>
      <c r="H469" s="242">
        <v>248.16</v>
      </c>
      <c r="I469" s="243"/>
      <c r="L469" s="239"/>
      <c r="M469" s="244"/>
      <c r="N469" s="245"/>
      <c r="O469" s="245"/>
      <c r="P469" s="245"/>
      <c r="Q469" s="245"/>
      <c r="R469" s="245"/>
      <c r="S469" s="245"/>
      <c r="T469" s="246"/>
      <c r="AT469" s="240" t="s">
        <v>402</v>
      </c>
      <c r="AU469" s="240" t="s">
        <v>87</v>
      </c>
      <c r="AV469" s="13" t="s">
        <v>87</v>
      </c>
      <c r="AW469" s="13" t="s">
        <v>43</v>
      </c>
      <c r="AX469" s="13" t="s">
        <v>80</v>
      </c>
      <c r="AY469" s="240" t="s">
        <v>281</v>
      </c>
    </row>
    <row r="470" s="12" customFormat="1">
      <c r="B470" s="232"/>
      <c r="D470" s="216" t="s">
        <v>402</v>
      </c>
      <c r="E470" s="233" t="s">
        <v>5</v>
      </c>
      <c r="F470" s="234" t="s">
        <v>7429</v>
      </c>
      <c r="H470" s="233" t="s">
        <v>5</v>
      </c>
      <c r="I470" s="235"/>
      <c r="L470" s="232"/>
      <c r="M470" s="236"/>
      <c r="N470" s="237"/>
      <c r="O470" s="237"/>
      <c r="P470" s="237"/>
      <c r="Q470" s="237"/>
      <c r="R470" s="237"/>
      <c r="S470" s="237"/>
      <c r="T470" s="238"/>
      <c r="AT470" s="233" t="s">
        <v>402</v>
      </c>
      <c r="AU470" s="233" t="s">
        <v>87</v>
      </c>
      <c r="AV470" s="12" t="s">
        <v>24</v>
      </c>
      <c r="AW470" s="12" t="s">
        <v>43</v>
      </c>
      <c r="AX470" s="12" t="s">
        <v>80</v>
      </c>
      <c r="AY470" s="233" t="s">
        <v>281</v>
      </c>
    </row>
    <row r="471" s="13" customFormat="1">
      <c r="B471" s="239"/>
      <c r="D471" s="216" t="s">
        <v>402</v>
      </c>
      <c r="E471" s="240" t="s">
        <v>5</v>
      </c>
      <c r="F471" s="241" t="s">
        <v>7430</v>
      </c>
      <c r="H471" s="242">
        <v>752</v>
      </c>
      <c r="I471" s="243"/>
      <c r="L471" s="239"/>
      <c r="M471" s="244"/>
      <c r="N471" s="245"/>
      <c r="O471" s="245"/>
      <c r="P471" s="245"/>
      <c r="Q471" s="245"/>
      <c r="R471" s="245"/>
      <c r="S471" s="245"/>
      <c r="T471" s="246"/>
      <c r="AT471" s="240" t="s">
        <v>402</v>
      </c>
      <c r="AU471" s="240" t="s">
        <v>87</v>
      </c>
      <c r="AV471" s="13" t="s">
        <v>87</v>
      </c>
      <c r="AW471" s="13" t="s">
        <v>43</v>
      </c>
      <c r="AX471" s="13" t="s">
        <v>80</v>
      </c>
      <c r="AY471" s="240" t="s">
        <v>281</v>
      </c>
    </row>
    <row r="472" s="14" customFormat="1">
      <c r="B472" s="247"/>
      <c r="D472" s="216" t="s">
        <v>402</v>
      </c>
      <c r="E472" s="248" t="s">
        <v>5</v>
      </c>
      <c r="F472" s="249" t="s">
        <v>405</v>
      </c>
      <c r="H472" s="250">
        <v>1000.16</v>
      </c>
      <c r="I472" s="251"/>
      <c r="L472" s="247"/>
      <c r="M472" s="252"/>
      <c r="N472" s="253"/>
      <c r="O472" s="253"/>
      <c r="P472" s="253"/>
      <c r="Q472" s="253"/>
      <c r="R472" s="253"/>
      <c r="S472" s="253"/>
      <c r="T472" s="254"/>
      <c r="AT472" s="248" t="s">
        <v>402</v>
      </c>
      <c r="AU472" s="248" t="s">
        <v>87</v>
      </c>
      <c r="AV472" s="14" t="s">
        <v>286</v>
      </c>
      <c r="AW472" s="14" t="s">
        <v>43</v>
      </c>
      <c r="AX472" s="14" t="s">
        <v>24</v>
      </c>
      <c r="AY472" s="248" t="s">
        <v>281</v>
      </c>
    </row>
    <row r="473" s="10" customFormat="1" ht="29.88" customHeight="1">
      <c r="B473" s="192"/>
      <c r="D473" s="193" t="s">
        <v>79</v>
      </c>
      <c r="E473" s="230" t="s">
        <v>518</v>
      </c>
      <c r="F473" s="230" t="s">
        <v>519</v>
      </c>
      <c r="I473" s="195"/>
      <c r="J473" s="231">
        <f>BK473</f>
        <v>0</v>
      </c>
      <c r="L473" s="192"/>
      <c r="M473" s="197"/>
      <c r="N473" s="198"/>
      <c r="O473" s="198"/>
      <c r="P473" s="199">
        <f>SUM(P474:P475)</f>
        <v>0</v>
      </c>
      <c r="Q473" s="198"/>
      <c r="R473" s="199">
        <f>SUM(R474:R475)</f>
        <v>0</v>
      </c>
      <c r="S473" s="198"/>
      <c r="T473" s="200">
        <f>SUM(T474:T475)</f>
        <v>0</v>
      </c>
      <c r="AR473" s="193" t="s">
        <v>24</v>
      </c>
      <c r="AT473" s="201" t="s">
        <v>79</v>
      </c>
      <c r="AU473" s="201" t="s">
        <v>24</v>
      </c>
      <c r="AY473" s="193" t="s">
        <v>281</v>
      </c>
      <c r="BK473" s="202">
        <f>SUM(BK474:BK475)</f>
        <v>0</v>
      </c>
    </row>
    <row r="474" s="1" customFormat="1" ht="16.5" customHeight="1">
      <c r="B474" s="203"/>
      <c r="C474" s="204" t="s">
        <v>1084</v>
      </c>
      <c r="D474" s="204" t="s">
        <v>282</v>
      </c>
      <c r="E474" s="205" t="s">
        <v>520</v>
      </c>
      <c r="F474" s="206" t="s">
        <v>521</v>
      </c>
      <c r="G474" s="207" t="s">
        <v>470</v>
      </c>
      <c r="H474" s="208">
        <v>914.16800000000001</v>
      </c>
      <c r="I474" s="209"/>
      <c r="J474" s="210">
        <f>ROUND(I474*H474,2)</f>
        <v>0</v>
      </c>
      <c r="K474" s="206" t="s">
        <v>389</v>
      </c>
      <c r="L474" s="48"/>
      <c r="M474" s="211" t="s">
        <v>5</v>
      </c>
      <c r="N474" s="212" t="s">
        <v>51</v>
      </c>
      <c r="O474" s="49"/>
      <c r="P474" s="213">
        <f>O474*H474</f>
        <v>0</v>
      </c>
      <c r="Q474" s="213">
        <v>0</v>
      </c>
      <c r="R474" s="213">
        <f>Q474*H474</f>
        <v>0</v>
      </c>
      <c r="S474" s="213">
        <v>0</v>
      </c>
      <c r="T474" s="214">
        <f>S474*H474</f>
        <v>0</v>
      </c>
      <c r="AR474" s="26" t="s">
        <v>286</v>
      </c>
      <c r="AT474" s="26" t="s">
        <v>282</v>
      </c>
      <c r="AU474" s="26" t="s">
        <v>87</v>
      </c>
      <c r="AY474" s="26" t="s">
        <v>281</v>
      </c>
      <c r="BE474" s="215">
        <f>IF(N474="základní",J474,0)</f>
        <v>0</v>
      </c>
      <c r="BF474" s="215">
        <f>IF(N474="snížená",J474,0)</f>
        <v>0</v>
      </c>
      <c r="BG474" s="215">
        <f>IF(N474="zákl. přenesená",J474,0)</f>
        <v>0</v>
      </c>
      <c r="BH474" s="215">
        <f>IF(N474="sníž. přenesená",J474,0)</f>
        <v>0</v>
      </c>
      <c r="BI474" s="215">
        <f>IF(N474="nulová",J474,0)</f>
        <v>0</v>
      </c>
      <c r="BJ474" s="26" t="s">
        <v>24</v>
      </c>
      <c r="BK474" s="215">
        <f>ROUND(I474*H474,2)</f>
        <v>0</v>
      </c>
      <c r="BL474" s="26" t="s">
        <v>286</v>
      </c>
      <c r="BM474" s="26" t="s">
        <v>7436</v>
      </c>
    </row>
    <row r="475" s="1" customFormat="1">
      <c r="B475" s="48"/>
      <c r="D475" s="216" t="s">
        <v>288</v>
      </c>
      <c r="F475" s="217" t="s">
        <v>521</v>
      </c>
      <c r="I475" s="218"/>
      <c r="L475" s="48"/>
      <c r="M475" s="219"/>
      <c r="N475" s="49"/>
      <c r="O475" s="49"/>
      <c r="P475" s="49"/>
      <c r="Q475" s="49"/>
      <c r="R475" s="49"/>
      <c r="S475" s="49"/>
      <c r="T475" s="87"/>
      <c r="AT475" s="26" t="s">
        <v>288</v>
      </c>
      <c r="AU475" s="26" t="s">
        <v>87</v>
      </c>
    </row>
    <row r="476" s="10" customFormat="1" ht="37.44" customHeight="1">
      <c r="B476" s="192"/>
      <c r="D476" s="193" t="s">
        <v>79</v>
      </c>
      <c r="E476" s="194" t="s">
        <v>2270</v>
      </c>
      <c r="F476" s="194" t="s">
        <v>2271</v>
      </c>
      <c r="I476" s="195"/>
      <c r="J476" s="196">
        <f>BK476</f>
        <v>0</v>
      </c>
      <c r="L476" s="192"/>
      <c r="M476" s="197"/>
      <c r="N476" s="198"/>
      <c r="O476" s="198"/>
      <c r="P476" s="199">
        <f>P477+P480+P488</f>
        <v>0</v>
      </c>
      <c r="Q476" s="198"/>
      <c r="R476" s="199">
        <f>R477+R480+R488</f>
        <v>2.3309700000000002</v>
      </c>
      <c r="S476" s="198"/>
      <c r="T476" s="200">
        <f>T477+T480+T488</f>
        <v>0</v>
      </c>
      <c r="AR476" s="193" t="s">
        <v>87</v>
      </c>
      <c r="AT476" s="201" t="s">
        <v>79</v>
      </c>
      <c r="AU476" s="201" t="s">
        <v>80</v>
      </c>
      <c r="AY476" s="193" t="s">
        <v>281</v>
      </c>
      <c r="BK476" s="202">
        <f>BK477+BK480+BK488</f>
        <v>0</v>
      </c>
    </row>
    <row r="477" s="10" customFormat="1" ht="19.92" customHeight="1">
      <c r="B477" s="192"/>
      <c r="D477" s="193" t="s">
        <v>79</v>
      </c>
      <c r="E477" s="230" t="s">
        <v>5162</v>
      </c>
      <c r="F477" s="230" t="s">
        <v>5163</v>
      </c>
      <c r="I477" s="195"/>
      <c r="J477" s="231">
        <f>BK477</f>
        <v>0</v>
      </c>
      <c r="L477" s="192"/>
      <c r="M477" s="197"/>
      <c r="N477" s="198"/>
      <c r="O477" s="198"/>
      <c r="P477" s="199">
        <f>SUM(P478:P479)</f>
        <v>0</v>
      </c>
      <c r="Q477" s="198"/>
      <c r="R477" s="199">
        <f>SUM(R478:R479)</f>
        <v>0.017499999999999998</v>
      </c>
      <c r="S477" s="198"/>
      <c r="T477" s="200">
        <f>SUM(T478:T479)</f>
        <v>0</v>
      </c>
      <c r="AR477" s="193" t="s">
        <v>87</v>
      </c>
      <c r="AT477" s="201" t="s">
        <v>79</v>
      </c>
      <c r="AU477" s="201" t="s">
        <v>24</v>
      </c>
      <c r="AY477" s="193" t="s">
        <v>281</v>
      </c>
      <c r="BK477" s="202">
        <f>SUM(BK478:BK479)</f>
        <v>0</v>
      </c>
    </row>
    <row r="478" s="1" customFormat="1" ht="16.5" customHeight="1">
      <c r="B478" s="203"/>
      <c r="C478" s="204" t="s">
        <v>1096</v>
      </c>
      <c r="D478" s="204" t="s">
        <v>282</v>
      </c>
      <c r="E478" s="205" t="s">
        <v>5181</v>
      </c>
      <c r="F478" s="206" t="s">
        <v>7437</v>
      </c>
      <c r="G478" s="207" t="s">
        <v>394</v>
      </c>
      <c r="H478" s="208">
        <v>50</v>
      </c>
      <c r="I478" s="209"/>
      <c r="J478" s="210">
        <f>ROUND(I478*H478,2)</f>
        <v>0</v>
      </c>
      <c r="K478" s="206" t="s">
        <v>389</v>
      </c>
      <c r="L478" s="48"/>
      <c r="M478" s="211" t="s">
        <v>5</v>
      </c>
      <c r="N478" s="212" t="s">
        <v>51</v>
      </c>
      <c r="O478" s="49"/>
      <c r="P478" s="213">
        <f>O478*H478</f>
        <v>0</v>
      </c>
      <c r="Q478" s="213">
        <v>0.00035</v>
      </c>
      <c r="R478" s="213">
        <f>Q478*H478</f>
        <v>0.017499999999999998</v>
      </c>
      <c r="S478" s="213">
        <v>0</v>
      </c>
      <c r="T478" s="214">
        <f>S478*H478</f>
        <v>0</v>
      </c>
      <c r="AR478" s="26" t="s">
        <v>354</v>
      </c>
      <c r="AT478" s="26" t="s">
        <v>282</v>
      </c>
      <c r="AU478" s="26" t="s">
        <v>87</v>
      </c>
      <c r="AY478" s="26" t="s">
        <v>281</v>
      </c>
      <c r="BE478" s="215">
        <f>IF(N478="základní",J478,0)</f>
        <v>0</v>
      </c>
      <c r="BF478" s="215">
        <f>IF(N478="snížená",J478,0)</f>
        <v>0</v>
      </c>
      <c r="BG478" s="215">
        <f>IF(N478="zákl. přenesená",J478,0)</f>
        <v>0</v>
      </c>
      <c r="BH478" s="215">
        <f>IF(N478="sníž. přenesená",J478,0)</f>
        <v>0</v>
      </c>
      <c r="BI478" s="215">
        <f>IF(N478="nulová",J478,0)</f>
        <v>0</v>
      </c>
      <c r="BJ478" s="26" t="s">
        <v>24</v>
      </c>
      <c r="BK478" s="215">
        <f>ROUND(I478*H478,2)</f>
        <v>0</v>
      </c>
      <c r="BL478" s="26" t="s">
        <v>354</v>
      </c>
      <c r="BM478" s="26" t="s">
        <v>7438</v>
      </c>
    </row>
    <row r="479" s="1" customFormat="1">
      <c r="B479" s="48"/>
      <c r="D479" s="216" t="s">
        <v>288</v>
      </c>
      <c r="F479" s="217" t="s">
        <v>5184</v>
      </c>
      <c r="I479" s="218"/>
      <c r="L479" s="48"/>
      <c r="M479" s="219"/>
      <c r="N479" s="49"/>
      <c r="O479" s="49"/>
      <c r="P479" s="49"/>
      <c r="Q479" s="49"/>
      <c r="R479" s="49"/>
      <c r="S479" s="49"/>
      <c r="T479" s="87"/>
      <c r="AT479" s="26" t="s">
        <v>288</v>
      </c>
      <c r="AU479" s="26" t="s">
        <v>87</v>
      </c>
    </row>
    <row r="480" s="10" customFormat="1" ht="29.88" customHeight="1">
      <c r="B480" s="192"/>
      <c r="D480" s="193" t="s">
        <v>79</v>
      </c>
      <c r="E480" s="230" t="s">
        <v>2775</v>
      </c>
      <c r="F480" s="230" t="s">
        <v>2776</v>
      </c>
      <c r="I480" s="195"/>
      <c r="J480" s="231">
        <f>BK480</f>
        <v>0</v>
      </c>
      <c r="L480" s="192"/>
      <c r="M480" s="197"/>
      <c r="N480" s="198"/>
      <c r="O480" s="198"/>
      <c r="P480" s="199">
        <f>SUM(P481:P487)</f>
        <v>0</v>
      </c>
      <c r="Q480" s="198"/>
      <c r="R480" s="199">
        <f>SUM(R481:R487)</f>
        <v>0.0087299999999999999</v>
      </c>
      <c r="S480" s="198"/>
      <c r="T480" s="200">
        <f>SUM(T481:T487)</f>
        <v>0</v>
      </c>
      <c r="AR480" s="193" t="s">
        <v>87</v>
      </c>
      <c r="AT480" s="201" t="s">
        <v>79</v>
      </c>
      <c r="AU480" s="201" t="s">
        <v>24</v>
      </c>
      <c r="AY480" s="193" t="s">
        <v>281</v>
      </c>
      <c r="BK480" s="202">
        <f>SUM(BK481:BK487)</f>
        <v>0</v>
      </c>
    </row>
    <row r="481" s="1" customFormat="1" ht="25.5" customHeight="1">
      <c r="B481" s="203"/>
      <c r="C481" s="204" t="s">
        <v>1102</v>
      </c>
      <c r="D481" s="204" t="s">
        <v>282</v>
      </c>
      <c r="E481" s="205" t="s">
        <v>2784</v>
      </c>
      <c r="F481" s="206" t="s">
        <v>7439</v>
      </c>
      <c r="G481" s="207" t="s">
        <v>394</v>
      </c>
      <c r="H481" s="208">
        <v>3</v>
      </c>
      <c r="I481" s="209"/>
      <c r="J481" s="210">
        <f>ROUND(I481*H481,2)</f>
        <v>0</v>
      </c>
      <c r="K481" s="206" t="s">
        <v>389</v>
      </c>
      <c r="L481" s="48"/>
      <c r="M481" s="211" t="s">
        <v>5</v>
      </c>
      <c r="N481" s="212" t="s">
        <v>51</v>
      </c>
      <c r="O481" s="49"/>
      <c r="P481" s="213">
        <f>O481*H481</f>
        <v>0</v>
      </c>
      <c r="Q481" s="213">
        <v>0.0029099999999999998</v>
      </c>
      <c r="R481" s="213">
        <f>Q481*H481</f>
        <v>0.0087299999999999999</v>
      </c>
      <c r="S481" s="213">
        <v>0</v>
      </c>
      <c r="T481" s="214">
        <f>S481*H481</f>
        <v>0</v>
      </c>
      <c r="AR481" s="26" t="s">
        <v>354</v>
      </c>
      <c r="AT481" s="26" t="s">
        <v>282</v>
      </c>
      <c r="AU481" s="26" t="s">
        <v>87</v>
      </c>
      <c r="AY481" s="26" t="s">
        <v>281</v>
      </c>
      <c r="BE481" s="215">
        <f>IF(N481="základní",J481,0)</f>
        <v>0</v>
      </c>
      <c r="BF481" s="215">
        <f>IF(N481="snížená",J481,0)</f>
        <v>0</v>
      </c>
      <c r="BG481" s="215">
        <f>IF(N481="zákl. přenesená",J481,0)</f>
        <v>0</v>
      </c>
      <c r="BH481" s="215">
        <f>IF(N481="sníž. přenesená",J481,0)</f>
        <v>0</v>
      </c>
      <c r="BI481" s="215">
        <f>IF(N481="nulová",J481,0)</f>
        <v>0</v>
      </c>
      <c r="BJ481" s="26" t="s">
        <v>24</v>
      </c>
      <c r="BK481" s="215">
        <f>ROUND(I481*H481,2)</f>
        <v>0</v>
      </c>
      <c r="BL481" s="26" t="s">
        <v>354</v>
      </c>
      <c r="BM481" s="26" t="s">
        <v>7440</v>
      </c>
    </row>
    <row r="482" s="1" customFormat="1">
      <c r="B482" s="48"/>
      <c r="D482" s="216" t="s">
        <v>288</v>
      </c>
      <c r="F482" s="217" t="s">
        <v>2787</v>
      </c>
      <c r="I482" s="218"/>
      <c r="L482" s="48"/>
      <c r="M482" s="219"/>
      <c r="N482" s="49"/>
      <c r="O482" s="49"/>
      <c r="P482" s="49"/>
      <c r="Q482" s="49"/>
      <c r="R482" s="49"/>
      <c r="S482" s="49"/>
      <c r="T482" s="87"/>
      <c r="AT482" s="26" t="s">
        <v>288</v>
      </c>
      <c r="AU482" s="26" t="s">
        <v>87</v>
      </c>
    </row>
    <row r="483" s="12" customFormat="1">
      <c r="B483" s="232"/>
      <c r="D483" s="216" t="s">
        <v>402</v>
      </c>
      <c r="E483" s="233" t="s">
        <v>5</v>
      </c>
      <c r="F483" s="234" t="s">
        <v>7441</v>
      </c>
      <c r="H483" s="233" t="s">
        <v>5</v>
      </c>
      <c r="I483" s="235"/>
      <c r="L483" s="232"/>
      <c r="M483" s="236"/>
      <c r="N483" s="237"/>
      <c r="O483" s="237"/>
      <c r="P483" s="237"/>
      <c r="Q483" s="237"/>
      <c r="R483" s="237"/>
      <c r="S483" s="237"/>
      <c r="T483" s="238"/>
      <c r="AT483" s="233" t="s">
        <v>402</v>
      </c>
      <c r="AU483" s="233" t="s">
        <v>87</v>
      </c>
      <c r="AV483" s="12" t="s">
        <v>24</v>
      </c>
      <c r="AW483" s="12" t="s">
        <v>43</v>
      </c>
      <c r="AX483" s="12" t="s">
        <v>80</v>
      </c>
      <c r="AY483" s="233" t="s">
        <v>281</v>
      </c>
    </row>
    <row r="484" s="13" customFormat="1">
      <c r="B484" s="239"/>
      <c r="D484" s="216" t="s">
        <v>402</v>
      </c>
      <c r="E484" s="240" t="s">
        <v>5</v>
      </c>
      <c r="F484" s="241" t="s">
        <v>294</v>
      </c>
      <c r="H484" s="242">
        <v>3</v>
      </c>
      <c r="I484" s="243"/>
      <c r="L484" s="239"/>
      <c r="M484" s="244"/>
      <c r="N484" s="245"/>
      <c r="O484" s="245"/>
      <c r="P484" s="245"/>
      <c r="Q484" s="245"/>
      <c r="R484" s="245"/>
      <c r="S484" s="245"/>
      <c r="T484" s="246"/>
      <c r="AT484" s="240" t="s">
        <v>402</v>
      </c>
      <c r="AU484" s="240" t="s">
        <v>87</v>
      </c>
      <c r="AV484" s="13" t="s">
        <v>87</v>
      </c>
      <c r="AW484" s="13" t="s">
        <v>43</v>
      </c>
      <c r="AX484" s="13" t="s">
        <v>80</v>
      </c>
      <c r="AY484" s="240" t="s">
        <v>281</v>
      </c>
    </row>
    <row r="485" s="14" customFormat="1">
      <c r="B485" s="247"/>
      <c r="D485" s="216" t="s">
        <v>402</v>
      </c>
      <c r="E485" s="248" t="s">
        <v>5</v>
      </c>
      <c r="F485" s="249" t="s">
        <v>405</v>
      </c>
      <c r="H485" s="250">
        <v>3</v>
      </c>
      <c r="I485" s="251"/>
      <c r="L485" s="247"/>
      <c r="M485" s="252"/>
      <c r="N485" s="253"/>
      <c r="O485" s="253"/>
      <c r="P485" s="253"/>
      <c r="Q485" s="253"/>
      <c r="R485" s="253"/>
      <c r="S485" s="253"/>
      <c r="T485" s="254"/>
      <c r="AT485" s="248" t="s">
        <v>402</v>
      </c>
      <c r="AU485" s="248" t="s">
        <v>87</v>
      </c>
      <c r="AV485" s="14" t="s">
        <v>286</v>
      </c>
      <c r="AW485" s="14" t="s">
        <v>43</v>
      </c>
      <c r="AX485" s="14" t="s">
        <v>24</v>
      </c>
      <c r="AY485" s="248" t="s">
        <v>281</v>
      </c>
    </row>
    <row r="486" s="1" customFormat="1" ht="16.5" customHeight="1">
      <c r="B486" s="203"/>
      <c r="C486" s="204" t="s">
        <v>1112</v>
      </c>
      <c r="D486" s="204" t="s">
        <v>282</v>
      </c>
      <c r="E486" s="205" t="s">
        <v>7442</v>
      </c>
      <c r="F486" s="206" t="s">
        <v>7443</v>
      </c>
      <c r="G486" s="207" t="s">
        <v>470</v>
      </c>
      <c r="H486" s="208">
        <v>0.0089999999999999993</v>
      </c>
      <c r="I486" s="209"/>
      <c r="J486" s="210">
        <f>ROUND(I486*H486,2)</f>
        <v>0</v>
      </c>
      <c r="K486" s="206" t="s">
        <v>389</v>
      </c>
      <c r="L486" s="48"/>
      <c r="M486" s="211" t="s">
        <v>5</v>
      </c>
      <c r="N486" s="212" t="s">
        <v>51</v>
      </c>
      <c r="O486" s="49"/>
      <c r="P486" s="213">
        <f>O486*H486</f>
        <v>0</v>
      </c>
      <c r="Q486" s="213">
        <v>0</v>
      </c>
      <c r="R486" s="213">
        <f>Q486*H486</f>
        <v>0</v>
      </c>
      <c r="S486" s="213">
        <v>0</v>
      </c>
      <c r="T486" s="214">
        <f>S486*H486</f>
        <v>0</v>
      </c>
      <c r="AR486" s="26" t="s">
        <v>354</v>
      </c>
      <c r="AT486" s="26" t="s">
        <v>282</v>
      </c>
      <c r="AU486" s="26" t="s">
        <v>87</v>
      </c>
      <c r="AY486" s="26" t="s">
        <v>281</v>
      </c>
      <c r="BE486" s="215">
        <f>IF(N486="základní",J486,0)</f>
        <v>0</v>
      </c>
      <c r="BF486" s="215">
        <f>IF(N486="snížená",J486,0)</f>
        <v>0</v>
      </c>
      <c r="BG486" s="215">
        <f>IF(N486="zákl. přenesená",J486,0)</f>
        <v>0</v>
      </c>
      <c r="BH486" s="215">
        <f>IF(N486="sníž. přenesená",J486,0)</f>
        <v>0</v>
      </c>
      <c r="BI486" s="215">
        <f>IF(N486="nulová",J486,0)</f>
        <v>0</v>
      </c>
      <c r="BJ486" s="26" t="s">
        <v>24</v>
      </c>
      <c r="BK486" s="215">
        <f>ROUND(I486*H486,2)</f>
        <v>0</v>
      </c>
      <c r="BL486" s="26" t="s">
        <v>354</v>
      </c>
      <c r="BM486" s="26" t="s">
        <v>7444</v>
      </c>
    </row>
    <row r="487" s="1" customFormat="1">
      <c r="B487" s="48"/>
      <c r="D487" s="216" t="s">
        <v>288</v>
      </c>
      <c r="F487" s="217" t="s">
        <v>7445</v>
      </c>
      <c r="I487" s="218"/>
      <c r="L487" s="48"/>
      <c r="M487" s="219"/>
      <c r="N487" s="49"/>
      <c r="O487" s="49"/>
      <c r="P487" s="49"/>
      <c r="Q487" s="49"/>
      <c r="R487" s="49"/>
      <c r="S487" s="49"/>
      <c r="T487" s="87"/>
      <c r="AT487" s="26" t="s">
        <v>288</v>
      </c>
      <c r="AU487" s="26" t="s">
        <v>87</v>
      </c>
    </row>
    <row r="488" s="10" customFormat="1" ht="29.88" customHeight="1">
      <c r="B488" s="192"/>
      <c r="D488" s="193" t="s">
        <v>79</v>
      </c>
      <c r="E488" s="230" t="s">
        <v>3100</v>
      </c>
      <c r="F488" s="230" t="s">
        <v>3101</v>
      </c>
      <c r="I488" s="195"/>
      <c r="J488" s="231">
        <f>BK488</f>
        <v>0</v>
      </c>
      <c r="L488" s="192"/>
      <c r="M488" s="197"/>
      <c r="N488" s="198"/>
      <c r="O488" s="198"/>
      <c r="P488" s="199">
        <f>SUM(P489:P502)</f>
        <v>0</v>
      </c>
      <c r="Q488" s="198"/>
      <c r="R488" s="199">
        <f>SUM(R489:R502)</f>
        <v>2.3047400000000002</v>
      </c>
      <c r="S488" s="198"/>
      <c r="T488" s="200">
        <f>SUM(T489:T502)</f>
        <v>0</v>
      </c>
      <c r="AR488" s="193" t="s">
        <v>87</v>
      </c>
      <c r="AT488" s="201" t="s">
        <v>79</v>
      </c>
      <c r="AU488" s="201" t="s">
        <v>24</v>
      </c>
      <c r="AY488" s="193" t="s">
        <v>281</v>
      </c>
      <c r="BK488" s="202">
        <f>SUM(BK489:BK502)</f>
        <v>0</v>
      </c>
    </row>
    <row r="489" s="1" customFormat="1" ht="16.5" customHeight="1">
      <c r="B489" s="203"/>
      <c r="C489" s="204" t="s">
        <v>1133</v>
      </c>
      <c r="D489" s="204" t="s">
        <v>282</v>
      </c>
      <c r="E489" s="205" t="s">
        <v>7446</v>
      </c>
      <c r="F489" s="206" t="s">
        <v>7447</v>
      </c>
      <c r="G489" s="207" t="s">
        <v>2318</v>
      </c>
      <c r="H489" s="208">
        <v>820.12</v>
      </c>
      <c r="I489" s="209"/>
      <c r="J489" s="210">
        <f>ROUND(I489*H489,2)</f>
        <v>0</v>
      </c>
      <c r="K489" s="206" t="s">
        <v>5</v>
      </c>
      <c r="L489" s="48"/>
      <c r="M489" s="211" t="s">
        <v>5</v>
      </c>
      <c r="N489" s="212" t="s">
        <v>51</v>
      </c>
      <c r="O489" s="49"/>
      <c r="P489" s="213">
        <f>O489*H489</f>
        <v>0</v>
      </c>
      <c r="Q489" s="213">
        <v>0.001</v>
      </c>
      <c r="R489" s="213">
        <f>Q489*H489</f>
        <v>0.82012000000000007</v>
      </c>
      <c r="S489" s="213">
        <v>0</v>
      </c>
      <c r="T489" s="214">
        <f>S489*H489</f>
        <v>0</v>
      </c>
      <c r="AR489" s="26" t="s">
        <v>354</v>
      </c>
      <c r="AT489" s="26" t="s">
        <v>282</v>
      </c>
      <c r="AU489" s="26" t="s">
        <v>87</v>
      </c>
      <c r="AY489" s="26" t="s">
        <v>281</v>
      </c>
      <c r="BE489" s="215">
        <f>IF(N489="základní",J489,0)</f>
        <v>0</v>
      </c>
      <c r="BF489" s="215">
        <f>IF(N489="snížená",J489,0)</f>
        <v>0</v>
      </c>
      <c r="BG489" s="215">
        <f>IF(N489="zákl. přenesená",J489,0)</f>
        <v>0</v>
      </c>
      <c r="BH489" s="215">
        <f>IF(N489="sníž. přenesená",J489,0)</f>
        <v>0</v>
      </c>
      <c r="BI489" s="215">
        <f>IF(N489="nulová",J489,0)</f>
        <v>0</v>
      </c>
      <c r="BJ489" s="26" t="s">
        <v>24</v>
      </c>
      <c r="BK489" s="215">
        <f>ROUND(I489*H489,2)</f>
        <v>0</v>
      </c>
      <c r="BL489" s="26" t="s">
        <v>354</v>
      </c>
      <c r="BM489" s="26" t="s">
        <v>7448</v>
      </c>
    </row>
    <row r="490" s="1" customFormat="1" ht="16.5" customHeight="1">
      <c r="B490" s="203"/>
      <c r="C490" s="204" t="s">
        <v>1148</v>
      </c>
      <c r="D490" s="204" t="s">
        <v>282</v>
      </c>
      <c r="E490" s="205" t="s">
        <v>7449</v>
      </c>
      <c r="F490" s="206" t="s">
        <v>7450</v>
      </c>
      <c r="G490" s="207" t="s">
        <v>2318</v>
      </c>
      <c r="H490" s="208">
        <v>524.75999999999999</v>
      </c>
      <c r="I490" s="209"/>
      <c r="J490" s="210">
        <f>ROUND(I490*H490,2)</f>
        <v>0</v>
      </c>
      <c r="K490" s="206" t="s">
        <v>5</v>
      </c>
      <c r="L490" s="48"/>
      <c r="M490" s="211" t="s">
        <v>5</v>
      </c>
      <c r="N490" s="212" t="s">
        <v>51</v>
      </c>
      <c r="O490" s="49"/>
      <c r="P490" s="213">
        <f>O490*H490</f>
        <v>0</v>
      </c>
      <c r="Q490" s="213">
        <v>0.001</v>
      </c>
      <c r="R490" s="213">
        <f>Q490*H490</f>
        <v>0.52476</v>
      </c>
      <c r="S490" s="213">
        <v>0</v>
      </c>
      <c r="T490" s="214">
        <f>S490*H490</f>
        <v>0</v>
      </c>
      <c r="AR490" s="26" t="s">
        <v>354</v>
      </c>
      <c r="AT490" s="26" t="s">
        <v>282</v>
      </c>
      <c r="AU490" s="26" t="s">
        <v>87</v>
      </c>
      <c r="AY490" s="26" t="s">
        <v>281</v>
      </c>
      <c r="BE490" s="215">
        <f>IF(N490="základní",J490,0)</f>
        <v>0</v>
      </c>
      <c r="BF490" s="215">
        <f>IF(N490="snížená",J490,0)</f>
        <v>0</v>
      </c>
      <c r="BG490" s="215">
        <f>IF(N490="zákl. přenesená",J490,0)</f>
        <v>0</v>
      </c>
      <c r="BH490" s="215">
        <f>IF(N490="sníž. přenesená",J490,0)</f>
        <v>0</v>
      </c>
      <c r="BI490" s="215">
        <f>IF(N490="nulová",J490,0)</f>
        <v>0</v>
      </c>
      <c r="BJ490" s="26" t="s">
        <v>24</v>
      </c>
      <c r="BK490" s="215">
        <f>ROUND(I490*H490,2)</f>
        <v>0</v>
      </c>
      <c r="BL490" s="26" t="s">
        <v>354</v>
      </c>
      <c r="BM490" s="26" t="s">
        <v>7451</v>
      </c>
    </row>
    <row r="491" s="1" customFormat="1" ht="16.5" customHeight="1">
      <c r="B491" s="203"/>
      <c r="C491" s="204" t="s">
        <v>1173</v>
      </c>
      <c r="D491" s="204" t="s">
        <v>282</v>
      </c>
      <c r="E491" s="205" t="s">
        <v>3103</v>
      </c>
      <c r="F491" s="206" t="s">
        <v>7452</v>
      </c>
      <c r="G491" s="207" t="s">
        <v>2318</v>
      </c>
      <c r="H491" s="208">
        <v>643.85000000000002</v>
      </c>
      <c r="I491" s="209"/>
      <c r="J491" s="210">
        <f>ROUND(I491*H491,2)</f>
        <v>0</v>
      </c>
      <c r="K491" s="206" t="s">
        <v>5</v>
      </c>
      <c r="L491" s="48"/>
      <c r="M491" s="211" t="s">
        <v>5</v>
      </c>
      <c r="N491" s="212" t="s">
        <v>51</v>
      </c>
      <c r="O491" s="49"/>
      <c r="P491" s="213">
        <f>O491*H491</f>
        <v>0</v>
      </c>
      <c r="Q491" s="213">
        <v>0.001</v>
      </c>
      <c r="R491" s="213">
        <f>Q491*H491</f>
        <v>0.64385000000000003</v>
      </c>
      <c r="S491" s="213">
        <v>0</v>
      </c>
      <c r="T491" s="214">
        <f>S491*H491</f>
        <v>0</v>
      </c>
      <c r="AR491" s="26" t="s">
        <v>354</v>
      </c>
      <c r="AT491" s="26" t="s">
        <v>282</v>
      </c>
      <c r="AU491" s="26" t="s">
        <v>87</v>
      </c>
      <c r="AY491" s="26" t="s">
        <v>281</v>
      </c>
      <c r="BE491" s="215">
        <f>IF(N491="základní",J491,0)</f>
        <v>0</v>
      </c>
      <c r="BF491" s="215">
        <f>IF(N491="snížená",J491,0)</f>
        <v>0</v>
      </c>
      <c r="BG491" s="215">
        <f>IF(N491="zákl. přenesená",J491,0)</f>
        <v>0</v>
      </c>
      <c r="BH491" s="215">
        <f>IF(N491="sníž. přenesená",J491,0)</f>
        <v>0</v>
      </c>
      <c r="BI491" s="215">
        <f>IF(N491="nulová",J491,0)</f>
        <v>0</v>
      </c>
      <c r="BJ491" s="26" t="s">
        <v>24</v>
      </c>
      <c r="BK491" s="215">
        <f>ROUND(I491*H491,2)</f>
        <v>0</v>
      </c>
      <c r="BL491" s="26" t="s">
        <v>354</v>
      </c>
      <c r="BM491" s="26" t="s">
        <v>7453</v>
      </c>
    </row>
    <row r="492" s="1" customFormat="1" ht="16.5" customHeight="1">
      <c r="B492" s="203"/>
      <c r="C492" s="204" t="s">
        <v>1183</v>
      </c>
      <c r="D492" s="204" t="s">
        <v>282</v>
      </c>
      <c r="E492" s="205" t="s">
        <v>7454</v>
      </c>
      <c r="F492" s="206" t="s">
        <v>7455</v>
      </c>
      <c r="G492" s="207" t="s">
        <v>2318</v>
      </c>
      <c r="H492" s="208">
        <v>316.00999999999999</v>
      </c>
      <c r="I492" s="209"/>
      <c r="J492" s="210">
        <f>ROUND(I492*H492,2)</f>
        <v>0</v>
      </c>
      <c r="K492" s="206" t="s">
        <v>5</v>
      </c>
      <c r="L492" s="48"/>
      <c r="M492" s="211" t="s">
        <v>5</v>
      </c>
      <c r="N492" s="212" t="s">
        <v>51</v>
      </c>
      <c r="O492" s="49"/>
      <c r="P492" s="213">
        <f>O492*H492</f>
        <v>0</v>
      </c>
      <c r="Q492" s="213">
        <v>0.001</v>
      </c>
      <c r="R492" s="213">
        <f>Q492*H492</f>
        <v>0.31601000000000001</v>
      </c>
      <c r="S492" s="213">
        <v>0</v>
      </c>
      <c r="T492" s="214">
        <f>S492*H492</f>
        <v>0</v>
      </c>
      <c r="AR492" s="26" t="s">
        <v>354</v>
      </c>
      <c r="AT492" s="26" t="s">
        <v>282</v>
      </c>
      <c r="AU492" s="26" t="s">
        <v>87</v>
      </c>
      <c r="AY492" s="26" t="s">
        <v>281</v>
      </c>
      <c r="BE492" s="215">
        <f>IF(N492="základní",J492,0)</f>
        <v>0</v>
      </c>
      <c r="BF492" s="215">
        <f>IF(N492="snížená",J492,0)</f>
        <v>0</v>
      </c>
      <c r="BG492" s="215">
        <f>IF(N492="zákl. přenesená",J492,0)</f>
        <v>0</v>
      </c>
      <c r="BH492" s="215">
        <f>IF(N492="sníž. přenesená",J492,0)</f>
        <v>0</v>
      </c>
      <c r="BI492" s="215">
        <f>IF(N492="nulová",J492,0)</f>
        <v>0</v>
      </c>
      <c r="BJ492" s="26" t="s">
        <v>24</v>
      </c>
      <c r="BK492" s="215">
        <f>ROUND(I492*H492,2)</f>
        <v>0</v>
      </c>
      <c r="BL492" s="26" t="s">
        <v>354</v>
      </c>
      <c r="BM492" s="26" t="s">
        <v>7456</v>
      </c>
    </row>
    <row r="493" s="1" customFormat="1" ht="16.5" customHeight="1">
      <c r="B493" s="203"/>
      <c r="C493" s="204" t="s">
        <v>1201</v>
      </c>
      <c r="D493" s="204" t="s">
        <v>282</v>
      </c>
      <c r="E493" s="205" t="s">
        <v>7457</v>
      </c>
      <c r="F493" s="206" t="s">
        <v>7458</v>
      </c>
      <c r="G493" s="207" t="s">
        <v>7459</v>
      </c>
      <c r="H493" s="208">
        <v>550</v>
      </c>
      <c r="I493" s="209"/>
      <c r="J493" s="210">
        <f>ROUND(I493*H493,2)</f>
        <v>0</v>
      </c>
      <c r="K493" s="206" t="s">
        <v>5</v>
      </c>
      <c r="L493" s="48"/>
      <c r="M493" s="211" t="s">
        <v>5</v>
      </c>
      <c r="N493" s="212" t="s">
        <v>51</v>
      </c>
      <c r="O493" s="49"/>
      <c r="P493" s="213">
        <f>O493*H493</f>
        <v>0</v>
      </c>
      <c r="Q493" s="213">
        <v>0</v>
      </c>
      <c r="R493" s="213">
        <f>Q493*H493</f>
        <v>0</v>
      </c>
      <c r="S493" s="213">
        <v>0</v>
      </c>
      <c r="T493" s="214">
        <f>S493*H493</f>
        <v>0</v>
      </c>
      <c r="AR493" s="26" t="s">
        <v>354</v>
      </c>
      <c r="AT493" s="26" t="s">
        <v>282</v>
      </c>
      <c r="AU493" s="26" t="s">
        <v>87</v>
      </c>
      <c r="AY493" s="26" t="s">
        <v>281</v>
      </c>
      <c r="BE493" s="215">
        <f>IF(N493="základní",J493,0)</f>
        <v>0</v>
      </c>
      <c r="BF493" s="215">
        <f>IF(N493="snížená",J493,0)</f>
        <v>0</v>
      </c>
      <c r="BG493" s="215">
        <f>IF(N493="zákl. přenesená",J493,0)</f>
        <v>0</v>
      </c>
      <c r="BH493" s="215">
        <f>IF(N493="sníž. přenesená",J493,0)</f>
        <v>0</v>
      </c>
      <c r="BI493" s="215">
        <f>IF(N493="nulová",J493,0)</f>
        <v>0</v>
      </c>
      <c r="BJ493" s="26" t="s">
        <v>24</v>
      </c>
      <c r="BK493" s="215">
        <f>ROUND(I493*H493,2)</f>
        <v>0</v>
      </c>
      <c r="BL493" s="26" t="s">
        <v>354</v>
      </c>
      <c r="BM493" s="26" t="s">
        <v>7460</v>
      </c>
    </row>
    <row r="494" s="1" customFormat="1">
      <c r="B494" s="48"/>
      <c r="D494" s="216" t="s">
        <v>288</v>
      </c>
      <c r="F494" s="217" t="s">
        <v>7458</v>
      </c>
      <c r="I494" s="218"/>
      <c r="L494" s="48"/>
      <c r="M494" s="219"/>
      <c r="N494" s="49"/>
      <c r="O494" s="49"/>
      <c r="P494" s="49"/>
      <c r="Q494" s="49"/>
      <c r="R494" s="49"/>
      <c r="S494" s="49"/>
      <c r="T494" s="87"/>
      <c r="AT494" s="26" t="s">
        <v>288</v>
      </c>
      <c r="AU494" s="26" t="s">
        <v>87</v>
      </c>
    </row>
    <row r="495" s="1" customFormat="1" ht="16.5" customHeight="1">
      <c r="B495" s="203"/>
      <c r="C495" s="204" t="s">
        <v>1208</v>
      </c>
      <c r="D495" s="204" t="s">
        <v>282</v>
      </c>
      <c r="E495" s="205" t="s">
        <v>7461</v>
      </c>
      <c r="F495" s="206" t="s">
        <v>7462</v>
      </c>
      <c r="G495" s="207" t="s">
        <v>7459</v>
      </c>
      <c r="H495" s="208">
        <v>3</v>
      </c>
      <c r="I495" s="209"/>
      <c r="J495" s="210">
        <f>ROUND(I495*H495,2)</f>
        <v>0</v>
      </c>
      <c r="K495" s="206" t="s">
        <v>5</v>
      </c>
      <c r="L495" s="48"/>
      <c r="M495" s="211" t="s">
        <v>5</v>
      </c>
      <c r="N495" s="212" t="s">
        <v>51</v>
      </c>
      <c r="O495" s="49"/>
      <c r="P495" s="213">
        <f>O495*H495</f>
        <v>0</v>
      </c>
      <c r="Q495" s="213">
        <v>0</v>
      </c>
      <c r="R495" s="213">
        <f>Q495*H495</f>
        <v>0</v>
      </c>
      <c r="S495" s="213">
        <v>0</v>
      </c>
      <c r="T495" s="214">
        <f>S495*H495</f>
        <v>0</v>
      </c>
      <c r="AR495" s="26" t="s">
        <v>354</v>
      </c>
      <c r="AT495" s="26" t="s">
        <v>282</v>
      </c>
      <c r="AU495" s="26" t="s">
        <v>87</v>
      </c>
      <c r="AY495" s="26" t="s">
        <v>281</v>
      </c>
      <c r="BE495" s="215">
        <f>IF(N495="základní",J495,0)</f>
        <v>0</v>
      </c>
      <c r="BF495" s="215">
        <f>IF(N495="snížená",J495,0)</f>
        <v>0</v>
      </c>
      <c r="BG495" s="215">
        <f>IF(N495="zákl. přenesená",J495,0)</f>
        <v>0</v>
      </c>
      <c r="BH495" s="215">
        <f>IF(N495="sníž. přenesená",J495,0)</f>
        <v>0</v>
      </c>
      <c r="BI495" s="215">
        <f>IF(N495="nulová",J495,0)</f>
        <v>0</v>
      </c>
      <c r="BJ495" s="26" t="s">
        <v>24</v>
      </c>
      <c r="BK495" s="215">
        <f>ROUND(I495*H495,2)</f>
        <v>0</v>
      </c>
      <c r="BL495" s="26" t="s">
        <v>354</v>
      </c>
      <c r="BM495" s="26" t="s">
        <v>7463</v>
      </c>
    </row>
    <row r="496" s="1" customFormat="1">
      <c r="B496" s="48"/>
      <c r="D496" s="216" t="s">
        <v>288</v>
      </c>
      <c r="F496" s="217" t="s">
        <v>7462</v>
      </c>
      <c r="I496" s="218"/>
      <c r="L496" s="48"/>
      <c r="M496" s="219"/>
      <c r="N496" s="49"/>
      <c r="O496" s="49"/>
      <c r="P496" s="49"/>
      <c r="Q496" s="49"/>
      <c r="R496" s="49"/>
      <c r="S496" s="49"/>
      <c r="T496" s="87"/>
      <c r="AT496" s="26" t="s">
        <v>288</v>
      </c>
      <c r="AU496" s="26" t="s">
        <v>87</v>
      </c>
    </row>
    <row r="497" s="1" customFormat="1" ht="16.5" customHeight="1">
      <c r="B497" s="203"/>
      <c r="C497" s="204" t="s">
        <v>737</v>
      </c>
      <c r="D497" s="204" t="s">
        <v>282</v>
      </c>
      <c r="E497" s="205" t="s">
        <v>7464</v>
      </c>
      <c r="F497" s="206" t="s">
        <v>7465</v>
      </c>
      <c r="G497" s="207" t="s">
        <v>7459</v>
      </c>
      <c r="H497" s="208">
        <v>18</v>
      </c>
      <c r="I497" s="209"/>
      <c r="J497" s="210">
        <f>ROUND(I497*H497,2)</f>
        <v>0</v>
      </c>
      <c r="K497" s="206" t="s">
        <v>5</v>
      </c>
      <c r="L497" s="48"/>
      <c r="M497" s="211" t="s">
        <v>5</v>
      </c>
      <c r="N497" s="212" t="s">
        <v>51</v>
      </c>
      <c r="O497" s="49"/>
      <c r="P497" s="213">
        <f>O497*H497</f>
        <v>0</v>
      </c>
      <c r="Q497" s="213">
        <v>0</v>
      </c>
      <c r="R497" s="213">
        <f>Q497*H497</f>
        <v>0</v>
      </c>
      <c r="S497" s="213">
        <v>0</v>
      </c>
      <c r="T497" s="214">
        <f>S497*H497</f>
        <v>0</v>
      </c>
      <c r="AR497" s="26" t="s">
        <v>354</v>
      </c>
      <c r="AT497" s="26" t="s">
        <v>282</v>
      </c>
      <c r="AU497" s="26" t="s">
        <v>87</v>
      </c>
      <c r="AY497" s="26" t="s">
        <v>281</v>
      </c>
      <c r="BE497" s="215">
        <f>IF(N497="základní",J497,0)</f>
        <v>0</v>
      </c>
      <c r="BF497" s="215">
        <f>IF(N497="snížená",J497,0)</f>
        <v>0</v>
      </c>
      <c r="BG497" s="215">
        <f>IF(N497="zákl. přenesená",J497,0)</f>
        <v>0</v>
      </c>
      <c r="BH497" s="215">
        <f>IF(N497="sníž. přenesená",J497,0)</f>
        <v>0</v>
      </c>
      <c r="BI497" s="215">
        <f>IF(N497="nulová",J497,0)</f>
        <v>0</v>
      </c>
      <c r="BJ497" s="26" t="s">
        <v>24</v>
      </c>
      <c r="BK497" s="215">
        <f>ROUND(I497*H497,2)</f>
        <v>0</v>
      </c>
      <c r="BL497" s="26" t="s">
        <v>354</v>
      </c>
      <c r="BM497" s="26" t="s">
        <v>7466</v>
      </c>
    </row>
    <row r="498" s="1" customFormat="1">
      <c r="B498" s="48"/>
      <c r="D498" s="216" t="s">
        <v>288</v>
      </c>
      <c r="F498" s="217" t="s">
        <v>7465</v>
      </c>
      <c r="I498" s="218"/>
      <c r="L498" s="48"/>
      <c r="M498" s="219"/>
      <c r="N498" s="49"/>
      <c r="O498" s="49"/>
      <c r="P498" s="49"/>
      <c r="Q498" s="49"/>
      <c r="R498" s="49"/>
      <c r="S498" s="49"/>
      <c r="T498" s="87"/>
      <c r="AT498" s="26" t="s">
        <v>288</v>
      </c>
      <c r="AU498" s="26" t="s">
        <v>87</v>
      </c>
    </row>
    <row r="499" s="1" customFormat="1" ht="16.5" customHeight="1">
      <c r="B499" s="203"/>
      <c r="C499" s="204" t="s">
        <v>1226</v>
      </c>
      <c r="D499" s="204" t="s">
        <v>282</v>
      </c>
      <c r="E499" s="205" t="s">
        <v>7467</v>
      </c>
      <c r="F499" s="206" t="s">
        <v>7468</v>
      </c>
      <c r="G499" s="207" t="s">
        <v>7459</v>
      </c>
      <c r="H499" s="208">
        <v>18</v>
      </c>
      <c r="I499" s="209"/>
      <c r="J499" s="210">
        <f>ROUND(I499*H499,2)</f>
        <v>0</v>
      </c>
      <c r="K499" s="206" t="s">
        <v>5</v>
      </c>
      <c r="L499" s="48"/>
      <c r="M499" s="211" t="s">
        <v>5</v>
      </c>
      <c r="N499" s="212" t="s">
        <v>51</v>
      </c>
      <c r="O499" s="49"/>
      <c r="P499" s="213">
        <f>O499*H499</f>
        <v>0</v>
      </c>
      <c r="Q499" s="213">
        <v>0</v>
      </c>
      <c r="R499" s="213">
        <f>Q499*H499</f>
        <v>0</v>
      </c>
      <c r="S499" s="213">
        <v>0</v>
      </c>
      <c r="T499" s="214">
        <f>S499*H499</f>
        <v>0</v>
      </c>
      <c r="AR499" s="26" t="s">
        <v>354</v>
      </c>
      <c r="AT499" s="26" t="s">
        <v>282</v>
      </c>
      <c r="AU499" s="26" t="s">
        <v>87</v>
      </c>
      <c r="AY499" s="26" t="s">
        <v>281</v>
      </c>
      <c r="BE499" s="215">
        <f>IF(N499="základní",J499,0)</f>
        <v>0</v>
      </c>
      <c r="BF499" s="215">
        <f>IF(N499="snížená",J499,0)</f>
        <v>0</v>
      </c>
      <c r="BG499" s="215">
        <f>IF(N499="zákl. přenesená",J499,0)</f>
        <v>0</v>
      </c>
      <c r="BH499" s="215">
        <f>IF(N499="sníž. přenesená",J499,0)</f>
        <v>0</v>
      </c>
      <c r="BI499" s="215">
        <f>IF(N499="nulová",J499,0)</f>
        <v>0</v>
      </c>
      <c r="BJ499" s="26" t="s">
        <v>24</v>
      </c>
      <c r="BK499" s="215">
        <f>ROUND(I499*H499,2)</f>
        <v>0</v>
      </c>
      <c r="BL499" s="26" t="s">
        <v>354</v>
      </c>
      <c r="BM499" s="26" t="s">
        <v>7469</v>
      </c>
    </row>
    <row r="500" s="1" customFormat="1">
      <c r="B500" s="48"/>
      <c r="D500" s="216" t="s">
        <v>288</v>
      </c>
      <c r="F500" s="217" t="s">
        <v>7468</v>
      </c>
      <c r="I500" s="218"/>
      <c r="L500" s="48"/>
      <c r="M500" s="219"/>
      <c r="N500" s="49"/>
      <c r="O500" s="49"/>
      <c r="P500" s="49"/>
      <c r="Q500" s="49"/>
      <c r="R500" s="49"/>
      <c r="S500" s="49"/>
      <c r="T500" s="87"/>
      <c r="AT500" s="26" t="s">
        <v>288</v>
      </c>
      <c r="AU500" s="26" t="s">
        <v>87</v>
      </c>
    </row>
    <row r="501" s="1" customFormat="1" ht="16.5" customHeight="1">
      <c r="B501" s="203"/>
      <c r="C501" s="204" t="s">
        <v>1238</v>
      </c>
      <c r="D501" s="204" t="s">
        <v>282</v>
      </c>
      <c r="E501" s="205" t="s">
        <v>7470</v>
      </c>
      <c r="F501" s="206" t="s">
        <v>7471</v>
      </c>
      <c r="G501" s="207" t="s">
        <v>470</v>
      </c>
      <c r="H501" s="208">
        <v>2.3050000000000002</v>
      </c>
      <c r="I501" s="209"/>
      <c r="J501" s="210">
        <f>ROUND(I501*H501,2)</f>
        <v>0</v>
      </c>
      <c r="K501" s="206" t="s">
        <v>389</v>
      </c>
      <c r="L501" s="48"/>
      <c r="M501" s="211" t="s">
        <v>5</v>
      </c>
      <c r="N501" s="212" t="s">
        <v>51</v>
      </c>
      <c r="O501" s="49"/>
      <c r="P501" s="213">
        <f>O501*H501</f>
        <v>0</v>
      </c>
      <c r="Q501" s="213">
        <v>0</v>
      </c>
      <c r="R501" s="213">
        <f>Q501*H501</f>
        <v>0</v>
      </c>
      <c r="S501" s="213">
        <v>0</v>
      </c>
      <c r="T501" s="214">
        <f>S501*H501</f>
        <v>0</v>
      </c>
      <c r="AR501" s="26" t="s">
        <v>354</v>
      </c>
      <c r="AT501" s="26" t="s">
        <v>282</v>
      </c>
      <c r="AU501" s="26" t="s">
        <v>87</v>
      </c>
      <c r="AY501" s="26" t="s">
        <v>281</v>
      </c>
      <c r="BE501" s="215">
        <f>IF(N501="základní",J501,0)</f>
        <v>0</v>
      </c>
      <c r="BF501" s="215">
        <f>IF(N501="snížená",J501,0)</f>
        <v>0</v>
      </c>
      <c r="BG501" s="215">
        <f>IF(N501="zákl. přenesená",J501,0)</f>
        <v>0</v>
      </c>
      <c r="BH501" s="215">
        <f>IF(N501="sníž. přenesená",J501,0)</f>
        <v>0</v>
      </c>
      <c r="BI501" s="215">
        <f>IF(N501="nulová",J501,0)</f>
        <v>0</v>
      </c>
      <c r="BJ501" s="26" t="s">
        <v>24</v>
      </c>
      <c r="BK501" s="215">
        <f>ROUND(I501*H501,2)</f>
        <v>0</v>
      </c>
      <c r="BL501" s="26" t="s">
        <v>354</v>
      </c>
      <c r="BM501" s="26" t="s">
        <v>7472</v>
      </c>
    </row>
    <row r="502" s="1" customFormat="1">
      <c r="B502" s="48"/>
      <c r="D502" s="216" t="s">
        <v>288</v>
      </c>
      <c r="F502" s="217" t="s">
        <v>7473</v>
      </c>
      <c r="I502" s="218"/>
      <c r="L502" s="48"/>
      <c r="M502" s="220"/>
      <c r="N502" s="221"/>
      <c r="O502" s="221"/>
      <c r="P502" s="221"/>
      <c r="Q502" s="221"/>
      <c r="R502" s="221"/>
      <c r="S502" s="221"/>
      <c r="T502" s="222"/>
      <c r="AT502" s="26" t="s">
        <v>288</v>
      </c>
      <c r="AU502" s="26" t="s">
        <v>87</v>
      </c>
    </row>
    <row r="503" s="1" customFormat="1" ht="6.96" customHeight="1">
      <c r="B503" s="69"/>
      <c r="C503" s="70"/>
      <c r="D503" s="70"/>
      <c r="E503" s="70"/>
      <c r="F503" s="70"/>
      <c r="G503" s="70"/>
      <c r="H503" s="70"/>
      <c r="I503" s="164"/>
      <c r="J503" s="70"/>
      <c r="K503" s="70"/>
      <c r="L503" s="48"/>
    </row>
  </sheetData>
  <autoFilter ref="C93:K502"/>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149</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7474</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7475</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150</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42" customHeight="1">
      <c r="B26" s="146"/>
      <c r="C26" s="147"/>
      <c r="D26" s="147"/>
      <c r="E26" s="46" t="s">
        <v>7476</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ROUND(SUM(BE90:BE426), 2)</f>
        <v>0</v>
      </c>
      <c r="G32" s="49"/>
      <c r="H32" s="49"/>
      <c r="I32" s="156">
        <v>0.20999999999999999</v>
      </c>
      <c r="J32" s="155">
        <f>ROUND(ROUND((SUM(BE90:BE426)), 2)*I32, 2)</f>
        <v>0</v>
      </c>
      <c r="K32" s="53"/>
    </row>
    <row r="33" s="1" customFormat="1" ht="14.4" customHeight="1">
      <c r="B33" s="48"/>
      <c r="C33" s="49"/>
      <c r="D33" s="49"/>
      <c r="E33" s="57" t="s">
        <v>52</v>
      </c>
      <c r="F33" s="155">
        <f>ROUND(SUM(BF90:BF426), 2)</f>
        <v>0</v>
      </c>
      <c r="G33" s="49"/>
      <c r="H33" s="49"/>
      <c r="I33" s="156">
        <v>0.14999999999999999</v>
      </c>
      <c r="J33" s="155">
        <f>ROUND(ROUND((SUM(BF90:BF426)), 2)*I33, 2)</f>
        <v>0</v>
      </c>
      <c r="K33" s="53"/>
    </row>
    <row r="34" hidden="1" s="1" customFormat="1" ht="14.4" customHeight="1">
      <c r="B34" s="48"/>
      <c r="C34" s="49"/>
      <c r="D34" s="49"/>
      <c r="E34" s="57" t="s">
        <v>53</v>
      </c>
      <c r="F34" s="155">
        <f>ROUND(SUM(BG90:BG426), 2)</f>
        <v>0</v>
      </c>
      <c r="G34" s="49"/>
      <c r="H34" s="49"/>
      <c r="I34" s="156">
        <v>0.20999999999999999</v>
      </c>
      <c r="J34" s="155">
        <v>0</v>
      </c>
      <c r="K34" s="53"/>
    </row>
    <row r="35" hidden="1" s="1" customFormat="1" ht="14.4" customHeight="1">
      <c r="B35" s="48"/>
      <c r="C35" s="49"/>
      <c r="D35" s="49"/>
      <c r="E35" s="57" t="s">
        <v>54</v>
      </c>
      <c r="F35" s="155">
        <f>ROUND(SUM(BH90:BH426), 2)</f>
        <v>0</v>
      </c>
      <c r="G35" s="49"/>
      <c r="H35" s="49"/>
      <c r="I35" s="156">
        <v>0.14999999999999999</v>
      </c>
      <c r="J35" s="155">
        <v>0</v>
      </c>
      <c r="K35" s="53"/>
    </row>
    <row r="36" hidden="1" s="1" customFormat="1" ht="14.4" customHeight="1">
      <c r="B36" s="48"/>
      <c r="C36" s="49"/>
      <c r="D36" s="49"/>
      <c r="E36" s="57" t="s">
        <v>55</v>
      </c>
      <c r="F36" s="155">
        <f>ROUND(SUM(BI90:BI426),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7474</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I03_1 - Přípojka dešťové kanalizace a rozšíření areálové kanalizace</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527</v>
      </c>
      <c r="E63" s="226"/>
      <c r="F63" s="226"/>
      <c r="G63" s="226"/>
      <c r="H63" s="226"/>
      <c r="I63" s="227"/>
      <c r="J63" s="228">
        <f>J230</f>
        <v>0</v>
      </c>
      <c r="K63" s="229"/>
    </row>
    <row r="64" s="11" customFormat="1" ht="19.92" customHeight="1">
      <c r="B64" s="223"/>
      <c r="C64" s="224"/>
      <c r="D64" s="225" t="s">
        <v>529</v>
      </c>
      <c r="E64" s="226"/>
      <c r="F64" s="226"/>
      <c r="G64" s="226"/>
      <c r="H64" s="226"/>
      <c r="I64" s="227"/>
      <c r="J64" s="228">
        <f>J238</f>
        <v>0</v>
      </c>
      <c r="K64" s="229"/>
    </row>
    <row r="65" s="11" customFormat="1" ht="19.92" customHeight="1">
      <c r="B65" s="223"/>
      <c r="C65" s="224"/>
      <c r="D65" s="225" t="s">
        <v>4923</v>
      </c>
      <c r="E65" s="226"/>
      <c r="F65" s="226"/>
      <c r="G65" s="226"/>
      <c r="H65" s="226"/>
      <c r="I65" s="227"/>
      <c r="J65" s="228">
        <f>J275</f>
        <v>0</v>
      </c>
      <c r="K65" s="229"/>
    </row>
    <row r="66" s="11" customFormat="1" ht="19.92" customHeight="1">
      <c r="B66" s="223"/>
      <c r="C66" s="224"/>
      <c r="D66" s="225" t="s">
        <v>535</v>
      </c>
      <c r="E66" s="226"/>
      <c r="F66" s="226"/>
      <c r="G66" s="226"/>
      <c r="H66" s="226"/>
      <c r="I66" s="227"/>
      <c r="J66" s="228">
        <f>J401</f>
        <v>0</v>
      </c>
      <c r="K66" s="229"/>
    </row>
    <row r="67" s="11" customFormat="1" ht="19.92" customHeight="1">
      <c r="B67" s="223"/>
      <c r="C67" s="224"/>
      <c r="D67" s="225" t="s">
        <v>7477</v>
      </c>
      <c r="E67" s="226"/>
      <c r="F67" s="226"/>
      <c r="G67" s="226"/>
      <c r="H67" s="226"/>
      <c r="I67" s="227"/>
      <c r="J67" s="228">
        <f>J414</f>
        <v>0</v>
      </c>
      <c r="K67" s="229"/>
    </row>
    <row r="68" s="11" customFormat="1" ht="19.92" customHeight="1">
      <c r="B68" s="223"/>
      <c r="C68" s="224"/>
      <c r="D68" s="225" t="s">
        <v>382</v>
      </c>
      <c r="E68" s="226"/>
      <c r="F68" s="226"/>
      <c r="G68" s="226"/>
      <c r="H68" s="226"/>
      <c r="I68" s="227"/>
      <c r="J68" s="228">
        <f>J423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7474</v>
      </c>
      <c r="F80" s="1"/>
      <c r="G80" s="1"/>
      <c r="H80" s="1"/>
      <c r="L80" s="48"/>
    </row>
    <row r="81" s="1" customFormat="1" ht="14.4" customHeight="1">
      <c r="B81" s="48"/>
      <c r="C81" s="76" t="s">
        <v>256</v>
      </c>
      <c r="L81" s="48"/>
    </row>
    <row r="82" s="1" customFormat="1" ht="17.25" customHeight="1">
      <c r="B82" s="48"/>
      <c r="E82" s="79" t="str">
        <f>E11</f>
        <v>I03_1 - Přípojka dešťové kanalizace a rozšíření areálové kanalizace</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312.93207675000002</v>
      </c>
      <c r="S90" s="84"/>
      <c r="T90" s="190">
        <f>T91</f>
        <v>0.44999999999999996</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P92+P230+P238+P275+P401+P414+P423</f>
        <v>0</v>
      </c>
      <c r="Q91" s="198"/>
      <c r="R91" s="199">
        <f>R92+R230+R238+R275+R401+R414+R423</f>
        <v>312.93207675000002</v>
      </c>
      <c r="S91" s="198"/>
      <c r="T91" s="200">
        <f>T92+T230+T238+T275+T401+T414+T423</f>
        <v>0.44999999999999996</v>
      </c>
      <c r="AR91" s="193" t="s">
        <v>24</v>
      </c>
      <c r="AT91" s="201" t="s">
        <v>79</v>
      </c>
      <c r="AU91" s="201" t="s">
        <v>80</v>
      </c>
      <c r="AY91" s="193" t="s">
        <v>281</v>
      </c>
      <c r="BK91" s="202">
        <f>BK92+BK230+BK238+BK275+BK401+BK414+BK423</f>
        <v>0</v>
      </c>
    </row>
    <row r="92" s="10" customFormat="1" ht="19.92" customHeight="1">
      <c r="B92" s="192"/>
      <c r="D92" s="193" t="s">
        <v>79</v>
      </c>
      <c r="E92" s="230" t="s">
        <v>24</v>
      </c>
      <c r="F92" s="230" t="s">
        <v>385</v>
      </c>
      <c r="I92" s="195"/>
      <c r="J92" s="231">
        <f>BK92</f>
        <v>0</v>
      </c>
      <c r="L92" s="192"/>
      <c r="M92" s="197"/>
      <c r="N92" s="198"/>
      <c r="O92" s="198"/>
      <c r="P92" s="199">
        <f>SUM(P93:P229)</f>
        <v>0</v>
      </c>
      <c r="Q92" s="198"/>
      <c r="R92" s="199">
        <f>SUM(R93:R229)</f>
        <v>193.32540947000001</v>
      </c>
      <c r="S92" s="198"/>
      <c r="T92" s="200">
        <f>SUM(T93:T229)</f>
        <v>0</v>
      </c>
      <c r="AR92" s="193" t="s">
        <v>24</v>
      </c>
      <c r="AT92" s="201" t="s">
        <v>79</v>
      </c>
      <c r="AU92" s="201" t="s">
        <v>24</v>
      </c>
      <c r="AY92" s="193" t="s">
        <v>281</v>
      </c>
      <c r="BK92" s="202">
        <f>SUM(BK93:BK229)</f>
        <v>0</v>
      </c>
    </row>
    <row r="93" s="1" customFormat="1" ht="16.5" customHeight="1">
      <c r="B93" s="203"/>
      <c r="C93" s="204" t="s">
        <v>24</v>
      </c>
      <c r="D93" s="204" t="s">
        <v>282</v>
      </c>
      <c r="E93" s="205" t="s">
        <v>397</v>
      </c>
      <c r="F93" s="206" t="s">
        <v>7478</v>
      </c>
      <c r="G93" s="207" t="s">
        <v>399</v>
      </c>
      <c r="H93" s="208">
        <v>120</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7479</v>
      </c>
    </row>
    <row r="94" s="1" customFormat="1">
      <c r="B94" s="48"/>
      <c r="D94" s="216" t="s">
        <v>288</v>
      </c>
      <c r="F94" s="217" t="s">
        <v>7480</v>
      </c>
      <c r="I94" s="218"/>
      <c r="L94" s="48"/>
      <c r="M94" s="219"/>
      <c r="N94" s="49"/>
      <c r="O94" s="49"/>
      <c r="P94" s="49"/>
      <c r="Q94" s="49"/>
      <c r="R94" s="49"/>
      <c r="S94" s="49"/>
      <c r="T94" s="87"/>
      <c r="AT94" s="26" t="s">
        <v>288</v>
      </c>
      <c r="AU94" s="26" t="s">
        <v>87</v>
      </c>
    </row>
    <row r="95" s="1" customFormat="1" ht="16.5" customHeight="1">
      <c r="B95" s="203"/>
      <c r="C95" s="204" t="s">
        <v>87</v>
      </c>
      <c r="D95" s="204" t="s">
        <v>282</v>
      </c>
      <c r="E95" s="205" t="s">
        <v>7481</v>
      </c>
      <c r="F95" s="206" t="s">
        <v>7482</v>
      </c>
      <c r="G95" s="207" t="s">
        <v>394</v>
      </c>
      <c r="H95" s="208">
        <v>4</v>
      </c>
      <c r="I95" s="209"/>
      <c r="J95" s="210">
        <f>ROUND(I95*H95,2)</f>
        <v>0</v>
      </c>
      <c r="K95" s="206" t="s">
        <v>389</v>
      </c>
      <c r="L95" s="48"/>
      <c r="M95" s="211" t="s">
        <v>5</v>
      </c>
      <c r="N95" s="212" t="s">
        <v>51</v>
      </c>
      <c r="O95" s="49"/>
      <c r="P95" s="213">
        <f>O95*H95</f>
        <v>0</v>
      </c>
      <c r="Q95" s="213">
        <v>0.0086800000000000002</v>
      </c>
      <c r="R95" s="213">
        <f>Q95*H95</f>
        <v>0.034720000000000001</v>
      </c>
      <c r="S95" s="213">
        <v>0</v>
      </c>
      <c r="T95" s="214">
        <f>S95*H95</f>
        <v>0</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7483</v>
      </c>
    </row>
    <row r="96" s="1" customFormat="1">
      <c r="B96" s="48"/>
      <c r="D96" s="216" t="s">
        <v>288</v>
      </c>
      <c r="F96" s="217" t="s">
        <v>7484</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7485</v>
      </c>
      <c r="F97" s="206" t="s">
        <v>7486</v>
      </c>
      <c r="G97" s="207" t="s">
        <v>408</v>
      </c>
      <c r="H97" s="208">
        <v>96.768000000000001</v>
      </c>
      <c r="I97" s="209"/>
      <c r="J97" s="210">
        <f>ROUND(I97*H97,2)</f>
        <v>0</v>
      </c>
      <c r="K97" s="206" t="s">
        <v>389</v>
      </c>
      <c r="L97" s="48"/>
      <c r="M97" s="211" t="s">
        <v>5</v>
      </c>
      <c r="N97" s="212" t="s">
        <v>51</v>
      </c>
      <c r="O97" s="49"/>
      <c r="P97" s="213">
        <f>O97*H97</f>
        <v>0</v>
      </c>
      <c r="Q97" s="213">
        <v>0</v>
      </c>
      <c r="R97" s="213">
        <f>Q97*H97</f>
        <v>0</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7487</v>
      </c>
    </row>
    <row r="98" s="1" customFormat="1">
      <c r="B98" s="48"/>
      <c r="D98" s="216" t="s">
        <v>288</v>
      </c>
      <c r="F98" s="217" t="s">
        <v>7488</v>
      </c>
      <c r="I98" s="218"/>
      <c r="L98" s="48"/>
      <c r="M98" s="219"/>
      <c r="N98" s="49"/>
      <c r="O98" s="49"/>
      <c r="P98" s="49"/>
      <c r="Q98" s="49"/>
      <c r="R98" s="49"/>
      <c r="S98" s="49"/>
      <c r="T98" s="87"/>
      <c r="AT98" s="26" t="s">
        <v>288</v>
      </c>
      <c r="AU98" s="26" t="s">
        <v>87</v>
      </c>
    </row>
    <row r="99" s="13" customFormat="1">
      <c r="B99" s="239"/>
      <c r="D99" s="216" t="s">
        <v>402</v>
      </c>
      <c r="E99" s="240" t="s">
        <v>5</v>
      </c>
      <c r="F99" s="241" t="s">
        <v>7489</v>
      </c>
      <c r="H99" s="242">
        <v>138.24000000000001</v>
      </c>
      <c r="I99" s="243"/>
      <c r="L99" s="239"/>
      <c r="M99" s="244"/>
      <c r="N99" s="245"/>
      <c r="O99" s="245"/>
      <c r="P99" s="245"/>
      <c r="Q99" s="245"/>
      <c r="R99" s="245"/>
      <c r="S99" s="245"/>
      <c r="T99" s="246"/>
      <c r="AT99" s="240" t="s">
        <v>402</v>
      </c>
      <c r="AU99" s="240" t="s">
        <v>87</v>
      </c>
      <c r="AV99" s="13" t="s">
        <v>87</v>
      </c>
      <c r="AW99" s="13" t="s">
        <v>43</v>
      </c>
      <c r="AX99" s="13" t="s">
        <v>24</v>
      </c>
      <c r="AY99" s="240" t="s">
        <v>281</v>
      </c>
    </row>
    <row r="100" s="13" customFormat="1">
      <c r="B100" s="239"/>
      <c r="D100" s="216" t="s">
        <v>402</v>
      </c>
      <c r="F100" s="241" t="s">
        <v>7490</v>
      </c>
      <c r="H100" s="242">
        <v>96.768000000000001</v>
      </c>
      <c r="I100" s="243"/>
      <c r="L100" s="239"/>
      <c r="M100" s="244"/>
      <c r="N100" s="245"/>
      <c r="O100" s="245"/>
      <c r="P100" s="245"/>
      <c r="Q100" s="245"/>
      <c r="R100" s="245"/>
      <c r="S100" s="245"/>
      <c r="T100" s="246"/>
      <c r="AT100" s="240" t="s">
        <v>402</v>
      </c>
      <c r="AU100" s="240" t="s">
        <v>87</v>
      </c>
      <c r="AV100" s="13" t="s">
        <v>87</v>
      </c>
      <c r="AW100" s="13" t="s">
        <v>6</v>
      </c>
      <c r="AX100" s="13" t="s">
        <v>24</v>
      </c>
      <c r="AY100" s="240" t="s">
        <v>281</v>
      </c>
    </row>
    <row r="101" s="1" customFormat="1" ht="16.5" customHeight="1">
      <c r="B101" s="203"/>
      <c r="C101" s="204" t="s">
        <v>286</v>
      </c>
      <c r="D101" s="204" t="s">
        <v>282</v>
      </c>
      <c r="E101" s="205" t="s">
        <v>7491</v>
      </c>
      <c r="F101" s="206" t="s">
        <v>7492</v>
      </c>
      <c r="G101" s="207" t="s">
        <v>408</v>
      </c>
      <c r="H101" s="208">
        <v>13.824</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7493</v>
      </c>
    </row>
    <row r="102" s="1" customFormat="1">
      <c r="B102" s="48"/>
      <c r="D102" s="216" t="s">
        <v>288</v>
      </c>
      <c r="F102" s="217" t="s">
        <v>7494</v>
      </c>
      <c r="I102" s="218"/>
      <c r="L102" s="48"/>
      <c r="M102" s="219"/>
      <c r="N102" s="49"/>
      <c r="O102" s="49"/>
      <c r="P102" s="49"/>
      <c r="Q102" s="49"/>
      <c r="R102" s="49"/>
      <c r="S102" s="49"/>
      <c r="T102" s="87"/>
      <c r="AT102" s="26" t="s">
        <v>288</v>
      </c>
      <c r="AU102" s="26" t="s">
        <v>87</v>
      </c>
    </row>
    <row r="103" s="13" customFormat="1">
      <c r="B103" s="239"/>
      <c r="D103" s="216" t="s">
        <v>402</v>
      </c>
      <c r="F103" s="241" t="s">
        <v>7495</v>
      </c>
      <c r="H103" s="242">
        <v>13.824</v>
      </c>
      <c r="I103" s="243"/>
      <c r="L103" s="239"/>
      <c r="M103" s="244"/>
      <c r="N103" s="245"/>
      <c r="O103" s="245"/>
      <c r="P103" s="245"/>
      <c r="Q103" s="245"/>
      <c r="R103" s="245"/>
      <c r="S103" s="245"/>
      <c r="T103" s="246"/>
      <c r="AT103" s="240" t="s">
        <v>402</v>
      </c>
      <c r="AU103" s="240" t="s">
        <v>87</v>
      </c>
      <c r="AV103" s="13" t="s">
        <v>87</v>
      </c>
      <c r="AW103" s="13" t="s">
        <v>6</v>
      </c>
      <c r="AX103" s="13" t="s">
        <v>24</v>
      </c>
      <c r="AY103" s="240" t="s">
        <v>281</v>
      </c>
    </row>
    <row r="104" s="1" customFormat="1" ht="16.5" customHeight="1">
      <c r="B104" s="203"/>
      <c r="C104" s="204" t="s">
        <v>280</v>
      </c>
      <c r="D104" s="204" t="s">
        <v>282</v>
      </c>
      <c r="E104" s="205" t="s">
        <v>7496</v>
      </c>
      <c r="F104" s="206" t="s">
        <v>7497</v>
      </c>
      <c r="G104" s="207" t="s">
        <v>408</v>
      </c>
      <c r="H104" s="208">
        <v>13.824</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286</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286</v>
      </c>
      <c r="BM104" s="26" t="s">
        <v>7498</v>
      </c>
    </row>
    <row r="105" s="1" customFormat="1">
      <c r="B105" s="48"/>
      <c r="D105" s="216" t="s">
        <v>288</v>
      </c>
      <c r="F105" s="217" t="s">
        <v>7499</v>
      </c>
      <c r="I105" s="218"/>
      <c r="L105" s="48"/>
      <c r="M105" s="219"/>
      <c r="N105" s="49"/>
      <c r="O105" s="49"/>
      <c r="P105" s="49"/>
      <c r="Q105" s="49"/>
      <c r="R105" s="49"/>
      <c r="S105" s="49"/>
      <c r="T105" s="87"/>
      <c r="AT105" s="26" t="s">
        <v>288</v>
      </c>
      <c r="AU105" s="26" t="s">
        <v>87</v>
      </c>
    </row>
    <row r="106" s="13" customFormat="1">
      <c r="B106" s="239"/>
      <c r="D106" s="216" t="s">
        <v>402</v>
      </c>
      <c r="F106" s="241" t="s">
        <v>7495</v>
      </c>
      <c r="H106" s="242">
        <v>13.824</v>
      </c>
      <c r="I106" s="243"/>
      <c r="L106" s="239"/>
      <c r="M106" s="244"/>
      <c r="N106" s="245"/>
      <c r="O106" s="245"/>
      <c r="P106" s="245"/>
      <c r="Q106" s="245"/>
      <c r="R106" s="245"/>
      <c r="S106" s="245"/>
      <c r="T106" s="246"/>
      <c r="AT106" s="240" t="s">
        <v>402</v>
      </c>
      <c r="AU106" s="240" t="s">
        <v>87</v>
      </c>
      <c r="AV106" s="13" t="s">
        <v>87</v>
      </c>
      <c r="AW106" s="13" t="s">
        <v>6</v>
      </c>
      <c r="AX106" s="13" t="s">
        <v>24</v>
      </c>
      <c r="AY106" s="240" t="s">
        <v>281</v>
      </c>
    </row>
    <row r="107" s="1" customFormat="1" ht="16.5" customHeight="1">
      <c r="B107" s="203"/>
      <c r="C107" s="204" t="s">
        <v>307</v>
      </c>
      <c r="D107" s="204" t="s">
        <v>282</v>
      </c>
      <c r="E107" s="205" t="s">
        <v>7500</v>
      </c>
      <c r="F107" s="206" t="s">
        <v>7501</v>
      </c>
      <c r="G107" s="207" t="s">
        <v>408</v>
      </c>
      <c r="H107" s="208">
        <v>6.9119999999999999</v>
      </c>
      <c r="I107" s="209"/>
      <c r="J107" s="210">
        <f>ROUND(I107*H107,2)</f>
        <v>0</v>
      </c>
      <c r="K107" s="206" t="s">
        <v>389</v>
      </c>
      <c r="L107" s="48"/>
      <c r="M107" s="211" t="s">
        <v>5</v>
      </c>
      <c r="N107" s="212" t="s">
        <v>51</v>
      </c>
      <c r="O107" s="49"/>
      <c r="P107" s="213">
        <f>O107*H107</f>
        <v>0</v>
      </c>
      <c r="Q107" s="213">
        <v>0.0035000000000000001</v>
      </c>
      <c r="R107" s="213">
        <f>Q107*H107</f>
        <v>0.024192000000000002</v>
      </c>
      <c r="S107" s="213">
        <v>0</v>
      </c>
      <c r="T107" s="214">
        <f>S107*H107</f>
        <v>0</v>
      </c>
      <c r="AR107" s="26" t="s">
        <v>286</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7502</v>
      </c>
    </row>
    <row r="108" s="1" customFormat="1">
      <c r="B108" s="48"/>
      <c r="D108" s="216" t="s">
        <v>288</v>
      </c>
      <c r="F108" s="217" t="s">
        <v>7503</v>
      </c>
      <c r="I108" s="218"/>
      <c r="L108" s="48"/>
      <c r="M108" s="219"/>
      <c r="N108" s="49"/>
      <c r="O108" s="49"/>
      <c r="P108" s="49"/>
      <c r="Q108" s="49"/>
      <c r="R108" s="49"/>
      <c r="S108" s="49"/>
      <c r="T108" s="87"/>
      <c r="AT108" s="26" t="s">
        <v>288</v>
      </c>
      <c r="AU108" s="26" t="s">
        <v>87</v>
      </c>
    </row>
    <row r="109" s="13" customFormat="1">
      <c r="B109" s="239"/>
      <c r="D109" s="216" t="s">
        <v>402</v>
      </c>
      <c r="F109" s="241" t="s">
        <v>7504</v>
      </c>
      <c r="H109" s="242">
        <v>6.9119999999999999</v>
      </c>
      <c r="I109" s="243"/>
      <c r="L109" s="239"/>
      <c r="M109" s="244"/>
      <c r="N109" s="245"/>
      <c r="O109" s="245"/>
      <c r="P109" s="245"/>
      <c r="Q109" s="245"/>
      <c r="R109" s="245"/>
      <c r="S109" s="245"/>
      <c r="T109" s="246"/>
      <c r="AT109" s="240" t="s">
        <v>402</v>
      </c>
      <c r="AU109" s="240" t="s">
        <v>87</v>
      </c>
      <c r="AV109" s="13" t="s">
        <v>87</v>
      </c>
      <c r="AW109" s="13" t="s">
        <v>6</v>
      </c>
      <c r="AX109" s="13" t="s">
        <v>24</v>
      </c>
      <c r="AY109" s="240" t="s">
        <v>281</v>
      </c>
    </row>
    <row r="110" s="1" customFormat="1" ht="16.5" customHeight="1">
      <c r="B110" s="203"/>
      <c r="C110" s="204" t="s">
        <v>311</v>
      </c>
      <c r="D110" s="204" t="s">
        <v>282</v>
      </c>
      <c r="E110" s="205" t="s">
        <v>7505</v>
      </c>
      <c r="F110" s="206" t="s">
        <v>7506</v>
      </c>
      <c r="G110" s="207" t="s">
        <v>408</v>
      </c>
      <c r="H110" s="208">
        <v>6.9119999999999999</v>
      </c>
      <c r="I110" s="209"/>
      <c r="J110" s="210">
        <f>ROUND(I110*H110,2)</f>
        <v>0</v>
      </c>
      <c r="K110" s="206" t="s">
        <v>389</v>
      </c>
      <c r="L110" s="48"/>
      <c r="M110" s="211" t="s">
        <v>5</v>
      </c>
      <c r="N110" s="212" t="s">
        <v>51</v>
      </c>
      <c r="O110" s="49"/>
      <c r="P110" s="213">
        <f>O110*H110</f>
        <v>0</v>
      </c>
      <c r="Q110" s="213">
        <v>0.01541</v>
      </c>
      <c r="R110" s="213">
        <f>Q110*H110</f>
        <v>0.10651392</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7507</v>
      </c>
    </row>
    <row r="111" s="1" customFormat="1">
      <c r="B111" s="48"/>
      <c r="D111" s="216" t="s">
        <v>288</v>
      </c>
      <c r="F111" s="217" t="s">
        <v>7508</v>
      </c>
      <c r="I111" s="218"/>
      <c r="L111" s="48"/>
      <c r="M111" s="219"/>
      <c r="N111" s="49"/>
      <c r="O111" s="49"/>
      <c r="P111" s="49"/>
      <c r="Q111" s="49"/>
      <c r="R111" s="49"/>
      <c r="S111" s="49"/>
      <c r="T111" s="87"/>
      <c r="AT111" s="26" t="s">
        <v>288</v>
      </c>
      <c r="AU111" s="26" t="s">
        <v>87</v>
      </c>
    </row>
    <row r="112" s="13" customFormat="1">
      <c r="B112" s="239"/>
      <c r="D112" s="216" t="s">
        <v>402</v>
      </c>
      <c r="F112" s="241" t="s">
        <v>7504</v>
      </c>
      <c r="H112" s="242">
        <v>6.9119999999999999</v>
      </c>
      <c r="I112" s="243"/>
      <c r="L112" s="239"/>
      <c r="M112" s="244"/>
      <c r="N112" s="245"/>
      <c r="O112" s="245"/>
      <c r="P112" s="245"/>
      <c r="Q112" s="245"/>
      <c r="R112" s="245"/>
      <c r="S112" s="245"/>
      <c r="T112" s="246"/>
      <c r="AT112" s="240" t="s">
        <v>402</v>
      </c>
      <c r="AU112" s="240" t="s">
        <v>87</v>
      </c>
      <c r="AV112" s="13" t="s">
        <v>87</v>
      </c>
      <c r="AW112" s="13" t="s">
        <v>6</v>
      </c>
      <c r="AX112" s="13" t="s">
        <v>24</v>
      </c>
      <c r="AY112" s="240" t="s">
        <v>281</v>
      </c>
    </row>
    <row r="113" s="1" customFormat="1" ht="16.5" customHeight="1">
      <c r="B113" s="203"/>
      <c r="C113" s="204" t="s">
        <v>316</v>
      </c>
      <c r="D113" s="204" t="s">
        <v>282</v>
      </c>
      <c r="E113" s="205" t="s">
        <v>7509</v>
      </c>
      <c r="F113" s="206" t="s">
        <v>7510</v>
      </c>
      <c r="G113" s="207" t="s">
        <v>408</v>
      </c>
      <c r="H113" s="208">
        <v>168.81100000000001</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7511</v>
      </c>
    </row>
    <row r="114" s="1" customFormat="1">
      <c r="B114" s="48"/>
      <c r="D114" s="216" t="s">
        <v>288</v>
      </c>
      <c r="F114" s="217" t="s">
        <v>7512</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7513</v>
      </c>
      <c r="H115" s="233" t="s">
        <v>5</v>
      </c>
      <c r="I115" s="235"/>
      <c r="L115" s="232"/>
      <c r="M115" s="236"/>
      <c r="N115" s="237"/>
      <c r="O115" s="237"/>
      <c r="P115" s="237"/>
      <c r="Q115" s="237"/>
      <c r="R115" s="237"/>
      <c r="S115" s="237"/>
      <c r="T115" s="238"/>
      <c r="AT115" s="233" t="s">
        <v>402</v>
      </c>
      <c r="AU115" s="233" t="s">
        <v>87</v>
      </c>
      <c r="AV115" s="12" t="s">
        <v>24</v>
      </c>
      <c r="AW115" s="12" t="s">
        <v>6</v>
      </c>
      <c r="AX115" s="12" t="s">
        <v>80</v>
      </c>
      <c r="AY115" s="233" t="s">
        <v>281</v>
      </c>
    </row>
    <row r="116" s="13" customFormat="1">
      <c r="B116" s="239"/>
      <c r="D116" s="216" t="s">
        <v>402</v>
      </c>
      <c r="E116" s="240" t="s">
        <v>5</v>
      </c>
      <c r="F116" s="241" t="s">
        <v>7514</v>
      </c>
      <c r="H116" s="242">
        <v>34.466000000000001</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7515</v>
      </c>
      <c r="H117" s="233" t="s">
        <v>5</v>
      </c>
      <c r="I117" s="235"/>
      <c r="L117" s="232"/>
      <c r="M117" s="236"/>
      <c r="N117" s="237"/>
      <c r="O117" s="237"/>
      <c r="P117" s="237"/>
      <c r="Q117" s="237"/>
      <c r="R117" s="237"/>
      <c r="S117" s="237"/>
      <c r="T117" s="238"/>
      <c r="AT117" s="233" t="s">
        <v>402</v>
      </c>
      <c r="AU117" s="233" t="s">
        <v>87</v>
      </c>
      <c r="AV117" s="12" t="s">
        <v>24</v>
      </c>
      <c r="AW117" s="12" t="s">
        <v>6</v>
      </c>
      <c r="AX117" s="12" t="s">
        <v>80</v>
      </c>
      <c r="AY117" s="233" t="s">
        <v>281</v>
      </c>
    </row>
    <row r="118" s="13" customFormat="1">
      <c r="B118" s="239"/>
      <c r="D118" s="216" t="s">
        <v>402</v>
      </c>
      <c r="E118" s="240" t="s">
        <v>5</v>
      </c>
      <c r="F118" s="241" t="s">
        <v>7516</v>
      </c>
      <c r="H118" s="242">
        <v>52.484000000000002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7517</v>
      </c>
      <c r="H119" s="242">
        <v>10.382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7518</v>
      </c>
      <c r="H120" s="242">
        <v>10.199999999999999</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2" customFormat="1">
      <c r="B121" s="232"/>
      <c r="D121" s="216" t="s">
        <v>402</v>
      </c>
      <c r="E121" s="233" t="s">
        <v>5</v>
      </c>
      <c r="F121" s="234" t="s">
        <v>7519</v>
      </c>
      <c r="H121" s="233" t="s">
        <v>5</v>
      </c>
      <c r="I121" s="235"/>
      <c r="L121" s="232"/>
      <c r="M121" s="236"/>
      <c r="N121" s="237"/>
      <c r="O121" s="237"/>
      <c r="P121" s="237"/>
      <c r="Q121" s="237"/>
      <c r="R121" s="237"/>
      <c r="S121" s="237"/>
      <c r="T121" s="238"/>
      <c r="AT121" s="233" t="s">
        <v>402</v>
      </c>
      <c r="AU121" s="233" t="s">
        <v>87</v>
      </c>
      <c r="AV121" s="12" t="s">
        <v>24</v>
      </c>
      <c r="AW121" s="12" t="s">
        <v>6</v>
      </c>
      <c r="AX121" s="12" t="s">
        <v>80</v>
      </c>
      <c r="AY121" s="233" t="s">
        <v>281</v>
      </c>
    </row>
    <row r="122" s="13" customFormat="1">
      <c r="B122" s="239"/>
      <c r="D122" s="216" t="s">
        <v>402</v>
      </c>
      <c r="E122" s="240" t="s">
        <v>5</v>
      </c>
      <c r="F122" s="241" t="s">
        <v>7520</v>
      </c>
      <c r="H122" s="242">
        <v>115.26600000000001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3" customFormat="1">
      <c r="B123" s="239"/>
      <c r="D123" s="216" t="s">
        <v>402</v>
      </c>
      <c r="E123" s="240" t="s">
        <v>5</v>
      </c>
      <c r="F123" s="241" t="s">
        <v>7521</v>
      </c>
      <c r="H123" s="242">
        <v>58.552999999999997</v>
      </c>
      <c r="I123" s="243"/>
      <c r="L123" s="239"/>
      <c r="M123" s="244"/>
      <c r="N123" s="245"/>
      <c r="O123" s="245"/>
      <c r="P123" s="245"/>
      <c r="Q123" s="245"/>
      <c r="R123" s="245"/>
      <c r="S123" s="245"/>
      <c r="T123" s="246"/>
      <c r="AT123" s="240" t="s">
        <v>402</v>
      </c>
      <c r="AU123" s="240" t="s">
        <v>87</v>
      </c>
      <c r="AV123" s="13" t="s">
        <v>87</v>
      </c>
      <c r="AW123" s="13" t="s">
        <v>43</v>
      </c>
      <c r="AX123" s="13" t="s">
        <v>80</v>
      </c>
      <c r="AY123" s="240" t="s">
        <v>281</v>
      </c>
    </row>
    <row r="124" s="14" customFormat="1">
      <c r="B124" s="247"/>
      <c r="D124" s="216" t="s">
        <v>402</v>
      </c>
      <c r="E124" s="248" t="s">
        <v>5</v>
      </c>
      <c r="F124" s="249" t="s">
        <v>405</v>
      </c>
      <c r="H124" s="250">
        <v>281.351</v>
      </c>
      <c r="I124" s="251"/>
      <c r="L124" s="247"/>
      <c r="M124" s="252"/>
      <c r="N124" s="253"/>
      <c r="O124" s="253"/>
      <c r="P124" s="253"/>
      <c r="Q124" s="253"/>
      <c r="R124" s="253"/>
      <c r="S124" s="253"/>
      <c r="T124" s="254"/>
      <c r="AT124" s="248" t="s">
        <v>402</v>
      </c>
      <c r="AU124" s="248" t="s">
        <v>87</v>
      </c>
      <c r="AV124" s="14" t="s">
        <v>286</v>
      </c>
      <c r="AW124" s="14" t="s">
        <v>43</v>
      </c>
      <c r="AX124" s="14" t="s">
        <v>24</v>
      </c>
      <c r="AY124" s="248" t="s">
        <v>281</v>
      </c>
    </row>
    <row r="125" s="13" customFormat="1">
      <c r="B125" s="239"/>
      <c r="D125" s="216" t="s">
        <v>402</v>
      </c>
      <c r="F125" s="241" t="s">
        <v>7522</v>
      </c>
      <c r="H125" s="242">
        <v>168.81100000000001</v>
      </c>
      <c r="I125" s="243"/>
      <c r="L125" s="239"/>
      <c r="M125" s="244"/>
      <c r="N125" s="245"/>
      <c r="O125" s="245"/>
      <c r="P125" s="245"/>
      <c r="Q125" s="245"/>
      <c r="R125" s="245"/>
      <c r="S125" s="245"/>
      <c r="T125" s="246"/>
      <c r="AT125" s="240" t="s">
        <v>402</v>
      </c>
      <c r="AU125" s="240" t="s">
        <v>87</v>
      </c>
      <c r="AV125" s="13" t="s">
        <v>87</v>
      </c>
      <c r="AW125" s="13" t="s">
        <v>6</v>
      </c>
      <c r="AX125" s="13" t="s">
        <v>24</v>
      </c>
      <c r="AY125" s="240" t="s">
        <v>281</v>
      </c>
    </row>
    <row r="126" s="1" customFormat="1" ht="25.5" customHeight="1">
      <c r="B126" s="203"/>
      <c r="C126" s="204" t="s">
        <v>321</v>
      </c>
      <c r="D126" s="204" t="s">
        <v>282</v>
      </c>
      <c r="E126" s="205" t="s">
        <v>7523</v>
      </c>
      <c r="F126" s="206" t="s">
        <v>7524</v>
      </c>
      <c r="G126" s="207" t="s">
        <v>408</v>
      </c>
      <c r="H126" s="208">
        <v>7.9800000000000004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286</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286</v>
      </c>
      <c r="BM126" s="26" t="s">
        <v>7525</v>
      </c>
    </row>
    <row r="127" s="1" customFormat="1">
      <c r="B127" s="48"/>
      <c r="D127" s="216" t="s">
        <v>288</v>
      </c>
      <c r="F127" s="217" t="s">
        <v>7526</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7527</v>
      </c>
      <c r="H128" s="242">
        <v>13.300000000000001</v>
      </c>
      <c r="I128" s="243"/>
      <c r="L128" s="239"/>
      <c r="M128" s="244"/>
      <c r="N128" s="245"/>
      <c r="O128" s="245"/>
      <c r="P128" s="245"/>
      <c r="Q128" s="245"/>
      <c r="R128" s="245"/>
      <c r="S128" s="245"/>
      <c r="T128" s="246"/>
      <c r="AT128" s="240" t="s">
        <v>402</v>
      </c>
      <c r="AU128" s="240" t="s">
        <v>87</v>
      </c>
      <c r="AV128" s="13" t="s">
        <v>87</v>
      </c>
      <c r="AW128" s="13" t="s">
        <v>43</v>
      </c>
      <c r="AX128" s="13" t="s">
        <v>24</v>
      </c>
      <c r="AY128" s="240" t="s">
        <v>281</v>
      </c>
    </row>
    <row r="129" s="13" customFormat="1">
      <c r="B129" s="239"/>
      <c r="D129" s="216" t="s">
        <v>402</v>
      </c>
      <c r="F129" s="241" t="s">
        <v>7528</v>
      </c>
      <c r="H129" s="242">
        <v>7.9800000000000004</v>
      </c>
      <c r="I129" s="243"/>
      <c r="L129" s="239"/>
      <c r="M129" s="244"/>
      <c r="N129" s="245"/>
      <c r="O129" s="245"/>
      <c r="P129" s="245"/>
      <c r="Q129" s="245"/>
      <c r="R129" s="245"/>
      <c r="S129" s="245"/>
      <c r="T129" s="246"/>
      <c r="AT129" s="240" t="s">
        <v>402</v>
      </c>
      <c r="AU129" s="240" t="s">
        <v>87</v>
      </c>
      <c r="AV129" s="13" t="s">
        <v>87</v>
      </c>
      <c r="AW129" s="13" t="s">
        <v>6</v>
      </c>
      <c r="AX129" s="13" t="s">
        <v>24</v>
      </c>
      <c r="AY129" s="240" t="s">
        <v>281</v>
      </c>
    </row>
    <row r="130" s="1" customFormat="1" ht="16.5" customHeight="1">
      <c r="B130" s="203"/>
      <c r="C130" s="204" t="s">
        <v>29</v>
      </c>
      <c r="D130" s="204" t="s">
        <v>282</v>
      </c>
      <c r="E130" s="205" t="s">
        <v>4967</v>
      </c>
      <c r="F130" s="206" t="s">
        <v>4968</v>
      </c>
      <c r="G130" s="207" t="s">
        <v>408</v>
      </c>
      <c r="H130" s="208">
        <v>28.135000000000002</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286</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286</v>
      </c>
      <c r="BM130" s="26" t="s">
        <v>7529</v>
      </c>
    </row>
    <row r="131" s="1" customFormat="1">
      <c r="B131" s="48"/>
      <c r="D131" s="216" t="s">
        <v>288</v>
      </c>
      <c r="F131" s="217" t="s">
        <v>4970</v>
      </c>
      <c r="I131" s="218"/>
      <c r="L131" s="48"/>
      <c r="M131" s="219"/>
      <c r="N131" s="49"/>
      <c r="O131" s="49"/>
      <c r="P131" s="49"/>
      <c r="Q131" s="49"/>
      <c r="R131" s="49"/>
      <c r="S131" s="49"/>
      <c r="T131" s="87"/>
      <c r="AT131" s="26" t="s">
        <v>288</v>
      </c>
      <c r="AU131" s="26" t="s">
        <v>87</v>
      </c>
    </row>
    <row r="132" s="13" customFormat="1">
      <c r="B132" s="239"/>
      <c r="D132" s="216" t="s">
        <v>402</v>
      </c>
      <c r="F132" s="241" t="s">
        <v>7530</v>
      </c>
      <c r="H132" s="242">
        <v>28.135000000000002</v>
      </c>
      <c r="I132" s="243"/>
      <c r="L132" s="239"/>
      <c r="M132" s="244"/>
      <c r="N132" s="245"/>
      <c r="O132" s="245"/>
      <c r="P132" s="245"/>
      <c r="Q132" s="245"/>
      <c r="R132" s="245"/>
      <c r="S132" s="245"/>
      <c r="T132" s="246"/>
      <c r="AT132" s="240" t="s">
        <v>402</v>
      </c>
      <c r="AU132" s="240" t="s">
        <v>87</v>
      </c>
      <c r="AV132" s="13" t="s">
        <v>87</v>
      </c>
      <c r="AW132" s="13" t="s">
        <v>6</v>
      </c>
      <c r="AX132" s="13" t="s">
        <v>24</v>
      </c>
      <c r="AY132" s="240" t="s">
        <v>281</v>
      </c>
    </row>
    <row r="133" s="1" customFormat="1" ht="25.5" customHeight="1">
      <c r="B133" s="203"/>
      <c r="C133" s="204" t="s">
        <v>330</v>
      </c>
      <c r="D133" s="204" t="s">
        <v>282</v>
      </c>
      <c r="E133" s="205" t="s">
        <v>7531</v>
      </c>
      <c r="F133" s="206" t="s">
        <v>7532</v>
      </c>
      <c r="G133" s="207" t="s">
        <v>408</v>
      </c>
      <c r="H133" s="208">
        <v>1.3300000000000001</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7533</v>
      </c>
    </row>
    <row r="134" s="1" customFormat="1">
      <c r="B134" s="48"/>
      <c r="D134" s="216" t="s">
        <v>288</v>
      </c>
      <c r="F134" s="217" t="s">
        <v>7534</v>
      </c>
      <c r="I134" s="218"/>
      <c r="L134" s="48"/>
      <c r="M134" s="219"/>
      <c r="N134" s="49"/>
      <c r="O134" s="49"/>
      <c r="P134" s="49"/>
      <c r="Q134" s="49"/>
      <c r="R134" s="49"/>
      <c r="S134" s="49"/>
      <c r="T134" s="87"/>
      <c r="AT134" s="26" t="s">
        <v>288</v>
      </c>
      <c r="AU134" s="26" t="s">
        <v>87</v>
      </c>
    </row>
    <row r="135" s="13" customFormat="1">
      <c r="B135" s="239"/>
      <c r="D135" s="216" t="s">
        <v>402</v>
      </c>
      <c r="F135" s="241" t="s">
        <v>7535</v>
      </c>
      <c r="H135" s="242">
        <v>1.3300000000000001</v>
      </c>
      <c r="I135" s="243"/>
      <c r="L135" s="239"/>
      <c r="M135" s="244"/>
      <c r="N135" s="245"/>
      <c r="O135" s="245"/>
      <c r="P135" s="245"/>
      <c r="Q135" s="245"/>
      <c r="R135" s="245"/>
      <c r="S135" s="245"/>
      <c r="T135" s="246"/>
      <c r="AT135" s="240" t="s">
        <v>402</v>
      </c>
      <c r="AU135" s="240" t="s">
        <v>87</v>
      </c>
      <c r="AV135" s="13" t="s">
        <v>87</v>
      </c>
      <c r="AW135" s="13" t="s">
        <v>6</v>
      </c>
      <c r="AX135" s="13" t="s">
        <v>24</v>
      </c>
      <c r="AY135" s="240" t="s">
        <v>281</v>
      </c>
    </row>
    <row r="136" s="1" customFormat="1" ht="16.5" customHeight="1">
      <c r="B136" s="203"/>
      <c r="C136" s="204" t="s">
        <v>335</v>
      </c>
      <c r="D136" s="204" t="s">
        <v>282</v>
      </c>
      <c r="E136" s="205" t="s">
        <v>4972</v>
      </c>
      <c r="F136" s="206" t="s">
        <v>4973</v>
      </c>
      <c r="G136" s="207" t="s">
        <v>408</v>
      </c>
      <c r="H136" s="208">
        <v>28.135000000000002</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7536</v>
      </c>
    </row>
    <row r="137" s="1" customFormat="1">
      <c r="B137" s="48"/>
      <c r="D137" s="216" t="s">
        <v>288</v>
      </c>
      <c r="F137" s="217" t="s">
        <v>4975</v>
      </c>
      <c r="I137" s="218"/>
      <c r="L137" s="48"/>
      <c r="M137" s="219"/>
      <c r="N137" s="49"/>
      <c r="O137" s="49"/>
      <c r="P137" s="49"/>
      <c r="Q137" s="49"/>
      <c r="R137" s="49"/>
      <c r="S137" s="49"/>
      <c r="T137" s="87"/>
      <c r="AT137" s="26" t="s">
        <v>288</v>
      </c>
      <c r="AU137" s="26" t="s">
        <v>87</v>
      </c>
    </row>
    <row r="138" s="13" customFormat="1">
      <c r="B138" s="239"/>
      <c r="D138" s="216" t="s">
        <v>402</v>
      </c>
      <c r="F138" s="241" t="s">
        <v>7530</v>
      </c>
      <c r="H138" s="242">
        <v>28.135000000000002</v>
      </c>
      <c r="I138" s="243"/>
      <c r="L138" s="239"/>
      <c r="M138" s="244"/>
      <c r="N138" s="245"/>
      <c r="O138" s="245"/>
      <c r="P138" s="245"/>
      <c r="Q138" s="245"/>
      <c r="R138" s="245"/>
      <c r="S138" s="245"/>
      <c r="T138" s="246"/>
      <c r="AT138" s="240" t="s">
        <v>402</v>
      </c>
      <c r="AU138" s="240" t="s">
        <v>87</v>
      </c>
      <c r="AV138" s="13" t="s">
        <v>87</v>
      </c>
      <c r="AW138" s="13" t="s">
        <v>6</v>
      </c>
      <c r="AX138" s="13" t="s">
        <v>24</v>
      </c>
      <c r="AY138" s="240" t="s">
        <v>281</v>
      </c>
    </row>
    <row r="139" s="1" customFormat="1" ht="25.5" customHeight="1">
      <c r="B139" s="203"/>
      <c r="C139" s="204" t="s">
        <v>340</v>
      </c>
      <c r="D139" s="204" t="s">
        <v>282</v>
      </c>
      <c r="E139" s="205" t="s">
        <v>7537</v>
      </c>
      <c r="F139" s="206" t="s">
        <v>7538</v>
      </c>
      <c r="G139" s="207" t="s">
        <v>408</v>
      </c>
      <c r="H139" s="208">
        <v>1.3300000000000001</v>
      </c>
      <c r="I139" s="209"/>
      <c r="J139" s="210">
        <f>ROUND(I139*H139,2)</f>
        <v>0</v>
      </c>
      <c r="K139" s="206" t="s">
        <v>389</v>
      </c>
      <c r="L139" s="48"/>
      <c r="M139" s="211" t="s">
        <v>5</v>
      </c>
      <c r="N139" s="212" t="s">
        <v>51</v>
      </c>
      <c r="O139" s="49"/>
      <c r="P139" s="213">
        <f>O139*H139</f>
        <v>0</v>
      </c>
      <c r="Q139" s="213">
        <v>0</v>
      </c>
      <c r="R139" s="213">
        <f>Q139*H139</f>
        <v>0</v>
      </c>
      <c r="S139" s="213">
        <v>0</v>
      </c>
      <c r="T139" s="214">
        <f>S139*H139</f>
        <v>0</v>
      </c>
      <c r="AR139" s="26" t="s">
        <v>286</v>
      </c>
      <c r="AT139" s="26" t="s">
        <v>282</v>
      </c>
      <c r="AU139" s="26" t="s">
        <v>87</v>
      </c>
      <c r="AY139" s="26" t="s">
        <v>281</v>
      </c>
      <c r="BE139" s="215">
        <f>IF(N139="základní",J139,0)</f>
        <v>0</v>
      </c>
      <c r="BF139" s="215">
        <f>IF(N139="snížená",J139,0)</f>
        <v>0</v>
      </c>
      <c r="BG139" s="215">
        <f>IF(N139="zákl. přenesená",J139,0)</f>
        <v>0</v>
      </c>
      <c r="BH139" s="215">
        <f>IF(N139="sníž. přenesená",J139,0)</f>
        <v>0</v>
      </c>
      <c r="BI139" s="215">
        <f>IF(N139="nulová",J139,0)</f>
        <v>0</v>
      </c>
      <c r="BJ139" s="26" t="s">
        <v>24</v>
      </c>
      <c r="BK139" s="215">
        <f>ROUND(I139*H139,2)</f>
        <v>0</v>
      </c>
      <c r="BL139" s="26" t="s">
        <v>286</v>
      </c>
      <c r="BM139" s="26" t="s">
        <v>7539</v>
      </c>
    </row>
    <row r="140" s="1" customFormat="1">
      <c r="B140" s="48"/>
      <c r="D140" s="216" t="s">
        <v>288</v>
      </c>
      <c r="F140" s="217" t="s">
        <v>7540</v>
      </c>
      <c r="I140" s="218"/>
      <c r="L140" s="48"/>
      <c r="M140" s="219"/>
      <c r="N140" s="49"/>
      <c r="O140" s="49"/>
      <c r="P140" s="49"/>
      <c r="Q140" s="49"/>
      <c r="R140" s="49"/>
      <c r="S140" s="49"/>
      <c r="T140" s="87"/>
      <c r="AT140" s="26" t="s">
        <v>288</v>
      </c>
      <c r="AU140" s="26" t="s">
        <v>87</v>
      </c>
    </row>
    <row r="141" s="13" customFormat="1">
      <c r="B141" s="239"/>
      <c r="D141" s="216" t="s">
        <v>402</v>
      </c>
      <c r="F141" s="241" t="s">
        <v>7535</v>
      </c>
      <c r="H141" s="242">
        <v>1.3300000000000001</v>
      </c>
      <c r="I141" s="243"/>
      <c r="L141" s="239"/>
      <c r="M141" s="244"/>
      <c r="N141" s="245"/>
      <c r="O141" s="245"/>
      <c r="P141" s="245"/>
      <c r="Q141" s="245"/>
      <c r="R141" s="245"/>
      <c r="S141" s="245"/>
      <c r="T141" s="246"/>
      <c r="AT141" s="240" t="s">
        <v>402</v>
      </c>
      <c r="AU141" s="240" t="s">
        <v>87</v>
      </c>
      <c r="AV141" s="13" t="s">
        <v>87</v>
      </c>
      <c r="AW141" s="13" t="s">
        <v>6</v>
      </c>
      <c r="AX141" s="13" t="s">
        <v>24</v>
      </c>
      <c r="AY141" s="240" t="s">
        <v>281</v>
      </c>
    </row>
    <row r="142" s="1" customFormat="1" ht="16.5" customHeight="1">
      <c r="B142" s="203"/>
      <c r="C142" s="204" t="s">
        <v>345</v>
      </c>
      <c r="D142" s="204" t="s">
        <v>282</v>
      </c>
      <c r="E142" s="205" t="s">
        <v>7541</v>
      </c>
      <c r="F142" s="206" t="s">
        <v>7542</v>
      </c>
      <c r="G142" s="207" t="s">
        <v>408</v>
      </c>
      <c r="H142" s="208">
        <v>28.135000000000002</v>
      </c>
      <c r="I142" s="209"/>
      <c r="J142" s="210">
        <f>ROUND(I142*H142,2)</f>
        <v>0</v>
      </c>
      <c r="K142" s="206" t="s">
        <v>389</v>
      </c>
      <c r="L142" s="48"/>
      <c r="M142" s="211" t="s">
        <v>5</v>
      </c>
      <c r="N142" s="212" t="s">
        <v>51</v>
      </c>
      <c r="O142" s="49"/>
      <c r="P142" s="213">
        <f>O142*H142</f>
        <v>0</v>
      </c>
      <c r="Q142" s="213">
        <v>0.010460000000000001</v>
      </c>
      <c r="R142" s="213">
        <f>Q142*H142</f>
        <v>0.29429210000000006</v>
      </c>
      <c r="S142" s="213">
        <v>0</v>
      </c>
      <c r="T142" s="214">
        <f>S142*H142</f>
        <v>0</v>
      </c>
      <c r="AR142" s="26" t="s">
        <v>286</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286</v>
      </c>
      <c r="BM142" s="26" t="s">
        <v>7543</v>
      </c>
    </row>
    <row r="143" s="1" customFormat="1">
      <c r="B143" s="48"/>
      <c r="D143" s="216" t="s">
        <v>288</v>
      </c>
      <c r="F143" s="217" t="s">
        <v>7544</v>
      </c>
      <c r="I143" s="218"/>
      <c r="L143" s="48"/>
      <c r="M143" s="219"/>
      <c r="N143" s="49"/>
      <c r="O143" s="49"/>
      <c r="P143" s="49"/>
      <c r="Q143" s="49"/>
      <c r="R143" s="49"/>
      <c r="S143" s="49"/>
      <c r="T143" s="87"/>
      <c r="AT143" s="26" t="s">
        <v>288</v>
      </c>
      <c r="AU143" s="26" t="s">
        <v>87</v>
      </c>
    </row>
    <row r="144" s="13" customFormat="1">
      <c r="B144" s="239"/>
      <c r="D144" s="216" t="s">
        <v>402</v>
      </c>
      <c r="F144" s="241" t="s">
        <v>7530</v>
      </c>
      <c r="H144" s="242">
        <v>28.135000000000002</v>
      </c>
      <c r="I144" s="243"/>
      <c r="L144" s="239"/>
      <c r="M144" s="244"/>
      <c r="N144" s="245"/>
      <c r="O144" s="245"/>
      <c r="P144" s="245"/>
      <c r="Q144" s="245"/>
      <c r="R144" s="245"/>
      <c r="S144" s="245"/>
      <c r="T144" s="246"/>
      <c r="AT144" s="240" t="s">
        <v>402</v>
      </c>
      <c r="AU144" s="240" t="s">
        <v>87</v>
      </c>
      <c r="AV144" s="13" t="s">
        <v>87</v>
      </c>
      <c r="AW144" s="13" t="s">
        <v>6</v>
      </c>
      <c r="AX144" s="13" t="s">
        <v>24</v>
      </c>
      <c r="AY144" s="240" t="s">
        <v>281</v>
      </c>
    </row>
    <row r="145" s="1" customFormat="1" ht="25.5" customHeight="1">
      <c r="B145" s="203"/>
      <c r="C145" s="204" t="s">
        <v>11</v>
      </c>
      <c r="D145" s="204" t="s">
        <v>282</v>
      </c>
      <c r="E145" s="205" t="s">
        <v>7545</v>
      </c>
      <c r="F145" s="206" t="s">
        <v>7546</v>
      </c>
      <c r="G145" s="207" t="s">
        <v>408</v>
      </c>
      <c r="H145" s="208">
        <v>2.6600000000000001</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7547</v>
      </c>
    </row>
    <row r="146" s="1" customFormat="1">
      <c r="B146" s="48"/>
      <c r="D146" s="216" t="s">
        <v>288</v>
      </c>
      <c r="F146" s="217" t="s">
        <v>7548</v>
      </c>
      <c r="I146" s="218"/>
      <c r="L146" s="48"/>
      <c r="M146" s="219"/>
      <c r="N146" s="49"/>
      <c r="O146" s="49"/>
      <c r="P146" s="49"/>
      <c r="Q146" s="49"/>
      <c r="R146" s="49"/>
      <c r="S146" s="49"/>
      <c r="T146" s="87"/>
      <c r="AT146" s="26" t="s">
        <v>288</v>
      </c>
      <c r="AU146" s="26" t="s">
        <v>87</v>
      </c>
    </row>
    <row r="147" s="13" customFormat="1">
      <c r="B147" s="239"/>
      <c r="D147" s="216" t="s">
        <v>402</v>
      </c>
      <c r="F147" s="241" t="s">
        <v>7549</v>
      </c>
      <c r="H147" s="242">
        <v>2.6600000000000001</v>
      </c>
      <c r="I147" s="243"/>
      <c r="L147" s="239"/>
      <c r="M147" s="244"/>
      <c r="N147" s="245"/>
      <c r="O147" s="245"/>
      <c r="P147" s="245"/>
      <c r="Q147" s="245"/>
      <c r="R147" s="245"/>
      <c r="S147" s="245"/>
      <c r="T147" s="246"/>
      <c r="AT147" s="240" t="s">
        <v>402</v>
      </c>
      <c r="AU147" s="240" t="s">
        <v>87</v>
      </c>
      <c r="AV147" s="13" t="s">
        <v>87</v>
      </c>
      <c r="AW147" s="13" t="s">
        <v>6</v>
      </c>
      <c r="AX147" s="13" t="s">
        <v>24</v>
      </c>
      <c r="AY147" s="240" t="s">
        <v>281</v>
      </c>
    </row>
    <row r="148" s="1" customFormat="1" ht="16.5" customHeight="1">
      <c r="B148" s="203"/>
      <c r="C148" s="204" t="s">
        <v>354</v>
      </c>
      <c r="D148" s="204" t="s">
        <v>282</v>
      </c>
      <c r="E148" s="205" t="s">
        <v>7550</v>
      </c>
      <c r="F148" s="206" t="s">
        <v>7551</v>
      </c>
      <c r="G148" s="207" t="s">
        <v>408</v>
      </c>
      <c r="H148" s="208">
        <v>28.135000000000002</v>
      </c>
      <c r="I148" s="209"/>
      <c r="J148" s="210">
        <f>ROUND(I148*H148,2)</f>
        <v>0</v>
      </c>
      <c r="K148" s="206" t="s">
        <v>389</v>
      </c>
      <c r="L148" s="48"/>
      <c r="M148" s="211" t="s">
        <v>5</v>
      </c>
      <c r="N148" s="212" t="s">
        <v>51</v>
      </c>
      <c r="O148" s="49"/>
      <c r="P148" s="213">
        <f>O148*H148</f>
        <v>0</v>
      </c>
      <c r="Q148" s="213">
        <v>0.017049999999999999</v>
      </c>
      <c r="R148" s="213">
        <f>Q148*H148</f>
        <v>0.47970174999999998</v>
      </c>
      <c r="S148" s="213">
        <v>0</v>
      </c>
      <c r="T148" s="214">
        <f>S148*H148</f>
        <v>0</v>
      </c>
      <c r="AR148" s="26" t="s">
        <v>286</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286</v>
      </c>
      <c r="BM148" s="26" t="s">
        <v>7552</v>
      </c>
    </row>
    <row r="149" s="1" customFormat="1">
      <c r="B149" s="48"/>
      <c r="D149" s="216" t="s">
        <v>288</v>
      </c>
      <c r="F149" s="217" t="s">
        <v>7553</v>
      </c>
      <c r="I149" s="218"/>
      <c r="L149" s="48"/>
      <c r="M149" s="219"/>
      <c r="N149" s="49"/>
      <c r="O149" s="49"/>
      <c r="P149" s="49"/>
      <c r="Q149" s="49"/>
      <c r="R149" s="49"/>
      <c r="S149" s="49"/>
      <c r="T149" s="87"/>
      <c r="AT149" s="26" t="s">
        <v>288</v>
      </c>
      <c r="AU149" s="26" t="s">
        <v>87</v>
      </c>
    </row>
    <row r="150" s="13" customFormat="1">
      <c r="B150" s="239"/>
      <c r="D150" s="216" t="s">
        <v>402</v>
      </c>
      <c r="F150" s="241" t="s">
        <v>7530</v>
      </c>
      <c r="H150" s="242">
        <v>28.135000000000002</v>
      </c>
      <c r="I150" s="243"/>
      <c r="L150" s="239"/>
      <c r="M150" s="244"/>
      <c r="N150" s="245"/>
      <c r="O150" s="245"/>
      <c r="P150" s="245"/>
      <c r="Q150" s="245"/>
      <c r="R150" s="245"/>
      <c r="S150" s="245"/>
      <c r="T150" s="246"/>
      <c r="AT150" s="240" t="s">
        <v>402</v>
      </c>
      <c r="AU150" s="240" t="s">
        <v>87</v>
      </c>
      <c r="AV150" s="13" t="s">
        <v>87</v>
      </c>
      <c r="AW150" s="13" t="s">
        <v>6</v>
      </c>
      <c r="AX150" s="13" t="s">
        <v>24</v>
      </c>
      <c r="AY150" s="240" t="s">
        <v>281</v>
      </c>
    </row>
    <row r="151" s="1" customFormat="1" ht="25.5" customHeight="1">
      <c r="B151" s="203"/>
      <c r="C151" s="204" t="s">
        <v>359</v>
      </c>
      <c r="D151" s="204" t="s">
        <v>282</v>
      </c>
      <c r="E151" s="205" t="s">
        <v>7554</v>
      </c>
      <c r="F151" s="206" t="s">
        <v>7555</v>
      </c>
      <c r="G151" s="207" t="s">
        <v>408</v>
      </c>
      <c r="H151" s="208">
        <v>6.9119999999999999</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7556</v>
      </c>
    </row>
    <row r="152" s="1" customFormat="1">
      <c r="B152" s="48"/>
      <c r="D152" s="216" t="s">
        <v>288</v>
      </c>
      <c r="F152" s="217" t="s">
        <v>7557</v>
      </c>
      <c r="I152" s="218"/>
      <c r="L152" s="48"/>
      <c r="M152" s="219"/>
      <c r="N152" s="49"/>
      <c r="O152" s="49"/>
      <c r="P152" s="49"/>
      <c r="Q152" s="49"/>
      <c r="R152" s="49"/>
      <c r="S152" s="49"/>
      <c r="T152" s="87"/>
      <c r="AT152" s="26" t="s">
        <v>288</v>
      </c>
      <c r="AU152" s="26" t="s">
        <v>87</v>
      </c>
    </row>
    <row r="153" s="1" customFormat="1" ht="25.5" customHeight="1">
      <c r="B153" s="203"/>
      <c r="C153" s="204" t="s">
        <v>365</v>
      </c>
      <c r="D153" s="204" t="s">
        <v>282</v>
      </c>
      <c r="E153" s="205" t="s">
        <v>4977</v>
      </c>
      <c r="F153" s="206" t="s">
        <v>4978</v>
      </c>
      <c r="G153" s="207" t="s">
        <v>408</v>
      </c>
      <c r="H153" s="208">
        <v>28.135000000000002</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7558</v>
      </c>
    </row>
    <row r="154" s="1" customFormat="1">
      <c r="B154" s="48"/>
      <c r="D154" s="216" t="s">
        <v>288</v>
      </c>
      <c r="F154" s="217" t="s">
        <v>4980</v>
      </c>
      <c r="I154" s="218"/>
      <c r="L154" s="48"/>
      <c r="M154" s="219"/>
      <c r="N154" s="49"/>
      <c r="O154" s="49"/>
      <c r="P154" s="49"/>
      <c r="Q154" s="49"/>
      <c r="R154" s="49"/>
      <c r="S154" s="49"/>
      <c r="T154" s="87"/>
      <c r="AT154" s="26" t="s">
        <v>288</v>
      </c>
      <c r="AU154" s="26" t="s">
        <v>87</v>
      </c>
    </row>
    <row r="155" s="1" customFormat="1" ht="25.5" customHeight="1">
      <c r="B155" s="203"/>
      <c r="C155" s="204" t="s">
        <v>370</v>
      </c>
      <c r="D155" s="204" t="s">
        <v>282</v>
      </c>
      <c r="E155" s="205" t="s">
        <v>7559</v>
      </c>
      <c r="F155" s="206" t="s">
        <v>7560</v>
      </c>
      <c r="G155" s="207" t="s">
        <v>408</v>
      </c>
      <c r="H155" s="208">
        <v>6.9119999999999999</v>
      </c>
      <c r="I155" s="209"/>
      <c r="J155" s="210">
        <f>ROUND(I155*H155,2)</f>
        <v>0</v>
      </c>
      <c r="K155" s="206" t="s">
        <v>389</v>
      </c>
      <c r="L155" s="48"/>
      <c r="M155" s="211" t="s">
        <v>5</v>
      </c>
      <c r="N155" s="212" t="s">
        <v>51</v>
      </c>
      <c r="O155" s="49"/>
      <c r="P155" s="213">
        <f>O155*H155</f>
        <v>0</v>
      </c>
      <c r="Q155" s="213">
        <v>0</v>
      </c>
      <c r="R155" s="213">
        <f>Q155*H155</f>
        <v>0</v>
      </c>
      <c r="S155" s="213">
        <v>0</v>
      </c>
      <c r="T155" s="214">
        <f>S155*H155</f>
        <v>0</v>
      </c>
      <c r="AR155" s="26" t="s">
        <v>286</v>
      </c>
      <c r="AT155" s="26" t="s">
        <v>282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7561</v>
      </c>
    </row>
    <row r="156" s="1" customFormat="1">
      <c r="B156" s="48"/>
      <c r="D156" s="216" t="s">
        <v>288</v>
      </c>
      <c r="F156" s="217" t="s">
        <v>7562</v>
      </c>
      <c r="I156" s="218"/>
      <c r="L156" s="48"/>
      <c r="M156" s="219"/>
      <c r="N156" s="49"/>
      <c r="O156" s="49"/>
      <c r="P156" s="49"/>
      <c r="Q156" s="49"/>
      <c r="R156" s="49"/>
      <c r="S156" s="49"/>
      <c r="T156" s="87"/>
      <c r="AT156" s="26" t="s">
        <v>288</v>
      </c>
      <c r="AU156" s="26" t="s">
        <v>87</v>
      </c>
    </row>
    <row r="157" s="1" customFormat="1" ht="25.5" customHeight="1">
      <c r="B157" s="203"/>
      <c r="C157" s="204" t="s">
        <v>655</v>
      </c>
      <c r="D157" s="204" t="s">
        <v>282</v>
      </c>
      <c r="E157" s="205" t="s">
        <v>4982</v>
      </c>
      <c r="F157" s="206" t="s">
        <v>4983</v>
      </c>
      <c r="G157" s="207" t="s">
        <v>408</v>
      </c>
      <c r="H157" s="208">
        <v>28.135000000000002</v>
      </c>
      <c r="I157" s="209"/>
      <c r="J157" s="210">
        <f>ROUND(I157*H157,2)</f>
        <v>0</v>
      </c>
      <c r="K157" s="206" t="s">
        <v>389</v>
      </c>
      <c r="L157" s="48"/>
      <c r="M157" s="211" t="s">
        <v>5</v>
      </c>
      <c r="N157" s="212" t="s">
        <v>51</v>
      </c>
      <c r="O157" s="49"/>
      <c r="P157" s="213">
        <f>O157*H157</f>
        <v>0</v>
      </c>
      <c r="Q157" s="213">
        <v>0</v>
      </c>
      <c r="R157" s="213">
        <f>Q157*H157</f>
        <v>0</v>
      </c>
      <c r="S157" s="213">
        <v>0</v>
      </c>
      <c r="T157" s="214">
        <f>S157*H157</f>
        <v>0</v>
      </c>
      <c r="AR157" s="26" t="s">
        <v>286</v>
      </c>
      <c r="AT157" s="26" t="s">
        <v>282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286</v>
      </c>
      <c r="BM157" s="26" t="s">
        <v>7563</v>
      </c>
    </row>
    <row r="158" s="1" customFormat="1">
      <c r="B158" s="48"/>
      <c r="D158" s="216" t="s">
        <v>288</v>
      </c>
      <c r="F158" s="217" t="s">
        <v>4985</v>
      </c>
      <c r="I158" s="218"/>
      <c r="L158" s="48"/>
      <c r="M158" s="219"/>
      <c r="N158" s="49"/>
      <c r="O158" s="49"/>
      <c r="P158" s="49"/>
      <c r="Q158" s="49"/>
      <c r="R158" s="49"/>
      <c r="S158" s="49"/>
      <c r="T158" s="87"/>
      <c r="AT158" s="26" t="s">
        <v>288</v>
      </c>
      <c r="AU158" s="26" t="s">
        <v>87</v>
      </c>
    </row>
    <row r="159" s="1" customFormat="1" ht="16.5" customHeight="1">
      <c r="B159" s="203"/>
      <c r="C159" s="204" t="s">
        <v>10</v>
      </c>
      <c r="D159" s="204" t="s">
        <v>282</v>
      </c>
      <c r="E159" s="205" t="s">
        <v>7564</v>
      </c>
      <c r="F159" s="206" t="s">
        <v>7565</v>
      </c>
      <c r="G159" s="207" t="s">
        <v>388</v>
      </c>
      <c r="H159" s="208">
        <v>165.13</v>
      </c>
      <c r="I159" s="209"/>
      <c r="J159" s="210">
        <f>ROUND(I159*H159,2)</f>
        <v>0</v>
      </c>
      <c r="K159" s="206" t="s">
        <v>389</v>
      </c>
      <c r="L159" s="48"/>
      <c r="M159" s="211" t="s">
        <v>5</v>
      </c>
      <c r="N159" s="212" t="s">
        <v>51</v>
      </c>
      <c r="O159" s="49"/>
      <c r="P159" s="213">
        <f>O159*H159</f>
        <v>0</v>
      </c>
      <c r="Q159" s="213">
        <v>0.00084000000000000003</v>
      </c>
      <c r="R159" s="213">
        <f>Q159*H159</f>
        <v>0.13870920000000001</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7566</v>
      </c>
    </row>
    <row r="160" s="1" customFormat="1">
      <c r="B160" s="48"/>
      <c r="D160" s="216" t="s">
        <v>288</v>
      </c>
      <c r="F160" s="217" t="s">
        <v>7567</v>
      </c>
      <c r="I160" s="218"/>
      <c r="L160" s="48"/>
      <c r="M160" s="219"/>
      <c r="N160" s="49"/>
      <c r="O160" s="49"/>
      <c r="P160" s="49"/>
      <c r="Q160" s="49"/>
      <c r="R160" s="49"/>
      <c r="S160" s="49"/>
      <c r="T160" s="87"/>
      <c r="AT160" s="26" t="s">
        <v>288</v>
      </c>
      <c r="AU160" s="26" t="s">
        <v>87</v>
      </c>
    </row>
    <row r="161" s="12" customFormat="1">
      <c r="B161" s="232"/>
      <c r="D161" s="216" t="s">
        <v>402</v>
      </c>
      <c r="E161" s="233" t="s">
        <v>5</v>
      </c>
      <c r="F161" s="234" t="s">
        <v>7515</v>
      </c>
      <c r="H161" s="233" t="s">
        <v>5</v>
      </c>
      <c r="I161" s="235"/>
      <c r="L161" s="232"/>
      <c r="M161" s="236"/>
      <c r="N161" s="237"/>
      <c r="O161" s="237"/>
      <c r="P161" s="237"/>
      <c r="Q161" s="237"/>
      <c r="R161" s="237"/>
      <c r="S161" s="237"/>
      <c r="T161" s="238"/>
      <c r="AT161" s="233" t="s">
        <v>402</v>
      </c>
      <c r="AU161" s="233" t="s">
        <v>87</v>
      </c>
      <c r="AV161" s="12" t="s">
        <v>24</v>
      </c>
      <c r="AW161" s="12" t="s">
        <v>6</v>
      </c>
      <c r="AX161" s="12" t="s">
        <v>80</v>
      </c>
      <c r="AY161" s="233" t="s">
        <v>281</v>
      </c>
    </row>
    <row r="162" s="13" customFormat="1">
      <c r="B162" s="239"/>
      <c r="D162" s="216" t="s">
        <v>402</v>
      </c>
      <c r="E162" s="240" t="s">
        <v>5</v>
      </c>
      <c r="F162" s="241" t="s">
        <v>7568</v>
      </c>
      <c r="H162" s="242">
        <v>36.399999999999999</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7569</v>
      </c>
      <c r="H163" s="242">
        <v>6.75</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2" customFormat="1">
      <c r="B164" s="232"/>
      <c r="D164" s="216" t="s">
        <v>402</v>
      </c>
      <c r="E164" s="233" t="s">
        <v>5</v>
      </c>
      <c r="F164" s="234" t="s">
        <v>7519</v>
      </c>
      <c r="H164" s="233" t="s">
        <v>5</v>
      </c>
      <c r="I164" s="235"/>
      <c r="L164" s="232"/>
      <c r="M164" s="236"/>
      <c r="N164" s="237"/>
      <c r="O164" s="237"/>
      <c r="P164" s="237"/>
      <c r="Q164" s="237"/>
      <c r="R164" s="237"/>
      <c r="S164" s="237"/>
      <c r="T164" s="238"/>
      <c r="AT164" s="233" t="s">
        <v>402</v>
      </c>
      <c r="AU164" s="233" t="s">
        <v>87</v>
      </c>
      <c r="AV164" s="12" t="s">
        <v>24</v>
      </c>
      <c r="AW164" s="12" t="s">
        <v>6</v>
      </c>
      <c r="AX164" s="12" t="s">
        <v>80</v>
      </c>
      <c r="AY164" s="233" t="s">
        <v>281</v>
      </c>
    </row>
    <row r="165" s="13" customFormat="1">
      <c r="B165" s="239"/>
      <c r="D165" s="216" t="s">
        <v>402</v>
      </c>
      <c r="E165" s="240" t="s">
        <v>5</v>
      </c>
      <c r="F165" s="241" t="s">
        <v>7570</v>
      </c>
      <c r="H165" s="242">
        <v>108.48</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3" customFormat="1">
      <c r="B166" s="239"/>
      <c r="D166" s="216" t="s">
        <v>402</v>
      </c>
      <c r="E166" s="240" t="s">
        <v>5</v>
      </c>
      <c r="F166" s="241" t="s">
        <v>7571</v>
      </c>
      <c r="H166" s="242">
        <v>13.5</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165.13</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 customFormat="1" ht="16.5" customHeight="1">
      <c r="B168" s="203"/>
      <c r="C168" s="204" t="s">
        <v>670</v>
      </c>
      <c r="D168" s="204" t="s">
        <v>282</v>
      </c>
      <c r="E168" s="205" t="s">
        <v>7572</v>
      </c>
      <c r="F168" s="206" t="s">
        <v>7573</v>
      </c>
      <c r="G168" s="207" t="s">
        <v>388</v>
      </c>
      <c r="H168" s="208">
        <v>240.33000000000001</v>
      </c>
      <c r="I168" s="209"/>
      <c r="J168" s="210">
        <f>ROUND(I168*H168,2)</f>
        <v>0</v>
      </c>
      <c r="K168" s="206" t="s">
        <v>389</v>
      </c>
      <c r="L168" s="48"/>
      <c r="M168" s="211" t="s">
        <v>5</v>
      </c>
      <c r="N168" s="212" t="s">
        <v>51</v>
      </c>
      <c r="O168" s="49"/>
      <c r="P168" s="213">
        <f>O168*H168</f>
        <v>0</v>
      </c>
      <c r="Q168" s="213">
        <v>0.00084999999999999995</v>
      </c>
      <c r="R168" s="213">
        <f>Q168*H168</f>
        <v>0.2042805</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7574</v>
      </c>
    </row>
    <row r="169" s="1" customFormat="1">
      <c r="B169" s="48"/>
      <c r="D169" s="216" t="s">
        <v>288</v>
      </c>
      <c r="F169" s="217" t="s">
        <v>7575</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7515</v>
      </c>
      <c r="H170" s="233" t="s">
        <v>5</v>
      </c>
      <c r="I170" s="235"/>
      <c r="L170" s="232"/>
      <c r="M170" s="236"/>
      <c r="N170" s="237"/>
      <c r="O170" s="237"/>
      <c r="P170" s="237"/>
      <c r="Q170" s="237"/>
      <c r="R170" s="237"/>
      <c r="S170" s="237"/>
      <c r="T170" s="238"/>
      <c r="AT170" s="233" t="s">
        <v>402</v>
      </c>
      <c r="AU170" s="233" t="s">
        <v>87</v>
      </c>
      <c r="AV170" s="12" t="s">
        <v>24</v>
      </c>
      <c r="AW170" s="12" t="s">
        <v>6</v>
      </c>
      <c r="AX170" s="12" t="s">
        <v>80</v>
      </c>
      <c r="AY170" s="233" t="s">
        <v>281</v>
      </c>
    </row>
    <row r="171" s="13" customFormat="1">
      <c r="B171" s="239"/>
      <c r="D171" s="216" t="s">
        <v>402</v>
      </c>
      <c r="E171" s="240" t="s">
        <v>5</v>
      </c>
      <c r="F171" s="241" t="s">
        <v>7576</v>
      </c>
      <c r="H171" s="242">
        <v>138.24000000000001</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7519</v>
      </c>
      <c r="H172" s="233" t="s">
        <v>5</v>
      </c>
      <c r="I172" s="235"/>
      <c r="L172" s="232"/>
      <c r="M172" s="236"/>
      <c r="N172" s="237"/>
      <c r="O172" s="237"/>
      <c r="P172" s="237"/>
      <c r="Q172" s="237"/>
      <c r="R172" s="237"/>
      <c r="S172" s="237"/>
      <c r="T172" s="238"/>
      <c r="AT172" s="233" t="s">
        <v>402</v>
      </c>
      <c r="AU172" s="233" t="s">
        <v>87</v>
      </c>
      <c r="AV172" s="12" t="s">
        <v>24</v>
      </c>
      <c r="AW172" s="12" t="s">
        <v>6</v>
      </c>
      <c r="AX172" s="12" t="s">
        <v>80</v>
      </c>
      <c r="AY172" s="233" t="s">
        <v>281</v>
      </c>
    </row>
    <row r="173" s="13" customFormat="1">
      <c r="B173" s="239"/>
      <c r="D173" s="216" t="s">
        <v>402</v>
      </c>
      <c r="E173" s="240" t="s">
        <v>5</v>
      </c>
      <c r="F173" s="241" t="s">
        <v>7577</v>
      </c>
      <c r="H173" s="242">
        <v>63.600000000000001</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3" customFormat="1">
      <c r="B174" s="239"/>
      <c r="D174" s="216" t="s">
        <v>402</v>
      </c>
      <c r="E174" s="240" t="s">
        <v>5</v>
      </c>
      <c r="F174" s="241" t="s">
        <v>7578</v>
      </c>
      <c r="H174" s="242">
        <v>38.490000000000002</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4" customFormat="1">
      <c r="B175" s="247"/>
      <c r="D175" s="216" t="s">
        <v>402</v>
      </c>
      <c r="E175" s="248" t="s">
        <v>5</v>
      </c>
      <c r="F175" s="249" t="s">
        <v>405</v>
      </c>
      <c r="H175" s="250">
        <v>240.33000000000001</v>
      </c>
      <c r="I175" s="251"/>
      <c r="L175" s="247"/>
      <c r="M175" s="252"/>
      <c r="N175" s="253"/>
      <c r="O175" s="253"/>
      <c r="P175" s="253"/>
      <c r="Q175" s="253"/>
      <c r="R175" s="253"/>
      <c r="S175" s="253"/>
      <c r="T175" s="254"/>
      <c r="AT175" s="248" t="s">
        <v>402</v>
      </c>
      <c r="AU175" s="248" t="s">
        <v>87</v>
      </c>
      <c r="AV175" s="14" t="s">
        <v>286</v>
      </c>
      <c r="AW175" s="14" t="s">
        <v>43</v>
      </c>
      <c r="AX175" s="14" t="s">
        <v>24</v>
      </c>
      <c r="AY175" s="248" t="s">
        <v>281</v>
      </c>
    </row>
    <row r="176" s="1" customFormat="1" ht="16.5" customHeight="1">
      <c r="B176" s="203"/>
      <c r="C176" s="204" t="s">
        <v>677</v>
      </c>
      <c r="D176" s="204" t="s">
        <v>282</v>
      </c>
      <c r="E176" s="205" t="s">
        <v>7579</v>
      </c>
      <c r="F176" s="206" t="s">
        <v>7580</v>
      </c>
      <c r="G176" s="207" t="s">
        <v>388</v>
      </c>
      <c r="H176" s="208">
        <v>165.13</v>
      </c>
      <c r="I176" s="209"/>
      <c r="J176" s="210">
        <f>ROUND(I176*H176,2)</f>
        <v>0</v>
      </c>
      <c r="K176" s="206" t="s">
        <v>389</v>
      </c>
      <c r="L176" s="48"/>
      <c r="M176" s="211" t="s">
        <v>5</v>
      </c>
      <c r="N176" s="212" t="s">
        <v>51</v>
      </c>
      <c r="O176" s="49"/>
      <c r="P176" s="213">
        <f>O176*H176</f>
        <v>0</v>
      </c>
      <c r="Q176" s="213">
        <v>0</v>
      </c>
      <c r="R176" s="213">
        <f>Q176*H176</f>
        <v>0</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7581</v>
      </c>
    </row>
    <row r="177" s="1" customFormat="1">
      <c r="B177" s="48"/>
      <c r="D177" s="216" t="s">
        <v>288</v>
      </c>
      <c r="F177" s="217" t="s">
        <v>7582</v>
      </c>
      <c r="I177" s="218"/>
      <c r="L177" s="48"/>
      <c r="M177" s="219"/>
      <c r="N177" s="49"/>
      <c r="O177" s="49"/>
      <c r="P177" s="49"/>
      <c r="Q177" s="49"/>
      <c r="R177" s="49"/>
      <c r="S177" s="49"/>
      <c r="T177" s="87"/>
      <c r="AT177" s="26" t="s">
        <v>288</v>
      </c>
      <c r="AU177" s="26" t="s">
        <v>87</v>
      </c>
    </row>
    <row r="178" s="1" customFormat="1" ht="16.5" customHeight="1">
      <c r="B178" s="203"/>
      <c r="C178" s="204" t="s">
        <v>685</v>
      </c>
      <c r="D178" s="204" t="s">
        <v>282</v>
      </c>
      <c r="E178" s="205" t="s">
        <v>7583</v>
      </c>
      <c r="F178" s="206" t="s">
        <v>7584</v>
      </c>
      <c r="G178" s="207" t="s">
        <v>388</v>
      </c>
      <c r="H178" s="208">
        <v>240.33000000000001</v>
      </c>
      <c r="I178" s="209"/>
      <c r="J178" s="210">
        <f>ROUND(I178*H178,2)</f>
        <v>0</v>
      </c>
      <c r="K178" s="206" t="s">
        <v>389</v>
      </c>
      <c r="L178" s="48"/>
      <c r="M178" s="211" t="s">
        <v>5</v>
      </c>
      <c r="N178" s="212" t="s">
        <v>51</v>
      </c>
      <c r="O178" s="49"/>
      <c r="P178" s="213">
        <f>O178*H178</f>
        <v>0</v>
      </c>
      <c r="Q178" s="213">
        <v>0</v>
      </c>
      <c r="R178" s="213">
        <f>Q178*H178</f>
        <v>0</v>
      </c>
      <c r="S178" s="213">
        <v>0</v>
      </c>
      <c r="T178" s="214">
        <f>S178*H178</f>
        <v>0</v>
      </c>
      <c r="AR178" s="26" t="s">
        <v>286</v>
      </c>
      <c r="AT178" s="26" t="s">
        <v>282</v>
      </c>
      <c r="AU178" s="26" t="s">
        <v>87</v>
      </c>
      <c r="AY178" s="26" t="s">
        <v>281</v>
      </c>
      <c r="BE178" s="215">
        <f>IF(N178="základní",J178,0)</f>
        <v>0</v>
      </c>
      <c r="BF178" s="215">
        <f>IF(N178="snížená",J178,0)</f>
        <v>0</v>
      </c>
      <c r="BG178" s="215">
        <f>IF(N178="zákl. přenesená",J178,0)</f>
        <v>0</v>
      </c>
      <c r="BH178" s="215">
        <f>IF(N178="sníž. přenesená",J178,0)</f>
        <v>0</v>
      </c>
      <c r="BI178" s="215">
        <f>IF(N178="nulová",J178,0)</f>
        <v>0</v>
      </c>
      <c r="BJ178" s="26" t="s">
        <v>24</v>
      </c>
      <c r="BK178" s="215">
        <f>ROUND(I178*H178,2)</f>
        <v>0</v>
      </c>
      <c r="BL178" s="26" t="s">
        <v>286</v>
      </c>
      <c r="BM178" s="26" t="s">
        <v>7585</v>
      </c>
    </row>
    <row r="179" s="1" customFormat="1">
      <c r="B179" s="48"/>
      <c r="D179" s="216" t="s">
        <v>288</v>
      </c>
      <c r="F179" s="217" t="s">
        <v>7586</v>
      </c>
      <c r="I179" s="218"/>
      <c r="L179" s="48"/>
      <c r="M179" s="219"/>
      <c r="N179" s="49"/>
      <c r="O179" s="49"/>
      <c r="P179" s="49"/>
      <c r="Q179" s="49"/>
      <c r="R179" s="49"/>
      <c r="S179" s="49"/>
      <c r="T179" s="87"/>
      <c r="AT179" s="26" t="s">
        <v>288</v>
      </c>
      <c r="AU179" s="26" t="s">
        <v>87</v>
      </c>
    </row>
    <row r="180" s="1" customFormat="1" ht="16.5" customHeight="1">
      <c r="B180" s="203"/>
      <c r="C180" s="204" t="s">
        <v>692</v>
      </c>
      <c r="D180" s="204" t="s">
        <v>282</v>
      </c>
      <c r="E180" s="205" t="s">
        <v>7587</v>
      </c>
      <c r="F180" s="206" t="s">
        <v>7588</v>
      </c>
      <c r="G180" s="207" t="s">
        <v>408</v>
      </c>
      <c r="H180" s="208">
        <v>349.49700000000001</v>
      </c>
      <c r="I180" s="209"/>
      <c r="J180" s="210">
        <f>ROUND(I180*H180,2)</f>
        <v>0</v>
      </c>
      <c r="K180" s="206" t="s">
        <v>389</v>
      </c>
      <c r="L180" s="48"/>
      <c r="M180" s="211" t="s">
        <v>5</v>
      </c>
      <c r="N180" s="212" t="s">
        <v>51</v>
      </c>
      <c r="O180" s="49"/>
      <c r="P180" s="213">
        <f>O180*H180</f>
        <v>0</v>
      </c>
      <c r="Q180" s="213">
        <v>0</v>
      </c>
      <c r="R180" s="213">
        <f>Q180*H180</f>
        <v>0</v>
      </c>
      <c r="S180" s="213">
        <v>0</v>
      </c>
      <c r="T180" s="214">
        <f>S180*H180</f>
        <v>0</v>
      </c>
      <c r="AR180" s="26" t="s">
        <v>286</v>
      </c>
      <c r="AT180" s="26" t="s">
        <v>282</v>
      </c>
      <c r="AU180" s="26" t="s">
        <v>87</v>
      </c>
      <c r="AY180" s="26" t="s">
        <v>281</v>
      </c>
      <c r="BE180" s="215">
        <f>IF(N180="základní",J180,0)</f>
        <v>0</v>
      </c>
      <c r="BF180" s="215">
        <f>IF(N180="snížená",J180,0)</f>
        <v>0</v>
      </c>
      <c r="BG180" s="215">
        <f>IF(N180="zákl. přenesená",J180,0)</f>
        <v>0</v>
      </c>
      <c r="BH180" s="215">
        <f>IF(N180="sníž. přenesená",J180,0)</f>
        <v>0</v>
      </c>
      <c r="BI180" s="215">
        <f>IF(N180="nulová",J180,0)</f>
        <v>0</v>
      </c>
      <c r="BJ180" s="26" t="s">
        <v>24</v>
      </c>
      <c r="BK180" s="215">
        <f>ROUND(I180*H180,2)</f>
        <v>0</v>
      </c>
      <c r="BL180" s="26" t="s">
        <v>286</v>
      </c>
      <c r="BM180" s="26" t="s">
        <v>7589</v>
      </c>
    </row>
    <row r="181" s="1" customFormat="1">
      <c r="B181" s="48"/>
      <c r="D181" s="216" t="s">
        <v>288</v>
      </c>
      <c r="F181" s="217" t="s">
        <v>7590</v>
      </c>
      <c r="I181" s="218"/>
      <c r="L181" s="48"/>
      <c r="M181" s="219"/>
      <c r="N181" s="49"/>
      <c r="O181" s="49"/>
      <c r="P181" s="49"/>
      <c r="Q181" s="49"/>
      <c r="R181" s="49"/>
      <c r="S181" s="49"/>
      <c r="T181" s="87"/>
      <c r="AT181" s="26" t="s">
        <v>288</v>
      </c>
      <c r="AU181" s="26" t="s">
        <v>87</v>
      </c>
    </row>
    <row r="182" s="13" customFormat="1">
      <c r="B182" s="239"/>
      <c r="D182" s="216" t="s">
        <v>402</v>
      </c>
      <c r="E182" s="240" t="s">
        <v>5</v>
      </c>
      <c r="F182" s="241" t="s">
        <v>7591</v>
      </c>
      <c r="H182" s="242">
        <v>349.49700000000001</v>
      </c>
      <c r="I182" s="243"/>
      <c r="L182" s="239"/>
      <c r="M182" s="244"/>
      <c r="N182" s="245"/>
      <c r="O182" s="245"/>
      <c r="P182" s="245"/>
      <c r="Q182" s="245"/>
      <c r="R182" s="245"/>
      <c r="S182" s="245"/>
      <c r="T182" s="246"/>
      <c r="AT182" s="240" t="s">
        <v>402</v>
      </c>
      <c r="AU182" s="240" t="s">
        <v>87</v>
      </c>
      <c r="AV182" s="13" t="s">
        <v>87</v>
      </c>
      <c r="AW182" s="13" t="s">
        <v>43</v>
      </c>
      <c r="AX182" s="13" t="s">
        <v>24</v>
      </c>
      <c r="AY182" s="240" t="s">
        <v>281</v>
      </c>
    </row>
    <row r="183" s="1" customFormat="1" ht="16.5" customHeight="1">
      <c r="B183" s="203"/>
      <c r="C183" s="204" t="s">
        <v>699</v>
      </c>
      <c r="D183" s="204" t="s">
        <v>282</v>
      </c>
      <c r="E183" s="205" t="s">
        <v>7592</v>
      </c>
      <c r="F183" s="206" t="s">
        <v>7593</v>
      </c>
      <c r="G183" s="207" t="s">
        <v>408</v>
      </c>
      <c r="H183" s="208">
        <v>16.850999999999999</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7594</v>
      </c>
    </row>
    <row r="184" s="1" customFormat="1">
      <c r="B184" s="48"/>
      <c r="D184" s="216" t="s">
        <v>288</v>
      </c>
      <c r="F184" s="217" t="s">
        <v>7595</v>
      </c>
      <c r="I184" s="218"/>
      <c r="L184" s="48"/>
      <c r="M184" s="219"/>
      <c r="N184" s="49"/>
      <c r="O184" s="49"/>
      <c r="P184" s="49"/>
      <c r="Q184" s="49"/>
      <c r="R184" s="49"/>
      <c r="S184" s="49"/>
      <c r="T184" s="87"/>
      <c r="AT184" s="26" t="s">
        <v>288</v>
      </c>
      <c r="AU184" s="26" t="s">
        <v>87</v>
      </c>
    </row>
    <row r="185" s="13" customFormat="1">
      <c r="B185" s="239"/>
      <c r="D185" s="216" t="s">
        <v>402</v>
      </c>
      <c r="E185" s="240" t="s">
        <v>5</v>
      </c>
      <c r="F185" s="241" t="s">
        <v>7596</v>
      </c>
      <c r="H185" s="242">
        <v>16.850999999999999</v>
      </c>
      <c r="I185" s="243"/>
      <c r="L185" s="239"/>
      <c r="M185" s="244"/>
      <c r="N185" s="245"/>
      <c r="O185" s="245"/>
      <c r="P185" s="245"/>
      <c r="Q185" s="245"/>
      <c r="R185" s="245"/>
      <c r="S185" s="245"/>
      <c r="T185" s="246"/>
      <c r="AT185" s="240" t="s">
        <v>402</v>
      </c>
      <c r="AU185" s="240" t="s">
        <v>87</v>
      </c>
      <c r="AV185" s="13" t="s">
        <v>87</v>
      </c>
      <c r="AW185" s="13" t="s">
        <v>6</v>
      </c>
      <c r="AX185" s="13" t="s">
        <v>24</v>
      </c>
      <c r="AY185" s="240" t="s">
        <v>281</v>
      </c>
    </row>
    <row r="186" s="1" customFormat="1" ht="16.5" customHeight="1">
      <c r="B186" s="203"/>
      <c r="C186" s="204" t="s">
        <v>704</v>
      </c>
      <c r="D186" s="204" t="s">
        <v>282</v>
      </c>
      <c r="E186" s="205" t="s">
        <v>7597</v>
      </c>
      <c r="F186" s="206" t="s">
        <v>7598</v>
      </c>
      <c r="G186" s="207" t="s">
        <v>408</v>
      </c>
      <c r="H186" s="208">
        <v>53.243000000000002</v>
      </c>
      <c r="I186" s="209"/>
      <c r="J186" s="210">
        <f>ROUND(I186*H186,2)</f>
        <v>0</v>
      </c>
      <c r="K186" s="206" t="s">
        <v>389</v>
      </c>
      <c r="L186" s="48"/>
      <c r="M186" s="211" t="s">
        <v>5</v>
      </c>
      <c r="N186" s="212" t="s">
        <v>51</v>
      </c>
      <c r="O186" s="49"/>
      <c r="P186" s="213">
        <f>O186*H186</f>
        <v>0</v>
      </c>
      <c r="Q186" s="213">
        <v>0</v>
      </c>
      <c r="R186" s="213">
        <f>Q186*H186</f>
        <v>0</v>
      </c>
      <c r="S186" s="213">
        <v>0</v>
      </c>
      <c r="T186" s="214">
        <f>S186*H186</f>
        <v>0</v>
      </c>
      <c r="AR186" s="26" t="s">
        <v>286</v>
      </c>
      <c r="AT186" s="26" t="s">
        <v>282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7599</v>
      </c>
    </row>
    <row r="187" s="1" customFormat="1">
      <c r="B187" s="48"/>
      <c r="D187" s="216" t="s">
        <v>288</v>
      </c>
      <c r="F187" s="217" t="s">
        <v>7600</v>
      </c>
      <c r="I187" s="218"/>
      <c r="L187" s="48"/>
      <c r="M187" s="219"/>
      <c r="N187" s="49"/>
      <c r="O187" s="49"/>
      <c r="P187" s="49"/>
      <c r="Q187" s="49"/>
      <c r="R187" s="49"/>
      <c r="S187" s="49"/>
      <c r="T187" s="87"/>
      <c r="AT187" s="26" t="s">
        <v>288</v>
      </c>
      <c r="AU187" s="26" t="s">
        <v>87</v>
      </c>
    </row>
    <row r="188" s="13" customFormat="1">
      <c r="B188" s="239"/>
      <c r="D188" s="216" t="s">
        <v>402</v>
      </c>
      <c r="E188" s="240" t="s">
        <v>5</v>
      </c>
      <c r="F188" s="241" t="s">
        <v>7601</v>
      </c>
      <c r="H188" s="242">
        <v>11.565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3" customFormat="1">
      <c r="B189" s="239"/>
      <c r="D189" s="216" t="s">
        <v>402</v>
      </c>
      <c r="E189" s="240" t="s">
        <v>5</v>
      </c>
      <c r="F189" s="241" t="s">
        <v>7602</v>
      </c>
      <c r="H189" s="242">
        <v>41.677999999999997</v>
      </c>
      <c r="I189" s="243"/>
      <c r="L189" s="239"/>
      <c r="M189" s="244"/>
      <c r="N189" s="245"/>
      <c r="O189" s="245"/>
      <c r="P189" s="245"/>
      <c r="Q189" s="245"/>
      <c r="R189" s="245"/>
      <c r="S189" s="245"/>
      <c r="T189" s="246"/>
      <c r="AT189" s="240" t="s">
        <v>402</v>
      </c>
      <c r="AU189" s="240" t="s">
        <v>87</v>
      </c>
      <c r="AV189" s="13" t="s">
        <v>87</v>
      </c>
      <c r="AW189" s="13" t="s">
        <v>43</v>
      </c>
      <c r="AX189" s="13" t="s">
        <v>80</v>
      </c>
      <c r="AY189" s="240" t="s">
        <v>281</v>
      </c>
    </row>
    <row r="190" s="14" customFormat="1">
      <c r="B190" s="247"/>
      <c r="D190" s="216" t="s">
        <v>402</v>
      </c>
      <c r="E190" s="248" t="s">
        <v>5</v>
      </c>
      <c r="F190" s="249" t="s">
        <v>405</v>
      </c>
      <c r="H190" s="250">
        <v>53.243000000000002</v>
      </c>
      <c r="I190" s="251"/>
      <c r="L190" s="247"/>
      <c r="M190" s="252"/>
      <c r="N190" s="253"/>
      <c r="O190" s="253"/>
      <c r="P190" s="253"/>
      <c r="Q190" s="253"/>
      <c r="R190" s="253"/>
      <c r="S190" s="253"/>
      <c r="T190" s="254"/>
      <c r="AT190" s="248" t="s">
        <v>402</v>
      </c>
      <c r="AU190" s="248" t="s">
        <v>87</v>
      </c>
      <c r="AV190" s="14" t="s">
        <v>286</v>
      </c>
      <c r="AW190" s="14" t="s">
        <v>43</v>
      </c>
      <c r="AX190" s="14" t="s">
        <v>24</v>
      </c>
      <c r="AY190" s="248" t="s">
        <v>281</v>
      </c>
    </row>
    <row r="191" s="1" customFormat="1" ht="16.5" customHeight="1">
      <c r="B191" s="203"/>
      <c r="C191" s="204" t="s">
        <v>717</v>
      </c>
      <c r="D191" s="204" t="s">
        <v>282</v>
      </c>
      <c r="E191" s="205" t="s">
        <v>7603</v>
      </c>
      <c r="F191" s="206" t="s">
        <v>7604</v>
      </c>
      <c r="G191" s="207" t="s">
        <v>408</v>
      </c>
      <c r="H191" s="208">
        <v>10.640000000000001</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7605</v>
      </c>
    </row>
    <row r="192" s="1" customFormat="1">
      <c r="B192" s="48"/>
      <c r="D192" s="216" t="s">
        <v>288</v>
      </c>
      <c r="F192" s="217" t="s">
        <v>7606</v>
      </c>
      <c r="I192" s="218"/>
      <c r="L192" s="48"/>
      <c r="M192" s="219"/>
      <c r="N192" s="49"/>
      <c r="O192" s="49"/>
      <c r="P192" s="49"/>
      <c r="Q192" s="49"/>
      <c r="R192" s="49"/>
      <c r="S192" s="49"/>
      <c r="T192" s="87"/>
      <c r="AT192" s="26" t="s">
        <v>288</v>
      </c>
      <c r="AU192" s="26" t="s">
        <v>87</v>
      </c>
    </row>
    <row r="193" s="13" customFormat="1">
      <c r="B193" s="239"/>
      <c r="D193" s="216" t="s">
        <v>402</v>
      </c>
      <c r="E193" s="240" t="s">
        <v>5</v>
      </c>
      <c r="F193" s="241" t="s">
        <v>7607</v>
      </c>
      <c r="H193" s="242">
        <v>10.640000000000001</v>
      </c>
      <c r="I193" s="243"/>
      <c r="L193" s="239"/>
      <c r="M193" s="244"/>
      <c r="N193" s="245"/>
      <c r="O193" s="245"/>
      <c r="P193" s="245"/>
      <c r="Q193" s="245"/>
      <c r="R193" s="245"/>
      <c r="S193" s="245"/>
      <c r="T193" s="246"/>
      <c r="AT193" s="240" t="s">
        <v>402</v>
      </c>
      <c r="AU193" s="240" t="s">
        <v>87</v>
      </c>
      <c r="AV193" s="13" t="s">
        <v>87</v>
      </c>
      <c r="AW193" s="13" t="s">
        <v>43</v>
      </c>
      <c r="AX193" s="13" t="s">
        <v>24</v>
      </c>
      <c r="AY193" s="240" t="s">
        <v>281</v>
      </c>
    </row>
    <row r="194" s="1" customFormat="1" ht="16.5" customHeight="1">
      <c r="B194" s="203"/>
      <c r="C194" s="204" t="s">
        <v>721</v>
      </c>
      <c r="D194" s="204" t="s">
        <v>282</v>
      </c>
      <c r="E194" s="205" t="s">
        <v>7608</v>
      </c>
      <c r="F194" s="206" t="s">
        <v>7609</v>
      </c>
      <c r="G194" s="207" t="s">
        <v>408</v>
      </c>
      <c r="H194" s="208">
        <v>2.6600000000000001</v>
      </c>
      <c r="I194" s="209"/>
      <c r="J194" s="210">
        <f>ROUND(I194*H194,2)</f>
        <v>0</v>
      </c>
      <c r="K194" s="206" t="s">
        <v>389</v>
      </c>
      <c r="L194" s="48"/>
      <c r="M194" s="211" t="s">
        <v>5</v>
      </c>
      <c r="N194" s="212" t="s">
        <v>51</v>
      </c>
      <c r="O194" s="49"/>
      <c r="P194" s="213">
        <f>O194*H194</f>
        <v>0</v>
      </c>
      <c r="Q194" s="213">
        <v>0</v>
      </c>
      <c r="R194" s="213">
        <f>Q194*H194</f>
        <v>0</v>
      </c>
      <c r="S194" s="213">
        <v>0</v>
      </c>
      <c r="T194" s="214">
        <f>S194*H194</f>
        <v>0</v>
      </c>
      <c r="AR194" s="26" t="s">
        <v>286</v>
      </c>
      <c r="AT194" s="26" t="s">
        <v>282</v>
      </c>
      <c r="AU194" s="26" t="s">
        <v>87</v>
      </c>
      <c r="AY194" s="26" t="s">
        <v>281</v>
      </c>
      <c r="BE194" s="215">
        <f>IF(N194="základní",J194,0)</f>
        <v>0</v>
      </c>
      <c r="BF194" s="215">
        <f>IF(N194="snížená",J194,0)</f>
        <v>0</v>
      </c>
      <c r="BG194" s="215">
        <f>IF(N194="zákl. přenesená",J194,0)</f>
        <v>0</v>
      </c>
      <c r="BH194" s="215">
        <f>IF(N194="sníž. přenesená",J194,0)</f>
        <v>0</v>
      </c>
      <c r="BI194" s="215">
        <f>IF(N194="nulová",J194,0)</f>
        <v>0</v>
      </c>
      <c r="BJ194" s="26" t="s">
        <v>24</v>
      </c>
      <c r="BK194" s="215">
        <f>ROUND(I194*H194,2)</f>
        <v>0</v>
      </c>
      <c r="BL194" s="26" t="s">
        <v>286</v>
      </c>
      <c r="BM194" s="26" t="s">
        <v>7610</v>
      </c>
    </row>
    <row r="195" s="1" customFormat="1">
      <c r="B195" s="48"/>
      <c r="D195" s="216" t="s">
        <v>288</v>
      </c>
      <c r="F195" s="217" t="s">
        <v>7611</v>
      </c>
      <c r="I195" s="218"/>
      <c r="L195" s="48"/>
      <c r="M195" s="219"/>
      <c r="N195" s="49"/>
      <c r="O195" s="49"/>
      <c r="P195" s="49"/>
      <c r="Q195" s="49"/>
      <c r="R195" s="49"/>
      <c r="S195" s="49"/>
      <c r="T195" s="87"/>
      <c r="AT195" s="26" t="s">
        <v>288</v>
      </c>
      <c r="AU195" s="26" t="s">
        <v>87</v>
      </c>
    </row>
    <row r="196" s="1" customFormat="1" ht="16.5" customHeight="1">
      <c r="B196" s="203"/>
      <c r="C196" s="204" t="s">
        <v>727</v>
      </c>
      <c r="D196" s="204" t="s">
        <v>282</v>
      </c>
      <c r="E196" s="205" t="s">
        <v>569</v>
      </c>
      <c r="F196" s="206" t="s">
        <v>570</v>
      </c>
      <c r="G196" s="207" t="s">
        <v>408</v>
      </c>
      <c r="H196" s="208">
        <v>239.08199999999999</v>
      </c>
      <c r="I196" s="209"/>
      <c r="J196" s="210">
        <f>ROUND(I196*H196,2)</f>
        <v>0</v>
      </c>
      <c r="K196" s="206" t="s">
        <v>389</v>
      </c>
      <c r="L196" s="48"/>
      <c r="M196" s="211" t="s">
        <v>5</v>
      </c>
      <c r="N196" s="212" t="s">
        <v>51</v>
      </c>
      <c r="O196" s="49"/>
      <c r="P196" s="213">
        <f>O196*H196</f>
        <v>0</v>
      </c>
      <c r="Q196" s="213">
        <v>0</v>
      </c>
      <c r="R196" s="213">
        <f>Q196*H196</f>
        <v>0</v>
      </c>
      <c r="S196" s="213">
        <v>0</v>
      </c>
      <c r="T196" s="214">
        <f>S196*H196</f>
        <v>0</v>
      </c>
      <c r="AR196" s="26" t="s">
        <v>286</v>
      </c>
      <c r="AT196" s="26" t="s">
        <v>282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7612</v>
      </c>
    </row>
    <row r="197" s="1" customFormat="1">
      <c r="B197" s="48"/>
      <c r="D197" s="216" t="s">
        <v>288</v>
      </c>
      <c r="F197" s="217" t="s">
        <v>572</v>
      </c>
      <c r="I197" s="218"/>
      <c r="L197" s="48"/>
      <c r="M197" s="219"/>
      <c r="N197" s="49"/>
      <c r="O197" s="49"/>
      <c r="P197" s="49"/>
      <c r="Q197" s="49"/>
      <c r="R197" s="49"/>
      <c r="S197" s="49"/>
      <c r="T197" s="87"/>
      <c r="AT197" s="26" t="s">
        <v>288</v>
      </c>
      <c r="AU197" s="26" t="s">
        <v>87</v>
      </c>
    </row>
    <row r="198" s="13" customFormat="1">
      <c r="B198" s="239"/>
      <c r="D198" s="216" t="s">
        <v>402</v>
      </c>
      <c r="E198" s="240" t="s">
        <v>5</v>
      </c>
      <c r="F198" s="241" t="s">
        <v>7613</v>
      </c>
      <c r="H198" s="242">
        <v>239.08199999999999</v>
      </c>
      <c r="I198" s="243"/>
      <c r="L198" s="239"/>
      <c r="M198" s="244"/>
      <c r="N198" s="245"/>
      <c r="O198" s="245"/>
      <c r="P198" s="245"/>
      <c r="Q198" s="245"/>
      <c r="R198" s="245"/>
      <c r="S198" s="245"/>
      <c r="T198" s="246"/>
      <c r="AT198" s="240" t="s">
        <v>402</v>
      </c>
      <c r="AU198" s="240" t="s">
        <v>87</v>
      </c>
      <c r="AV198" s="13" t="s">
        <v>87</v>
      </c>
      <c r="AW198" s="13" t="s">
        <v>43</v>
      </c>
      <c r="AX198" s="13" t="s">
        <v>24</v>
      </c>
      <c r="AY198" s="240" t="s">
        <v>281</v>
      </c>
    </row>
    <row r="199" s="1" customFormat="1" ht="16.5" customHeight="1">
      <c r="B199" s="203"/>
      <c r="C199" s="204" t="s">
        <v>732</v>
      </c>
      <c r="D199" s="204" t="s">
        <v>282</v>
      </c>
      <c r="E199" s="205" t="s">
        <v>458</v>
      </c>
      <c r="F199" s="206" t="s">
        <v>459</v>
      </c>
      <c r="G199" s="207" t="s">
        <v>408</v>
      </c>
      <c r="H199" s="208">
        <v>121.05500000000001</v>
      </c>
      <c r="I199" s="209"/>
      <c r="J199" s="210">
        <f>ROUND(I199*H199,2)</f>
        <v>0</v>
      </c>
      <c r="K199" s="206" t="s">
        <v>389</v>
      </c>
      <c r="L199" s="48"/>
      <c r="M199" s="211" t="s">
        <v>5</v>
      </c>
      <c r="N199" s="212" t="s">
        <v>51</v>
      </c>
      <c r="O199" s="49"/>
      <c r="P199" s="213">
        <f>O199*H199</f>
        <v>0</v>
      </c>
      <c r="Q199" s="213">
        <v>0</v>
      </c>
      <c r="R199" s="213">
        <f>Q199*H199</f>
        <v>0</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7614</v>
      </c>
    </row>
    <row r="200" s="1" customFormat="1">
      <c r="B200" s="48"/>
      <c r="D200" s="216" t="s">
        <v>288</v>
      </c>
      <c r="F200" s="217" t="s">
        <v>461</v>
      </c>
      <c r="I200" s="218"/>
      <c r="L200" s="48"/>
      <c r="M200" s="219"/>
      <c r="N200" s="49"/>
      <c r="O200" s="49"/>
      <c r="P200" s="49"/>
      <c r="Q200" s="49"/>
      <c r="R200" s="49"/>
      <c r="S200" s="49"/>
      <c r="T200" s="87"/>
      <c r="AT200" s="26" t="s">
        <v>288</v>
      </c>
      <c r="AU200" s="26" t="s">
        <v>87</v>
      </c>
    </row>
    <row r="201" s="13" customFormat="1">
      <c r="B201" s="239"/>
      <c r="D201" s="216" t="s">
        <v>402</v>
      </c>
      <c r="E201" s="240" t="s">
        <v>5</v>
      </c>
      <c r="F201" s="241" t="s">
        <v>7615</v>
      </c>
      <c r="H201" s="242">
        <v>58.094999999999999</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7616</v>
      </c>
      <c r="H202" s="242">
        <v>62.960000000000001</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121.05500000000001</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738</v>
      </c>
      <c r="D204" s="204" t="s">
        <v>282</v>
      </c>
      <c r="E204" s="205" t="s">
        <v>464</v>
      </c>
      <c r="F204" s="206" t="s">
        <v>465</v>
      </c>
      <c r="G204" s="207" t="s">
        <v>408</v>
      </c>
      <c r="H204" s="208">
        <v>72.754000000000005</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286</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286</v>
      </c>
      <c r="BM204" s="26" t="s">
        <v>7617</v>
      </c>
    </row>
    <row r="205" s="1" customFormat="1">
      <c r="B205" s="48"/>
      <c r="D205" s="216" t="s">
        <v>288</v>
      </c>
      <c r="F205" s="217" t="s">
        <v>467</v>
      </c>
      <c r="I205" s="218"/>
      <c r="L205" s="48"/>
      <c r="M205" s="219"/>
      <c r="N205" s="49"/>
      <c r="O205" s="49"/>
      <c r="P205" s="49"/>
      <c r="Q205" s="49"/>
      <c r="R205" s="49"/>
      <c r="S205" s="49"/>
      <c r="T205" s="87"/>
      <c r="AT205" s="26" t="s">
        <v>288</v>
      </c>
      <c r="AU205" s="26" t="s">
        <v>87</v>
      </c>
    </row>
    <row r="206" s="13" customFormat="1">
      <c r="B206" s="239"/>
      <c r="D206" s="216" t="s">
        <v>402</v>
      </c>
      <c r="E206" s="240" t="s">
        <v>5</v>
      </c>
      <c r="F206" s="241" t="s">
        <v>7618</v>
      </c>
      <c r="H206" s="242">
        <v>72.754000000000005</v>
      </c>
      <c r="I206" s="243"/>
      <c r="L206" s="239"/>
      <c r="M206" s="244"/>
      <c r="N206" s="245"/>
      <c r="O206" s="245"/>
      <c r="P206" s="245"/>
      <c r="Q206" s="245"/>
      <c r="R206" s="245"/>
      <c r="S206" s="245"/>
      <c r="T206" s="246"/>
      <c r="AT206" s="240" t="s">
        <v>402</v>
      </c>
      <c r="AU206" s="240" t="s">
        <v>87</v>
      </c>
      <c r="AV206" s="13" t="s">
        <v>87</v>
      </c>
      <c r="AW206" s="13" t="s">
        <v>43</v>
      </c>
      <c r="AX206" s="13" t="s">
        <v>24</v>
      </c>
      <c r="AY206" s="240" t="s">
        <v>281</v>
      </c>
    </row>
    <row r="207" s="1" customFormat="1" ht="16.5" customHeight="1">
      <c r="B207" s="203"/>
      <c r="C207" s="204" t="s">
        <v>744</v>
      </c>
      <c r="D207" s="204" t="s">
        <v>282</v>
      </c>
      <c r="E207" s="205" t="s">
        <v>3670</v>
      </c>
      <c r="F207" s="206" t="s">
        <v>3671</v>
      </c>
      <c r="G207" s="207" t="s">
        <v>408</v>
      </c>
      <c r="H207" s="208">
        <v>119.541</v>
      </c>
      <c r="I207" s="209"/>
      <c r="J207" s="210">
        <f>ROUND(I207*H207,2)</f>
        <v>0</v>
      </c>
      <c r="K207" s="206" t="s">
        <v>389</v>
      </c>
      <c r="L207" s="48"/>
      <c r="M207" s="211" t="s">
        <v>5</v>
      </c>
      <c r="N207" s="212" t="s">
        <v>51</v>
      </c>
      <c r="O207" s="49"/>
      <c r="P207" s="213">
        <f>O207*H207</f>
        <v>0</v>
      </c>
      <c r="Q207" s="213">
        <v>0</v>
      </c>
      <c r="R207" s="213">
        <f>Q207*H207</f>
        <v>0</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7619</v>
      </c>
    </row>
    <row r="208" s="1" customFormat="1">
      <c r="B208" s="48"/>
      <c r="D208" s="216" t="s">
        <v>288</v>
      </c>
      <c r="F208" s="217" t="s">
        <v>3673</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7620</v>
      </c>
      <c r="H209" s="242">
        <v>119.541</v>
      </c>
      <c r="I209" s="243"/>
      <c r="L209" s="239"/>
      <c r="M209" s="244"/>
      <c r="N209" s="245"/>
      <c r="O209" s="245"/>
      <c r="P209" s="245"/>
      <c r="Q209" s="245"/>
      <c r="R209" s="245"/>
      <c r="S209" s="245"/>
      <c r="T209" s="246"/>
      <c r="AT209" s="240" t="s">
        <v>402</v>
      </c>
      <c r="AU209" s="240" t="s">
        <v>87</v>
      </c>
      <c r="AV209" s="13" t="s">
        <v>87</v>
      </c>
      <c r="AW209" s="13" t="s">
        <v>43</v>
      </c>
      <c r="AX209" s="13" t="s">
        <v>24</v>
      </c>
      <c r="AY209" s="240" t="s">
        <v>281</v>
      </c>
    </row>
    <row r="210" s="1" customFormat="1" ht="16.5" customHeight="1">
      <c r="B210" s="203"/>
      <c r="C210" s="204" t="s">
        <v>749</v>
      </c>
      <c r="D210" s="204" t="s">
        <v>282</v>
      </c>
      <c r="E210" s="205" t="s">
        <v>7621</v>
      </c>
      <c r="F210" s="206" t="s">
        <v>7622</v>
      </c>
      <c r="G210" s="207" t="s">
        <v>408</v>
      </c>
      <c r="H210" s="208">
        <v>119.541</v>
      </c>
      <c r="I210" s="209"/>
      <c r="J210" s="210">
        <f>ROUND(I210*H210,2)</f>
        <v>0</v>
      </c>
      <c r="K210" s="206" t="s">
        <v>389</v>
      </c>
      <c r="L210" s="48"/>
      <c r="M210" s="211" t="s">
        <v>5</v>
      </c>
      <c r="N210" s="212" t="s">
        <v>51</v>
      </c>
      <c r="O210" s="49"/>
      <c r="P210" s="213">
        <f>O210*H210</f>
        <v>0</v>
      </c>
      <c r="Q210" s="213">
        <v>0</v>
      </c>
      <c r="R210" s="213">
        <f>Q210*H210</f>
        <v>0</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7623</v>
      </c>
    </row>
    <row r="211" s="1" customFormat="1">
      <c r="B211" s="48"/>
      <c r="D211" s="216" t="s">
        <v>288</v>
      </c>
      <c r="F211" s="217" t="s">
        <v>7624</v>
      </c>
      <c r="I211" s="218"/>
      <c r="L211" s="48"/>
      <c r="M211" s="219"/>
      <c r="N211" s="49"/>
      <c r="O211" s="49"/>
      <c r="P211" s="49"/>
      <c r="Q211" s="49"/>
      <c r="R211" s="49"/>
      <c r="S211" s="49"/>
      <c r="T211" s="87"/>
      <c r="AT211" s="26" t="s">
        <v>288</v>
      </c>
      <c r="AU211" s="26" t="s">
        <v>87</v>
      </c>
    </row>
    <row r="212" s="13" customFormat="1">
      <c r="B212" s="239"/>
      <c r="D212" s="216" t="s">
        <v>402</v>
      </c>
      <c r="E212" s="240" t="s">
        <v>5</v>
      </c>
      <c r="F212" s="241" t="s">
        <v>7620</v>
      </c>
      <c r="H212" s="242">
        <v>119.541</v>
      </c>
      <c r="I212" s="243"/>
      <c r="L212" s="239"/>
      <c r="M212" s="244"/>
      <c r="N212" s="245"/>
      <c r="O212" s="245"/>
      <c r="P212" s="245"/>
      <c r="Q212" s="245"/>
      <c r="R212" s="245"/>
      <c r="S212" s="245"/>
      <c r="T212" s="246"/>
      <c r="AT212" s="240" t="s">
        <v>402</v>
      </c>
      <c r="AU212" s="240" t="s">
        <v>87</v>
      </c>
      <c r="AV212" s="13" t="s">
        <v>87</v>
      </c>
      <c r="AW212" s="13" t="s">
        <v>43</v>
      </c>
      <c r="AX212" s="13" t="s">
        <v>24</v>
      </c>
      <c r="AY212" s="240" t="s">
        <v>281</v>
      </c>
    </row>
    <row r="213" s="1" customFormat="1" ht="16.5" customHeight="1">
      <c r="B213" s="203"/>
      <c r="C213" s="204" t="s">
        <v>755</v>
      </c>
      <c r="D213" s="204" t="s">
        <v>282</v>
      </c>
      <c r="E213" s="205" t="s">
        <v>468</v>
      </c>
      <c r="F213" s="206" t="s">
        <v>469</v>
      </c>
      <c r="G213" s="207" t="s">
        <v>470</v>
      </c>
      <c r="H213" s="208">
        <v>406.99900000000002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7625</v>
      </c>
    </row>
    <row r="214" s="1" customFormat="1">
      <c r="B214" s="48"/>
      <c r="D214" s="216" t="s">
        <v>288</v>
      </c>
      <c r="F214" s="217" t="s">
        <v>7626</v>
      </c>
      <c r="I214" s="218"/>
      <c r="L214" s="48"/>
      <c r="M214" s="219"/>
      <c r="N214" s="49"/>
      <c r="O214" s="49"/>
      <c r="P214" s="49"/>
      <c r="Q214" s="49"/>
      <c r="R214" s="49"/>
      <c r="S214" s="49"/>
      <c r="T214" s="87"/>
      <c r="AT214" s="26" t="s">
        <v>288</v>
      </c>
      <c r="AU214" s="26" t="s">
        <v>87</v>
      </c>
    </row>
    <row r="215" s="13" customFormat="1">
      <c r="B215" s="239"/>
      <c r="D215" s="216" t="s">
        <v>402</v>
      </c>
      <c r="F215" s="241" t="s">
        <v>7627</v>
      </c>
      <c r="H215" s="242">
        <v>406.99900000000002</v>
      </c>
      <c r="I215" s="243"/>
      <c r="L215" s="239"/>
      <c r="M215" s="244"/>
      <c r="N215" s="245"/>
      <c r="O215" s="245"/>
      <c r="P215" s="245"/>
      <c r="Q215" s="245"/>
      <c r="R215" s="245"/>
      <c r="S215" s="245"/>
      <c r="T215" s="246"/>
      <c r="AT215" s="240" t="s">
        <v>402</v>
      </c>
      <c r="AU215" s="240" t="s">
        <v>87</v>
      </c>
      <c r="AV215" s="13" t="s">
        <v>87</v>
      </c>
      <c r="AW215" s="13" t="s">
        <v>6</v>
      </c>
      <c r="AX215" s="13" t="s">
        <v>24</v>
      </c>
      <c r="AY215" s="240" t="s">
        <v>281</v>
      </c>
    </row>
    <row r="216" s="1" customFormat="1" ht="16.5" customHeight="1">
      <c r="B216" s="203"/>
      <c r="C216" s="204" t="s">
        <v>760</v>
      </c>
      <c r="D216" s="204" t="s">
        <v>282</v>
      </c>
      <c r="E216" s="205" t="s">
        <v>7628</v>
      </c>
      <c r="F216" s="206" t="s">
        <v>7629</v>
      </c>
      <c r="G216" s="207" t="s">
        <v>408</v>
      </c>
      <c r="H216" s="208">
        <v>239.08199999999999</v>
      </c>
      <c r="I216" s="209"/>
      <c r="J216" s="210">
        <f>ROUND(I216*H216,2)</f>
        <v>0</v>
      </c>
      <c r="K216" s="206" t="s">
        <v>389</v>
      </c>
      <c r="L216" s="48"/>
      <c r="M216" s="211" t="s">
        <v>5</v>
      </c>
      <c r="N216" s="212" t="s">
        <v>51</v>
      </c>
      <c r="O216" s="49"/>
      <c r="P216" s="213">
        <f>O216*H216</f>
        <v>0</v>
      </c>
      <c r="Q216" s="213">
        <v>0</v>
      </c>
      <c r="R216" s="213">
        <f>Q216*H216</f>
        <v>0</v>
      </c>
      <c r="S216" s="213">
        <v>0</v>
      </c>
      <c r="T216" s="214">
        <f>S216*H216</f>
        <v>0</v>
      </c>
      <c r="AR216" s="26" t="s">
        <v>286</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7630</v>
      </c>
    </row>
    <row r="217" s="1" customFormat="1">
      <c r="B217" s="48"/>
      <c r="D217" s="216" t="s">
        <v>288</v>
      </c>
      <c r="F217" s="217" t="s">
        <v>7631</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7632</v>
      </c>
      <c r="H218" s="242">
        <v>239.08199999999999</v>
      </c>
      <c r="I218" s="243"/>
      <c r="L218" s="239"/>
      <c r="M218" s="244"/>
      <c r="N218" s="245"/>
      <c r="O218" s="245"/>
      <c r="P218" s="245"/>
      <c r="Q218" s="245"/>
      <c r="R218" s="245"/>
      <c r="S218" s="245"/>
      <c r="T218" s="246"/>
      <c r="AT218" s="240" t="s">
        <v>402</v>
      </c>
      <c r="AU218" s="240" t="s">
        <v>87</v>
      </c>
      <c r="AV218" s="13" t="s">
        <v>87</v>
      </c>
      <c r="AW218" s="13" t="s">
        <v>43</v>
      </c>
      <c r="AX218" s="13" t="s">
        <v>24</v>
      </c>
      <c r="AY218" s="240" t="s">
        <v>281</v>
      </c>
    </row>
    <row r="219" s="1" customFormat="1" ht="16.5" customHeight="1">
      <c r="B219" s="203"/>
      <c r="C219" s="204" t="s">
        <v>767</v>
      </c>
      <c r="D219" s="204" t="s">
        <v>282</v>
      </c>
      <c r="E219" s="205" t="s">
        <v>5009</v>
      </c>
      <c r="F219" s="206" t="s">
        <v>5010</v>
      </c>
      <c r="G219" s="207" t="s">
        <v>408</v>
      </c>
      <c r="H219" s="208">
        <v>101.61</v>
      </c>
      <c r="I219" s="209"/>
      <c r="J219" s="210">
        <f>ROUND(I219*H219,2)</f>
        <v>0</v>
      </c>
      <c r="K219" s="206" t="s">
        <v>389</v>
      </c>
      <c r="L219" s="48"/>
      <c r="M219" s="211" t="s">
        <v>5</v>
      </c>
      <c r="N219" s="212" t="s">
        <v>51</v>
      </c>
      <c r="O219" s="49"/>
      <c r="P219" s="213">
        <f>O219*H219</f>
        <v>0</v>
      </c>
      <c r="Q219" s="213">
        <v>0</v>
      </c>
      <c r="R219" s="213">
        <f>Q219*H219</f>
        <v>0</v>
      </c>
      <c r="S219" s="213">
        <v>0</v>
      </c>
      <c r="T219" s="214">
        <f>S219*H219</f>
        <v>0</v>
      </c>
      <c r="AR219" s="26" t="s">
        <v>286</v>
      </c>
      <c r="AT219" s="26" t="s">
        <v>282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7633</v>
      </c>
    </row>
    <row r="220" s="1" customFormat="1">
      <c r="B220" s="48"/>
      <c r="D220" s="216" t="s">
        <v>288</v>
      </c>
      <c r="F220" s="217" t="s">
        <v>5012</v>
      </c>
      <c r="I220" s="218"/>
      <c r="L220" s="48"/>
      <c r="M220" s="219"/>
      <c r="N220" s="49"/>
      <c r="O220" s="49"/>
      <c r="P220" s="49"/>
      <c r="Q220" s="49"/>
      <c r="R220" s="49"/>
      <c r="S220" s="49"/>
      <c r="T220" s="87"/>
      <c r="AT220" s="26" t="s">
        <v>288</v>
      </c>
      <c r="AU220" s="26" t="s">
        <v>87</v>
      </c>
    </row>
    <row r="221" s="13" customFormat="1">
      <c r="B221" s="239"/>
      <c r="D221" s="216" t="s">
        <v>402</v>
      </c>
      <c r="E221" s="240" t="s">
        <v>5</v>
      </c>
      <c r="F221" s="241" t="s">
        <v>7634</v>
      </c>
      <c r="H221" s="242">
        <v>60.799999999999997</v>
      </c>
      <c r="I221" s="243"/>
      <c r="L221" s="239"/>
      <c r="M221" s="244"/>
      <c r="N221" s="245"/>
      <c r="O221" s="245"/>
      <c r="P221" s="245"/>
      <c r="Q221" s="245"/>
      <c r="R221" s="245"/>
      <c r="S221" s="245"/>
      <c r="T221" s="246"/>
      <c r="AT221" s="240" t="s">
        <v>402</v>
      </c>
      <c r="AU221" s="240" t="s">
        <v>87</v>
      </c>
      <c r="AV221" s="13" t="s">
        <v>87</v>
      </c>
      <c r="AW221" s="13" t="s">
        <v>43</v>
      </c>
      <c r="AX221" s="13" t="s">
        <v>80</v>
      </c>
      <c r="AY221" s="240" t="s">
        <v>281</v>
      </c>
    </row>
    <row r="222" s="13" customFormat="1">
      <c r="B222" s="239"/>
      <c r="D222" s="216" t="s">
        <v>402</v>
      </c>
      <c r="E222" s="240" t="s">
        <v>5</v>
      </c>
      <c r="F222" s="241" t="s">
        <v>7635</v>
      </c>
      <c r="H222" s="242">
        <v>40.810000000000002</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4" customFormat="1">
      <c r="B223" s="247"/>
      <c r="D223" s="216" t="s">
        <v>402</v>
      </c>
      <c r="E223" s="248" t="s">
        <v>5</v>
      </c>
      <c r="F223" s="249" t="s">
        <v>405</v>
      </c>
      <c r="H223" s="250">
        <v>101.61</v>
      </c>
      <c r="I223" s="251"/>
      <c r="L223" s="247"/>
      <c r="M223" s="252"/>
      <c r="N223" s="253"/>
      <c r="O223" s="253"/>
      <c r="P223" s="253"/>
      <c r="Q223" s="253"/>
      <c r="R223" s="253"/>
      <c r="S223" s="253"/>
      <c r="T223" s="254"/>
      <c r="AT223" s="248" t="s">
        <v>402</v>
      </c>
      <c r="AU223" s="248" t="s">
        <v>87</v>
      </c>
      <c r="AV223" s="14" t="s">
        <v>286</v>
      </c>
      <c r="AW223" s="14" t="s">
        <v>43</v>
      </c>
      <c r="AX223" s="14" t="s">
        <v>24</v>
      </c>
      <c r="AY223" s="248" t="s">
        <v>281</v>
      </c>
    </row>
    <row r="224" s="1" customFormat="1" ht="16.5" customHeight="1">
      <c r="B224" s="203"/>
      <c r="C224" s="255" t="s">
        <v>754</v>
      </c>
      <c r="D224" s="255" t="s">
        <v>512</v>
      </c>
      <c r="E224" s="256" t="s">
        <v>5013</v>
      </c>
      <c r="F224" s="257" t="s">
        <v>5014</v>
      </c>
      <c r="G224" s="258" t="s">
        <v>470</v>
      </c>
      <c r="H224" s="259">
        <v>114.91200000000001</v>
      </c>
      <c r="I224" s="260"/>
      <c r="J224" s="261">
        <f>ROUND(I224*H224,2)</f>
        <v>0</v>
      </c>
      <c r="K224" s="257" t="s">
        <v>389</v>
      </c>
      <c r="L224" s="262"/>
      <c r="M224" s="263" t="s">
        <v>5</v>
      </c>
      <c r="N224" s="264" t="s">
        <v>51</v>
      </c>
      <c r="O224" s="49"/>
      <c r="P224" s="213">
        <f>O224*H224</f>
        <v>0</v>
      </c>
      <c r="Q224" s="213">
        <v>1</v>
      </c>
      <c r="R224" s="213">
        <f>Q224*H224</f>
        <v>114.91200000000001</v>
      </c>
      <c r="S224" s="213">
        <v>0</v>
      </c>
      <c r="T224" s="214">
        <f>S224*H224</f>
        <v>0</v>
      </c>
      <c r="AR224" s="26" t="s">
        <v>316</v>
      </c>
      <c r="AT224" s="26" t="s">
        <v>512</v>
      </c>
      <c r="AU224" s="26" t="s">
        <v>87</v>
      </c>
      <c r="AY224" s="26" t="s">
        <v>281</v>
      </c>
      <c r="BE224" s="215">
        <f>IF(N224="základní",J224,0)</f>
        <v>0</v>
      </c>
      <c r="BF224" s="215">
        <f>IF(N224="snížená",J224,0)</f>
        <v>0</v>
      </c>
      <c r="BG224" s="215">
        <f>IF(N224="zákl. přenesená",J224,0)</f>
        <v>0</v>
      </c>
      <c r="BH224" s="215">
        <f>IF(N224="sníž. přenesená",J224,0)</f>
        <v>0</v>
      </c>
      <c r="BI224" s="215">
        <f>IF(N224="nulová",J224,0)</f>
        <v>0</v>
      </c>
      <c r="BJ224" s="26" t="s">
        <v>24</v>
      </c>
      <c r="BK224" s="215">
        <f>ROUND(I224*H224,2)</f>
        <v>0</v>
      </c>
      <c r="BL224" s="26" t="s">
        <v>286</v>
      </c>
      <c r="BM224" s="26" t="s">
        <v>7636</v>
      </c>
    </row>
    <row r="225" s="1" customFormat="1">
      <c r="B225" s="48"/>
      <c r="D225" s="216" t="s">
        <v>288</v>
      </c>
      <c r="F225" s="217" t="s">
        <v>5014</v>
      </c>
      <c r="I225" s="218"/>
      <c r="L225" s="48"/>
      <c r="M225" s="219"/>
      <c r="N225" s="49"/>
      <c r="O225" s="49"/>
      <c r="P225" s="49"/>
      <c r="Q225" s="49"/>
      <c r="R225" s="49"/>
      <c r="S225" s="49"/>
      <c r="T225" s="87"/>
      <c r="AT225" s="26" t="s">
        <v>288</v>
      </c>
      <c r="AU225" s="26" t="s">
        <v>87</v>
      </c>
    </row>
    <row r="226" s="13" customFormat="1">
      <c r="B226" s="239"/>
      <c r="D226" s="216" t="s">
        <v>402</v>
      </c>
      <c r="F226" s="241" t="s">
        <v>7637</v>
      </c>
      <c r="H226" s="242">
        <v>114.91200000000001</v>
      </c>
      <c r="I226" s="243"/>
      <c r="L226" s="239"/>
      <c r="M226" s="244"/>
      <c r="N226" s="245"/>
      <c r="O226" s="245"/>
      <c r="P226" s="245"/>
      <c r="Q226" s="245"/>
      <c r="R226" s="245"/>
      <c r="S226" s="245"/>
      <c r="T226" s="246"/>
      <c r="AT226" s="240" t="s">
        <v>402</v>
      </c>
      <c r="AU226" s="240" t="s">
        <v>87</v>
      </c>
      <c r="AV226" s="13" t="s">
        <v>87</v>
      </c>
      <c r="AW226" s="13" t="s">
        <v>6</v>
      </c>
      <c r="AX226" s="13" t="s">
        <v>24</v>
      </c>
      <c r="AY226" s="240" t="s">
        <v>281</v>
      </c>
    </row>
    <row r="227" s="1" customFormat="1" ht="16.5" customHeight="1">
      <c r="B227" s="203"/>
      <c r="C227" s="255" t="s">
        <v>785</v>
      </c>
      <c r="D227" s="255" t="s">
        <v>512</v>
      </c>
      <c r="E227" s="256" t="s">
        <v>7638</v>
      </c>
      <c r="F227" s="257" t="s">
        <v>7639</v>
      </c>
      <c r="G227" s="258" t="s">
        <v>470</v>
      </c>
      <c r="H227" s="259">
        <v>77.131</v>
      </c>
      <c r="I227" s="260"/>
      <c r="J227" s="261">
        <f>ROUND(I227*H227,2)</f>
        <v>0</v>
      </c>
      <c r="K227" s="257" t="s">
        <v>389</v>
      </c>
      <c r="L227" s="262"/>
      <c r="M227" s="263" t="s">
        <v>5</v>
      </c>
      <c r="N227" s="264" t="s">
        <v>51</v>
      </c>
      <c r="O227" s="49"/>
      <c r="P227" s="213">
        <f>O227*H227</f>
        <v>0</v>
      </c>
      <c r="Q227" s="213">
        <v>1</v>
      </c>
      <c r="R227" s="213">
        <f>Q227*H227</f>
        <v>77.131</v>
      </c>
      <c r="S227" s="213">
        <v>0</v>
      </c>
      <c r="T227" s="214">
        <f>S227*H227</f>
        <v>0</v>
      </c>
      <c r="AR227" s="26" t="s">
        <v>316</v>
      </c>
      <c r="AT227" s="26" t="s">
        <v>512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7640</v>
      </c>
    </row>
    <row r="228" s="1" customFormat="1">
      <c r="B228" s="48"/>
      <c r="D228" s="216" t="s">
        <v>288</v>
      </c>
      <c r="F228" s="217" t="s">
        <v>7639</v>
      </c>
      <c r="I228" s="218"/>
      <c r="L228" s="48"/>
      <c r="M228" s="219"/>
      <c r="N228" s="49"/>
      <c r="O228" s="49"/>
      <c r="P228" s="49"/>
      <c r="Q228" s="49"/>
      <c r="R228" s="49"/>
      <c r="S228" s="49"/>
      <c r="T228" s="87"/>
      <c r="AT228" s="26" t="s">
        <v>288</v>
      </c>
      <c r="AU228" s="26" t="s">
        <v>87</v>
      </c>
    </row>
    <row r="229" s="13" customFormat="1">
      <c r="B229" s="239"/>
      <c r="D229" s="216" t="s">
        <v>402</v>
      </c>
      <c r="F229" s="241" t="s">
        <v>7641</v>
      </c>
      <c r="H229" s="242">
        <v>77.131</v>
      </c>
      <c r="I229" s="243"/>
      <c r="L229" s="239"/>
      <c r="M229" s="244"/>
      <c r="N229" s="245"/>
      <c r="O229" s="245"/>
      <c r="P229" s="245"/>
      <c r="Q229" s="245"/>
      <c r="R229" s="245"/>
      <c r="S229" s="245"/>
      <c r="T229" s="246"/>
      <c r="AT229" s="240" t="s">
        <v>402</v>
      </c>
      <c r="AU229" s="240" t="s">
        <v>87</v>
      </c>
      <c r="AV229" s="13" t="s">
        <v>87</v>
      </c>
      <c r="AW229" s="13" t="s">
        <v>6</v>
      </c>
      <c r="AX229" s="13" t="s">
        <v>24</v>
      </c>
      <c r="AY229" s="240" t="s">
        <v>281</v>
      </c>
    </row>
    <row r="230" s="10" customFormat="1" ht="29.88" customHeight="1">
      <c r="B230" s="192"/>
      <c r="D230" s="193" t="s">
        <v>79</v>
      </c>
      <c r="E230" s="230" t="s">
        <v>294</v>
      </c>
      <c r="F230" s="230" t="s">
        <v>766</v>
      </c>
      <c r="I230" s="195"/>
      <c r="J230" s="231">
        <f>BK230</f>
        <v>0</v>
      </c>
      <c r="L230" s="192"/>
      <c r="M230" s="197"/>
      <c r="N230" s="198"/>
      <c r="O230" s="198"/>
      <c r="P230" s="199">
        <f>SUM(P231:P237)</f>
        <v>0</v>
      </c>
      <c r="Q230" s="198"/>
      <c r="R230" s="199">
        <f>SUM(R231:R237)</f>
        <v>0.56000000000000005</v>
      </c>
      <c r="S230" s="198"/>
      <c r="T230" s="200">
        <f>SUM(T231:T237)</f>
        <v>0</v>
      </c>
      <c r="AR230" s="193" t="s">
        <v>24</v>
      </c>
      <c r="AT230" s="201" t="s">
        <v>79</v>
      </c>
      <c r="AU230" s="201" t="s">
        <v>24</v>
      </c>
      <c r="AY230" s="193" t="s">
        <v>281</v>
      </c>
      <c r="BK230" s="202">
        <f>SUM(BK231:BK237)</f>
        <v>0</v>
      </c>
    </row>
    <row r="231" s="1" customFormat="1" ht="16.5" customHeight="1">
      <c r="B231" s="203"/>
      <c r="C231" s="204" t="s">
        <v>801</v>
      </c>
      <c r="D231" s="204" t="s">
        <v>282</v>
      </c>
      <c r="E231" s="205" t="s">
        <v>7642</v>
      </c>
      <c r="F231" s="206" t="s">
        <v>7643</v>
      </c>
      <c r="G231" s="207" t="s">
        <v>394</v>
      </c>
      <c r="H231" s="208">
        <v>180</v>
      </c>
      <c r="I231" s="209"/>
      <c r="J231" s="210">
        <f>ROUND(I231*H231,2)</f>
        <v>0</v>
      </c>
      <c r="K231" s="206" t="s">
        <v>389</v>
      </c>
      <c r="L231" s="48"/>
      <c r="M231" s="211" t="s">
        <v>5</v>
      </c>
      <c r="N231" s="212" t="s">
        <v>51</v>
      </c>
      <c r="O231" s="49"/>
      <c r="P231" s="213">
        <f>O231*H231</f>
        <v>0</v>
      </c>
      <c r="Q231" s="213">
        <v>0</v>
      </c>
      <c r="R231" s="213">
        <f>Q231*H231</f>
        <v>0</v>
      </c>
      <c r="S231" s="213">
        <v>0</v>
      </c>
      <c r="T231" s="214">
        <f>S231*H231</f>
        <v>0</v>
      </c>
      <c r="AR231" s="26" t="s">
        <v>286</v>
      </c>
      <c r="AT231" s="26" t="s">
        <v>282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7644</v>
      </c>
    </row>
    <row r="232" s="1" customFormat="1">
      <c r="B232" s="48"/>
      <c r="D232" s="216" t="s">
        <v>288</v>
      </c>
      <c r="F232" s="217" t="s">
        <v>7645</v>
      </c>
      <c r="I232" s="218"/>
      <c r="L232" s="48"/>
      <c r="M232" s="219"/>
      <c r="N232" s="49"/>
      <c r="O232" s="49"/>
      <c r="P232" s="49"/>
      <c r="Q232" s="49"/>
      <c r="R232" s="49"/>
      <c r="S232" s="49"/>
      <c r="T232" s="87"/>
      <c r="AT232" s="26" t="s">
        <v>288</v>
      </c>
      <c r="AU232" s="26" t="s">
        <v>87</v>
      </c>
    </row>
    <row r="233" s="13" customFormat="1">
      <c r="B233" s="239"/>
      <c r="D233" s="216" t="s">
        <v>402</v>
      </c>
      <c r="E233" s="240" t="s">
        <v>5</v>
      </c>
      <c r="F233" s="241" t="s">
        <v>7646</v>
      </c>
      <c r="H233" s="242">
        <v>180</v>
      </c>
      <c r="I233" s="243"/>
      <c r="L233" s="239"/>
      <c r="M233" s="244"/>
      <c r="N233" s="245"/>
      <c r="O233" s="245"/>
      <c r="P233" s="245"/>
      <c r="Q233" s="245"/>
      <c r="R233" s="245"/>
      <c r="S233" s="245"/>
      <c r="T233" s="246"/>
      <c r="AT233" s="240" t="s">
        <v>402</v>
      </c>
      <c r="AU233" s="240" t="s">
        <v>87</v>
      </c>
      <c r="AV233" s="13" t="s">
        <v>87</v>
      </c>
      <c r="AW233" s="13" t="s">
        <v>43</v>
      </c>
      <c r="AX233" s="13" t="s">
        <v>24</v>
      </c>
      <c r="AY233" s="240" t="s">
        <v>281</v>
      </c>
    </row>
    <row r="234" s="1" customFormat="1" ht="16.5" customHeight="1">
      <c r="B234" s="203"/>
      <c r="C234" s="204" t="s">
        <v>807</v>
      </c>
      <c r="D234" s="204" t="s">
        <v>282</v>
      </c>
      <c r="E234" s="205" t="s">
        <v>7647</v>
      </c>
      <c r="F234" s="206" t="s">
        <v>7648</v>
      </c>
      <c r="G234" s="207" t="s">
        <v>515</v>
      </c>
      <c r="H234" s="208">
        <v>1</v>
      </c>
      <c r="I234" s="209"/>
      <c r="J234" s="210">
        <f>ROUND(I234*H234,2)</f>
        <v>0</v>
      </c>
      <c r="K234" s="206" t="s">
        <v>389</v>
      </c>
      <c r="L234" s="48"/>
      <c r="M234" s="211" t="s">
        <v>5</v>
      </c>
      <c r="N234" s="212" t="s">
        <v>51</v>
      </c>
      <c r="O234" s="49"/>
      <c r="P234" s="213">
        <f>O234*H234</f>
        <v>0</v>
      </c>
      <c r="Q234" s="213">
        <v>0</v>
      </c>
      <c r="R234" s="213">
        <f>Q234*H234</f>
        <v>0</v>
      </c>
      <c r="S234" s="213">
        <v>0</v>
      </c>
      <c r="T234" s="214">
        <f>S234*H234</f>
        <v>0</v>
      </c>
      <c r="AR234" s="26" t="s">
        <v>286</v>
      </c>
      <c r="AT234" s="26" t="s">
        <v>282</v>
      </c>
      <c r="AU234" s="26" t="s">
        <v>87</v>
      </c>
      <c r="AY234" s="26" t="s">
        <v>281</v>
      </c>
      <c r="BE234" s="215">
        <f>IF(N234="základní",J234,0)</f>
        <v>0</v>
      </c>
      <c r="BF234" s="215">
        <f>IF(N234="snížená",J234,0)</f>
        <v>0</v>
      </c>
      <c r="BG234" s="215">
        <f>IF(N234="zákl. přenesená",J234,0)</f>
        <v>0</v>
      </c>
      <c r="BH234" s="215">
        <f>IF(N234="sníž. přenesená",J234,0)</f>
        <v>0</v>
      </c>
      <c r="BI234" s="215">
        <f>IF(N234="nulová",J234,0)</f>
        <v>0</v>
      </c>
      <c r="BJ234" s="26" t="s">
        <v>24</v>
      </c>
      <c r="BK234" s="215">
        <f>ROUND(I234*H234,2)</f>
        <v>0</v>
      </c>
      <c r="BL234" s="26" t="s">
        <v>286</v>
      </c>
      <c r="BM234" s="26" t="s">
        <v>7649</v>
      </c>
    </row>
    <row r="235" s="1" customFormat="1">
      <c r="B235" s="48"/>
      <c r="D235" s="216" t="s">
        <v>288</v>
      </c>
      <c r="F235" s="217" t="s">
        <v>7650</v>
      </c>
      <c r="I235" s="218"/>
      <c r="L235" s="48"/>
      <c r="M235" s="219"/>
      <c r="N235" s="49"/>
      <c r="O235" s="49"/>
      <c r="P235" s="49"/>
      <c r="Q235" s="49"/>
      <c r="R235" s="49"/>
      <c r="S235" s="49"/>
      <c r="T235" s="87"/>
      <c r="AT235" s="26" t="s">
        <v>288</v>
      </c>
      <c r="AU235" s="26" t="s">
        <v>87</v>
      </c>
    </row>
    <row r="236" s="1" customFormat="1" ht="25.5" customHeight="1">
      <c r="B236" s="203"/>
      <c r="C236" s="255" t="s">
        <v>814</v>
      </c>
      <c r="D236" s="255" t="s">
        <v>512</v>
      </c>
      <c r="E236" s="256" t="s">
        <v>7651</v>
      </c>
      <c r="F236" s="257" t="s">
        <v>7652</v>
      </c>
      <c r="G236" s="258" t="s">
        <v>515</v>
      </c>
      <c r="H236" s="259">
        <v>1</v>
      </c>
      <c r="I236" s="260"/>
      <c r="J236" s="261">
        <f>ROUND(I236*H236,2)</f>
        <v>0</v>
      </c>
      <c r="K236" s="257" t="s">
        <v>389</v>
      </c>
      <c r="L236" s="262"/>
      <c r="M236" s="263" t="s">
        <v>5</v>
      </c>
      <c r="N236" s="264" t="s">
        <v>51</v>
      </c>
      <c r="O236" s="49"/>
      <c r="P236" s="213">
        <f>O236*H236</f>
        <v>0</v>
      </c>
      <c r="Q236" s="213">
        <v>0.56000000000000005</v>
      </c>
      <c r="R236" s="213">
        <f>Q236*H236</f>
        <v>0.56000000000000005</v>
      </c>
      <c r="S236" s="213">
        <v>0</v>
      </c>
      <c r="T236" s="214">
        <f>S236*H236</f>
        <v>0</v>
      </c>
      <c r="AR236" s="26" t="s">
        <v>316</v>
      </c>
      <c r="AT236" s="26" t="s">
        <v>512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286</v>
      </c>
      <c r="BM236" s="26" t="s">
        <v>7653</v>
      </c>
    </row>
    <row r="237" s="1" customFormat="1">
      <c r="B237" s="48"/>
      <c r="D237" s="216" t="s">
        <v>288</v>
      </c>
      <c r="F237" s="217" t="s">
        <v>7654</v>
      </c>
      <c r="I237" s="218"/>
      <c r="L237" s="48"/>
      <c r="M237" s="219"/>
      <c r="N237" s="49"/>
      <c r="O237" s="49"/>
      <c r="P237" s="49"/>
      <c r="Q237" s="49"/>
      <c r="R237" s="49"/>
      <c r="S237" s="49"/>
      <c r="T237" s="87"/>
      <c r="AT237" s="26" t="s">
        <v>288</v>
      </c>
      <c r="AU237" s="26" t="s">
        <v>87</v>
      </c>
    </row>
    <row r="238" s="10" customFormat="1" ht="29.88" customHeight="1">
      <c r="B238" s="192"/>
      <c r="D238" s="193" t="s">
        <v>79</v>
      </c>
      <c r="E238" s="230" t="s">
        <v>286</v>
      </c>
      <c r="F238" s="230" t="s">
        <v>1362</v>
      </c>
      <c r="I238" s="195"/>
      <c r="J238" s="231">
        <f>BK238</f>
        <v>0</v>
      </c>
      <c r="L238" s="192"/>
      <c r="M238" s="197"/>
      <c r="N238" s="198"/>
      <c r="O238" s="198"/>
      <c r="P238" s="199">
        <f>SUM(P239:P274)</f>
        <v>0</v>
      </c>
      <c r="Q238" s="198"/>
      <c r="R238" s="199">
        <f>SUM(R239:R274)</f>
        <v>45.003337280000004</v>
      </c>
      <c r="S238" s="198"/>
      <c r="T238" s="200">
        <f>SUM(T239:T274)</f>
        <v>0</v>
      </c>
      <c r="AR238" s="193" t="s">
        <v>24</v>
      </c>
      <c r="AT238" s="201" t="s">
        <v>79</v>
      </c>
      <c r="AU238" s="201" t="s">
        <v>24</v>
      </c>
      <c r="AY238" s="193" t="s">
        <v>281</v>
      </c>
      <c r="BK238" s="202">
        <f>SUM(BK239:BK274)</f>
        <v>0</v>
      </c>
    </row>
    <row r="239" s="1" customFormat="1" ht="16.5" customHeight="1">
      <c r="B239" s="203"/>
      <c r="C239" s="204" t="s">
        <v>800</v>
      </c>
      <c r="D239" s="204" t="s">
        <v>282</v>
      </c>
      <c r="E239" s="205" t="s">
        <v>5022</v>
      </c>
      <c r="F239" s="206" t="s">
        <v>5023</v>
      </c>
      <c r="G239" s="207" t="s">
        <v>408</v>
      </c>
      <c r="H239" s="208">
        <v>23.427</v>
      </c>
      <c r="I239" s="209"/>
      <c r="J239" s="210">
        <f>ROUND(I239*H239,2)</f>
        <v>0</v>
      </c>
      <c r="K239" s="206" t="s">
        <v>389</v>
      </c>
      <c r="L239" s="48"/>
      <c r="M239" s="211" t="s">
        <v>5</v>
      </c>
      <c r="N239" s="212" t="s">
        <v>51</v>
      </c>
      <c r="O239" s="49"/>
      <c r="P239" s="213">
        <f>O239*H239</f>
        <v>0</v>
      </c>
      <c r="Q239" s="213">
        <v>0</v>
      </c>
      <c r="R239" s="213">
        <f>Q239*H239</f>
        <v>0</v>
      </c>
      <c r="S239" s="213">
        <v>0</v>
      </c>
      <c r="T239" s="214">
        <f>S239*H239</f>
        <v>0</v>
      </c>
      <c r="AR239" s="26" t="s">
        <v>286</v>
      </c>
      <c r="AT239" s="26" t="s">
        <v>282</v>
      </c>
      <c r="AU239" s="26" t="s">
        <v>87</v>
      </c>
      <c r="AY239" s="26" t="s">
        <v>281</v>
      </c>
      <c r="BE239" s="215">
        <f>IF(N239="základní",J239,0)</f>
        <v>0</v>
      </c>
      <c r="BF239" s="215">
        <f>IF(N239="snížená",J239,0)</f>
        <v>0</v>
      </c>
      <c r="BG239" s="215">
        <f>IF(N239="zákl. přenesená",J239,0)</f>
        <v>0</v>
      </c>
      <c r="BH239" s="215">
        <f>IF(N239="sníž. přenesená",J239,0)</f>
        <v>0</v>
      </c>
      <c r="BI239" s="215">
        <f>IF(N239="nulová",J239,0)</f>
        <v>0</v>
      </c>
      <c r="BJ239" s="26" t="s">
        <v>24</v>
      </c>
      <c r="BK239" s="215">
        <f>ROUND(I239*H239,2)</f>
        <v>0</v>
      </c>
      <c r="BL239" s="26" t="s">
        <v>286</v>
      </c>
      <c r="BM239" s="26" t="s">
        <v>7655</v>
      </c>
    </row>
    <row r="240" s="1" customFormat="1">
      <c r="B240" s="48"/>
      <c r="D240" s="216" t="s">
        <v>288</v>
      </c>
      <c r="F240" s="217" t="s">
        <v>5025</v>
      </c>
      <c r="I240" s="218"/>
      <c r="L240" s="48"/>
      <c r="M240" s="219"/>
      <c r="N240" s="49"/>
      <c r="O240" s="49"/>
      <c r="P240" s="49"/>
      <c r="Q240" s="49"/>
      <c r="R240" s="49"/>
      <c r="S240" s="49"/>
      <c r="T240" s="87"/>
      <c r="AT240" s="26" t="s">
        <v>288</v>
      </c>
      <c r="AU240" s="26" t="s">
        <v>87</v>
      </c>
    </row>
    <row r="241" s="13" customFormat="1">
      <c r="B241" s="239"/>
      <c r="D241" s="216" t="s">
        <v>402</v>
      </c>
      <c r="E241" s="240" t="s">
        <v>5</v>
      </c>
      <c r="F241" s="241" t="s">
        <v>7656</v>
      </c>
      <c r="H241" s="242">
        <v>15.199999999999999</v>
      </c>
      <c r="I241" s="243"/>
      <c r="L241" s="239"/>
      <c r="M241" s="244"/>
      <c r="N241" s="245"/>
      <c r="O241" s="245"/>
      <c r="P241" s="245"/>
      <c r="Q241" s="245"/>
      <c r="R241" s="245"/>
      <c r="S241" s="245"/>
      <c r="T241" s="246"/>
      <c r="AT241" s="240" t="s">
        <v>402</v>
      </c>
      <c r="AU241" s="240" t="s">
        <v>87</v>
      </c>
      <c r="AV241" s="13" t="s">
        <v>87</v>
      </c>
      <c r="AW241" s="13" t="s">
        <v>43</v>
      </c>
      <c r="AX241" s="13" t="s">
        <v>80</v>
      </c>
      <c r="AY241" s="240" t="s">
        <v>281</v>
      </c>
    </row>
    <row r="242" s="13" customFormat="1">
      <c r="B242" s="239"/>
      <c r="D242" s="216" t="s">
        <v>402</v>
      </c>
      <c r="E242" s="240" t="s">
        <v>5</v>
      </c>
      <c r="F242" s="241" t="s">
        <v>7657</v>
      </c>
      <c r="H242" s="242">
        <v>2.7749999999999999</v>
      </c>
      <c r="I242" s="243"/>
      <c r="L242" s="239"/>
      <c r="M242" s="244"/>
      <c r="N242" s="245"/>
      <c r="O242" s="245"/>
      <c r="P242" s="245"/>
      <c r="Q242" s="245"/>
      <c r="R242" s="245"/>
      <c r="S242" s="245"/>
      <c r="T242" s="246"/>
      <c r="AT242" s="240" t="s">
        <v>402</v>
      </c>
      <c r="AU242" s="240" t="s">
        <v>87</v>
      </c>
      <c r="AV242" s="13" t="s">
        <v>87</v>
      </c>
      <c r="AW242" s="13" t="s">
        <v>43</v>
      </c>
      <c r="AX242" s="13" t="s">
        <v>80</v>
      </c>
      <c r="AY242" s="240" t="s">
        <v>281</v>
      </c>
    </row>
    <row r="243" s="13" customFormat="1">
      <c r="B243" s="239"/>
      <c r="D243" s="216" t="s">
        <v>402</v>
      </c>
      <c r="E243" s="240" t="s">
        <v>5</v>
      </c>
      <c r="F243" s="241" t="s">
        <v>7658</v>
      </c>
      <c r="H243" s="242">
        <v>5.452</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23.427</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55" t="s">
        <v>838</v>
      </c>
      <c r="D245" s="255" t="s">
        <v>512</v>
      </c>
      <c r="E245" s="256" t="s">
        <v>5013</v>
      </c>
      <c r="F245" s="257" t="s">
        <v>5014</v>
      </c>
      <c r="G245" s="258" t="s">
        <v>470</v>
      </c>
      <c r="H245" s="259">
        <v>34.152999999999999</v>
      </c>
      <c r="I245" s="260"/>
      <c r="J245" s="261">
        <f>ROUND(I245*H245,2)</f>
        <v>0</v>
      </c>
      <c r="K245" s="257" t="s">
        <v>389</v>
      </c>
      <c r="L245" s="262"/>
      <c r="M245" s="263" t="s">
        <v>5</v>
      </c>
      <c r="N245" s="264" t="s">
        <v>51</v>
      </c>
      <c r="O245" s="49"/>
      <c r="P245" s="213">
        <f>O245*H245</f>
        <v>0</v>
      </c>
      <c r="Q245" s="213">
        <v>1</v>
      </c>
      <c r="R245" s="213">
        <f>Q245*H245</f>
        <v>34.152999999999999</v>
      </c>
      <c r="S245" s="213">
        <v>0</v>
      </c>
      <c r="T245" s="214">
        <f>S245*H245</f>
        <v>0</v>
      </c>
      <c r="AR245" s="26" t="s">
        <v>316</v>
      </c>
      <c r="AT245" s="26" t="s">
        <v>512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7659</v>
      </c>
    </row>
    <row r="246" s="1" customFormat="1">
      <c r="B246" s="48"/>
      <c r="D246" s="216" t="s">
        <v>288</v>
      </c>
      <c r="F246" s="217" t="s">
        <v>5014</v>
      </c>
      <c r="I246" s="218"/>
      <c r="L246" s="48"/>
      <c r="M246" s="219"/>
      <c r="N246" s="49"/>
      <c r="O246" s="49"/>
      <c r="P246" s="49"/>
      <c r="Q246" s="49"/>
      <c r="R246" s="49"/>
      <c r="S246" s="49"/>
      <c r="T246" s="87"/>
      <c r="AT246" s="26" t="s">
        <v>288</v>
      </c>
      <c r="AU246" s="26" t="s">
        <v>87</v>
      </c>
    </row>
    <row r="247" s="13" customFormat="1">
      <c r="B247" s="239"/>
      <c r="D247" s="216" t="s">
        <v>402</v>
      </c>
      <c r="F247" s="241" t="s">
        <v>7660</v>
      </c>
      <c r="H247" s="242">
        <v>34.152999999999999</v>
      </c>
      <c r="I247" s="243"/>
      <c r="L247" s="239"/>
      <c r="M247" s="244"/>
      <c r="N247" s="245"/>
      <c r="O247" s="245"/>
      <c r="P247" s="245"/>
      <c r="Q247" s="245"/>
      <c r="R247" s="245"/>
      <c r="S247" s="245"/>
      <c r="T247" s="246"/>
      <c r="AT247" s="240" t="s">
        <v>402</v>
      </c>
      <c r="AU247" s="240" t="s">
        <v>87</v>
      </c>
      <c r="AV247" s="13" t="s">
        <v>87</v>
      </c>
      <c r="AW247" s="13" t="s">
        <v>6</v>
      </c>
      <c r="AX247" s="13" t="s">
        <v>24</v>
      </c>
      <c r="AY247" s="240" t="s">
        <v>281</v>
      </c>
    </row>
    <row r="248" s="1" customFormat="1" ht="16.5" customHeight="1">
      <c r="B248" s="203"/>
      <c r="C248" s="255" t="s">
        <v>859</v>
      </c>
      <c r="D248" s="255" t="s">
        <v>512</v>
      </c>
      <c r="E248" s="256" t="s">
        <v>7638</v>
      </c>
      <c r="F248" s="257" t="s">
        <v>7639</v>
      </c>
      <c r="G248" s="258" t="s">
        <v>470</v>
      </c>
      <c r="H248" s="259">
        <v>10.359</v>
      </c>
      <c r="I248" s="260"/>
      <c r="J248" s="261">
        <f>ROUND(I248*H248,2)</f>
        <v>0</v>
      </c>
      <c r="K248" s="257" t="s">
        <v>389</v>
      </c>
      <c r="L248" s="262"/>
      <c r="M248" s="263" t="s">
        <v>5</v>
      </c>
      <c r="N248" s="264" t="s">
        <v>51</v>
      </c>
      <c r="O248" s="49"/>
      <c r="P248" s="213">
        <f>O248*H248</f>
        <v>0</v>
      </c>
      <c r="Q248" s="213">
        <v>1</v>
      </c>
      <c r="R248" s="213">
        <f>Q248*H248</f>
        <v>10.359</v>
      </c>
      <c r="S248" s="213">
        <v>0</v>
      </c>
      <c r="T248" s="214">
        <f>S248*H248</f>
        <v>0</v>
      </c>
      <c r="AR248" s="26" t="s">
        <v>316</v>
      </c>
      <c r="AT248" s="26" t="s">
        <v>512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286</v>
      </c>
      <c r="BM248" s="26" t="s">
        <v>7661</v>
      </c>
    </row>
    <row r="249" s="1" customFormat="1">
      <c r="B249" s="48"/>
      <c r="D249" s="216" t="s">
        <v>288</v>
      </c>
      <c r="F249" s="217" t="s">
        <v>7639</v>
      </c>
      <c r="I249" s="218"/>
      <c r="L249" s="48"/>
      <c r="M249" s="219"/>
      <c r="N249" s="49"/>
      <c r="O249" s="49"/>
      <c r="P249" s="49"/>
      <c r="Q249" s="49"/>
      <c r="R249" s="49"/>
      <c r="S249" s="49"/>
      <c r="T249" s="87"/>
      <c r="AT249" s="26" t="s">
        <v>288</v>
      </c>
      <c r="AU249" s="26" t="s">
        <v>87</v>
      </c>
    </row>
    <row r="250" s="13" customFormat="1">
      <c r="B250" s="239"/>
      <c r="D250" s="216" t="s">
        <v>402</v>
      </c>
      <c r="F250" s="241" t="s">
        <v>7662</v>
      </c>
      <c r="H250" s="242">
        <v>10.359</v>
      </c>
      <c r="I250" s="243"/>
      <c r="L250" s="239"/>
      <c r="M250" s="244"/>
      <c r="N250" s="245"/>
      <c r="O250" s="245"/>
      <c r="P250" s="245"/>
      <c r="Q250" s="245"/>
      <c r="R250" s="245"/>
      <c r="S250" s="245"/>
      <c r="T250" s="246"/>
      <c r="AT250" s="240" t="s">
        <v>402</v>
      </c>
      <c r="AU250" s="240" t="s">
        <v>87</v>
      </c>
      <c r="AV250" s="13" t="s">
        <v>87</v>
      </c>
      <c r="AW250" s="13" t="s">
        <v>6</v>
      </c>
      <c r="AX250" s="13" t="s">
        <v>24</v>
      </c>
      <c r="AY250" s="240" t="s">
        <v>281</v>
      </c>
    </row>
    <row r="251" s="1" customFormat="1" ht="25.5" customHeight="1">
      <c r="B251" s="203"/>
      <c r="C251" s="204" t="s">
        <v>864</v>
      </c>
      <c r="D251" s="204" t="s">
        <v>282</v>
      </c>
      <c r="E251" s="205" t="s">
        <v>7663</v>
      </c>
      <c r="F251" s="206" t="s">
        <v>7664</v>
      </c>
      <c r="G251" s="207" t="s">
        <v>362</v>
      </c>
      <c r="H251" s="208">
        <v>1</v>
      </c>
      <c r="I251" s="209"/>
      <c r="J251" s="210">
        <f>ROUND(I251*H251,2)</f>
        <v>0</v>
      </c>
      <c r="K251" s="206" t="s">
        <v>5</v>
      </c>
      <c r="L251" s="48"/>
      <c r="M251" s="211" t="s">
        <v>5</v>
      </c>
      <c r="N251" s="212" t="s">
        <v>51</v>
      </c>
      <c r="O251" s="49"/>
      <c r="P251" s="213">
        <f>O251*H251</f>
        <v>0</v>
      </c>
      <c r="Q251" s="213">
        <v>0</v>
      </c>
      <c r="R251" s="213">
        <f>Q251*H251</f>
        <v>0</v>
      </c>
      <c r="S251" s="213">
        <v>0</v>
      </c>
      <c r="T251" s="214">
        <f>S251*H251</f>
        <v>0</v>
      </c>
      <c r="AR251" s="26" t="s">
        <v>286</v>
      </c>
      <c r="AT251" s="26" t="s">
        <v>282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7665</v>
      </c>
    </row>
    <row r="252" s="1" customFormat="1">
      <c r="B252" s="48"/>
      <c r="D252" s="216" t="s">
        <v>288</v>
      </c>
      <c r="F252" s="217" t="s">
        <v>7664</v>
      </c>
      <c r="I252" s="218"/>
      <c r="L252" s="48"/>
      <c r="M252" s="219"/>
      <c r="N252" s="49"/>
      <c r="O252" s="49"/>
      <c r="P252" s="49"/>
      <c r="Q252" s="49"/>
      <c r="R252" s="49"/>
      <c r="S252" s="49"/>
      <c r="T252" s="87"/>
      <c r="AT252" s="26" t="s">
        <v>288</v>
      </c>
      <c r="AU252" s="26" t="s">
        <v>87</v>
      </c>
    </row>
    <row r="253" s="1" customFormat="1" ht="16.5" customHeight="1">
      <c r="B253" s="203"/>
      <c r="C253" s="204" t="s">
        <v>906</v>
      </c>
      <c r="D253" s="204" t="s">
        <v>282</v>
      </c>
      <c r="E253" s="205" t="s">
        <v>7666</v>
      </c>
      <c r="F253" s="206" t="s">
        <v>7667</v>
      </c>
      <c r="G253" s="207" t="s">
        <v>515</v>
      </c>
      <c r="H253" s="208">
        <v>4</v>
      </c>
      <c r="I253" s="209"/>
      <c r="J253" s="210">
        <f>ROUND(I253*H253,2)</f>
        <v>0</v>
      </c>
      <c r="K253" s="206" t="s">
        <v>389</v>
      </c>
      <c r="L253" s="48"/>
      <c r="M253" s="211" t="s">
        <v>5</v>
      </c>
      <c r="N253" s="212" t="s">
        <v>51</v>
      </c>
      <c r="O253" s="49"/>
      <c r="P253" s="213">
        <f>O253*H253</f>
        <v>0</v>
      </c>
      <c r="Q253" s="213">
        <v>0.0066</v>
      </c>
      <c r="R253" s="213">
        <f>Q253*H253</f>
        <v>0.0264</v>
      </c>
      <c r="S253" s="213">
        <v>0</v>
      </c>
      <c r="T253" s="214">
        <f>S253*H253</f>
        <v>0</v>
      </c>
      <c r="AR253" s="26" t="s">
        <v>286</v>
      </c>
      <c r="AT253" s="26" t="s">
        <v>282</v>
      </c>
      <c r="AU253" s="26" t="s">
        <v>87</v>
      </c>
      <c r="AY253" s="26" t="s">
        <v>281</v>
      </c>
      <c r="BE253" s="215">
        <f>IF(N253="základní",J253,0)</f>
        <v>0</v>
      </c>
      <c r="BF253" s="215">
        <f>IF(N253="snížená",J253,0)</f>
        <v>0</v>
      </c>
      <c r="BG253" s="215">
        <f>IF(N253="zákl. přenesená",J253,0)</f>
        <v>0</v>
      </c>
      <c r="BH253" s="215">
        <f>IF(N253="sníž. přenesená",J253,0)</f>
        <v>0</v>
      </c>
      <c r="BI253" s="215">
        <f>IF(N253="nulová",J253,0)</f>
        <v>0</v>
      </c>
      <c r="BJ253" s="26" t="s">
        <v>24</v>
      </c>
      <c r="BK253" s="215">
        <f>ROUND(I253*H253,2)</f>
        <v>0</v>
      </c>
      <c r="BL253" s="26" t="s">
        <v>286</v>
      </c>
      <c r="BM253" s="26" t="s">
        <v>7668</v>
      </c>
    </row>
    <row r="254" s="1" customFormat="1">
      <c r="B254" s="48"/>
      <c r="D254" s="216" t="s">
        <v>288</v>
      </c>
      <c r="F254" s="217" t="s">
        <v>7669</v>
      </c>
      <c r="I254" s="218"/>
      <c r="L254" s="48"/>
      <c r="M254" s="219"/>
      <c r="N254" s="49"/>
      <c r="O254" s="49"/>
      <c r="P254" s="49"/>
      <c r="Q254" s="49"/>
      <c r="R254" s="49"/>
      <c r="S254" s="49"/>
      <c r="T254" s="87"/>
      <c r="AT254" s="26" t="s">
        <v>288</v>
      </c>
      <c r="AU254" s="26" t="s">
        <v>87</v>
      </c>
    </row>
    <row r="255" s="1" customFormat="1" ht="16.5" customHeight="1">
      <c r="B255" s="203"/>
      <c r="C255" s="255" t="s">
        <v>922</v>
      </c>
      <c r="D255" s="255" t="s">
        <v>512</v>
      </c>
      <c r="E255" s="256" t="s">
        <v>7670</v>
      </c>
      <c r="F255" s="257" t="s">
        <v>7671</v>
      </c>
      <c r="G255" s="258" t="s">
        <v>515</v>
      </c>
      <c r="H255" s="259">
        <v>1</v>
      </c>
      <c r="I255" s="260"/>
      <c r="J255" s="261">
        <f>ROUND(I255*H255,2)</f>
        <v>0</v>
      </c>
      <c r="K255" s="257" t="s">
        <v>389</v>
      </c>
      <c r="L255" s="262"/>
      <c r="M255" s="263" t="s">
        <v>5</v>
      </c>
      <c r="N255" s="264" t="s">
        <v>51</v>
      </c>
      <c r="O255" s="49"/>
      <c r="P255" s="213">
        <f>O255*H255</f>
        <v>0</v>
      </c>
      <c r="Q255" s="213">
        <v>0.039</v>
      </c>
      <c r="R255" s="213">
        <f>Q255*H255</f>
        <v>0.039</v>
      </c>
      <c r="S255" s="213">
        <v>0</v>
      </c>
      <c r="T255" s="214">
        <f>S255*H255</f>
        <v>0</v>
      </c>
      <c r="AR255" s="26" t="s">
        <v>316</v>
      </c>
      <c r="AT255" s="26" t="s">
        <v>512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7672</v>
      </c>
    </row>
    <row r="256" s="1" customFormat="1">
      <c r="B256" s="48"/>
      <c r="D256" s="216" t="s">
        <v>288</v>
      </c>
      <c r="F256" s="217" t="s">
        <v>7673</v>
      </c>
      <c r="I256" s="218"/>
      <c r="L256" s="48"/>
      <c r="M256" s="219"/>
      <c r="N256" s="49"/>
      <c r="O256" s="49"/>
      <c r="P256" s="49"/>
      <c r="Q256" s="49"/>
      <c r="R256" s="49"/>
      <c r="S256" s="49"/>
      <c r="T256" s="87"/>
      <c r="AT256" s="26" t="s">
        <v>288</v>
      </c>
      <c r="AU256" s="26" t="s">
        <v>87</v>
      </c>
    </row>
    <row r="257" s="1" customFormat="1" ht="16.5" customHeight="1">
      <c r="B257" s="203"/>
      <c r="C257" s="255" t="s">
        <v>936</v>
      </c>
      <c r="D257" s="255" t="s">
        <v>512</v>
      </c>
      <c r="E257" s="256" t="s">
        <v>7674</v>
      </c>
      <c r="F257" s="257" t="s">
        <v>7675</v>
      </c>
      <c r="G257" s="258" t="s">
        <v>515</v>
      </c>
      <c r="H257" s="259">
        <v>1</v>
      </c>
      <c r="I257" s="260"/>
      <c r="J257" s="261">
        <f>ROUND(I257*H257,2)</f>
        <v>0</v>
      </c>
      <c r="K257" s="257" t="s">
        <v>389</v>
      </c>
      <c r="L257" s="262"/>
      <c r="M257" s="263" t="s">
        <v>5</v>
      </c>
      <c r="N257" s="264" t="s">
        <v>51</v>
      </c>
      <c r="O257" s="49"/>
      <c r="P257" s="213">
        <f>O257*H257</f>
        <v>0</v>
      </c>
      <c r="Q257" s="213">
        <v>0.050999999999999997</v>
      </c>
      <c r="R257" s="213">
        <f>Q257*H257</f>
        <v>0.050999999999999997</v>
      </c>
      <c r="S257" s="213">
        <v>0</v>
      </c>
      <c r="T257" s="214">
        <f>S257*H257</f>
        <v>0</v>
      </c>
      <c r="AR257" s="26" t="s">
        <v>316</v>
      </c>
      <c r="AT257" s="26" t="s">
        <v>512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7676</v>
      </c>
    </row>
    <row r="258" s="1" customFormat="1">
      <c r="B258" s="48"/>
      <c r="D258" s="216" t="s">
        <v>288</v>
      </c>
      <c r="F258" s="217" t="s">
        <v>7677</v>
      </c>
      <c r="I258" s="218"/>
      <c r="L258" s="48"/>
      <c r="M258" s="219"/>
      <c r="N258" s="49"/>
      <c r="O258" s="49"/>
      <c r="P258" s="49"/>
      <c r="Q258" s="49"/>
      <c r="R258" s="49"/>
      <c r="S258" s="49"/>
      <c r="T258" s="87"/>
      <c r="AT258" s="26" t="s">
        <v>288</v>
      </c>
      <c r="AU258" s="26" t="s">
        <v>87</v>
      </c>
    </row>
    <row r="259" s="1" customFormat="1" ht="16.5" customHeight="1">
      <c r="B259" s="203"/>
      <c r="C259" s="255" t="s">
        <v>451</v>
      </c>
      <c r="D259" s="255" t="s">
        <v>512</v>
      </c>
      <c r="E259" s="256" t="s">
        <v>7678</v>
      </c>
      <c r="F259" s="257" t="s">
        <v>7679</v>
      </c>
      <c r="G259" s="258" t="s">
        <v>515</v>
      </c>
      <c r="H259" s="259">
        <v>2</v>
      </c>
      <c r="I259" s="260"/>
      <c r="J259" s="261">
        <f>ROUND(I259*H259,2)</f>
        <v>0</v>
      </c>
      <c r="K259" s="257" t="s">
        <v>389</v>
      </c>
      <c r="L259" s="262"/>
      <c r="M259" s="263" t="s">
        <v>5</v>
      </c>
      <c r="N259" s="264" t="s">
        <v>51</v>
      </c>
      <c r="O259" s="49"/>
      <c r="P259" s="213">
        <f>O259*H259</f>
        <v>0</v>
      </c>
      <c r="Q259" s="213">
        <v>0.064000000000000001</v>
      </c>
      <c r="R259" s="213">
        <f>Q259*H259</f>
        <v>0.128</v>
      </c>
      <c r="S259" s="213">
        <v>0</v>
      </c>
      <c r="T259" s="214">
        <f>S259*H259</f>
        <v>0</v>
      </c>
      <c r="AR259" s="26" t="s">
        <v>316</v>
      </c>
      <c r="AT259" s="26" t="s">
        <v>512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7680</v>
      </c>
    </row>
    <row r="260" s="1" customFormat="1">
      <c r="B260" s="48"/>
      <c r="D260" s="216" t="s">
        <v>288</v>
      </c>
      <c r="F260" s="217" t="s">
        <v>7681</v>
      </c>
      <c r="I260" s="218"/>
      <c r="L260" s="48"/>
      <c r="M260" s="219"/>
      <c r="N260" s="49"/>
      <c r="O260" s="49"/>
      <c r="P260" s="49"/>
      <c r="Q260" s="49"/>
      <c r="R260" s="49"/>
      <c r="S260" s="49"/>
      <c r="T260" s="87"/>
      <c r="AT260" s="26" t="s">
        <v>288</v>
      </c>
      <c r="AU260" s="26" t="s">
        <v>87</v>
      </c>
    </row>
    <row r="261" s="1" customFormat="1" ht="16.5" customHeight="1">
      <c r="B261" s="203"/>
      <c r="C261" s="204" t="s">
        <v>949</v>
      </c>
      <c r="D261" s="204" t="s">
        <v>282</v>
      </c>
      <c r="E261" s="205" t="s">
        <v>5029</v>
      </c>
      <c r="F261" s="206" t="s">
        <v>5030</v>
      </c>
      <c r="G261" s="207" t="s">
        <v>408</v>
      </c>
      <c r="H261" s="208">
        <v>8.8680000000000003</v>
      </c>
      <c r="I261" s="209"/>
      <c r="J261" s="210">
        <f>ROUND(I261*H261,2)</f>
        <v>0</v>
      </c>
      <c r="K261" s="206" t="s">
        <v>389</v>
      </c>
      <c r="L261" s="48"/>
      <c r="M261" s="211" t="s">
        <v>5</v>
      </c>
      <c r="N261" s="212" t="s">
        <v>51</v>
      </c>
      <c r="O261" s="49"/>
      <c r="P261" s="213">
        <f>O261*H261</f>
        <v>0</v>
      </c>
      <c r="Q261" s="213">
        <v>0</v>
      </c>
      <c r="R261" s="213">
        <f>Q261*H261</f>
        <v>0</v>
      </c>
      <c r="S261" s="213">
        <v>0</v>
      </c>
      <c r="T261" s="214">
        <f>S261*H261</f>
        <v>0</v>
      </c>
      <c r="AR261" s="26" t="s">
        <v>286</v>
      </c>
      <c r="AT261" s="26" t="s">
        <v>282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7682</v>
      </c>
    </row>
    <row r="262" s="1" customFormat="1">
      <c r="B262" s="48"/>
      <c r="D262" s="216" t="s">
        <v>288</v>
      </c>
      <c r="F262" s="217" t="s">
        <v>5032</v>
      </c>
      <c r="I262" s="218"/>
      <c r="L262" s="48"/>
      <c r="M262" s="219"/>
      <c r="N262" s="49"/>
      <c r="O262" s="49"/>
      <c r="P262" s="49"/>
      <c r="Q262" s="49"/>
      <c r="R262" s="49"/>
      <c r="S262" s="49"/>
      <c r="T262" s="87"/>
      <c r="AT262" s="26" t="s">
        <v>288</v>
      </c>
      <c r="AU262" s="26" t="s">
        <v>87</v>
      </c>
    </row>
    <row r="263" s="13" customFormat="1">
      <c r="B263" s="239"/>
      <c r="D263" s="216" t="s">
        <v>402</v>
      </c>
      <c r="E263" s="240" t="s">
        <v>5</v>
      </c>
      <c r="F263" s="241" t="s">
        <v>7683</v>
      </c>
      <c r="H263" s="242">
        <v>2.0800000000000001</v>
      </c>
      <c r="I263" s="243"/>
      <c r="L263" s="239"/>
      <c r="M263" s="244"/>
      <c r="N263" s="245"/>
      <c r="O263" s="245"/>
      <c r="P263" s="245"/>
      <c r="Q263" s="245"/>
      <c r="R263" s="245"/>
      <c r="S263" s="245"/>
      <c r="T263" s="246"/>
      <c r="AT263" s="240" t="s">
        <v>402</v>
      </c>
      <c r="AU263" s="240" t="s">
        <v>87</v>
      </c>
      <c r="AV263" s="13" t="s">
        <v>87</v>
      </c>
      <c r="AW263" s="13" t="s">
        <v>43</v>
      </c>
      <c r="AX263" s="13" t="s">
        <v>80</v>
      </c>
      <c r="AY263" s="240" t="s">
        <v>281</v>
      </c>
    </row>
    <row r="264" s="13" customFormat="1">
      <c r="B264" s="239"/>
      <c r="D264" s="216" t="s">
        <v>402</v>
      </c>
      <c r="E264" s="240" t="s">
        <v>5</v>
      </c>
      <c r="F264" s="241" t="s">
        <v>7684</v>
      </c>
      <c r="H264" s="242">
        <v>6.7880000000000003</v>
      </c>
      <c r="I264" s="243"/>
      <c r="L264" s="239"/>
      <c r="M264" s="244"/>
      <c r="N264" s="245"/>
      <c r="O264" s="245"/>
      <c r="P264" s="245"/>
      <c r="Q264" s="245"/>
      <c r="R264" s="245"/>
      <c r="S264" s="245"/>
      <c r="T264" s="246"/>
      <c r="AT264" s="240" t="s">
        <v>402</v>
      </c>
      <c r="AU264" s="240" t="s">
        <v>87</v>
      </c>
      <c r="AV264" s="13" t="s">
        <v>87</v>
      </c>
      <c r="AW264" s="13" t="s">
        <v>43</v>
      </c>
      <c r="AX264" s="13" t="s">
        <v>80</v>
      </c>
      <c r="AY264" s="240" t="s">
        <v>281</v>
      </c>
    </row>
    <row r="265" s="14" customFormat="1">
      <c r="B265" s="247"/>
      <c r="D265" s="216" t="s">
        <v>402</v>
      </c>
      <c r="E265" s="248" t="s">
        <v>5</v>
      </c>
      <c r="F265" s="249" t="s">
        <v>405</v>
      </c>
      <c r="H265" s="250">
        <v>8.8680000000000003</v>
      </c>
      <c r="I265" s="251"/>
      <c r="L265" s="247"/>
      <c r="M265" s="252"/>
      <c r="N265" s="253"/>
      <c r="O265" s="253"/>
      <c r="P265" s="253"/>
      <c r="Q265" s="253"/>
      <c r="R265" s="253"/>
      <c r="S265" s="253"/>
      <c r="T265" s="254"/>
      <c r="AT265" s="248" t="s">
        <v>402</v>
      </c>
      <c r="AU265" s="248" t="s">
        <v>87</v>
      </c>
      <c r="AV265" s="14" t="s">
        <v>286</v>
      </c>
      <c r="AW265" s="14" t="s">
        <v>43</v>
      </c>
      <c r="AX265" s="14" t="s">
        <v>24</v>
      </c>
      <c r="AY265" s="248" t="s">
        <v>281</v>
      </c>
    </row>
    <row r="266" s="1" customFormat="1" ht="16.5" customHeight="1">
      <c r="B266" s="203"/>
      <c r="C266" s="204" t="s">
        <v>953</v>
      </c>
      <c r="D266" s="204" t="s">
        <v>282</v>
      </c>
      <c r="E266" s="205" t="s">
        <v>7685</v>
      </c>
      <c r="F266" s="206" t="s">
        <v>7686</v>
      </c>
      <c r="G266" s="207" t="s">
        <v>408</v>
      </c>
      <c r="H266" s="208">
        <v>2.3959999999999999</v>
      </c>
      <c r="I266" s="209"/>
      <c r="J266" s="210">
        <f>ROUND(I266*H266,2)</f>
        <v>0</v>
      </c>
      <c r="K266" s="206" t="s">
        <v>389</v>
      </c>
      <c r="L266" s="48"/>
      <c r="M266" s="211" t="s">
        <v>5</v>
      </c>
      <c r="N266" s="212" t="s">
        <v>51</v>
      </c>
      <c r="O266" s="49"/>
      <c r="P266" s="213">
        <f>O266*H266</f>
        <v>0</v>
      </c>
      <c r="Q266" s="213">
        <v>0</v>
      </c>
      <c r="R266" s="213">
        <f>Q266*H266</f>
        <v>0</v>
      </c>
      <c r="S266" s="213">
        <v>0</v>
      </c>
      <c r="T266" s="214">
        <f>S266*H266</f>
        <v>0</v>
      </c>
      <c r="AR266" s="26" t="s">
        <v>286</v>
      </c>
      <c r="AT266" s="26" t="s">
        <v>282</v>
      </c>
      <c r="AU266" s="26" t="s">
        <v>87</v>
      </c>
      <c r="AY266" s="26" t="s">
        <v>281</v>
      </c>
      <c r="BE266" s="215">
        <f>IF(N266="základní",J266,0)</f>
        <v>0</v>
      </c>
      <c r="BF266" s="215">
        <f>IF(N266="snížená",J266,0)</f>
        <v>0</v>
      </c>
      <c r="BG266" s="215">
        <f>IF(N266="zákl. přenesená",J266,0)</f>
        <v>0</v>
      </c>
      <c r="BH266" s="215">
        <f>IF(N266="sníž. přenesená",J266,0)</f>
        <v>0</v>
      </c>
      <c r="BI266" s="215">
        <f>IF(N266="nulová",J266,0)</f>
        <v>0</v>
      </c>
      <c r="BJ266" s="26" t="s">
        <v>24</v>
      </c>
      <c r="BK266" s="215">
        <f>ROUND(I266*H266,2)</f>
        <v>0</v>
      </c>
      <c r="BL266" s="26" t="s">
        <v>286</v>
      </c>
      <c r="BM266" s="26" t="s">
        <v>7687</v>
      </c>
    </row>
    <row r="267" s="1" customFormat="1">
      <c r="B267" s="48"/>
      <c r="D267" s="216" t="s">
        <v>288</v>
      </c>
      <c r="F267" s="217" t="s">
        <v>7688</v>
      </c>
      <c r="I267" s="218"/>
      <c r="L267" s="48"/>
      <c r="M267" s="219"/>
      <c r="N267" s="49"/>
      <c r="O267" s="49"/>
      <c r="P267" s="49"/>
      <c r="Q267" s="49"/>
      <c r="R267" s="49"/>
      <c r="S267" s="49"/>
      <c r="T267" s="87"/>
      <c r="AT267" s="26" t="s">
        <v>288</v>
      </c>
      <c r="AU267" s="26" t="s">
        <v>87</v>
      </c>
    </row>
    <row r="268" s="13" customFormat="1">
      <c r="B268" s="239"/>
      <c r="D268" s="216" t="s">
        <v>402</v>
      </c>
      <c r="E268" s="240" t="s">
        <v>5</v>
      </c>
      <c r="F268" s="241" t="s">
        <v>7689</v>
      </c>
      <c r="H268" s="242">
        <v>2.3959999999999999</v>
      </c>
      <c r="I268" s="243"/>
      <c r="L268" s="239"/>
      <c r="M268" s="244"/>
      <c r="N268" s="245"/>
      <c r="O268" s="245"/>
      <c r="P268" s="245"/>
      <c r="Q268" s="245"/>
      <c r="R268" s="245"/>
      <c r="S268" s="245"/>
      <c r="T268" s="246"/>
      <c r="AT268" s="240" t="s">
        <v>402</v>
      </c>
      <c r="AU268" s="240" t="s">
        <v>87</v>
      </c>
      <c r="AV268" s="13" t="s">
        <v>87</v>
      </c>
      <c r="AW268" s="13" t="s">
        <v>43</v>
      </c>
      <c r="AX268" s="13" t="s">
        <v>24</v>
      </c>
      <c r="AY268" s="240" t="s">
        <v>281</v>
      </c>
    </row>
    <row r="269" s="1" customFormat="1" ht="16.5" customHeight="1">
      <c r="B269" s="203"/>
      <c r="C269" s="204" t="s">
        <v>973</v>
      </c>
      <c r="D269" s="204" t="s">
        <v>282</v>
      </c>
      <c r="E269" s="205" t="s">
        <v>5034</v>
      </c>
      <c r="F269" s="206" t="s">
        <v>5035</v>
      </c>
      <c r="G269" s="207" t="s">
        <v>388</v>
      </c>
      <c r="H269" s="208">
        <v>4.7400000000000002</v>
      </c>
      <c r="I269" s="209"/>
      <c r="J269" s="210">
        <f>ROUND(I269*H269,2)</f>
        <v>0</v>
      </c>
      <c r="K269" s="206" t="s">
        <v>389</v>
      </c>
      <c r="L269" s="48"/>
      <c r="M269" s="211" t="s">
        <v>5</v>
      </c>
      <c r="N269" s="212" t="s">
        <v>51</v>
      </c>
      <c r="O269" s="49"/>
      <c r="P269" s="213">
        <f>O269*H269</f>
        <v>0</v>
      </c>
      <c r="Q269" s="213">
        <v>0.0063200000000000001</v>
      </c>
      <c r="R269" s="213">
        <f>Q269*H269</f>
        <v>0.029956800000000002</v>
      </c>
      <c r="S269" s="213">
        <v>0</v>
      </c>
      <c r="T269" s="214">
        <f>S269*H269</f>
        <v>0</v>
      </c>
      <c r="AR269" s="26" t="s">
        <v>286</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286</v>
      </c>
      <c r="BM269" s="26" t="s">
        <v>7690</v>
      </c>
    </row>
    <row r="270" s="1" customFormat="1">
      <c r="B270" s="48"/>
      <c r="D270" s="216" t="s">
        <v>288</v>
      </c>
      <c r="F270" s="217" t="s">
        <v>5037</v>
      </c>
      <c r="I270" s="218"/>
      <c r="L270" s="48"/>
      <c r="M270" s="219"/>
      <c r="N270" s="49"/>
      <c r="O270" s="49"/>
      <c r="P270" s="49"/>
      <c r="Q270" s="49"/>
      <c r="R270" s="49"/>
      <c r="S270" s="49"/>
      <c r="T270" s="87"/>
      <c r="AT270" s="26" t="s">
        <v>288</v>
      </c>
      <c r="AU270" s="26" t="s">
        <v>87</v>
      </c>
    </row>
    <row r="271" s="13" customFormat="1">
      <c r="B271" s="239"/>
      <c r="D271" s="216" t="s">
        <v>402</v>
      </c>
      <c r="E271" s="240" t="s">
        <v>5</v>
      </c>
      <c r="F271" s="241" t="s">
        <v>7691</v>
      </c>
      <c r="H271" s="242">
        <v>4.7400000000000002</v>
      </c>
      <c r="I271" s="243"/>
      <c r="L271" s="239"/>
      <c r="M271" s="244"/>
      <c r="N271" s="245"/>
      <c r="O271" s="245"/>
      <c r="P271" s="245"/>
      <c r="Q271" s="245"/>
      <c r="R271" s="245"/>
      <c r="S271" s="245"/>
      <c r="T271" s="246"/>
      <c r="AT271" s="240" t="s">
        <v>402</v>
      </c>
      <c r="AU271" s="240" t="s">
        <v>87</v>
      </c>
      <c r="AV271" s="13" t="s">
        <v>87</v>
      </c>
      <c r="AW271" s="13" t="s">
        <v>43</v>
      </c>
      <c r="AX271" s="13" t="s">
        <v>24</v>
      </c>
      <c r="AY271" s="240" t="s">
        <v>281</v>
      </c>
    </row>
    <row r="272" s="1" customFormat="1" ht="25.5" customHeight="1">
      <c r="B272" s="203"/>
      <c r="C272" s="204" t="s">
        <v>982</v>
      </c>
      <c r="D272" s="204" t="s">
        <v>282</v>
      </c>
      <c r="E272" s="205" t="s">
        <v>7692</v>
      </c>
      <c r="F272" s="206" t="s">
        <v>7693</v>
      </c>
      <c r="G272" s="207" t="s">
        <v>470</v>
      </c>
      <c r="H272" s="208">
        <v>0.25600000000000001</v>
      </c>
      <c r="I272" s="209"/>
      <c r="J272" s="210">
        <f>ROUND(I272*H272,2)</f>
        <v>0</v>
      </c>
      <c r="K272" s="206" t="s">
        <v>389</v>
      </c>
      <c r="L272" s="48"/>
      <c r="M272" s="211" t="s">
        <v>5</v>
      </c>
      <c r="N272" s="212" t="s">
        <v>51</v>
      </c>
      <c r="O272" s="49"/>
      <c r="P272" s="213">
        <f>O272*H272</f>
        <v>0</v>
      </c>
      <c r="Q272" s="213">
        <v>0.84758</v>
      </c>
      <c r="R272" s="213">
        <f>Q272*H272</f>
        <v>0.21698048</v>
      </c>
      <c r="S272" s="213">
        <v>0</v>
      </c>
      <c r="T272" s="214">
        <f>S272*H272</f>
        <v>0</v>
      </c>
      <c r="AR272" s="26" t="s">
        <v>286</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7694</v>
      </c>
    </row>
    <row r="273" s="1" customFormat="1">
      <c r="B273" s="48"/>
      <c r="D273" s="216" t="s">
        <v>288</v>
      </c>
      <c r="F273" s="217" t="s">
        <v>7695</v>
      </c>
      <c r="I273" s="218"/>
      <c r="L273" s="48"/>
      <c r="M273" s="219"/>
      <c r="N273" s="49"/>
      <c r="O273" s="49"/>
      <c r="P273" s="49"/>
      <c r="Q273" s="49"/>
      <c r="R273" s="49"/>
      <c r="S273" s="49"/>
      <c r="T273" s="87"/>
      <c r="AT273" s="26" t="s">
        <v>288</v>
      </c>
      <c r="AU273" s="26" t="s">
        <v>87</v>
      </c>
    </row>
    <row r="274" s="13" customFormat="1">
      <c r="B274" s="239"/>
      <c r="D274" s="216" t="s">
        <v>402</v>
      </c>
      <c r="E274" s="240" t="s">
        <v>5</v>
      </c>
      <c r="F274" s="241" t="s">
        <v>7696</v>
      </c>
      <c r="H274" s="242">
        <v>0.25600000000000001</v>
      </c>
      <c r="I274" s="243"/>
      <c r="L274" s="239"/>
      <c r="M274" s="244"/>
      <c r="N274" s="245"/>
      <c r="O274" s="245"/>
      <c r="P274" s="245"/>
      <c r="Q274" s="245"/>
      <c r="R274" s="245"/>
      <c r="S274" s="245"/>
      <c r="T274" s="246"/>
      <c r="AT274" s="240" t="s">
        <v>402</v>
      </c>
      <c r="AU274" s="240" t="s">
        <v>87</v>
      </c>
      <c r="AV274" s="13" t="s">
        <v>87</v>
      </c>
      <c r="AW274" s="13" t="s">
        <v>43</v>
      </c>
      <c r="AX274" s="13" t="s">
        <v>24</v>
      </c>
      <c r="AY274" s="240" t="s">
        <v>281</v>
      </c>
    </row>
    <row r="275" s="10" customFormat="1" ht="29.88" customHeight="1">
      <c r="B275" s="192"/>
      <c r="D275" s="193" t="s">
        <v>79</v>
      </c>
      <c r="E275" s="230" t="s">
        <v>316</v>
      </c>
      <c r="F275" s="230" t="s">
        <v>5043</v>
      </c>
      <c r="I275" s="195"/>
      <c r="J275" s="231">
        <f>BK275</f>
        <v>0</v>
      </c>
      <c r="L275" s="192"/>
      <c r="M275" s="197"/>
      <c r="N275" s="198"/>
      <c r="O275" s="198"/>
      <c r="P275" s="199">
        <f>SUM(P276:P400)</f>
        <v>0</v>
      </c>
      <c r="Q275" s="198"/>
      <c r="R275" s="199">
        <f>SUM(R276:R400)</f>
        <v>41.358179999999997</v>
      </c>
      <c r="S275" s="198"/>
      <c r="T275" s="200">
        <f>SUM(T276:T400)</f>
        <v>0.44999999999999996</v>
      </c>
      <c r="AR275" s="193" t="s">
        <v>24</v>
      </c>
      <c r="AT275" s="201" t="s">
        <v>79</v>
      </c>
      <c r="AU275" s="201" t="s">
        <v>24</v>
      </c>
      <c r="AY275" s="193" t="s">
        <v>281</v>
      </c>
      <c r="BK275" s="202">
        <f>SUM(BK276:BK400)</f>
        <v>0</v>
      </c>
    </row>
    <row r="276" s="1" customFormat="1" ht="25.5" customHeight="1">
      <c r="B276" s="203"/>
      <c r="C276" s="204" t="s">
        <v>986</v>
      </c>
      <c r="D276" s="204" t="s">
        <v>282</v>
      </c>
      <c r="E276" s="205" t="s">
        <v>7697</v>
      </c>
      <c r="F276" s="206" t="s">
        <v>7698</v>
      </c>
      <c r="G276" s="207" t="s">
        <v>515</v>
      </c>
      <c r="H276" s="208">
        <v>2</v>
      </c>
      <c r="I276" s="209"/>
      <c r="J276" s="210">
        <f>ROUND(I276*H276,2)</f>
        <v>0</v>
      </c>
      <c r="K276" s="206" t="s">
        <v>389</v>
      </c>
      <c r="L276" s="48"/>
      <c r="M276" s="211" t="s">
        <v>5</v>
      </c>
      <c r="N276" s="212" t="s">
        <v>51</v>
      </c>
      <c r="O276" s="49"/>
      <c r="P276" s="213">
        <f>O276*H276</f>
        <v>0</v>
      </c>
      <c r="Q276" s="213">
        <v>0.0031800000000000001</v>
      </c>
      <c r="R276" s="213">
        <f>Q276*H276</f>
        <v>0.0063600000000000002</v>
      </c>
      <c r="S276" s="213">
        <v>0</v>
      </c>
      <c r="T276" s="214">
        <f>S276*H276</f>
        <v>0</v>
      </c>
      <c r="AR276" s="26" t="s">
        <v>286</v>
      </c>
      <c r="AT276" s="26" t="s">
        <v>282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7699</v>
      </c>
    </row>
    <row r="277" s="1" customFormat="1">
      <c r="B277" s="48"/>
      <c r="D277" s="216" t="s">
        <v>288</v>
      </c>
      <c r="F277" s="217" t="s">
        <v>7700</v>
      </c>
      <c r="I277" s="218"/>
      <c r="L277" s="48"/>
      <c r="M277" s="219"/>
      <c r="N277" s="49"/>
      <c r="O277" s="49"/>
      <c r="P277" s="49"/>
      <c r="Q277" s="49"/>
      <c r="R277" s="49"/>
      <c r="S277" s="49"/>
      <c r="T277" s="87"/>
      <c r="AT277" s="26" t="s">
        <v>288</v>
      </c>
      <c r="AU277" s="26" t="s">
        <v>87</v>
      </c>
    </row>
    <row r="278" s="1" customFormat="1" ht="25.5" customHeight="1">
      <c r="B278" s="203"/>
      <c r="C278" s="204" t="s">
        <v>994</v>
      </c>
      <c r="D278" s="204" t="s">
        <v>282</v>
      </c>
      <c r="E278" s="205" t="s">
        <v>7701</v>
      </c>
      <c r="F278" s="206" t="s">
        <v>7702</v>
      </c>
      <c r="G278" s="207" t="s">
        <v>394</v>
      </c>
      <c r="H278" s="208">
        <v>20</v>
      </c>
      <c r="I278" s="209"/>
      <c r="J278" s="210">
        <f>ROUND(I278*H278,2)</f>
        <v>0</v>
      </c>
      <c r="K278" s="206" t="s">
        <v>389</v>
      </c>
      <c r="L278" s="48"/>
      <c r="M278" s="211" t="s">
        <v>5</v>
      </c>
      <c r="N278" s="212" t="s">
        <v>51</v>
      </c>
      <c r="O278" s="49"/>
      <c r="P278" s="213">
        <f>O278*H278</f>
        <v>0</v>
      </c>
      <c r="Q278" s="213">
        <v>0</v>
      </c>
      <c r="R278" s="213">
        <f>Q278*H278</f>
        <v>0</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7703</v>
      </c>
    </row>
    <row r="279" s="1" customFormat="1">
      <c r="B279" s="48"/>
      <c r="D279" s="216" t="s">
        <v>288</v>
      </c>
      <c r="F279" s="217" t="s">
        <v>7704</v>
      </c>
      <c r="I279" s="218"/>
      <c r="L279" s="48"/>
      <c r="M279" s="219"/>
      <c r="N279" s="49"/>
      <c r="O279" s="49"/>
      <c r="P279" s="49"/>
      <c r="Q279" s="49"/>
      <c r="R279" s="49"/>
      <c r="S279" s="49"/>
      <c r="T279" s="87"/>
      <c r="AT279" s="26" t="s">
        <v>288</v>
      </c>
      <c r="AU279" s="26" t="s">
        <v>87</v>
      </c>
    </row>
    <row r="280" s="1" customFormat="1" ht="16.5" customHeight="1">
      <c r="B280" s="203"/>
      <c r="C280" s="255" t="s">
        <v>999</v>
      </c>
      <c r="D280" s="255" t="s">
        <v>512</v>
      </c>
      <c r="E280" s="256" t="s">
        <v>7705</v>
      </c>
      <c r="F280" s="257" t="s">
        <v>7706</v>
      </c>
      <c r="G280" s="258" t="s">
        <v>394</v>
      </c>
      <c r="H280" s="259">
        <v>20</v>
      </c>
      <c r="I280" s="260"/>
      <c r="J280" s="261">
        <f>ROUND(I280*H280,2)</f>
        <v>0</v>
      </c>
      <c r="K280" s="257" t="s">
        <v>389</v>
      </c>
      <c r="L280" s="262"/>
      <c r="M280" s="263" t="s">
        <v>5</v>
      </c>
      <c r="N280" s="264" t="s">
        <v>51</v>
      </c>
      <c r="O280" s="49"/>
      <c r="P280" s="213">
        <f>O280*H280</f>
        <v>0</v>
      </c>
      <c r="Q280" s="213">
        <v>0.0010499999999999999</v>
      </c>
      <c r="R280" s="213">
        <f>Q280*H280</f>
        <v>0.020999999999999998</v>
      </c>
      <c r="S280" s="213">
        <v>0</v>
      </c>
      <c r="T280" s="214">
        <f>S280*H280</f>
        <v>0</v>
      </c>
      <c r="AR280" s="26" t="s">
        <v>316</v>
      </c>
      <c r="AT280" s="26" t="s">
        <v>512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7707</v>
      </c>
    </row>
    <row r="281" s="1" customFormat="1">
      <c r="B281" s="48"/>
      <c r="D281" s="216" t="s">
        <v>288</v>
      </c>
      <c r="F281" s="217" t="s">
        <v>7706</v>
      </c>
      <c r="I281" s="218"/>
      <c r="L281" s="48"/>
      <c r="M281" s="219"/>
      <c r="N281" s="49"/>
      <c r="O281" s="49"/>
      <c r="P281" s="49"/>
      <c r="Q281" s="49"/>
      <c r="R281" s="49"/>
      <c r="S281" s="49"/>
      <c r="T281" s="87"/>
      <c r="AT281" s="26" t="s">
        <v>288</v>
      </c>
      <c r="AU281" s="26" t="s">
        <v>87</v>
      </c>
    </row>
    <row r="282" s="1" customFormat="1" ht="16.5" customHeight="1">
      <c r="B282" s="203"/>
      <c r="C282" s="204" t="s">
        <v>1005</v>
      </c>
      <c r="D282" s="204" t="s">
        <v>282</v>
      </c>
      <c r="E282" s="205" t="s">
        <v>5044</v>
      </c>
      <c r="F282" s="206" t="s">
        <v>5045</v>
      </c>
      <c r="G282" s="207" t="s">
        <v>394</v>
      </c>
      <c r="H282" s="208">
        <v>25</v>
      </c>
      <c r="I282" s="209"/>
      <c r="J282" s="210">
        <f>ROUND(I282*H282,2)</f>
        <v>0</v>
      </c>
      <c r="K282" s="206" t="s">
        <v>389</v>
      </c>
      <c r="L282" s="48"/>
      <c r="M282" s="211" t="s">
        <v>5</v>
      </c>
      <c r="N282" s="212" t="s">
        <v>51</v>
      </c>
      <c r="O282" s="49"/>
      <c r="P282" s="213">
        <f>O282*H282</f>
        <v>0</v>
      </c>
      <c r="Q282" s="213">
        <v>0.0012700000000000001</v>
      </c>
      <c r="R282" s="213">
        <f>Q282*H282</f>
        <v>0.03175</v>
      </c>
      <c r="S282" s="213">
        <v>0</v>
      </c>
      <c r="T282" s="214">
        <f>S282*H282</f>
        <v>0</v>
      </c>
      <c r="AR282" s="26" t="s">
        <v>286</v>
      </c>
      <c r="AT282" s="26" t="s">
        <v>282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286</v>
      </c>
      <c r="BM282" s="26" t="s">
        <v>7708</v>
      </c>
    </row>
    <row r="283" s="1" customFormat="1">
      <c r="B283" s="48"/>
      <c r="D283" s="216" t="s">
        <v>288</v>
      </c>
      <c r="F283" s="217" t="s">
        <v>5047</v>
      </c>
      <c r="I283" s="218"/>
      <c r="L283" s="48"/>
      <c r="M283" s="219"/>
      <c r="N283" s="49"/>
      <c r="O283" s="49"/>
      <c r="P283" s="49"/>
      <c r="Q283" s="49"/>
      <c r="R283" s="49"/>
      <c r="S283" s="49"/>
      <c r="T283" s="87"/>
      <c r="AT283" s="26" t="s">
        <v>288</v>
      </c>
      <c r="AU283" s="26" t="s">
        <v>87</v>
      </c>
    </row>
    <row r="284" s="1" customFormat="1" ht="16.5" customHeight="1">
      <c r="B284" s="203"/>
      <c r="C284" s="204" t="s">
        <v>1010</v>
      </c>
      <c r="D284" s="204" t="s">
        <v>282</v>
      </c>
      <c r="E284" s="205" t="s">
        <v>5050</v>
      </c>
      <c r="F284" s="206" t="s">
        <v>5051</v>
      </c>
      <c r="G284" s="207" t="s">
        <v>394</v>
      </c>
      <c r="H284" s="208">
        <v>11</v>
      </c>
      <c r="I284" s="209"/>
      <c r="J284" s="210">
        <f>ROUND(I284*H284,2)</f>
        <v>0</v>
      </c>
      <c r="K284" s="206" t="s">
        <v>389</v>
      </c>
      <c r="L284" s="48"/>
      <c r="M284" s="211" t="s">
        <v>5</v>
      </c>
      <c r="N284" s="212" t="s">
        <v>51</v>
      </c>
      <c r="O284" s="49"/>
      <c r="P284" s="213">
        <f>O284*H284</f>
        <v>0</v>
      </c>
      <c r="Q284" s="213">
        <v>0.0017700000000000001</v>
      </c>
      <c r="R284" s="213">
        <f>Q284*H284</f>
        <v>0.019470000000000001</v>
      </c>
      <c r="S284" s="213">
        <v>0</v>
      </c>
      <c r="T284" s="214">
        <f>S284*H284</f>
        <v>0</v>
      </c>
      <c r="AR284" s="26" t="s">
        <v>286</v>
      </c>
      <c r="AT284" s="26" t="s">
        <v>282</v>
      </c>
      <c r="AU284" s="26" t="s">
        <v>87</v>
      </c>
      <c r="AY284" s="26" t="s">
        <v>281</v>
      </c>
      <c r="BE284" s="215">
        <f>IF(N284="základní",J284,0)</f>
        <v>0</v>
      </c>
      <c r="BF284" s="215">
        <f>IF(N284="snížená",J284,0)</f>
        <v>0</v>
      </c>
      <c r="BG284" s="215">
        <f>IF(N284="zákl. přenesená",J284,0)</f>
        <v>0</v>
      </c>
      <c r="BH284" s="215">
        <f>IF(N284="sníž. přenesená",J284,0)</f>
        <v>0</v>
      </c>
      <c r="BI284" s="215">
        <f>IF(N284="nulová",J284,0)</f>
        <v>0</v>
      </c>
      <c r="BJ284" s="26" t="s">
        <v>24</v>
      </c>
      <c r="BK284" s="215">
        <f>ROUND(I284*H284,2)</f>
        <v>0</v>
      </c>
      <c r="BL284" s="26" t="s">
        <v>286</v>
      </c>
      <c r="BM284" s="26" t="s">
        <v>7709</v>
      </c>
    </row>
    <row r="285" s="1" customFormat="1">
      <c r="B285" s="48"/>
      <c r="D285" s="216" t="s">
        <v>288</v>
      </c>
      <c r="F285" s="217" t="s">
        <v>5053</v>
      </c>
      <c r="I285" s="218"/>
      <c r="L285" s="48"/>
      <c r="M285" s="219"/>
      <c r="N285" s="49"/>
      <c r="O285" s="49"/>
      <c r="P285" s="49"/>
      <c r="Q285" s="49"/>
      <c r="R285" s="49"/>
      <c r="S285" s="49"/>
      <c r="T285" s="87"/>
      <c r="AT285" s="26" t="s">
        <v>288</v>
      </c>
      <c r="AU285" s="26" t="s">
        <v>87</v>
      </c>
    </row>
    <row r="286" s="1" customFormat="1" ht="16.5" customHeight="1">
      <c r="B286" s="203"/>
      <c r="C286" s="204" t="s">
        <v>457</v>
      </c>
      <c r="D286" s="204" t="s">
        <v>282</v>
      </c>
      <c r="E286" s="205" t="s">
        <v>5056</v>
      </c>
      <c r="F286" s="206" t="s">
        <v>5057</v>
      </c>
      <c r="G286" s="207" t="s">
        <v>394</v>
      </c>
      <c r="H286" s="208">
        <v>51</v>
      </c>
      <c r="I286" s="209"/>
      <c r="J286" s="210">
        <f>ROUND(I286*H286,2)</f>
        <v>0</v>
      </c>
      <c r="K286" s="206" t="s">
        <v>389</v>
      </c>
      <c r="L286" s="48"/>
      <c r="M286" s="211" t="s">
        <v>5</v>
      </c>
      <c r="N286" s="212" t="s">
        <v>51</v>
      </c>
      <c r="O286" s="49"/>
      <c r="P286" s="213">
        <f>O286*H286</f>
        <v>0</v>
      </c>
      <c r="Q286" s="213">
        <v>0.0033</v>
      </c>
      <c r="R286" s="213">
        <f>Q286*H286</f>
        <v>0.16830000000000001</v>
      </c>
      <c r="S286" s="213">
        <v>0</v>
      </c>
      <c r="T286" s="214">
        <f>S286*H286</f>
        <v>0</v>
      </c>
      <c r="AR286" s="26" t="s">
        <v>286</v>
      </c>
      <c r="AT286" s="26" t="s">
        <v>282</v>
      </c>
      <c r="AU286" s="26" t="s">
        <v>87</v>
      </c>
      <c r="AY286" s="26" t="s">
        <v>281</v>
      </c>
      <c r="BE286" s="215">
        <f>IF(N286="základní",J286,0)</f>
        <v>0</v>
      </c>
      <c r="BF286" s="215">
        <f>IF(N286="snížená",J286,0)</f>
        <v>0</v>
      </c>
      <c r="BG286" s="215">
        <f>IF(N286="zákl. přenesená",J286,0)</f>
        <v>0</v>
      </c>
      <c r="BH286" s="215">
        <f>IF(N286="sníž. přenesená",J286,0)</f>
        <v>0</v>
      </c>
      <c r="BI286" s="215">
        <f>IF(N286="nulová",J286,0)</f>
        <v>0</v>
      </c>
      <c r="BJ286" s="26" t="s">
        <v>24</v>
      </c>
      <c r="BK286" s="215">
        <f>ROUND(I286*H286,2)</f>
        <v>0</v>
      </c>
      <c r="BL286" s="26" t="s">
        <v>286</v>
      </c>
      <c r="BM286" s="26" t="s">
        <v>7710</v>
      </c>
    </row>
    <row r="287" s="1" customFormat="1">
      <c r="B287" s="48"/>
      <c r="D287" s="216" t="s">
        <v>288</v>
      </c>
      <c r="F287" s="217" t="s">
        <v>5059</v>
      </c>
      <c r="I287" s="218"/>
      <c r="L287" s="48"/>
      <c r="M287" s="219"/>
      <c r="N287" s="49"/>
      <c r="O287" s="49"/>
      <c r="P287" s="49"/>
      <c r="Q287" s="49"/>
      <c r="R287" s="49"/>
      <c r="S287" s="49"/>
      <c r="T287" s="87"/>
      <c r="AT287" s="26" t="s">
        <v>288</v>
      </c>
      <c r="AU287" s="26" t="s">
        <v>87</v>
      </c>
    </row>
    <row r="288" s="1" customFormat="1" ht="16.5" customHeight="1">
      <c r="B288" s="203"/>
      <c r="C288" s="204" t="s">
        <v>1019</v>
      </c>
      <c r="D288" s="204" t="s">
        <v>282</v>
      </c>
      <c r="E288" s="205" t="s">
        <v>5062</v>
      </c>
      <c r="F288" s="206" t="s">
        <v>5063</v>
      </c>
      <c r="G288" s="207" t="s">
        <v>394</v>
      </c>
      <c r="H288" s="208">
        <v>105</v>
      </c>
      <c r="I288" s="209"/>
      <c r="J288" s="210">
        <f>ROUND(I288*H288,2)</f>
        <v>0</v>
      </c>
      <c r="K288" s="206" t="s">
        <v>389</v>
      </c>
      <c r="L288" s="48"/>
      <c r="M288" s="211" t="s">
        <v>5</v>
      </c>
      <c r="N288" s="212" t="s">
        <v>51</v>
      </c>
      <c r="O288" s="49"/>
      <c r="P288" s="213">
        <f>O288*H288</f>
        <v>0</v>
      </c>
      <c r="Q288" s="213">
        <v>0.0048199999999999996</v>
      </c>
      <c r="R288" s="213">
        <f>Q288*H288</f>
        <v>0.50609999999999999</v>
      </c>
      <c r="S288" s="213">
        <v>0</v>
      </c>
      <c r="T288" s="214">
        <f>S288*H288</f>
        <v>0</v>
      </c>
      <c r="AR288" s="26" t="s">
        <v>286</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286</v>
      </c>
      <c r="BM288" s="26" t="s">
        <v>7711</v>
      </c>
    </row>
    <row r="289" s="1" customFormat="1">
      <c r="B289" s="48"/>
      <c r="D289" s="216" t="s">
        <v>288</v>
      </c>
      <c r="F289" s="217" t="s">
        <v>5065</v>
      </c>
      <c r="I289" s="218"/>
      <c r="L289" s="48"/>
      <c r="M289" s="219"/>
      <c r="N289" s="49"/>
      <c r="O289" s="49"/>
      <c r="P289" s="49"/>
      <c r="Q289" s="49"/>
      <c r="R289" s="49"/>
      <c r="S289" s="49"/>
      <c r="T289" s="87"/>
      <c r="AT289" s="26" t="s">
        <v>288</v>
      </c>
      <c r="AU289" s="26" t="s">
        <v>87</v>
      </c>
    </row>
    <row r="290" s="1" customFormat="1" ht="25.5" customHeight="1">
      <c r="B290" s="203"/>
      <c r="C290" s="204" t="s">
        <v>1024</v>
      </c>
      <c r="D290" s="204" t="s">
        <v>282</v>
      </c>
      <c r="E290" s="205" t="s">
        <v>7712</v>
      </c>
      <c r="F290" s="206" t="s">
        <v>7713</v>
      </c>
      <c r="G290" s="207" t="s">
        <v>515</v>
      </c>
      <c r="H290" s="208">
        <v>12</v>
      </c>
      <c r="I290" s="209"/>
      <c r="J290" s="210">
        <f>ROUND(I290*H290,2)</f>
        <v>0</v>
      </c>
      <c r="K290" s="206" t="s">
        <v>389</v>
      </c>
      <c r="L290" s="48"/>
      <c r="M290" s="211" t="s">
        <v>5</v>
      </c>
      <c r="N290" s="212" t="s">
        <v>51</v>
      </c>
      <c r="O290" s="49"/>
      <c r="P290" s="213">
        <f>O290*H290</f>
        <v>0</v>
      </c>
      <c r="Q290" s="213">
        <v>0</v>
      </c>
      <c r="R290" s="213">
        <f>Q290*H290</f>
        <v>0</v>
      </c>
      <c r="S290" s="213">
        <v>0</v>
      </c>
      <c r="T290" s="214">
        <f>S290*H290</f>
        <v>0</v>
      </c>
      <c r="AR290" s="26" t="s">
        <v>286</v>
      </c>
      <c r="AT290" s="26" t="s">
        <v>282</v>
      </c>
      <c r="AU290" s="26" t="s">
        <v>87</v>
      </c>
      <c r="AY290" s="26" t="s">
        <v>281</v>
      </c>
      <c r="BE290" s="215">
        <f>IF(N290="základní",J290,0)</f>
        <v>0</v>
      </c>
      <c r="BF290" s="215">
        <f>IF(N290="snížená",J290,0)</f>
        <v>0</v>
      </c>
      <c r="BG290" s="215">
        <f>IF(N290="zákl. přenesená",J290,0)</f>
        <v>0</v>
      </c>
      <c r="BH290" s="215">
        <f>IF(N290="sníž. přenesená",J290,0)</f>
        <v>0</v>
      </c>
      <c r="BI290" s="215">
        <f>IF(N290="nulová",J290,0)</f>
        <v>0</v>
      </c>
      <c r="BJ290" s="26" t="s">
        <v>24</v>
      </c>
      <c r="BK290" s="215">
        <f>ROUND(I290*H290,2)</f>
        <v>0</v>
      </c>
      <c r="BL290" s="26" t="s">
        <v>286</v>
      </c>
      <c r="BM290" s="26" t="s">
        <v>7714</v>
      </c>
    </row>
    <row r="291" s="1" customFormat="1">
      <c r="B291" s="48"/>
      <c r="D291" s="216" t="s">
        <v>288</v>
      </c>
      <c r="F291" s="217" t="s">
        <v>7715</v>
      </c>
      <c r="I291" s="218"/>
      <c r="L291" s="48"/>
      <c r="M291" s="219"/>
      <c r="N291" s="49"/>
      <c r="O291" s="49"/>
      <c r="P291" s="49"/>
      <c r="Q291" s="49"/>
      <c r="R291" s="49"/>
      <c r="S291" s="49"/>
      <c r="T291" s="87"/>
      <c r="AT291" s="26" t="s">
        <v>288</v>
      </c>
      <c r="AU291" s="26" t="s">
        <v>87</v>
      </c>
    </row>
    <row r="292" s="1" customFormat="1" ht="16.5" customHeight="1">
      <c r="B292" s="203"/>
      <c r="C292" s="255" t="s">
        <v>1029</v>
      </c>
      <c r="D292" s="255" t="s">
        <v>512</v>
      </c>
      <c r="E292" s="256" t="s">
        <v>7716</v>
      </c>
      <c r="F292" s="257" t="s">
        <v>7717</v>
      </c>
      <c r="G292" s="258" t="s">
        <v>515</v>
      </c>
      <c r="H292" s="259">
        <v>8</v>
      </c>
      <c r="I292" s="260"/>
      <c r="J292" s="261">
        <f>ROUND(I292*H292,2)</f>
        <v>0</v>
      </c>
      <c r="K292" s="257" t="s">
        <v>389</v>
      </c>
      <c r="L292" s="262"/>
      <c r="M292" s="263" t="s">
        <v>5</v>
      </c>
      <c r="N292" s="264" t="s">
        <v>51</v>
      </c>
      <c r="O292" s="49"/>
      <c r="P292" s="213">
        <f>O292*H292</f>
        <v>0</v>
      </c>
      <c r="Q292" s="213">
        <v>0.00027999999999999998</v>
      </c>
      <c r="R292" s="213">
        <f>Q292*H292</f>
        <v>0.0022399999999999998</v>
      </c>
      <c r="S292" s="213">
        <v>0</v>
      </c>
      <c r="T292" s="214">
        <f>S292*H292</f>
        <v>0</v>
      </c>
      <c r="AR292" s="26" t="s">
        <v>316</v>
      </c>
      <c r="AT292" s="26" t="s">
        <v>512</v>
      </c>
      <c r="AU292" s="26" t="s">
        <v>87</v>
      </c>
      <c r="AY292" s="26" t="s">
        <v>281</v>
      </c>
      <c r="BE292" s="215">
        <f>IF(N292="základní",J292,0)</f>
        <v>0</v>
      </c>
      <c r="BF292" s="215">
        <f>IF(N292="snížená",J292,0)</f>
        <v>0</v>
      </c>
      <c r="BG292" s="215">
        <f>IF(N292="zákl. přenesená",J292,0)</f>
        <v>0</v>
      </c>
      <c r="BH292" s="215">
        <f>IF(N292="sníž. přenesená",J292,0)</f>
        <v>0</v>
      </c>
      <c r="BI292" s="215">
        <f>IF(N292="nulová",J292,0)</f>
        <v>0</v>
      </c>
      <c r="BJ292" s="26" t="s">
        <v>24</v>
      </c>
      <c r="BK292" s="215">
        <f>ROUND(I292*H292,2)</f>
        <v>0</v>
      </c>
      <c r="BL292" s="26" t="s">
        <v>286</v>
      </c>
      <c r="BM292" s="26" t="s">
        <v>7718</v>
      </c>
    </row>
    <row r="293" s="1" customFormat="1">
      <c r="B293" s="48"/>
      <c r="D293" s="216" t="s">
        <v>288</v>
      </c>
      <c r="F293" s="217" t="s">
        <v>7719</v>
      </c>
      <c r="I293" s="218"/>
      <c r="L293" s="48"/>
      <c r="M293" s="219"/>
      <c r="N293" s="49"/>
      <c r="O293" s="49"/>
      <c r="P293" s="49"/>
      <c r="Q293" s="49"/>
      <c r="R293" s="49"/>
      <c r="S293" s="49"/>
      <c r="T293" s="87"/>
      <c r="AT293" s="26" t="s">
        <v>288</v>
      </c>
      <c r="AU293" s="26" t="s">
        <v>87</v>
      </c>
    </row>
    <row r="294" s="1" customFormat="1" ht="16.5" customHeight="1">
      <c r="B294" s="203"/>
      <c r="C294" s="255" t="s">
        <v>1034</v>
      </c>
      <c r="D294" s="255" t="s">
        <v>512</v>
      </c>
      <c r="E294" s="256" t="s">
        <v>7720</v>
      </c>
      <c r="F294" s="257" t="s">
        <v>7721</v>
      </c>
      <c r="G294" s="258" t="s">
        <v>515</v>
      </c>
      <c r="H294" s="259">
        <v>2</v>
      </c>
      <c r="I294" s="260"/>
      <c r="J294" s="261">
        <f>ROUND(I294*H294,2)</f>
        <v>0</v>
      </c>
      <c r="K294" s="257" t="s">
        <v>389</v>
      </c>
      <c r="L294" s="262"/>
      <c r="M294" s="263" t="s">
        <v>5</v>
      </c>
      <c r="N294" s="264" t="s">
        <v>51</v>
      </c>
      <c r="O294" s="49"/>
      <c r="P294" s="213">
        <f>O294*H294</f>
        <v>0</v>
      </c>
      <c r="Q294" s="213">
        <v>0.00034000000000000002</v>
      </c>
      <c r="R294" s="213">
        <f>Q294*H294</f>
        <v>0.00068000000000000005</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7722</v>
      </c>
    </row>
    <row r="295" s="1" customFormat="1">
      <c r="B295" s="48"/>
      <c r="D295" s="216" t="s">
        <v>288</v>
      </c>
      <c r="F295" s="217" t="s">
        <v>7723</v>
      </c>
      <c r="I295" s="218"/>
      <c r="L295" s="48"/>
      <c r="M295" s="219"/>
      <c r="N295" s="49"/>
      <c r="O295" s="49"/>
      <c r="P295" s="49"/>
      <c r="Q295" s="49"/>
      <c r="R295" s="49"/>
      <c r="S295" s="49"/>
      <c r="T295" s="87"/>
      <c r="AT295" s="26" t="s">
        <v>288</v>
      </c>
      <c r="AU295" s="26" t="s">
        <v>87</v>
      </c>
    </row>
    <row r="296" s="1" customFormat="1" ht="16.5" customHeight="1">
      <c r="B296" s="203"/>
      <c r="C296" s="255" t="s">
        <v>1039</v>
      </c>
      <c r="D296" s="255" t="s">
        <v>512</v>
      </c>
      <c r="E296" s="256" t="s">
        <v>7724</v>
      </c>
      <c r="F296" s="257" t="s">
        <v>7725</v>
      </c>
      <c r="G296" s="258" t="s">
        <v>515</v>
      </c>
      <c r="H296" s="259">
        <v>2</v>
      </c>
      <c r="I296" s="260"/>
      <c r="J296" s="261">
        <f>ROUND(I296*H296,2)</f>
        <v>0</v>
      </c>
      <c r="K296" s="257" t="s">
        <v>389</v>
      </c>
      <c r="L296" s="262"/>
      <c r="M296" s="263" t="s">
        <v>5</v>
      </c>
      <c r="N296" s="264" t="s">
        <v>51</v>
      </c>
      <c r="O296" s="49"/>
      <c r="P296" s="213">
        <f>O296*H296</f>
        <v>0</v>
      </c>
      <c r="Q296" s="213">
        <v>0.00022000000000000001</v>
      </c>
      <c r="R296" s="213">
        <f>Q296*H296</f>
        <v>0.00044000000000000002</v>
      </c>
      <c r="S296" s="213">
        <v>0</v>
      </c>
      <c r="T296" s="214">
        <f>S296*H296</f>
        <v>0</v>
      </c>
      <c r="AR296" s="26" t="s">
        <v>316</v>
      </c>
      <c r="AT296" s="26" t="s">
        <v>512</v>
      </c>
      <c r="AU296" s="26" t="s">
        <v>87</v>
      </c>
      <c r="AY296" s="26" t="s">
        <v>281</v>
      </c>
      <c r="BE296" s="215">
        <f>IF(N296="základní",J296,0)</f>
        <v>0</v>
      </c>
      <c r="BF296" s="215">
        <f>IF(N296="snížená",J296,0)</f>
        <v>0</v>
      </c>
      <c r="BG296" s="215">
        <f>IF(N296="zákl. přenesená",J296,0)</f>
        <v>0</v>
      </c>
      <c r="BH296" s="215">
        <f>IF(N296="sníž. přenesená",J296,0)</f>
        <v>0</v>
      </c>
      <c r="BI296" s="215">
        <f>IF(N296="nulová",J296,0)</f>
        <v>0</v>
      </c>
      <c r="BJ296" s="26" t="s">
        <v>24</v>
      </c>
      <c r="BK296" s="215">
        <f>ROUND(I296*H296,2)</f>
        <v>0</v>
      </c>
      <c r="BL296" s="26" t="s">
        <v>286</v>
      </c>
      <c r="BM296" s="26" t="s">
        <v>7726</v>
      </c>
    </row>
    <row r="297" s="1" customFormat="1">
      <c r="B297" s="48"/>
      <c r="D297" s="216" t="s">
        <v>288</v>
      </c>
      <c r="F297" s="217" t="s">
        <v>7727</v>
      </c>
      <c r="I297" s="218"/>
      <c r="L297" s="48"/>
      <c r="M297" s="219"/>
      <c r="N297" s="49"/>
      <c r="O297" s="49"/>
      <c r="P297" s="49"/>
      <c r="Q297" s="49"/>
      <c r="R297" s="49"/>
      <c r="S297" s="49"/>
      <c r="T297" s="87"/>
      <c r="AT297" s="26" t="s">
        <v>288</v>
      </c>
      <c r="AU297" s="26" t="s">
        <v>87</v>
      </c>
    </row>
    <row r="298" s="1" customFormat="1" ht="25.5" customHeight="1">
      <c r="B298" s="203"/>
      <c r="C298" s="204" t="s">
        <v>1044</v>
      </c>
      <c r="D298" s="204" t="s">
        <v>282</v>
      </c>
      <c r="E298" s="205" t="s">
        <v>7728</v>
      </c>
      <c r="F298" s="206" t="s">
        <v>7729</v>
      </c>
      <c r="G298" s="207" t="s">
        <v>515</v>
      </c>
      <c r="H298" s="208">
        <v>1</v>
      </c>
      <c r="I298" s="209"/>
      <c r="J298" s="210">
        <f>ROUND(I298*H298,2)</f>
        <v>0</v>
      </c>
      <c r="K298" s="206" t="s">
        <v>389</v>
      </c>
      <c r="L298" s="48"/>
      <c r="M298" s="211" t="s">
        <v>5</v>
      </c>
      <c r="N298" s="212" t="s">
        <v>51</v>
      </c>
      <c r="O298" s="49"/>
      <c r="P298" s="213">
        <f>O298*H298</f>
        <v>0</v>
      </c>
      <c r="Q298" s="213">
        <v>1.0000000000000001E-05</v>
      </c>
      <c r="R298" s="213">
        <f>Q298*H298</f>
        <v>1.0000000000000001E-05</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7730</v>
      </c>
    </row>
    <row r="299" s="1" customFormat="1">
      <c r="B299" s="48"/>
      <c r="D299" s="216" t="s">
        <v>288</v>
      </c>
      <c r="F299" s="217" t="s">
        <v>7731</v>
      </c>
      <c r="I299" s="218"/>
      <c r="L299" s="48"/>
      <c r="M299" s="219"/>
      <c r="N299" s="49"/>
      <c r="O299" s="49"/>
      <c r="P299" s="49"/>
      <c r="Q299" s="49"/>
      <c r="R299" s="49"/>
      <c r="S299" s="49"/>
      <c r="T299" s="87"/>
      <c r="AT299" s="26" t="s">
        <v>288</v>
      </c>
      <c r="AU299" s="26" t="s">
        <v>87</v>
      </c>
    </row>
    <row r="300" s="1" customFormat="1" ht="16.5" customHeight="1">
      <c r="B300" s="203"/>
      <c r="C300" s="255" t="s">
        <v>1051</v>
      </c>
      <c r="D300" s="255" t="s">
        <v>512</v>
      </c>
      <c r="E300" s="256" t="s">
        <v>7732</v>
      </c>
      <c r="F300" s="257" t="s">
        <v>7733</v>
      </c>
      <c r="G300" s="258" t="s">
        <v>515</v>
      </c>
      <c r="H300" s="259">
        <v>1</v>
      </c>
      <c r="I300" s="260"/>
      <c r="J300" s="261">
        <f>ROUND(I300*H300,2)</f>
        <v>0</v>
      </c>
      <c r="K300" s="257" t="s">
        <v>389</v>
      </c>
      <c r="L300" s="262"/>
      <c r="M300" s="263" t="s">
        <v>5</v>
      </c>
      <c r="N300" s="264" t="s">
        <v>51</v>
      </c>
      <c r="O300" s="49"/>
      <c r="P300" s="213">
        <f>O300*H300</f>
        <v>0</v>
      </c>
      <c r="Q300" s="213">
        <v>0.00088000000000000003</v>
      </c>
      <c r="R300" s="213">
        <f>Q300*H300</f>
        <v>0.00088000000000000003</v>
      </c>
      <c r="S300" s="213">
        <v>0</v>
      </c>
      <c r="T300" s="214">
        <f>S300*H300</f>
        <v>0</v>
      </c>
      <c r="AR300" s="26" t="s">
        <v>316</v>
      </c>
      <c r="AT300" s="26" t="s">
        <v>512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286</v>
      </c>
      <c r="BM300" s="26" t="s">
        <v>7734</v>
      </c>
    </row>
    <row r="301" s="1" customFormat="1">
      <c r="B301" s="48"/>
      <c r="D301" s="216" t="s">
        <v>288</v>
      </c>
      <c r="F301" s="217" t="s">
        <v>7735</v>
      </c>
      <c r="I301" s="218"/>
      <c r="L301" s="48"/>
      <c r="M301" s="219"/>
      <c r="N301" s="49"/>
      <c r="O301" s="49"/>
      <c r="P301" s="49"/>
      <c r="Q301" s="49"/>
      <c r="R301" s="49"/>
      <c r="S301" s="49"/>
      <c r="T301" s="87"/>
      <c r="AT301" s="26" t="s">
        <v>288</v>
      </c>
      <c r="AU301" s="26" t="s">
        <v>87</v>
      </c>
    </row>
    <row r="302" s="1" customFormat="1" ht="25.5" customHeight="1">
      <c r="B302" s="203"/>
      <c r="C302" s="204" t="s">
        <v>1061</v>
      </c>
      <c r="D302" s="204" t="s">
        <v>282</v>
      </c>
      <c r="E302" s="205" t="s">
        <v>7736</v>
      </c>
      <c r="F302" s="206" t="s">
        <v>7737</v>
      </c>
      <c r="G302" s="207" t="s">
        <v>515</v>
      </c>
      <c r="H302" s="208">
        <v>12</v>
      </c>
      <c r="I302" s="209"/>
      <c r="J302" s="210">
        <f>ROUND(I302*H302,2)</f>
        <v>0</v>
      </c>
      <c r="K302" s="206" t="s">
        <v>389</v>
      </c>
      <c r="L302" s="48"/>
      <c r="M302" s="211" t="s">
        <v>5</v>
      </c>
      <c r="N302" s="212" t="s">
        <v>51</v>
      </c>
      <c r="O302" s="49"/>
      <c r="P302" s="213">
        <f>O302*H302</f>
        <v>0</v>
      </c>
      <c r="Q302" s="213">
        <v>0</v>
      </c>
      <c r="R302" s="213">
        <f>Q302*H302</f>
        <v>0</v>
      </c>
      <c r="S302" s="213">
        <v>0</v>
      </c>
      <c r="T302" s="214">
        <f>S302*H302</f>
        <v>0</v>
      </c>
      <c r="AR302" s="26" t="s">
        <v>286</v>
      </c>
      <c r="AT302" s="26" t="s">
        <v>282</v>
      </c>
      <c r="AU302" s="26" t="s">
        <v>87</v>
      </c>
      <c r="AY302" s="26" t="s">
        <v>281</v>
      </c>
      <c r="BE302" s="215">
        <f>IF(N302="základní",J302,0)</f>
        <v>0</v>
      </c>
      <c r="BF302" s="215">
        <f>IF(N302="snížená",J302,0)</f>
        <v>0</v>
      </c>
      <c r="BG302" s="215">
        <f>IF(N302="zákl. přenesená",J302,0)</f>
        <v>0</v>
      </c>
      <c r="BH302" s="215">
        <f>IF(N302="sníž. přenesená",J302,0)</f>
        <v>0</v>
      </c>
      <c r="BI302" s="215">
        <f>IF(N302="nulová",J302,0)</f>
        <v>0</v>
      </c>
      <c r="BJ302" s="26" t="s">
        <v>24</v>
      </c>
      <c r="BK302" s="215">
        <f>ROUND(I302*H302,2)</f>
        <v>0</v>
      </c>
      <c r="BL302" s="26" t="s">
        <v>286</v>
      </c>
      <c r="BM302" s="26" t="s">
        <v>7738</v>
      </c>
    </row>
    <row r="303" s="1" customFormat="1">
      <c r="B303" s="48"/>
      <c r="D303" s="216" t="s">
        <v>288</v>
      </c>
      <c r="F303" s="217" t="s">
        <v>7739</v>
      </c>
      <c r="I303" s="218"/>
      <c r="L303" s="48"/>
      <c r="M303" s="219"/>
      <c r="N303" s="49"/>
      <c r="O303" s="49"/>
      <c r="P303" s="49"/>
      <c r="Q303" s="49"/>
      <c r="R303" s="49"/>
      <c r="S303" s="49"/>
      <c r="T303" s="87"/>
      <c r="AT303" s="26" t="s">
        <v>288</v>
      </c>
      <c r="AU303" s="26" t="s">
        <v>87</v>
      </c>
    </row>
    <row r="304" s="1" customFormat="1" ht="16.5" customHeight="1">
      <c r="B304" s="203"/>
      <c r="C304" s="255" t="s">
        <v>1067</v>
      </c>
      <c r="D304" s="255" t="s">
        <v>512</v>
      </c>
      <c r="E304" s="256" t="s">
        <v>7740</v>
      </c>
      <c r="F304" s="257" t="s">
        <v>7741</v>
      </c>
      <c r="G304" s="258" t="s">
        <v>515</v>
      </c>
      <c r="H304" s="259">
        <v>2</v>
      </c>
      <c r="I304" s="260"/>
      <c r="J304" s="261">
        <f>ROUND(I304*H304,2)</f>
        <v>0</v>
      </c>
      <c r="K304" s="257" t="s">
        <v>389</v>
      </c>
      <c r="L304" s="262"/>
      <c r="M304" s="263" t="s">
        <v>5</v>
      </c>
      <c r="N304" s="264" t="s">
        <v>51</v>
      </c>
      <c r="O304" s="49"/>
      <c r="P304" s="213">
        <f>O304*H304</f>
        <v>0</v>
      </c>
      <c r="Q304" s="213">
        <v>0.00064000000000000005</v>
      </c>
      <c r="R304" s="213">
        <f>Q304*H304</f>
        <v>0.0012800000000000001</v>
      </c>
      <c r="S304" s="213">
        <v>0</v>
      </c>
      <c r="T304" s="214">
        <f>S304*H304</f>
        <v>0</v>
      </c>
      <c r="AR304" s="26" t="s">
        <v>316</v>
      </c>
      <c r="AT304" s="26" t="s">
        <v>512</v>
      </c>
      <c r="AU304" s="26" t="s">
        <v>87</v>
      </c>
      <c r="AY304" s="26" t="s">
        <v>281</v>
      </c>
      <c r="BE304" s="215">
        <f>IF(N304="základní",J304,0)</f>
        <v>0</v>
      </c>
      <c r="BF304" s="215">
        <f>IF(N304="snížená",J304,0)</f>
        <v>0</v>
      </c>
      <c r="BG304" s="215">
        <f>IF(N304="zákl. přenesená",J304,0)</f>
        <v>0</v>
      </c>
      <c r="BH304" s="215">
        <f>IF(N304="sníž. přenesená",J304,0)</f>
        <v>0</v>
      </c>
      <c r="BI304" s="215">
        <f>IF(N304="nulová",J304,0)</f>
        <v>0</v>
      </c>
      <c r="BJ304" s="26" t="s">
        <v>24</v>
      </c>
      <c r="BK304" s="215">
        <f>ROUND(I304*H304,2)</f>
        <v>0</v>
      </c>
      <c r="BL304" s="26" t="s">
        <v>286</v>
      </c>
      <c r="BM304" s="26" t="s">
        <v>7742</v>
      </c>
    </row>
    <row r="305" s="1" customFormat="1">
      <c r="B305" s="48"/>
      <c r="D305" s="216" t="s">
        <v>288</v>
      </c>
      <c r="F305" s="217" t="s">
        <v>7743</v>
      </c>
      <c r="I305" s="218"/>
      <c r="L305" s="48"/>
      <c r="M305" s="219"/>
      <c r="N305" s="49"/>
      <c r="O305" s="49"/>
      <c r="P305" s="49"/>
      <c r="Q305" s="49"/>
      <c r="R305" s="49"/>
      <c r="S305" s="49"/>
      <c r="T305" s="87"/>
      <c r="AT305" s="26" t="s">
        <v>288</v>
      </c>
      <c r="AU305" s="26" t="s">
        <v>87</v>
      </c>
    </row>
    <row r="306" s="1" customFormat="1" ht="16.5" customHeight="1">
      <c r="B306" s="203"/>
      <c r="C306" s="255" t="s">
        <v>1072</v>
      </c>
      <c r="D306" s="255" t="s">
        <v>512</v>
      </c>
      <c r="E306" s="256" t="s">
        <v>7744</v>
      </c>
      <c r="F306" s="257" t="s">
        <v>7745</v>
      </c>
      <c r="G306" s="258" t="s">
        <v>515</v>
      </c>
      <c r="H306" s="259">
        <v>1</v>
      </c>
      <c r="I306" s="260"/>
      <c r="J306" s="261">
        <f>ROUND(I306*H306,2)</f>
        <v>0</v>
      </c>
      <c r="K306" s="257" t="s">
        <v>389</v>
      </c>
      <c r="L306" s="262"/>
      <c r="M306" s="263" t="s">
        <v>5</v>
      </c>
      <c r="N306" s="264" t="s">
        <v>51</v>
      </c>
      <c r="O306" s="49"/>
      <c r="P306" s="213">
        <f>O306*H306</f>
        <v>0</v>
      </c>
      <c r="Q306" s="213">
        <v>0.00054000000000000001</v>
      </c>
      <c r="R306" s="213">
        <f>Q306*H306</f>
        <v>0.00054000000000000001</v>
      </c>
      <c r="S306" s="213">
        <v>0</v>
      </c>
      <c r="T306" s="214">
        <f>S306*H306</f>
        <v>0</v>
      </c>
      <c r="AR306" s="26" t="s">
        <v>316</v>
      </c>
      <c r="AT306" s="26" t="s">
        <v>512</v>
      </c>
      <c r="AU306" s="26" t="s">
        <v>87</v>
      </c>
      <c r="AY306" s="26" t="s">
        <v>281</v>
      </c>
      <c r="BE306" s="215">
        <f>IF(N306="základní",J306,0)</f>
        <v>0</v>
      </c>
      <c r="BF306" s="215">
        <f>IF(N306="snížená",J306,0)</f>
        <v>0</v>
      </c>
      <c r="BG306" s="215">
        <f>IF(N306="zákl. přenesená",J306,0)</f>
        <v>0</v>
      </c>
      <c r="BH306" s="215">
        <f>IF(N306="sníž. přenesená",J306,0)</f>
        <v>0</v>
      </c>
      <c r="BI306" s="215">
        <f>IF(N306="nulová",J306,0)</f>
        <v>0</v>
      </c>
      <c r="BJ306" s="26" t="s">
        <v>24</v>
      </c>
      <c r="BK306" s="215">
        <f>ROUND(I306*H306,2)</f>
        <v>0</v>
      </c>
      <c r="BL306" s="26" t="s">
        <v>286</v>
      </c>
      <c r="BM306" s="26" t="s">
        <v>7746</v>
      </c>
    </row>
    <row r="307" s="1" customFormat="1">
      <c r="B307" s="48"/>
      <c r="D307" s="216" t="s">
        <v>288</v>
      </c>
      <c r="F307" s="217" t="s">
        <v>7747</v>
      </c>
      <c r="I307" s="218"/>
      <c r="L307" s="48"/>
      <c r="M307" s="219"/>
      <c r="N307" s="49"/>
      <c r="O307" s="49"/>
      <c r="P307" s="49"/>
      <c r="Q307" s="49"/>
      <c r="R307" s="49"/>
      <c r="S307" s="49"/>
      <c r="T307" s="87"/>
      <c r="AT307" s="26" t="s">
        <v>288</v>
      </c>
      <c r="AU307" s="26" t="s">
        <v>87</v>
      </c>
    </row>
    <row r="308" s="1" customFormat="1" ht="16.5" customHeight="1">
      <c r="B308" s="203"/>
      <c r="C308" s="255" t="s">
        <v>1078</v>
      </c>
      <c r="D308" s="255" t="s">
        <v>512</v>
      </c>
      <c r="E308" s="256" t="s">
        <v>7748</v>
      </c>
      <c r="F308" s="257" t="s">
        <v>7749</v>
      </c>
      <c r="G308" s="258" t="s">
        <v>515</v>
      </c>
      <c r="H308" s="259">
        <v>5</v>
      </c>
      <c r="I308" s="260"/>
      <c r="J308" s="261">
        <f>ROUND(I308*H308,2)</f>
        <v>0</v>
      </c>
      <c r="K308" s="257" t="s">
        <v>389</v>
      </c>
      <c r="L308" s="262"/>
      <c r="M308" s="263" t="s">
        <v>5</v>
      </c>
      <c r="N308" s="264" t="s">
        <v>51</v>
      </c>
      <c r="O308" s="49"/>
      <c r="P308" s="213">
        <f>O308*H308</f>
        <v>0</v>
      </c>
      <c r="Q308" s="213">
        <v>0.00064999999999999997</v>
      </c>
      <c r="R308" s="213">
        <f>Q308*H308</f>
        <v>0.0032499999999999999</v>
      </c>
      <c r="S308" s="213">
        <v>0</v>
      </c>
      <c r="T308" s="214">
        <f>S308*H308</f>
        <v>0</v>
      </c>
      <c r="AR308" s="26" t="s">
        <v>316</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286</v>
      </c>
      <c r="BM308" s="26" t="s">
        <v>7750</v>
      </c>
    </row>
    <row r="309" s="1" customFormat="1">
      <c r="B309" s="48"/>
      <c r="D309" s="216" t="s">
        <v>288</v>
      </c>
      <c r="F309" s="217" t="s">
        <v>7751</v>
      </c>
      <c r="I309" s="218"/>
      <c r="L309" s="48"/>
      <c r="M309" s="219"/>
      <c r="N309" s="49"/>
      <c r="O309" s="49"/>
      <c r="P309" s="49"/>
      <c r="Q309" s="49"/>
      <c r="R309" s="49"/>
      <c r="S309" s="49"/>
      <c r="T309" s="87"/>
      <c r="AT309" s="26" t="s">
        <v>288</v>
      </c>
      <c r="AU309" s="26" t="s">
        <v>87</v>
      </c>
    </row>
    <row r="310" s="1" customFormat="1" ht="16.5" customHeight="1">
      <c r="B310" s="203"/>
      <c r="C310" s="255" t="s">
        <v>1084</v>
      </c>
      <c r="D310" s="255" t="s">
        <v>512</v>
      </c>
      <c r="E310" s="256" t="s">
        <v>7752</v>
      </c>
      <c r="F310" s="257" t="s">
        <v>7753</v>
      </c>
      <c r="G310" s="258" t="s">
        <v>515</v>
      </c>
      <c r="H310" s="259">
        <v>4</v>
      </c>
      <c r="I310" s="260"/>
      <c r="J310" s="261">
        <f>ROUND(I310*H310,2)</f>
        <v>0</v>
      </c>
      <c r="K310" s="257" t="s">
        <v>389</v>
      </c>
      <c r="L310" s="262"/>
      <c r="M310" s="263" t="s">
        <v>5</v>
      </c>
      <c r="N310" s="264" t="s">
        <v>51</v>
      </c>
      <c r="O310" s="49"/>
      <c r="P310" s="213">
        <f>O310*H310</f>
        <v>0</v>
      </c>
      <c r="Q310" s="213">
        <v>0.00048000000000000001</v>
      </c>
      <c r="R310" s="213">
        <f>Q310*H310</f>
        <v>0.0019200000000000001</v>
      </c>
      <c r="S310" s="213">
        <v>0</v>
      </c>
      <c r="T310" s="214">
        <f>S310*H310</f>
        <v>0</v>
      </c>
      <c r="AR310" s="26" t="s">
        <v>316</v>
      </c>
      <c r="AT310" s="26" t="s">
        <v>512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286</v>
      </c>
      <c r="BM310" s="26" t="s">
        <v>7754</v>
      </c>
    </row>
    <row r="311" s="1" customFormat="1">
      <c r="B311" s="48"/>
      <c r="D311" s="216" t="s">
        <v>288</v>
      </c>
      <c r="F311" s="217" t="s">
        <v>7755</v>
      </c>
      <c r="I311" s="218"/>
      <c r="L311" s="48"/>
      <c r="M311" s="219"/>
      <c r="N311" s="49"/>
      <c r="O311" s="49"/>
      <c r="P311" s="49"/>
      <c r="Q311" s="49"/>
      <c r="R311" s="49"/>
      <c r="S311" s="49"/>
      <c r="T311" s="87"/>
      <c r="AT311" s="26" t="s">
        <v>288</v>
      </c>
      <c r="AU311" s="26" t="s">
        <v>87</v>
      </c>
    </row>
    <row r="312" s="1" customFormat="1" ht="25.5" customHeight="1">
      <c r="B312" s="203"/>
      <c r="C312" s="204" t="s">
        <v>1096</v>
      </c>
      <c r="D312" s="204" t="s">
        <v>282</v>
      </c>
      <c r="E312" s="205" t="s">
        <v>7756</v>
      </c>
      <c r="F312" s="206" t="s">
        <v>7757</v>
      </c>
      <c r="G312" s="207" t="s">
        <v>515</v>
      </c>
      <c r="H312" s="208">
        <v>2</v>
      </c>
      <c r="I312" s="209"/>
      <c r="J312" s="210">
        <f>ROUND(I312*H312,2)</f>
        <v>0</v>
      </c>
      <c r="K312" s="206" t="s">
        <v>389</v>
      </c>
      <c r="L312" s="48"/>
      <c r="M312" s="211" t="s">
        <v>5</v>
      </c>
      <c r="N312" s="212" t="s">
        <v>51</v>
      </c>
      <c r="O312" s="49"/>
      <c r="P312" s="213">
        <f>O312*H312</f>
        <v>0</v>
      </c>
      <c r="Q312" s="213">
        <v>1.0000000000000001E-05</v>
      </c>
      <c r="R312" s="213">
        <f>Q312*H312</f>
        <v>2.0000000000000002E-05</v>
      </c>
      <c r="S312" s="213">
        <v>0</v>
      </c>
      <c r="T312" s="214">
        <f>S312*H312</f>
        <v>0</v>
      </c>
      <c r="AR312" s="26" t="s">
        <v>286</v>
      </c>
      <c r="AT312" s="26" t="s">
        <v>282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286</v>
      </c>
      <c r="BM312" s="26" t="s">
        <v>7758</v>
      </c>
    </row>
    <row r="313" s="1" customFormat="1">
      <c r="B313" s="48"/>
      <c r="D313" s="216" t="s">
        <v>288</v>
      </c>
      <c r="F313" s="217" t="s">
        <v>7759</v>
      </c>
      <c r="I313" s="218"/>
      <c r="L313" s="48"/>
      <c r="M313" s="219"/>
      <c r="N313" s="49"/>
      <c r="O313" s="49"/>
      <c r="P313" s="49"/>
      <c r="Q313" s="49"/>
      <c r="R313" s="49"/>
      <c r="S313" s="49"/>
      <c r="T313" s="87"/>
      <c r="AT313" s="26" t="s">
        <v>288</v>
      </c>
      <c r="AU313" s="26" t="s">
        <v>87</v>
      </c>
    </row>
    <row r="314" s="1" customFormat="1" ht="16.5" customHeight="1">
      <c r="B314" s="203"/>
      <c r="C314" s="255" t="s">
        <v>1102</v>
      </c>
      <c r="D314" s="255" t="s">
        <v>512</v>
      </c>
      <c r="E314" s="256" t="s">
        <v>7760</v>
      </c>
      <c r="F314" s="257" t="s">
        <v>7761</v>
      </c>
      <c r="G314" s="258" t="s">
        <v>515</v>
      </c>
      <c r="H314" s="259">
        <v>2</v>
      </c>
      <c r="I314" s="260"/>
      <c r="J314" s="261">
        <f>ROUND(I314*H314,2)</f>
        <v>0</v>
      </c>
      <c r="K314" s="257" t="s">
        <v>389</v>
      </c>
      <c r="L314" s="262"/>
      <c r="M314" s="263" t="s">
        <v>5</v>
      </c>
      <c r="N314" s="264" t="s">
        <v>51</v>
      </c>
      <c r="O314" s="49"/>
      <c r="P314" s="213">
        <f>O314*H314</f>
        <v>0</v>
      </c>
      <c r="Q314" s="213">
        <v>0.0015399999999999999</v>
      </c>
      <c r="R314" s="213">
        <f>Q314*H314</f>
        <v>0.0030799999999999998</v>
      </c>
      <c r="S314" s="213">
        <v>0</v>
      </c>
      <c r="T314" s="214">
        <f>S314*H314</f>
        <v>0</v>
      </c>
      <c r="AR314" s="26" t="s">
        <v>316</v>
      </c>
      <c r="AT314" s="26" t="s">
        <v>512</v>
      </c>
      <c r="AU314" s="26" t="s">
        <v>87</v>
      </c>
      <c r="AY314" s="26" t="s">
        <v>281</v>
      </c>
      <c r="BE314" s="215">
        <f>IF(N314="základní",J314,0)</f>
        <v>0</v>
      </c>
      <c r="BF314" s="215">
        <f>IF(N314="snížená",J314,0)</f>
        <v>0</v>
      </c>
      <c r="BG314" s="215">
        <f>IF(N314="zákl. přenesená",J314,0)</f>
        <v>0</v>
      </c>
      <c r="BH314" s="215">
        <f>IF(N314="sníž. přenesená",J314,0)</f>
        <v>0</v>
      </c>
      <c r="BI314" s="215">
        <f>IF(N314="nulová",J314,0)</f>
        <v>0</v>
      </c>
      <c r="BJ314" s="26" t="s">
        <v>24</v>
      </c>
      <c r="BK314" s="215">
        <f>ROUND(I314*H314,2)</f>
        <v>0</v>
      </c>
      <c r="BL314" s="26" t="s">
        <v>286</v>
      </c>
      <c r="BM314" s="26" t="s">
        <v>7762</v>
      </c>
    </row>
    <row r="315" s="1" customFormat="1">
      <c r="B315" s="48"/>
      <c r="D315" s="216" t="s">
        <v>288</v>
      </c>
      <c r="F315" s="217" t="s">
        <v>7763</v>
      </c>
      <c r="I315" s="218"/>
      <c r="L315" s="48"/>
      <c r="M315" s="219"/>
      <c r="N315" s="49"/>
      <c r="O315" s="49"/>
      <c r="P315" s="49"/>
      <c r="Q315" s="49"/>
      <c r="R315" s="49"/>
      <c r="S315" s="49"/>
      <c r="T315" s="87"/>
      <c r="AT315" s="26" t="s">
        <v>288</v>
      </c>
      <c r="AU315" s="26" t="s">
        <v>87</v>
      </c>
    </row>
    <row r="316" s="1" customFormat="1" ht="25.5" customHeight="1">
      <c r="B316" s="203"/>
      <c r="C316" s="204" t="s">
        <v>1112</v>
      </c>
      <c r="D316" s="204" t="s">
        <v>282</v>
      </c>
      <c r="E316" s="205" t="s">
        <v>7764</v>
      </c>
      <c r="F316" s="206" t="s">
        <v>7765</v>
      </c>
      <c r="G316" s="207" t="s">
        <v>515</v>
      </c>
      <c r="H316" s="208">
        <v>5</v>
      </c>
      <c r="I316" s="209"/>
      <c r="J316" s="210">
        <f>ROUND(I316*H316,2)</f>
        <v>0</v>
      </c>
      <c r="K316" s="206" t="s">
        <v>389</v>
      </c>
      <c r="L316" s="48"/>
      <c r="M316" s="211" t="s">
        <v>5</v>
      </c>
      <c r="N316" s="212" t="s">
        <v>51</v>
      </c>
      <c r="O316" s="49"/>
      <c r="P316" s="213">
        <f>O316*H316</f>
        <v>0</v>
      </c>
      <c r="Q316" s="213">
        <v>1.0000000000000001E-05</v>
      </c>
      <c r="R316" s="213">
        <f>Q316*H316</f>
        <v>5.0000000000000002E-05</v>
      </c>
      <c r="S316" s="213">
        <v>0</v>
      </c>
      <c r="T316" s="214">
        <f>S316*H316</f>
        <v>0</v>
      </c>
      <c r="AR316" s="26" t="s">
        <v>286</v>
      </c>
      <c r="AT316" s="26" t="s">
        <v>282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286</v>
      </c>
      <c r="BM316" s="26" t="s">
        <v>7766</v>
      </c>
    </row>
    <row r="317" s="1" customFormat="1">
      <c r="B317" s="48"/>
      <c r="D317" s="216" t="s">
        <v>288</v>
      </c>
      <c r="F317" s="217" t="s">
        <v>7767</v>
      </c>
      <c r="I317" s="218"/>
      <c r="L317" s="48"/>
      <c r="M317" s="219"/>
      <c r="N317" s="49"/>
      <c r="O317" s="49"/>
      <c r="P317" s="49"/>
      <c r="Q317" s="49"/>
      <c r="R317" s="49"/>
      <c r="S317" s="49"/>
      <c r="T317" s="87"/>
      <c r="AT317" s="26" t="s">
        <v>288</v>
      </c>
      <c r="AU317" s="26" t="s">
        <v>87</v>
      </c>
    </row>
    <row r="318" s="1" customFormat="1" ht="16.5" customHeight="1">
      <c r="B318" s="203"/>
      <c r="C318" s="255" t="s">
        <v>1133</v>
      </c>
      <c r="D318" s="255" t="s">
        <v>512</v>
      </c>
      <c r="E318" s="256" t="s">
        <v>7768</v>
      </c>
      <c r="F318" s="257" t="s">
        <v>7769</v>
      </c>
      <c r="G318" s="258" t="s">
        <v>515</v>
      </c>
      <c r="H318" s="259">
        <v>1</v>
      </c>
      <c r="I318" s="260"/>
      <c r="J318" s="261">
        <f>ROUND(I318*H318,2)</f>
        <v>0</v>
      </c>
      <c r="K318" s="257" t="s">
        <v>389</v>
      </c>
      <c r="L318" s="262"/>
      <c r="M318" s="263" t="s">
        <v>5</v>
      </c>
      <c r="N318" s="264" t="s">
        <v>51</v>
      </c>
      <c r="O318" s="49"/>
      <c r="P318" s="213">
        <f>O318*H318</f>
        <v>0</v>
      </c>
      <c r="Q318" s="213">
        <v>0.0011000000000000001</v>
      </c>
      <c r="R318" s="213">
        <f>Q318*H318</f>
        <v>0.0011000000000000001</v>
      </c>
      <c r="S318" s="213">
        <v>0</v>
      </c>
      <c r="T318" s="214">
        <f>S318*H318</f>
        <v>0</v>
      </c>
      <c r="AR318" s="26" t="s">
        <v>316</v>
      </c>
      <c r="AT318" s="26" t="s">
        <v>512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286</v>
      </c>
      <c r="BM318" s="26" t="s">
        <v>7770</v>
      </c>
    </row>
    <row r="319" s="1" customFormat="1">
      <c r="B319" s="48"/>
      <c r="D319" s="216" t="s">
        <v>288</v>
      </c>
      <c r="F319" s="217" t="s">
        <v>7771</v>
      </c>
      <c r="I319" s="218"/>
      <c r="L319" s="48"/>
      <c r="M319" s="219"/>
      <c r="N319" s="49"/>
      <c r="O319" s="49"/>
      <c r="P319" s="49"/>
      <c r="Q319" s="49"/>
      <c r="R319" s="49"/>
      <c r="S319" s="49"/>
      <c r="T319" s="87"/>
      <c r="AT319" s="26" t="s">
        <v>288</v>
      </c>
      <c r="AU319" s="26" t="s">
        <v>87</v>
      </c>
    </row>
    <row r="320" s="1" customFormat="1" ht="16.5" customHeight="1">
      <c r="B320" s="203"/>
      <c r="C320" s="255" t="s">
        <v>1148</v>
      </c>
      <c r="D320" s="255" t="s">
        <v>512</v>
      </c>
      <c r="E320" s="256" t="s">
        <v>7772</v>
      </c>
      <c r="F320" s="257" t="s">
        <v>7773</v>
      </c>
      <c r="G320" s="258" t="s">
        <v>515</v>
      </c>
      <c r="H320" s="259">
        <v>1</v>
      </c>
      <c r="I320" s="260"/>
      <c r="J320" s="261">
        <f>ROUND(I320*H320,2)</f>
        <v>0</v>
      </c>
      <c r="K320" s="257" t="s">
        <v>389</v>
      </c>
      <c r="L320" s="262"/>
      <c r="M320" s="263" t="s">
        <v>5</v>
      </c>
      <c r="N320" s="264" t="s">
        <v>51</v>
      </c>
      <c r="O320" s="49"/>
      <c r="P320" s="213">
        <f>O320*H320</f>
        <v>0</v>
      </c>
      <c r="Q320" s="213">
        <v>0.00167</v>
      </c>
      <c r="R320" s="213">
        <f>Q320*H320</f>
        <v>0.00167</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7774</v>
      </c>
    </row>
    <row r="321" s="1" customFormat="1">
      <c r="B321" s="48"/>
      <c r="D321" s="216" t="s">
        <v>288</v>
      </c>
      <c r="F321" s="217" t="s">
        <v>7775</v>
      </c>
      <c r="I321" s="218"/>
      <c r="L321" s="48"/>
      <c r="M321" s="219"/>
      <c r="N321" s="49"/>
      <c r="O321" s="49"/>
      <c r="P321" s="49"/>
      <c r="Q321" s="49"/>
      <c r="R321" s="49"/>
      <c r="S321" s="49"/>
      <c r="T321" s="87"/>
      <c r="AT321" s="26" t="s">
        <v>288</v>
      </c>
      <c r="AU321" s="26" t="s">
        <v>87</v>
      </c>
    </row>
    <row r="322" s="1" customFormat="1" ht="16.5" customHeight="1">
      <c r="B322" s="203"/>
      <c r="C322" s="255" t="s">
        <v>1173</v>
      </c>
      <c r="D322" s="255" t="s">
        <v>512</v>
      </c>
      <c r="E322" s="256" t="s">
        <v>7776</v>
      </c>
      <c r="F322" s="257" t="s">
        <v>7777</v>
      </c>
      <c r="G322" s="258" t="s">
        <v>515</v>
      </c>
      <c r="H322" s="259">
        <v>1</v>
      </c>
      <c r="I322" s="260"/>
      <c r="J322" s="261">
        <f>ROUND(I322*H322,2)</f>
        <v>0</v>
      </c>
      <c r="K322" s="257" t="s">
        <v>389</v>
      </c>
      <c r="L322" s="262"/>
      <c r="M322" s="263" t="s">
        <v>5</v>
      </c>
      <c r="N322" s="264" t="s">
        <v>51</v>
      </c>
      <c r="O322" s="49"/>
      <c r="P322" s="213">
        <f>O322*H322</f>
        <v>0</v>
      </c>
      <c r="Q322" s="213">
        <v>0.00079000000000000001</v>
      </c>
      <c r="R322" s="213">
        <f>Q322*H322</f>
        <v>0.00079000000000000001</v>
      </c>
      <c r="S322" s="213">
        <v>0</v>
      </c>
      <c r="T322" s="214">
        <f>S322*H322</f>
        <v>0</v>
      </c>
      <c r="AR322" s="26" t="s">
        <v>316</v>
      </c>
      <c r="AT322" s="26" t="s">
        <v>512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286</v>
      </c>
      <c r="BM322" s="26" t="s">
        <v>7778</v>
      </c>
    </row>
    <row r="323" s="1" customFormat="1">
      <c r="B323" s="48"/>
      <c r="D323" s="216" t="s">
        <v>288</v>
      </c>
      <c r="F323" s="217" t="s">
        <v>7779</v>
      </c>
      <c r="I323" s="218"/>
      <c r="L323" s="48"/>
      <c r="M323" s="219"/>
      <c r="N323" s="49"/>
      <c r="O323" s="49"/>
      <c r="P323" s="49"/>
      <c r="Q323" s="49"/>
      <c r="R323" s="49"/>
      <c r="S323" s="49"/>
      <c r="T323" s="87"/>
      <c r="AT323" s="26" t="s">
        <v>288</v>
      </c>
      <c r="AU323" s="26" t="s">
        <v>87</v>
      </c>
    </row>
    <row r="324" s="1" customFormat="1" ht="16.5" customHeight="1">
      <c r="B324" s="203"/>
      <c r="C324" s="255" t="s">
        <v>1183</v>
      </c>
      <c r="D324" s="255" t="s">
        <v>512</v>
      </c>
      <c r="E324" s="256" t="s">
        <v>7780</v>
      </c>
      <c r="F324" s="257" t="s">
        <v>7781</v>
      </c>
      <c r="G324" s="258" t="s">
        <v>515</v>
      </c>
      <c r="H324" s="259">
        <v>2</v>
      </c>
      <c r="I324" s="260"/>
      <c r="J324" s="261">
        <f>ROUND(I324*H324,2)</f>
        <v>0</v>
      </c>
      <c r="K324" s="257" t="s">
        <v>389</v>
      </c>
      <c r="L324" s="262"/>
      <c r="M324" s="263" t="s">
        <v>5</v>
      </c>
      <c r="N324" s="264" t="s">
        <v>51</v>
      </c>
      <c r="O324" s="49"/>
      <c r="P324" s="213">
        <f>O324*H324</f>
        <v>0</v>
      </c>
      <c r="Q324" s="213">
        <v>0.0010200000000000001</v>
      </c>
      <c r="R324" s="213">
        <f>Q324*H324</f>
        <v>0.0020400000000000001</v>
      </c>
      <c r="S324" s="213">
        <v>0</v>
      </c>
      <c r="T324" s="214">
        <f>S324*H324</f>
        <v>0</v>
      </c>
      <c r="AR324" s="26" t="s">
        <v>316</v>
      </c>
      <c r="AT324" s="26" t="s">
        <v>512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7782</v>
      </c>
    </row>
    <row r="325" s="1" customFormat="1">
      <c r="B325" s="48"/>
      <c r="D325" s="216" t="s">
        <v>288</v>
      </c>
      <c r="F325" s="217" t="s">
        <v>7783</v>
      </c>
      <c r="I325" s="218"/>
      <c r="L325" s="48"/>
      <c r="M325" s="219"/>
      <c r="N325" s="49"/>
      <c r="O325" s="49"/>
      <c r="P325" s="49"/>
      <c r="Q325" s="49"/>
      <c r="R325" s="49"/>
      <c r="S325" s="49"/>
      <c r="T325" s="87"/>
      <c r="AT325" s="26" t="s">
        <v>288</v>
      </c>
      <c r="AU325" s="26" t="s">
        <v>87</v>
      </c>
    </row>
    <row r="326" s="1" customFormat="1" ht="25.5" customHeight="1">
      <c r="B326" s="203"/>
      <c r="C326" s="204" t="s">
        <v>1201</v>
      </c>
      <c r="D326" s="204" t="s">
        <v>282</v>
      </c>
      <c r="E326" s="205" t="s">
        <v>7784</v>
      </c>
      <c r="F326" s="206" t="s">
        <v>7785</v>
      </c>
      <c r="G326" s="207" t="s">
        <v>515</v>
      </c>
      <c r="H326" s="208">
        <v>4</v>
      </c>
      <c r="I326" s="209"/>
      <c r="J326" s="210">
        <f>ROUND(I326*H326,2)</f>
        <v>0</v>
      </c>
      <c r="K326" s="206" t="s">
        <v>389</v>
      </c>
      <c r="L326" s="48"/>
      <c r="M326" s="211" t="s">
        <v>5</v>
      </c>
      <c r="N326" s="212" t="s">
        <v>51</v>
      </c>
      <c r="O326" s="49"/>
      <c r="P326" s="213">
        <f>O326*H326</f>
        <v>0</v>
      </c>
      <c r="Q326" s="213">
        <v>1.0000000000000001E-05</v>
      </c>
      <c r="R326" s="213">
        <f>Q326*H326</f>
        <v>4.0000000000000003E-05</v>
      </c>
      <c r="S326" s="213">
        <v>0</v>
      </c>
      <c r="T326" s="214">
        <f>S326*H326</f>
        <v>0</v>
      </c>
      <c r="AR326" s="26" t="s">
        <v>286</v>
      </c>
      <c r="AT326" s="26" t="s">
        <v>282</v>
      </c>
      <c r="AU326" s="26" t="s">
        <v>87</v>
      </c>
      <c r="AY326" s="26" t="s">
        <v>281</v>
      </c>
      <c r="BE326" s="215">
        <f>IF(N326="základní",J326,0)</f>
        <v>0</v>
      </c>
      <c r="BF326" s="215">
        <f>IF(N326="snížená",J326,0)</f>
        <v>0</v>
      </c>
      <c r="BG326" s="215">
        <f>IF(N326="zákl. přenesená",J326,0)</f>
        <v>0</v>
      </c>
      <c r="BH326" s="215">
        <f>IF(N326="sníž. přenesená",J326,0)</f>
        <v>0</v>
      </c>
      <c r="BI326" s="215">
        <f>IF(N326="nulová",J326,0)</f>
        <v>0</v>
      </c>
      <c r="BJ326" s="26" t="s">
        <v>24</v>
      </c>
      <c r="BK326" s="215">
        <f>ROUND(I326*H326,2)</f>
        <v>0</v>
      </c>
      <c r="BL326" s="26" t="s">
        <v>286</v>
      </c>
      <c r="BM326" s="26" t="s">
        <v>7786</v>
      </c>
    </row>
    <row r="327" s="1" customFormat="1">
      <c r="B327" s="48"/>
      <c r="D327" s="216" t="s">
        <v>288</v>
      </c>
      <c r="F327" s="217" t="s">
        <v>7787</v>
      </c>
      <c r="I327" s="218"/>
      <c r="L327" s="48"/>
      <c r="M327" s="219"/>
      <c r="N327" s="49"/>
      <c r="O327" s="49"/>
      <c r="P327" s="49"/>
      <c r="Q327" s="49"/>
      <c r="R327" s="49"/>
      <c r="S327" s="49"/>
      <c r="T327" s="87"/>
      <c r="AT327" s="26" t="s">
        <v>288</v>
      </c>
      <c r="AU327" s="26" t="s">
        <v>87</v>
      </c>
    </row>
    <row r="328" s="1" customFormat="1" ht="16.5" customHeight="1">
      <c r="B328" s="203"/>
      <c r="C328" s="255" t="s">
        <v>1208</v>
      </c>
      <c r="D328" s="255" t="s">
        <v>512</v>
      </c>
      <c r="E328" s="256" t="s">
        <v>7788</v>
      </c>
      <c r="F328" s="257" t="s">
        <v>7789</v>
      </c>
      <c r="G328" s="258" t="s">
        <v>515</v>
      </c>
      <c r="H328" s="259">
        <v>3</v>
      </c>
      <c r="I328" s="260"/>
      <c r="J328" s="261">
        <f>ROUND(I328*H328,2)</f>
        <v>0</v>
      </c>
      <c r="K328" s="257" t="s">
        <v>389</v>
      </c>
      <c r="L328" s="262"/>
      <c r="M328" s="263" t="s">
        <v>5</v>
      </c>
      <c r="N328" s="264" t="s">
        <v>51</v>
      </c>
      <c r="O328" s="49"/>
      <c r="P328" s="213">
        <f>O328*H328</f>
        <v>0</v>
      </c>
      <c r="Q328" s="213">
        <v>0.0023700000000000001</v>
      </c>
      <c r="R328" s="213">
        <f>Q328*H328</f>
        <v>0.00711</v>
      </c>
      <c r="S328" s="213">
        <v>0</v>
      </c>
      <c r="T328" s="214">
        <f>S328*H328</f>
        <v>0</v>
      </c>
      <c r="AR328" s="26" t="s">
        <v>316</v>
      </c>
      <c r="AT328" s="26" t="s">
        <v>512</v>
      </c>
      <c r="AU328" s="26" t="s">
        <v>87</v>
      </c>
      <c r="AY328" s="26" t="s">
        <v>281</v>
      </c>
      <c r="BE328" s="215">
        <f>IF(N328="základní",J328,0)</f>
        <v>0</v>
      </c>
      <c r="BF328" s="215">
        <f>IF(N328="snížená",J328,0)</f>
        <v>0</v>
      </c>
      <c r="BG328" s="215">
        <f>IF(N328="zákl. přenesená",J328,0)</f>
        <v>0</v>
      </c>
      <c r="BH328" s="215">
        <f>IF(N328="sníž. přenesená",J328,0)</f>
        <v>0</v>
      </c>
      <c r="BI328" s="215">
        <f>IF(N328="nulová",J328,0)</f>
        <v>0</v>
      </c>
      <c r="BJ328" s="26" t="s">
        <v>24</v>
      </c>
      <c r="BK328" s="215">
        <f>ROUND(I328*H328,2)</f>
        <v>0</v>
      </c>
      <c r="BL328" s="26" t="s">
        <v>286</v>
      </c>
      <c r="BM328" s="26" t="s">
        <v>7790</v>
      </c>
    </row>
    <row r="329" s="1" customFormat="1">
      <c r="B329" s="48"/>
      <c r="D329" s="216" t="s">
        <v>288</v>
      </c>
      <c r="F329" s="217" t="s">
        <v>7791</v>
      </c>
      <c r="I329" s="218"/>
      <c r="L329" s="48"/>
      <c r="M329" s="219"/>
      <c r="N329" s="49"/>
      <c r="O329" s="49"/>
      <c r="P329" s="49"/>
      <c r="Q329" s="49"/>
      <c r="R329" s="49"/>
      <c r="S329" s="49"/>
      <c r="T329" s="87"/>
      <c r="AT329" s="26" t="s">
        <v>288</v>
      </c>
      <c r="AU329" s="26" t="s">
        <v>87</v>
      </c>
    </row>
    <row r="330" s="1" customFormat="1" ht="16.5" customHeight="1">
      <c r="B330" s="203"/>
      <c r="C330" s="255" t="s">
        <v>737</v>
      </c>
      <c r="D330" s="255" t="s">
        <v>512</v>
      </c>
      <c r="E330" s="256" t="s">
        <v>7792</v>
      </c>
      <c r="F330" s="257" t="s">
        <v>7793</v>
      </c>
      <c r="G330" s="258" t="s">
        <v>515</v>
      </c>
      <c r="H330" s="259">
        <v>1</v>
      </c>
      <c r="I330" s="260"/>
      <c r="J330" s="261">
        <f>ROUND(I330*H330,2)</f>
        <v>0</v>
      </c>
      <c r="K330" s="257" t="s">
        <v>389</v>
      </c>
      <c r="L330" s="262"/>
      <c r="M330" s="263" t="s">
        <v>5</v>
      </c>
      <c r="N330" s="264" t="s">
        <v>51</v>
      </c>
      <c r="O330" s="49"/>
      <c r="P330" s="213">
        <f>O330*H330</f>
        <v>0</v>
      </c>
      <c r="Q330" s="213">
        <v>0.00263</v>
      </c>
      <c r="R330" s="213">
        <f>Q330*H330</f>
        <v>0.00263</v>
      </c>
      <c r="S330" s="213">
        <v>0</v>
      </c>
      <c r="T330" s="214">
        <f>S330*H330</f>
        <v>0</v>
      </c>
      <c r="AR330" s="26" t="s">
        <v>316</v>
      </c>
      <c r="AT330" s="26" t="s">
        <v>512</v>
      </c>
      <c r="AU330" s="26" t="s">
        <v>87</v>
      </c>
      <c r="AY330" s="26" t="s">
        <v>281</v>
      </c>
      <c r="BE330" s="215">
        <f>IF(N330="základní",J330,0)</f>
        <v>0</v>
      </c>
      <c r="BF330" s="215">
        <f>IF(N330="snížená",J330,0)</f>
        <v>0</v>
      </c>
      <c r="BG330" s="215">
        <f>IF(N330="zákl. přenesená",J330,0)</f>
        <v>0</v>
      </c>
      <c r="BH330" s="215">
        <f>IF(N330="sníž. přenesená",J330,0)</f>
        <v>0</v>
      </c>
      <c r="BI330" s="215">
        <f>IF(N330="nulová",J330,0)</f>
        <v>0</v>
      </c>
      <c r="BJ330" s="26" t="s">
        <v>24</v>
      </c>
      <c r="BK330" s="215">
        <f>ROUND(I330*H330,2)</f>
        <v>0</v>
      </c>
      <c r="BL330" s="26" t="s">
        <v>286</v>
      </c>
      <c r="BM330" s="26" t="s">
        <v>7794</v>
      </c>
    </row>
    <row r="331" s="1" customFormat="1">
      <c r="B331" s="48"/>
      <c r="D331" s="216" t="s">
        <v>288</v>
      </c>
      <c r="F331" s="217" t="s">
        <v>7795</v>
      </c>
      <c r="I331" s="218"/>
      <c r="L331" s="48"/>
      <c r="M331" s="219"/>
      <c r="N331" s="49"/>
      <c r="O331" s="49"/>
      <c r="P331" s="49"/>
      <c r="Q331" s="49"/>
      <c r="R331" s="49"/>
      <c r="S331" s="49"/>
      <c r="T331" s="87"/>
      <c r="AT331" s="26" t="s">
        <v>288</v>
      </c>
      <c r="AU331" s="26" t="s">
        <v>87</v>
      </c>
    </row>
    <row r="332" s="1" customFormat="1" ht="16.5" customHeight="1">
      <c r="B332" s="203"/>
      <c r="C332" s="204" t="s">
        <v>1226</v>
      </c>
      <c r="D332" s="204" t="s">
        <v>282</v>
      </c>
      <c r="E332" s="205" t="s">
        <v>7796</v>
      </c>
      <c r="F332" s="206" t="s">
        <v>7797</v>
      </c>
      <c r="G332" s="207" t="s">
        <v>394</v>
      </c>
      <c r="H332" s="208">
        <v>18</v>
      </c>
      <c r="I332" s="209"/>
      <c r="J332" s="210">
        <f>ROUND(I332*H332,2)</f>
        <v>0</v>
      </c>
      <c r="K332" s="206" t="s">
        <v>389</v>
      </c>
      <c r="L332" s="48"/>
      <c r="M332" s="211" t="s">
        <v>5</v>
      </c>
      <c r="N332" s="212" t="s">
        <v>51</v>
      </c>
      <c r="O332" s="49"/>
      <c r="P332" s="213">
        <f>O332*H332</f>
        <v>0</v>
      </c>
      <c r="Q332" s="213">
        <v>0</v>
      </c>
      <c r="R332" s="213">
        <f>Q332*H332</f>
        <v>0</v>
      </c>
      <c r="S332" s="213">
        <v>0</v>
      </c>
      <c r="T332" s="214">
        <f>S332*H332</f>
        <v>0</v>
      </c>
      <c r="AR332" s="26" t="s">
        <v>286</v>
      </c>
      <c r="AT332" s="26" t="s">
        <v>282</v>
      </c>
      <c r="AU332" s="26" t="s">
        <v>87</v>
      </c>
      <c r="AY332" s="26" t="s">
        <v>281</v>
      </c>
      <c r="BE332" s="215">
        <f>IF(N332="základní",J332,0)</f>
        <v>0</v>
      </c>
      <c r="BF332" s="215">
        <f>IF(N332="snížená",J332,0)</f>
        <v>0</v>
      </c>
      <c r="BG332" s="215">
        <f>IF(N332="zákl. přenesená",J332,0)</f>
        <v>0</v>
      </c>
      <c r="BH332" s="215">
        <f>IF(N332="sníž. přenesená",J332,0)</f>
        <v>0</v>
      </c>
      <c r="BI332" s="215">
        <f>IF(N332="nulová",J332,0)</f>
        <v>0</v>
      </c>
      <c r="BJ332" s="26" t="s">
        <v>24</v>
      </c>
      <c r="BK332" s="215">
        <f>ROUND(I332*H332,2)</f>
        <v>0</v>
      </c>
      <c r="BL332" s="26" t="s">
        <v>286</v>
      </c>
      <c r="BM332" s="26" t="s">
        <v>7798</v>
      </c>
    </row>
    <row r="333" s="1" customFormat="1">
      <c r="B333" s="48"/>
      <c r="D333" s="216" t="s">
        <v>288</v>
      </c>
      <c r="F333" s="217" t="s">
        <v>7799</v>
      </c>
      <c r="I333" s="218"/>
      <c r="L333" s="48"/>
      <c r="M333" s="219"/>
      <c r="N333" s="49"/>
      <c r="O333" s="49"/>
      <c r="P333" s="49"/>
      <c r="Q333" s="49"/>
      <c r="R333" s="49"/>
      <c r="S333" s="49"/>
      <c r="T333" s="87"/>
      <c r="AT333" s="26" t="s">
        <v>288</v>
      </c>
      <c r="AU333" s="26" t="s">
        <v>87</v>
      </c>
    </row>
    <row r="334" s="1" customFormat="1" ht="16.5" customHeight="1">
      <c r="B334" s="203"/>
      <c r="C334" s="204" t="s">
        <v>1238</v>
      </c>
      <c r="D334" s="204" t="s">
        <v>282</v>
      </c>
      <c r="E334" s="205" t="s">
        <v>7800</v>
      </c>
      <c r="F334" s="206" t="s">
        <v>7801</v>
      </c>
      <c r="G334" s="207" t="s">
        <v>5714</v>
      </c>
      <c r="H334" s="208">
        <v>4</v>
      </c>
      <c r="I334" s="209"/>
      <c r="J334" s="210">
        <f>ROUND(I334*H334,2)</f>
        <v>0</v>
      </c>
      <c r="K334" s="206" t="s">
        <v>389</v>
      </c>
      <c r="L334" s="48"/>
      <c r="M334" s="211" t="s">
        <v>5</v>
      </c>
      <c r="N334" s="212" t="s">
        <v>51</v>
      </c>
      <c r="O334" s="49"/>
      <c r="P334" s="213">
        <f>O334*H334</f>
        <v>0</v>
      </c>
      <c r="Q334" s="213">
        <v>0.00010000000000000001</v>
      </c>
      <c r="R334" s="213">
        <f>Q334*H334</f>
        <v>0.00040000000000000002</v>
      </c>
      <c r="S334" s="213">
        <v>0</v>
      </c>
      <c r="T334" s="214">
        <f>S334*H334</f>
        <v>0</v>
      </c>
      <c r="AR334" s="26" t="s">
        <v>286</v>
      </c>
      <c r="AT334" s="26" t="s">
        <v>282</v>
      </c>
      <c r="AU334" s="26" t="s">
        <v>87</v>
      </c>
      <c r="AY334" s="26" t="s">
        <v>281</v>
      </c>
      <c r="BE334" s="215">
        <f>IF(N334="základní",J334,0)</f>
        <v>0</v>
      </c>
      <c r="BF334" s="215">
        <f>IF(N334="snížená",J334,0)</f>
        <v>0</v>
      </c>
      <c r="BG334" s="215">
        <f>IF(N334="zákl. přenesená",J334,0)</f>
        <v>0</v>
      </c>
      <c r="BH334" s="215">
        <f>IF(N334="sníž. přenesená",J334,0)</f>
        <v>0</v>
      </c>
      <c r="BI334" s="215">
        <f>IF(N334="nulová",J334,0)</f>
        <v>0</v>
      </c>
      <c r="BJ334" s="26" t="s">
        <v>24</v>
      </c>
      <c r="BK334" s="215">
        <f>ROUND(I334*H334,2)</f>
        <v>0</v>
      </c>
      <c r="BL334" s="26" t="s">
        <v>286</v>
      </c>
      <c r="BM334" s="26" t="s">
        <v>7802</v>
      </c>
    </row>
    <row r="335" s="1" customFormat="1">
      <c r="B335" s="48"/>
      <c r="D335" s="216" t="s">
        <v>288</v>
      </c>
      <c r="F335" s="217" t="s">
        <v>7803</v>
      </c>
      <c r="I335" s="218"/>
      <c r="L335" s="48"/>
      <c r="M335" s="219"/>
      <c r="N335" s="49"/>
      <c r="O335" s="49"/>
      <c r="P335" s="49"/>
      <c r="Q335" s="49"/>
      <c r="R335" s="49"/>
      <c r="S335" s="49"/>
      <c r="T335" s="87"/>
      <c r="AT335" s="26" t="s">
        <v>288</v>
      </c>
      <c r="AU335" s="26" t="s">
        <v>87</v>
      </c>
    </row>
    <row r="336" s="1" customFormat="1" ht="16.5" customHeight="1">
      <c r="B336" s="203"/>
      <c r="C336" s="204" t="s">
        <v>1248</v>
      </c>
      <c r="D336" s="204" t="s">
        <v>282</v>
      </c>
      <c r="E336" s="205" t="s">
        <v>7804</v>
      </c>
      <c r="F336" s="206" t="s">
        <v>7805</v>
      </c>
      <c r="G336" s="207" t="s">
        <v>5714</v>
      </c>
      <c r="H336" s="208">
        <v>4</v>
      </c>
      <c r="I336" s="209"/>
      <c r="J336" s="210">
        <f>ROUND(I336*H336,2)</f>
        <v>0</v>
      </c>
      <c r="K336" s="206" t="s">
        <v>389</v>
      </c>
      <c r="L336" s="48"/>
      <c r="M336" s="211" t="s">
        <v>5</v>
      </c>
      <c r="N336" s="212" t="s">
        <v>51</v>
      </c>
      <c r="O336" s="49"/>
      <c r="P336" s="213">
        <f>O336*H336</f>
        <v>0</v>
      </c>
      <c r="Q336" s="213">
        <v>0.00018000000000000001</v>
      </c>
      <c r="R336" s="213">
        <f>Q336*H336</f>
        <v>0.00072000000000000005</v>
      </c>
      <c r="S336" s="213">
        <v>0</v>
      </c>
      <c r="T336" s="214">
        <f>S336*H336</f>
        <v>0</v>
      </c>
      <c r="AR336" s="26" t="s">
        <v>286</v>
      </c>
      <c r="AT336" s="26" t="s">
        <v>282</v>
      </c>
      <c r="AU336" s="26" t="s">
        <v>87</v>
      </c>
      <c r="AY336" s="26" t="s">
        <v>281</v>
      </c>
      <c r="BE336" s="215">
        <f>IF(N336="základní",J336,0)</f>
        <v>0</v>
      </c>
      <c r="BF336" s="215">
        <f>IF(N336="snížená",J336,0)</f>
        <v>0</v>
      </c>
      <c r="BG336" s="215">
        <f>IF(N336="zákl. přenesená",J336,0)</f>
        <v>0</v>
      </c>
      <c r="BH336" s="215">
        <f>IF(N336="sníž. přenesená",J336,0)</f>
        <v>0</v>
      </c>
      <c r="BI336" s="215">
        <f>IF(N336="nulová",J336,0)</f>
        <v>0</v>
      </c>
      <c r="BJ336" s="26" t="s">
        <v>24</v>
      </c>
      <c r="BK336" s="215">
        <f>ROUND(I336*H336,2)</f>
        <v>0</v>
      </c>
      <c r="BL336" s="26" t="s">
        <v>286</v>
      </c>
      <c r="BM336" s="26" t="s">
        <v>7806</v>
      </c>
    </row>
    <row r="337" s="1" customFormat="1">
      <c r="B337" s="48"/>
      <c r="D337" s="216" t="s">
        <v>288</v>
      </c>
      <c r="F337" s="217" t="s">
        <v>7807</v>
      </c>
      <c r="I337" s="218"/>
      <c r="L337" s="48"/>
      <c r="M337" s="219"/>
      <c r="N337" s="49"/>
      <c r="O337" s="49"/>
      <c r="P337" s="49"/>
      <c r="Q337" s="49"/>
      <c r="R337" s="49"/>
      <c r="S337" s="49"/>
      <c r="T337" s="87"/>
      <c r="AT337" s="26" t="s">
        <v>288</v>
      </c>
      <c r="AU337" s="26" t="s">
        <v>87</v>
      </c>
    </row>
    <row r="338" s="1" customFormat="1" ht="25.5" customHeight="1">
      <c r="B338" s="203"/>
      <c r="C338" s="204" t="s">
        <v>1253</v>
      </c>
      <c r="D338" s="204" t="s">
        <v>282</v>
      </c>
      <c r="E338" s="205" t="s">
        <v>7808</v>
      </c>
      <c r="F338" s="206" t="s">
        <v>7809</v>
      </c>
      <c r="G338" s="207" t="s">
        <v>515</v>
      </c>
      <c r="H338" s="208">
        <v>3</v>
      </c>
      <c r="I338" s="209"/>
      <c r="J338" s="210">
        <f>ROUND(I338*H338,2)</f>
        <v>0</v>
      </c>
      <c r="K338" s="206" t="s">
        <v>389</v>
      </c>
      <c r="L338" s="48"/>
      <c r="M338" s="211" t="s">
        <v>5</v>
      </c>
      <c r="N338" s="212" t="s">
        <v>51</v>
      </c>
      <c r="O338" s="49"/>
      <c r="P338" s="213">
        <f>O338*H338</f>
        <v>0</v>
      </c>
      <c r="Q338" s="213">
        <v>0</v>
      </c>
      <c r="R338" s="213">
        <f>Q338*H338</f>
        <v>0</v>
      </c>
      <c r="S338" s="213">
        <v>0</v>
      </c>
      <c r="T338" s="214">
        <f>S338*H338</f>
        <v>0</v>
      </c>
      <c r="AR338" s="26" t="s">
        <v>286</v>
      </c>
      <c r="AT338" s="26" t="s">
        <v>282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286</v>
      </c>
      <c r="BM338" s="26" t="s">
        <v>7810</v>
      </c>
    </row>
    <row r="339" s="1" customFormat="1">
      <c r="B339" s="48"/>
      <c r="D339" s="216" t="s">
        <v>288</v>
      </c>
      <c r="F339" s="217" t="s">
        <v>7811</v>
      </c>
      <c r="I339" s="218"/>
      <c r="L339" s="48"/>
      <c r="M339" s="219"/>
      <c r="N339" s="49"/>
      <c r="O339" s="49"/>
      <c r="P339" s="49"/>
      <c r="Q339" s="49"/>
      <c r="R339" s="49"/>
      <c r="S339" s="49"/>
      <c r="T339" s="87"/>
      <c r="AT339" s="26" t="s">
        <v>288</v>
      </c>
      <c r="AU339" s="26" t="s">
        <v>87</v>
      </c>
    </row>
    <row r="340" s="1" customFormat="1" ht="16.5" customHeight="1">
      <c r="B340" s="203"/>
      <c r="C340" s="255" t="s">
        <v>1257</v>
      </c>
      <c r="D340" s="255" t="s">
        <v>512</v>
      </c>
      <c r="E340" s="256" t="s">
        <v>7812</v>
      </c>
      <c r="F340" s="257" t="s">
        <v>7813</v>
      </c>
      <c r="G340" s="258" t="s">
        <v>515</v>
      </c>
      <c r="H340" s="259">
        <v>2</v>
      </c>
      <c r="I340" s="260"/>
      <c r="J340" s="261">
        <f>ROUND(I340*H340,2)</f>
        <v>0</v>
      </c>
      <c r="K340" s="257" t="s">
        <v>389</v>
      </c>
      <c r="L340" s="262"/>
      <c r="M340" s="263" t="s">
        <v>5</v>
      </c>
      <c r="N340" s="264" t="s">
        <v>51</v>
      </c>
      <c r="O340" s="49"/>
      <c r="P340" s="213">
        <f>O340*H340</f>
        <v>0</v>
      </c>
      <c r="Q340" s="213">
        <v>0.00035</v>
      </c>
      <c r="R340" s="213">
        <f>Q340*H340</f>
        <v>0.00069999999999999999</v>
      </c>
      <c r="S340" s="213">
        <v>0</v>
      </c>
      <c r="T340" s="214">
        <f>S340*H340</f>
        <v>0</v>
      </c>
      <c r="AR340" s="26" t="s">
        <v>316</v>
      </c>
      <c r="AT340" s="26" t="s">
        <v>512</v>
      </c>
      <c r="AU340" s="26" t="s">
        <v>87</v>
      </c>
      <c r="AY340" s="26" t="s">
        <v>281</v>
      </c>
      <c r="BE340" s="215">
        <f>IF(N340="základní",J340,0)</f>
        <v>0</v>
      </c>
      <c r="BF340" s="215">
        <f>IF(N340="snížená",J340,0)</f>
        <v>0</v>
      </c>
      <c r="BG340" s="215">
        <f>IF(N340="zákl. přenesená",J340,0)</f>
        <v>0</v>
      </c>
      <c r="BH340" s="215">
        <f>IF(N340="sníž. přenesená",J340,0)</f>
        <v>0</v>
      </c>
      <c r="BI340" s="215">
        <f>IF(N340="nulová",J340,0)</f>
        <v>0</v>
      </c>
      <c r="BJ340" s="26" t="s">
        <v>24</v>
      </c>
      <c r="BK340" s="215">
        <f>ROUND(I340*H340,2)</f>
        <v>0</v>
      </c>
      <c r="BL340" s="26" t="s">
        <v>286</v>
      </c>
      <c r="BM340" s="26" t="s">
        <v>7814</v>
      </c>
    </row>
    <row r="341" s="1" customFormat="1">
      <c r="B341" s="48"/>
      <c r="D341" s="216" t="s">
        <v>288</v>
      </c>
      <c r="F341" s="217" t="s">
        <v>7815</v>
      </c>
      <c r="I341" s="218"/>
      <c r="L341" s="48"/>
      <c r="M341" s="219"/>
      <c r="N341" s="49"/>
      <c r="O341" s="49"/>
      <c r="P341" s="49"/>
      <c r="Q341" s="49"/>
      <c r="R341" s="49"/>
      <c r="S341" s="49"/>
      <c r="T341" s="87"/>
      <c r="AT341" s="26" t="s">
        <v>288</v>
      </c>
      <c r="AU341" s="26" t="s">
        <v>87</v>
      </c>
    </row>
    <row r="342" s="1" customFormat="1" ht="16.5" customHeight="1">
      <c r="B342" s="203"/>
      <c r="C342" s="255" t="s">
        <v>1261</v>
      </c>
      <c r="D342" s="255" t="s">
        <v>512</v>
      </c>
      <c r="E342" s="256" t="s">
        <v>7816</v>
      </c>
      <c r="F342" s="257" t="s">
        <v>7817</v>
      </c>
      <c r="G342" s="258" t="s">
        <v>515</v>
      </c>
      <c r="H342" s="259">
        <v>1</v>
      </c>
      <c r="I342" s="260"/>
      <c r="J342" s="261">
        <f>ROUND(I342*H342,2)</f>
        <v>0</v>
      </c>
      <c r="K342" s="257" t="s">
        <v>389</v>
      </c>
      <c r="L342" s="262"/>
      <c r="M342" s="263" t="s">
        <v>5</v>
      </c>
      <c r="N342" s="264" t="s">
        <v>51</v>
      </c>
      <c r="O342" s="49"/>
      <c r="P342" s="213">
        <f>O342*H342</f>
        <v>0</v>
      </c>
      <c r="Q342" s="213">
        <v>0.00025999999999999998</v>
      </c>
      <c r="R342" s="213">
        <f>Q342*H342</f>
        <v>0.00025999999999999998</v>
      </c>
      <c r="S342" s="213">
        <v>0</v>
      </c>
      <c r="T342" s="214">
        <f>S342*H342</f>
        <v>0</v>
      </c>
      <c r="AR342" s="26" t="s">
        <v>316</v>
      </c>
      <c r="AT342" s="26" t="s">
        <v>512</v>
      </c>
      <c r="AU342" s="26" t="s">
        <v>87</v>
      </c>
      <c r="AY342" s="26" t="s">
        <v>281</v>
      </c>
      <c r="BE342" s="215">
        <f>IF(N342="základní",J342,0)</f>
        <v>0</v>
      </c>
      <c r="BF342" s="215">
        <f>IF(N342="snížená",J342,0)</f>
        <v>0</v>
      </c>
      <c r="BG342" s="215">
        <f>IF(N342="zákl. přenesená",J342,0)</f>
        <v>0</v>
      </c>
      <c r="BH342" s="215">
        <f>IF(N342="sníž. přenesená",J342,0)</f>
        <v>0</v>
      </c>
      <c r="BI342" s="215">
        <f>IF(N342="nulová",J342,0)</f>
        <v>0</v>
      </c>
      <c r="BJ342" s="26" t="s">
        <v>24</v>
      </c>
      <c r="BK342" s="215">
        <f>ROUND(I342*H342,2)</f>
        <v>0</v>
      </c>
      <c r="BL342" s="26" t="s">
        <v>286</v>
      </c>
      <c r="BM342" s="26" t="s">
        <v>7818</v>
      </c>
    </row>
    <row r="343" s="1" customFormat="1">
      <c r="B343" s="48"/>
      <c r="D343" s="216" t="s">
        <v>288</v>
      </c>
      <c r="F343" s="217" t="s">
        <v>7819</v>
      </c>
      <c r="I343" s="218"/>
      <c r="L343" s="48"/>
      <c r="M343" s="219"/>
      <c r="N343" s="49"/>
      <c r="O343" s="49"/>
      <c r="P343" s="49"/>
      <c r="Q343" s="49"/>
      <c r="R343" s="49"/>
      <c r="S343" s="49"/>
      <c r="T343" s="87"/>
      <c r="AT343" s="26" t="s">
        <v>288</v>
      </c>
      <c r="AU343" s="26" t="s">
        <v>87</v>
      </c>
    </row>
    <row r="344" s="1" customFormat="1" ht="25.5" customHeight="1">
      <c r="B344" s="203"/>
      <c r="C344" s="204" t="s">
        <v>1265</v>
      </c>
      <c r="D344" s="204" t="s">
        <v>282</v>
      </c>
      <c r="E344" s="205" t="s">
        <v>7820</v>
      </c>
      <c r="F344" s="206" t="s">
        <v>7821</v>
      </c>
      <c r="G344" s="207" t="s">
        <v>515</v>
      </c>
      <c r="H344" s="208">
        <v>4</v>
      </c>
      <c r="I344" s="209"/>
      <c r="J344" s="210">
        <f>ROUND(I344*H344,2)</f>
        <v>0</v>
      </c>
      <c r="K344" s="206" t="s">
        <v>389</v>
      </c>
      <c r="L344" s="48"/>
      <c r="M344" s="211" t="s">
        <v>5</v>
      </c>
      <c r="N344" s="212" t="s">
        <v>51</v>
      </c>
      <c r="O344" s="49"/>
      <c r="P344" s="213">
        <f>O344*H344</f>
        <v>0</v>
      </c>
      <c r="Q344" s="213">
        <v>1.92726</v>
      </c>
      <c r="R344" s="213">
        <f>Q344*H344</f>
        <v>7.7090399999999999</v>
      </c>
      <c r="S344" s="213">
        <v>0</v>
      </c>
      <c r="T344" s="214">
        <f>S344*H344</f>
        <v>0</v>
      </c>
      <c r="AR344" s="26" t="s">
        <v>286</v>
      </c>
      <c r="AT344" s="26" t="s">
        <v>282</v>
      </c>
      <c r="AU344" s="26" t="s">
        <v>87</v>
      </c>
      <c r="AY344" s="26" t="s">
        <v>281</v>
      </c>
      <c r="BE344" s="215">
        <f>IF(N344="základní",J344,0)</f>
        <v>0</v>
      </c>
      <c r="BF344" s="215">
        <f>IF(N344="snížená",J344,0)</f>
        <v>0</v>
      </c>
      <c r="BG344" s="215">
        <f>IF(N344="zákl. přenesená",J344,0)</f>
        <v>0</v>
      </c>
      <c r="BH344" s="215">
        <f>IF(N344="sníž. přenesená",J344,0)</f>
        <v>0</v>
      </c>
      <c r="BI344" s="215">
        <f>IF(N344="nulová",J344,0)</f>
        <v>0</v>
      </c>
      <c r="BJ344" s="26" t="s">
        <v>24</v>
      </c>
      <c r="BK344" s="215">
        <f>ROUND(I344*H344,2)</f>
        <v>0</v>
      </c>
      <c r="BL344" s="26" t="s">
        <v>286</v>
      </c>
      <c r="BM344" s="26" t="s">
        <v>7822</v>
      </c>
    </row>
    <row r="345" s="1" customFormat="1">
      <c r="B345" s="48"/>
      <c r="D345" s="216" t="s">
        <v>288</v>
      </c>
      <c r="F345" s="217" t="s">
        <v>7823</v>
      </c>
      <c r="I345" s="218"/>
      <c r="L345" s="48"/>
      <c r="M345" s="219"/>
      <c r="N345" s="49"/>
      <c r="O345" s="49"/>
      <c r="P345" s="49"/>
      <c r="Q345" s="49"/>
      <c r="R345" s="49"/>
      <c r="S345" s="49"/>
      <c r="T345" s="87"/>
      <c r="AT345" s="26" t="s">
        <v>288</v>
      </c>
      <c r="AU345" s="26" t="s">
        <v>87</v>
      </c>
    </row>
    <row r="346" s="1" customFormat="1" ht="16.5" customHeight="1">
      <c r="B346" s="203"/>
      <c r="C346" s="255" t="s">
        <v>1269</v>
      </c>
      <c r="D346" s="255" t="s">
        <v>512</v>
      </c>
      <c r="E346" s="256" t="s">
        <v>7824</v>
      </c>
      <c r="F346" s="257" t="s">
        <v>7825</v>
      </c>
      <c r="G346" s="258" t="s">
        <v>515</v>
      </c>
      <c r="H346" s="259">
        <v>1</v>
      </c>
      <c r="I346" s="260"/>
      <c r="J346" s="261">
        <f>ROUND(I346*H346,2)</f>
        <v>0</v>
      </c>
      <c r="K346" s="257" t="s">
        <v>389</v>
      </c>
      <c r="L346" s="262"/>
      <c r="M346" s="263" t="s">
        <v>5</v>
      </c>
      <c r="N346" s="264" t="s">
        <v>51</v>
      </c>
      <c r="O346" s="49"/>
      <c r="P346" s="213">
        <f>O346*H346</f>
        <v>0</v>
      </c>
      <c r="Q346" s="213">
        <v>1.008</v>
      </c>
      <c r="R346" s="213">
        <f>Q346*H346</f>
        <v>1.008</v>
      </c>
      <c r="S346" s="213">
        <v>0</v>
      </c>
      <c r="T346" s="214">
        <f>S346*H346</f>
        <v>0</v>
      </c>
      <c r="AR346" s="26" t="s">
        <v>316</v>
      </c>
      <c r="AT346" s="26" t="s">
        <v>512</v>
      </c>
      <c r="AU346" s="26" t="s">
        <v>87</v>
      </c>
      <c r="AY346" s="26" t="s">
        <v>281</v>
      </c>
      <c r="BE346" s="215">
        <f>IF(N346="základní",J346,0)</f>
        <v>0</v>
      </c>
      <c r="BF346" s="215">
        <f>IF(N346="snížená",J346,0)</f>
        <v>0</v>
      </c>
      <c r="BG346" s="215">
        <f>IF(N346="zákl. přenesená",J346,0)</f>
        <v>0</v>
      </c>
      <c r="BH346" s="215">
        <f>IF(N346="sníž. přenesená",J346,0)</f>
        <v>0</v>
      </c>
      <c r="BI346" s="215">
        <f>IF(N346="nulová",J346,0)</f>
        <v>0</v>
      </c>
      <c r="BJ346" s="26" t="s">
        <v>24</v>
      </c>
      <c r="BK346" s="215">
        <f>ROUND(I346*H346,2)</f>
        <v>0</v>
      </c>
      <c r="BL346" s="26" t="s">
        <v>286</v>
      </c>
      <c r="BM346" s="26" t="s">
        <v>7826</v>
      </c>
    </row>
    <row r="347" s="1" customFormat="1">
      <c r="B347" s="48"/>
      <c r="D347" s="216" t="s">
        <v>288</v>
      </c>
      <c r="F347" s="217" t="s">
        <v>7827</v>
      </c>
      <c r="I347" s="218"/>
      <c r="L347" s="48"/>
      <c r="M347" s="219"/>
      <c r="N347" s="49"/>
      <c r="O347" s="49"/>
      <c r="P347" s="49"/>
      <c r="Q347" s="49"/>
      <c r="R347" s="49"/>
      <c r="S347" s="49"/>
      <c r="T347" s="87"/>
      <c r="AT347" s="26" t="s">
        <v>288</v>
      </c>
      <c r="AU347" s="26" t="s">
        <v>87</v>
      </c>
    </row>
    <row r="348" s="1" customFormat="1" ht="16.5" customHeight="1">
      <c r="B348" s="203"/>
      <c r="C348" s="255" t="s">
        <v>1273</v>
      </c>
      <c r="D348" s="255" t="s">
        <v>512</v>
      </c>
      <c r="E348" s="256" t="s">
        <v>7828</v>
      </c>
      <c r="F348" s="257" t="s">
        <v>7829</v>
      </c>
      <c r="G348" s="258" t="s">
        <v>515</v>
      </c>
      <c r="H348" s="259">
        <v>2</v>
      </c>
      <c r="I348" s="260"/>
      <c r="J348" s="261">
        <f>ROUND(I348*H348,2)</f>
        <v>0</v>
      </c>
      <c r="K348" s="257" t="s">
        <v>389</v>
      </c>
      <c r="L348" s="262"/>
      <c r="M348" s="263" t="s">
        <v>5</v>
      </c>
      <c r="N348" s="264" t="s">
        <v>51</v>
      </c>
      <c r="O348" s="49"/>
      <c r="P348" s="213">
        <f>O348*H348</f>
        <v>0</v>
      </c>
      <c r="Q348" s="213">
        <v>0.504</v>
      </c>
      <c r="R348" s="213">
        <f>Q348*H348</f>
        <v>1.008</v>
      </c>
      <c r="S348" s="213">
        <v>0</v>
      </c>
      <c r="T348" s="214">
        <f>S348*H348</f>
        <v>0</v>
      </c>
      <c r="AR348" s="26" t="s">
        <v>316</v>
      </c>
      <c r="AT348" s="26" t="s">
        <v>512</v>
      </c>
      <c r="AU348" s="26" t="s">
        <v>87</v>
      </c>
      <c r="AY348" s="26" t="s">
        <v>281</v>
      </c>
      <c r="BE348" s="215">
        <f>IF(N348="základní",J348,0)</f>
        <v>0</v>
      </c>
      <c r="BF348" s="215">
        <f>IF(N348="snížená",J348,0)</f>
        <v>0</v>
      </c>
      <c r="BG348" s="215">
        <f>IF(N348="zákl. přenesená",J348,0)</f>
        <v>0</v>
      </c>
      <c r="BH348" s="215">
        <f>IF(N348="sníž. přenesená",J348,0)</f>
        <v>0</v>
      </c>
      <c r="BI348" s="215">
        <f>IF(N348="nulová",J348,0)</f>
        <v>0</v>
      </c>
      <c r="BJ348" s="26" t="s">
        <v>24</v>
      </c>
      <c r="BK348" s="215">
        <f>ROUND(I348*H348,2)</f>
        <v>0</v>
      </c>
      <c r="BL348" s="26" t="s">
        <v>286</v>
      </c>
      <c r="BM348" s="26" t="s">
        <v>7830</v>
      </c>
    </row>
    <row r="349" s="1" customFormat="1">
      <c r="B349" s="48"/>
      <c r="D349" s="216" t="s">
        <v>288</v>
      </c>
      <c r="F349" s="217" t="s">
        <v>7831</v>
      </c>
      <c r="I349" s="218"/>
      <c r="L349" s="48"/>
      <c r="M349" s="219"/>
      <c r="N349" s="49"/>
      <c r="O349" s="49"/>
      <c r="P349" s="49"/>
      <c r="Q349" s="49"/>
      <c r="R349" s="49"/>
      <c r="S349" s="49"/>
      <c r="T349" s="87"/>
      <c r="AT349" s="26" t="s">
        <v>288</v>
      </c>
      <c r="AU349" s="26" t="s">
        <v>87</v>
      </c>
    </row>
    <row r="350" s="1" customFormat="1" ht="16.5" customHeight="1">
      <c r="B350" s="203"/>
      <c r="C350" s="255" t="s">
        <v>1277</v>
      </c>
      <c r="D350" s="255" t="s">
        <v>512</v>
      </c>
      <c r="E350" s="256" t="s">
        <v>7832</v>
      </c>
      <c r="F350" s="257" t="s">
        <v>7833</v>
      </c>
      <c r="G350" s="258" t="s">
        <v>515</v>
      </c>
      <c r="H350" s="259">
        <v>2</v>
      </c>
      <c r="I350" s="260"/>
      <c r="J350" s="261">
        <f>ROUND(I350*H350,2)</f>
        <v>0</v>
      </c>
      <c r="K350" s="257" t="s">
        <v>389</v>
      </c>
      <c r="L350" s="262"/>
      <c r="M350" s="263" t="s">
        <v>5</v>
      </c>
      <c r="N350" s="264" t="s">
        <v>51</v>
      </c>
      <c r="O350" s="49"/>
      <c r="P350" s="213">
        <f>O350*H350</f>
        <v>0</v>
      </c>
      <c r="Q350" s="213">
        <v>0.252</v>
      </c>
      <c r="R350" s="213">
        <f>Q350*H350</f>
        <v>0.504</v>
      </c>
      <c r="S350" s="213">
        <v>0</v>
      </c>
      <c r="T350" s="214">
        <f>S350*H350</f>
        <v>0</v>
      </c>
      <c r="AR350" s="26" t="s">
        <v>316</v>
      </c>
      <c r="AT350" s="26" t="s">
        <v>512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286</v>
      </c>
      <c r="BM350" s="26" t="s">
        <v>7834</v>
      </c>
    </row>
    <row r="351" s="1" customFormat="1">
      <c r="B351" s="48"/>
      <c r="D351" s="216" t="s">
        <v>288</v>
      </c>
      <c r="F351" s="217" t="s">
        <v>7835</v>
      </c>
      <c r="I351" s="218"/>
      <c r="L351" s="48"/>
      <c r="M351" s="219"/>
      <c r="N351" s="49"/>
      <c r="O351" s="49"/>
      <c r="P351" s="49"/>
      <c r="Q351" s="49"/>
      <c r="R351" s="49"/>
      <c r="S351" s="49"/>
      <c r="T351" s="87"/>
      <c r="AT351" s="26" t="s">
        <v>288</v>
      </c>
      <c r="AU351" s="26" t="s">
        <v>87</v>
      </c>
    </row>
    <row r="352" s="1" customFormat="1" ht="16.5" customHeight="1">
      <c r="B352" s="203"/>
      <c r="C352" s="255" t="s">
        <v>1281</v>
      </c>
      <c r="D352" s="255" t="s">
        <v>512</v>
      </c>
      <c r="E352" s="256" t="s">
        <v>7836</v>
      </c>
      <c r="F352" s="257" t="s">
        <v>7837</v>
      </c>
      <c r="G352" s="258" t="s">
        <v>515</v>
      </c>
      <c r="H352" s="259">
        <v>2</v>
      </c>
      <c r="I352" s="260"/>
      <c r="J352" s="261">
        <f>ROUND(I352*H352,2)</f>
        <v>0</v>
      </c>
      <c r="K352" s="257" t="s">
        <v>389</v>
      </c>
      <c r="L352" s="262"/>
      <c r="M352" s="263" t="s">
        <v>5</v>
      </c>
      <c r="N352" s="264" t="s">
        <v>51</v>
      </c>
      <c r="O352" s="49"/>
      <c r="P352" s="213">
        <f>O352*H352</f>
        <v>0</v>
      </c>
      <c r="Q352" s="213">
        <v>0.53000000000000003</v>
      </c>
      <c r="R352" s="213">
        <f>Q352*H352</f>
        <v>1.0600000000000001</v>
      </c>
      <c r="S352" s="213">
        <v>0</v>
      </c>
      <c r="T352" s="214">
        <f>S352*H352</f>
        <v>0</v>
      </c>
      <c r="AR352" s="26" t="s">
        <v>316</v>
      </c>
      <c r="AT352" s="26" t="s">
        <v>512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286</v>
      </c>
      <c r="BM352" s="26" t="s">
        <v>7838</v>
      </c>
    </row>
    <row r="353" s="1" customFormat="1">
      <c r="B353" s="48"/>
      <c r="D353" s="216" t="s">
        <v>288</v>
      </c>
      <c r="F353" s="217" t="s">
        <v>7839</v>
      </c>
      <c r="I353" s="218"/>
      <c r="L353" s="48"/>
      <c r="M353" s="219"/>
      <c r="N353" s="49"/>
      <c r="O353" s="49"/>
      <c r="P353" s="49"/>
      <c r="Q353" s="49"/>
      <c r="R353" s="49"/>
      <c r="S353" s="49"/>
      <c r="T353" s="87"/>
      <c r="AT353" s="26" t="s">
        <v>288</v>
      </c>
      <c r="AU353" s="26" t="s">
        <v>87</v>
      </c>
    </row>
    <row r="354" s="1" customFormat="1" ht="16.5" customHeight="1">
      <c r="B354" s="203"/>
      <c r="C354" s="255" t="s">
        <v>1287</v>
      </c>
      <c r="D354" s="255" t="s">
        <v>512</v>
      </c>
      <c r="E354" s="256" t="s">
        <v>7840</v>
      </c>
      <c r="F354" s="257" t="s">
        <v>7841</v>
      </c>
      <c r="G354" s="258" t="s">
        <v>515</v>
      </c>
      <c r="H354" s="259">
        <v>3</v>
      </c>
      <c r="I354" s="260"/>
      <c r="J354" s="261">
        <f>ROUND(I354*H354,2)</f>
        <v>0</v>
      </c>
      <c r="K354" s="257" t="s">
        <v>5</v>
      </c>
      <c r="L354" s="262"/>
      <c r="M354" s="263" t="s">
        <v>5</v>
      </c>
      <c r="N354" s="264" t="s">
        <v>51</v>
      </c>
      <c r="O354" s="49"/>
      <c r="P354" s="213">
        <f>O354*H354</f>
        <v>0</v>
      </c>
      <c r="Q354" s="213">
        <v>0.46500000000000002</v>
      </c>
      <c r="R354" s="213">
        <f>Q354*H354</f>
        <v>1.395</v>
      </c>
      <c r="S354" s="213">
        <v>0</v>
      </c>
      <c r="T354" s="214">
        <f>S354*H354</f>
        <v>0</v>
      </c>
      <c r="AR354" s="26" t="s">
        <v>316</v>
      </c>
      <c r="AT354" s="26" t="s">
        <v>512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7842</v>
      </c>
    </row>
    <row r="355" s="1" customFormat="1">
      <c r="B355" s="48"/>
      <c r="D355" s="216" t="s">
        <v>288</v>
      </c>
      <c r="F355" s="217" t="s">
        <v>7841</v>
      </c>
      <c r="I355" s="218"/>
      <c r="L355" s="48"/>
      <c r="M355" s="219"/>
      <c r="N355" s="49"/>
      <c r="O355" s="49"/>
      <c r="P355" s="49"/>
      <c r="Q355" s="49"/>
      <c r="R355" s="49"/>
      <c r="S355" s="49"/>
      <c r="T355" s="87"/>
      <c r="AT355" s="26" t="s">
        <v>288</v>
      </c>
      <c r="AU355" s="26" t="s">
        <v>87</v>
      </c>
    </row>
    <row r="356" s="1" customFormat="1" ht="16.5" customHeight="1">
      <c r="B356" s="203"/>
      <c r="C356" s="255" t="s">
        <v>1294</v>
      </c>
      <c r="D356" s="255" t="s">
        <v>512</v>
      </c>
      <c r="E356" s="256" t="s">
        <v>7843</v>
      </c>
      <c r="F356" s="257" t="s">
        <v>7844</v>
      </c>
      <c r="G356" s="258" t="s">
        <v>515</v>
      </c>
      <c r="H356" s="259">
        <v>4</v>
      </c>
      <c r="I356" s="260"/>
      <c r="J356" s="261">
        <f>ROUND(I356*H356,2)</f>
        <v>0</v>
      </c>
      <c r="K356" s="257" t="s">
        <v>389</v>
      </c>
      <c r="L356" s="262"/>
      <c r="M356" s="263" t="s">
        <v>5</v>
      </c>
      <c r="N356" s="264" t="s">
        <v>51</v>
      </c>
      <c r="O356" s="49"/>
      <c r="P356" s="213">
        <f>O356*H356</f>
        <v>0</v>
      </c>
      <c r="Q356" s="213">
        <v>1.3500000000000001</v>
      </c>
      <c r="R356" s="213">
        <f>Q356*H356</f>
        <v>5.4000000000000004</v>
      </c>
      <c r="S356" s="213">
        <v>0</v>
      </c>
      <c r="T356" s="214">
        <f>S356*H356</f>
        <v>0</v>
      </c>
      <c r="AR356" s="26" t="s">
        <v>316</v>
      </c>
      <c r="AT356" s="26" t="s">
        <v>512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7845</v>
      </c>
    </row>
    <row r="357" s="1" customFormat="1">
      <c r="B357" s="48"/>
      <c r="D357" s="216" t="s">
        <v>288</v>
      </c>
      <c r="F357" s="217" t="s">
        <v>7846</v>
      </c>
      <c r="I357" s="218"/>
      <c r="L357" s="48"/>
      <c r="M357" s="219"/>
      <c r="N357" s="49"/>
      <c r="O357" s="49"/>
      <c r="P357" s="49"/>
      <c r="Q357" s="49"/>
      <c r="R357" s="49"/>
      <c r="S357" s="49"/>
      <c r="T357" s="87"/>
      <c r="AT357" s="26" t="s">
        <v>288</v>
      </c>
      <c r="AU357" s="26" t="s">
        <v>87</v>
      </c>
    </row>
    <row r="358" s="1" customFormat="1" ht="25.5" customHeight="1">
      <c r="B358" s="203"/>
      <c r="C358" s="204" t="s">
        <v>1299</v>
      </c>
      <c r="D358" s="204" t="s">
        <v>282</v>
      </c>
      <c r="E358" s="205" t="s">
        <v>7847</v>
      </c>
      <c r="F358" s="206" t="s">
        <v>7848</v>
      </c>
      <c r="G358" s="207" t="s">
        <v>515</v>
      </c>
      <c r="H358" s="208">
        <v>1</v>
      </c>
      <c r="I358" s="209"/>
      <c r="J358" s="210">
        <f>ROUND(I358*H358,2)</f>
        <v>0</v>
      </c>
      <c r="K358" s="206" t="s">
        <v>389</v>
      </c>
      <c r="L358" s="48"/>
      <c r="M358" s="211" t="s">
        <v>5</v>
      </c>
      <c r="N358" s="212" t="s">
        <v>51</v>
      </c>
      <c r="O358" s="49"/>
      <c r="P358" s="213">
        <f>O358*H358</f>
        <v>0</v>
      </c>
      <c r="Q358" s="213">
        <v>0.068959999999999994</v>
      </c>
      <c r="R358" s="213">
        <f>Q358*H358</f>
        <v>0.068959999999999994</v>
      </c>
      <c r="S358" s="213">
        <v>0</v>
      </c>
      <c r="T358" s="214">
        <f>S358*H358</f>
        <v>0</v>
      </c>
      <c r="AR358" s="26" t="s">
        <v>286</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286</v>
      </c>
      <c r="BM358" s="26" t="s">
        <v>7849</v>
      </c>
    </row>
    <row r="359" s="1" customFormat="1">
      <c r="B359" s="48"/>
      <c r="D359" s="216" t="s">
        <v>288</v>
      </c>
      <c r="F359" s="217" t="s">
        <v>7850</v>
      </c>
      <c r="I359" s="218"/>
      <c r="L359" s="48"/>
      <c r="M359" s="219"/>
      <c r="N359" s="49"/>
      <c r="O359" s="49"/>
      <c r="P359" s="49"/>
      <c r="Q359" s="49"/>
      <c r="R359" s="49"/>
      <c r="S359" s="49"/>
      <c r="T359" s="87"/>
      <c r="AT359" s="26" t="s">
        <v>288</v>
      </c>
      <c r="AU359" s="26" t="s">
        <v>87</v>
      </c>
    </row>
    <row r="360" s="1" customFormat="1" ht="25.5" customHeight="1">
      <c r="B360" s="203"/>
      <c r="C360" s="204" t="s">
        <v>1304</v>
      </c>
      <c r="D360" s="204" t="s">
        <v>282</v>
      </c>
      <c r="E360" s="205" t="s">
        <v>7851</v>
      </c>
      <c r="F360" s="206" t="s">
        <v>7852</v>
      </c>
      <c r="G360" s="207" t="s">
        <v>515</v>
      </c>
      <c r="H360" s="208">
        <v>2</v>
      </c>
      <c r="I360" s="209"/>
      <c r="J360" s="210">
        <f>ROUND(I360*H360,2)</f>
        <v>0</v>
      </c>
      <c r="K360" s="206" t="s">
        <v>389</v>
      </c>
      <c r="L360" s="48"/>
      <c r="M360" s="211" t="s">
        <v>5</v>
      </c>
      <c r="N360" s="212" t="s">
        <v>51</v>
      </c>
      <c r="O360" s="49"/>
      <c r="P360" s="213">
        <f>O360*H360</f>
        <v>0</v>
      </c>
      <c r="Q360" s="213">
        <v>0.074370000000000006</v>
      </c>
      <c r="R360" s="213">
        <f>Q360*H360</f>
        <v>0.14874000000000001</v>
      </c>
      <c r="S360" s="213">
        <v>0</v>
      </c>
      <c r="T360" s="214">
        <f>S360*H360</f>
        <v>0</v>
      </c>
      <c r="AR360" s="26" t="s">
        <v>286</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286</v>
      </c>
      <c r="BM360" s="26" t="s">
        <v>7853</v>
      </c>
    </row>
    <row r="361" s="1" customFormat="1">
      <c r="B361" s="48"/>
      <c r="D361" s="216" t="s">
        <v>288</v>
      </c>
      <c r="F361" s="217" t="s">
        <v>7854</v>
      </c>
      <c r="I361" s="218"/>
      <c r="L361" s="48"/>
      <c r="M361" s="219"/>
      <c r="N361" s="49"/>
      <c r="O361" s="49"/>
      <c r="P361" s="49"/>
      <c r="Q361" s="49"/>
      <c r="R361" s="49"/>
      <c r="S361" s="49"/>
      <c r="T361" s="87"/>
      <c r="AT361" s="26" t="s">
        <v>288</v>
      </c>
      <c r="AU361" s="26" t="s">
        <v>87</v>
      </c>
    </row>
    <row r="362" s="1" customFormat="1" ht="25.5" customHeight="1">
      <c r="B362" s="203"/>
      <c r="C362" s="204" t="s">
        <v>1314</v>
      </c>
      <c r="D362" s="204" t="s">
        <v>282</v>
      </c>
      <c r="E362" s="205" t="s">
        <v>7855</v>
      </c>
      <c r="F362" s="206" t="s">
        <v>7856</v>
      </c>
      <c r="G362" s="207" t="s">
        <v>515</v>
      </c>
      <c r="H362" s="208">
        <v>3</v>
      </c>
      <c r="I362" s="209"/>
      <c r="J362" s="210">
        <f>ROUND(I362*H362,2)</f>
        <v>0</v>
      </c>
      <c r="K362" s="206" t="s">
        <v>389</v>
      </c>
      <c r="L362" s="48"/>
      <c r="M362" s="211" t="s">
        <v>5</v>
      </c>
      <c r="N362" s="212" t="s">
        <v>51</v>
      </c>
      <c r="O362" s="49"/>
      <c r="P362" s="213">
        <f>O362*H362</f>
        <v>0</v>
      </c>
      <c r="Q362" s="213">
        <v>0.01136</v>
      </c>
      <c r="R362" s="213">
        <f>Q362*H362</f>
        <v>0.034079999999999999</v>
      </c>
      <c r="S362" s="213">
        <v>0</v>
      </c>
      <c r="T362" s="214">
        <f>S362*H362</f>
        <v>0</v>
      </c>
      <c r="AR362" s="26" t="s">
        <v>286</v>
      </c>
      <c r="AT362" s="26" t="s">
        <v>282</v>
      </c>
      <c r="AU362" s="26" t="s">
        <v>87</v>
      </c>
      <c r="AY362" s="26" t="s">
        <v>281</v>
      </c>
      <c r="BE362" s="215">
        <f>IF(N362="základní",J362,0)</f>
        <v>0</v>
      </c>
      <c r="BF362" s="215">
        <f>IF(N362="snížená",J362,0)</f>
        <v>0</v>
      </c>
      <c r="BG362" s="215">
        <f>IF(N362="zákl. přenesená",J362,0)</f>
        <v>0</v>
      </c>
      <c r="BH362" s="215">
        <f>IF(N362="sníž. přenesená",J362,0)</f>
        <v>0</v>
      </c>
      <c r="BI362" s="215">
        <f>IF(N362="nulová",J362,0)</f>
        <v>0</v>
      </c>
      <c r="BJ362" s="26" t="s">
        <v>24</v>
      </c>
      <c r="BK362" s="215">
        <f>ROUND(I362*H362,2)</f>
        <v>0</v>
      </c>
      <c r="BL362" s="26" t="s">
        <v>286</v>
      </c>
      <c r="BM362" s="26" t="s">
        <v>7857</v>
      </c>
    </row>
    <row r="363" s="1" customFormat="1">
      <c r="B363" s="48"/>
      <c r="D363" s="216" t="s">
        <v>288</v>
      </c>
      <c r="F363" s="217" t="s">
        <v>7858</v>
      </c>
      <c r="I363" s="218"/>
      <c r="L363" s="48"/>
      <c r="M363" s="219"/>
      <c r="N363" s="49"/>
      <c r="O363" s="49"/>
      <c r="P363" s="49"/>
      <c r="Q363" s="49"/>
      <c r="R363" s="49"/>
      <c r="S363" s="49"/>
      <c r="T363" s="87"/>
      <c r="AT363" s="26" t="s">
        <v>288</v>
      </c>
      <c r="AU363" s="26" t="s">
        <v>87</v>
      </c>
    </row>
    <row r="364" s="1" customFormat="1" ht="25.5" customHeight="1">
      <c r="B364" s="203"/>
      <c r="C364" s="204" t="s">
        <v>1320</v>
      </c>
      <c r="D364" s="204" t="s">
        <v>282</v>
      </c>
      <c r="E364" s="205" t="s">
        <v>7859</v>
      </c>
      <c r="F364" s="206" t="s">
        <v>7860</v>
      </c>
      <c r="G364" s="207" t="s">
        <v>515</v>
      </c>
      <c r="H364" s="208">
        <v>3</v>
      </c>
      <c r="I364" s="209"/>
      <c r="J364" s="210">
        <f>ROUND(I364*H364,2)</f>
        <v>0</v>
      </c>
      <c r="K364" s="206" t="s">
        <v>389</v>
      </c>
      <c r="L364" s="48"/>
      <c r="M364" s="211" t="s">
        <v>5</v>
      </c>
      <c r="N364" s="212" t="s">
        <v>51</v>
      </c>
      <c r="O364" s="49"/>
      <c r="P364" s="213">
        <f>O364*H364</f>
        <v>0</v>
      </c>
      <c r="Q364" s="213">
        <v>0.0062199999999999998</v>
      </c>
      <c r="R364" s="213">
        <f>Q364*H364</f>
        <v>0.01866</v>
      </c>
      <c r="S364" s="213">
        <v>0</v>
      </c>
      <c r="T364" s="214">
        <f>S364*H364</f>
        <v>0</v>
      </c>
      <c r="AR364" s="26" t="s">
        <v>286</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286</v>
      </c>
      <c r="BM364" s="26" t="s">
        <v>7861</v>
      </c>
    </row>
    <row r="365" s="1" customFormat="1">
      <c r="B365" s="48"/>
      <c r="D365" s="216" t="s">
        <v>288</v>
      </c>
      <c r="F365" s="217" t="s">
        <v>7862</v>
      </c>
      <c r="I365" s="218"/>
      <c r="L365" s="48"/>
      <c r="M365" s="219"/>
      <c r="N365" s="49"/>
      <c r="O365" s="49"/>
      <c r="P365" s="49"/>
      <c r="Q365" s="49"/>
      <c r="R365" s="49"/>
      <c r="S365" s="49"/>
      <c r="T365" s="87"/>
      <c r="AT365" s="26" t="s">
        <v>288</v>
      </c>
      <c r="AU365" s="26" t="s">
        <v>87</v>
      </c>
    </row>
    <row r="366" s="1" customFormat="1" ht="25.5" customHeight="1">
      <c r="B366" s="203"/>
      <c r="C366" s="204" t="s">
        <v>30</v>
      </c>
      <c r="D366" s="204" t="s">
        <v>282</v>
      </c>
      <c r="E366" s="205" t="s">
        <v>7863</v>
      </c>
      <c r="F366" s="206" t="s">
        <v>7864</v>
      </c>
      <c r="G366" s="207" t="s">
        <v>515</v>
      </c>
      <c r="H366" s="208">
        <v>3</v>
      </c>
      <c r="I366" s="209"/>
      <c r="J366" s="210">
        <f>ROUND(I366*H366,2)</f>
        <v>0</v>
      </c>
      <c r="K366" s="206" t="s">
        <v>389</v>
      </c>
      <c r="L366" s="48"/>
      <c r="M366" s="211" t="s">
        <v>5</v>
      </c>
      <c r="N366" s="212" t="s">
        <v>51</v>
      </c>
      <c r="O366" s="49"/>
      <c r="P366" s="213">
        <f>O366*H366</f>
        <v>0</v>
      </c>
      <c r="Q366" s="213">
        <v>0</v>
      </c>
      <c r="R366" s="213">
        <f>Q366*H366</f>
        <v>0</v>
      </c>
      <c r="S366" s="213">
        <v>0</v>
      </c>
      <c r="T366" s="214">
        <f>S366*H366</f>
        <v>0</v>
      </c>
      <c r="AR366" s="26" t="s">
        <v>286</v>
      </c>
      <c r="AT366" s="26" t="s">
        <v>282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286</v>
      </c>
      <c r="BM366" s="26" t="s">
        <v>7865</v>
      </c>
    </row>
    <row r="367" s="1" customFormat="1">
      <c r="B367" s="48"/>
      <c r="D367" s="216" t="s">
        <v>288</v>
      </c>
      <c r="F367" s="217" t="s">
        <v>7866</v>
      </c>
      <c r="I367" s="218"/>
      <c r="L367" s="48"/>
      <c r="M367" s="219"/>
      <c r="N367" s="49"/>
      <c r="O367" s="49"/>
      <c r="P367" s="49"/>
      <c r="Q367" s="49"/>
      <c r="R367" s="49"/>
      <c r="S367" s="49"/>
      <c r="T367" s="87"/>
      <c r="AT367" s="26" t="s">
        <v>288</v>
      </c>
      <c r="AU367" s="26" t="s">
        <v>87</v>
      </c>
    </row>
    <row r="368" s="1" customFormat="1" ht="25.5" customHeight="1">
      <c r="B368" s="203"/>
      <c r="C368" s="204" t="s">
        <v>1331</v>
      </c>
      <c r="D368" s="204" t="s">
        <v>282</v>
      </c>
      <c r="E368" s="205" t="s">
        <v>7867</v>
      </c>
      <c r="F368" s="206" t="s">
        <v>7868</v>
      </c>
      <c r="G368" s="207" t="s">
        <v>515</v>
      </c>
      <c r="H368" s="208">
        <v>3</v>
      </c>
      <c r="I368" s="209"/>
      <c r="J368" s="210">
        <f>ROUND(I368*H368,2)</f>
        <v>0</v>
      </c>
      <c r="K368" s="206" t="s">
        <v>389</v>
      </c>
      <c r="L368" s="48"/>
      <c r="M368" s="211" t="s">
        <v>5</v>
      </c>
      <c r="N368" s="212" t="s">
        <v>51</v>
      </c>
      <c r="O368" s="49"/>
      <c r="P368" s="213">
        <f>O368*H368</f>
        <v>0</v>
      </c>
      <c r="Q368" s="213">
        <v>0.035349999999999999</v>
      </c>
      <c r="R368" s="213">
        <f>Q368*H368</f>
        <v>0.10605000000000001</v>
      </c>
      <c r="S368" s="213">
        <v>0</v>
      </c>
      <c r="T368" s="214">
        <f>S368*H368</f>
        <v>0</v>
      </c>
      <c r="AR368" s="26" t="s">
        <v>286</v>
      </c>
      <c r="AT368" s="26" t="s">
        <v>282</v>
      </c>
      <c r="AU368" s="26" t="s">
        <v>87</v>
      </c>
      <c r="AY368" s="26" t="s">
        <v>281</v>
      </c>
      <c r="BE368" s="215">
        <f>IF(N368="základní",J368,0)</f>
        <v>0</v>
      </c>
      <c r="BF368" s="215">
        <f>IF(N368="snížená",J368,0)</f>
        <v>0</v>
      </c>
      <c r="BG368" s="215">
        <f>IF(N368="zákl. přenesená",J368,0)</f>
        <v>0</v>
      </c>
      <c r="BH368" s="215">
        <f>IF(N368="sníž. přenesená",J368,0)</f>
        <v>0</v>
      </c>
      <c r="BI368" s="215">
        <f>IF(N368="nulová",J368,0)</f>
        <v>0</v>
      </c>
      <c r="BJ368" s="26" t="s">
        <v>24</v>
      </c>
      <c r="BK368" s="215">
        <f>ROUND(I368*H368,2)</f>
        <v>0</v>
      </c>
      <c r="BL368" s="26" t="s">
        <v>286</v>
      </c>
      <c r="BM368" s="26" t="s">
        <v>7869</v>
      </c>
    </row>
    <row r="369" s="1" customFormat="1">
      <c r="B369" s="48"/>
      <c r="D369" s="216" t="s">
        <v>288</v>
      </c>
      <c r="F369" s="217" t="s">
        <v>7870</v>
      </c>
      <c r="I369" s="218"/>
      <c r="L369" s="48"/>
      <c r="M369" s="219"/>
      <c r="N369" s="49"/>
      <c r="O369" s="49"/>
      <c r="P369" s="49"/>
      <c r="Q369" s="49"/>
      <c r="R369" s="49"/>
      <c r="S369" s="49"/>
      <c r="T369" s="87"/>
      <c r="AT369" s="26" t="s">
        <v>288</v>
      </c>
      <c r="AU369" s="26" t="s">
        <v>87</v>
      </c>
    </row>
    <row r="370" s="1" customFormat="1" ht="25.5" customHeight="1">
      <c r="B370" s="203"/>
      <c r="C370" s="204" t="s">
        <v>1348</v>
      </c>
      <c r="D370" s="204" t="s">
        <v>282</v>
      </c>
      <c r="E370" s="205" t="s">
        <v>7871</v>
      </c>
      <c r="F370" s="206" t="s">
        <v>7872</v>
      </c>
      <c r="G370" s="207" t="s">
        <v>515</v>
      </c>
      <c r="H370" s="208">
        <v>1</v>
      </c>
      <c r="I370" s="209"/>
      <c r="J370" s="210">
        <f>ROUND(I370*H370,2)</f>
        <v>0</v>
      </c>
      <c r="K370" s="206" t="s">
        <v>5</v>
      </c>
      <c r="L370" s="48"/>
      <c r="M370" s="211" t="s">
        <v>5</v>
      </c>
      <c r="N370" s="212" t="s">
        <v>51</v>
      </c>
      <c r="O370" s="49"/>
      <c r="P370" s="213">
        <f>O370*H370</f>
        <v>0</v>
      </c>
      <c r="Q370" s="213">
        <v>0.026610000000000002</v>
      </c>
      <c r="R370" s="213">
        <f>Q370*H370</f>
        <v>0.026610000000000002</v>
      </c>
      <c r="S370" s="213">
        <v>0</v>
      </c>
      <c r="T370" s="214">
        <f>S370*H370</f>
        <v>0</v>
      </c>
      <c r="AR370" s="26" t="s">
        <v>286</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286</v>
      </c>
      <c r="BM370" s="26" t="s">
        <v>7873</v>
      </c>
    </row>
    <row r="371" s="1" customFormat="1">
      <c r="B371" s="48"/>
      <c r="D371" s="216" t="s">
        <v>288</v>
      </c>
      <c r="F371" s="217" t="s">
        <v>7874</v>
      </c>
      <c r="I371" s="218"/>
      <c r="L371" s="48"/>
      <c r="M371" s="219"/>
      <c r="N371" s="49"/>
      <c r="O371" s="49"/>
      <c r="P371" s="49"/>
      <c r="Q371" s="49"/>
      <c r="R371" s="49"/>
      <c r="S371" s="49"/>
      <c r="T371" s="87"/>
      <c r="AT371" s="26" t="s">
        <v>288</v>
      </c>
      <c r="AU371" s="26" t="s">
        <v>87</v>
      </c>
    </row>
    <row r="372" s="1" customFormat="1" ht="16.5" customHeight="1">
      <c r="B372" s="203"/>
      <c r="C372" s="204" t="s">
        <v>1363</v>
      </c>
      <c r="D372" s="204" t="s">
        <v>282</v>
      </c>
      <c r="E372" s="205" t="s">
        <v>7875</v>
      </c>
      <c r="F372" s="206" t="s">
        <v>7876</v>
      </c>
      <c r="G372" s="207" t="s">
        <v>515</v>
      </c>
      <c r="H372" s="208">
        <v>1</v>
      </c>
      <c r="I372" s="209"/>
      <c r="J372" s="210">
        <f>ROUND(I372*H372,2)</f>
        <v>0</v>
      </c>
      <c r="K372" s="206" t="s">
        <v>389</v>
      </c>
      <c r="L372" s="48"/>
      <c r="M372" s="211" t="s">
        <v>5</v>
      </c>
      <c r="N372" s="212" t="s">
        <v>51</v>
      </c>
      <c r="O372" s="49"/>
      <c r="P372" s="213">
        <f>O372*H372</f>
        <v>0</v>
      </c>
      <c r="Q372" s="213">
        <v>0.34089999999999998</v>
      </c>
      <c r="R372" s="213">
        <f>Q372*H372</f>
        <v>0.34089999999999998</v>
      </c>
      <c r="S372" s="213">
        <v>0</v>
      </c>
      <c r="T372" s="214">
        <f>S372*H372</f>
        <v>0</v>
      </c>
      <c r="AR372" s="26" t="s">
        <v>286</v>
      </c>
      <c r="AT372" s="26" t="s">
        <v>282</v>
      </c>
      <c r="AU372" s="26" t="s">
        <v>87</v>
      </c>
      <c r="AY372" s="26" t="s">
        <v>281</v>
      </c>
      <c r="BE372" s="215">
        <f>IF(N372="základní",J372,0)</f>
        <v>0</v>
      </c>
      <c r="BF372" s="215">
        <f>IF(N372="snížená",J372,0)</f>
        <v>0</v>
      </c>
      <c r="BG372" s="215">
        <f>IF(N372="zákl. přenesená",J372,0)</f>
        <v>0</v>
      </c>
      <c r="BH372" s="215">
        <f>IF(N372="sníž. přenesená",J372,0)</f>
        <v>0</v>
      </c>
      <c r="BI372" s="215">
        <f>IF(N372="nulová",J372,0)</f>
        <v>0</v>
      </c>
      <c r="BJ372" s="26" t="s">
        <v>24</v>
      </c>
      <c r="BK372" s="215">
        <f>ROUND(I372*H372,2)</f>
        <v>0</v>
      </c>
      <c r="BL372" s="26" t="s">
        <v>286</v>
      </c>
      <c r="BM372" s="26" t="s">
        <v>7877</v>
      </c>
    </row>
    <row r="373" s="1" customFormat="1">
      <c r="B373" s="48"/>
      <c r="D373" s="216" t="s">
        <v>288</v>
      </c>
      <c r="F373" s="217" t="s">
        <v>7876</v>
      </c>
      <c r="I373" s="218"/>
      <c r="L373" s="48"/>
      <c r="M373" s="219"/>
      <c r="N373" s="49"/>
      <c r="O373" s="49"/>
      <c r="P373" s="49"/>
      <c r="Q373" s="49"/>
      <c r="R373" s="49"/>
      <c r="S373" s="49"/>
      <c r="T373" s="87"/>
      <c r="AT373" s="26" t="s">
        <v>288</v>
      </c>
      <c r="AU373" s="26" t="s">
        <v>87</v>
      </c>
    </row>
    <row r="374" s="1" customFormat="1" ht="16.5" customHeight="1">
      <c r="B374" s="203"/>
      <c r="C374" s="255" t="s">
        <v>1373</v>
      </c>
      <c r="D374" s="255" t="s">
        <v>512</v>
      </c>
      <c r="E374" s="256" t="s">
        <v>7878</v>
      </c>
      <c r="F374" s="257" t="s">
        <v>7879</v>
      </c>
      <c r="G374" s="258" t="s">
        <v>515</v>
      </c>
      <c r="H374" s="259">
        <v>1</v>
      </c>
      <c r="I374" s="260"/>
      <c r="J374" s="261">
        <f>ROUND(I374*H374,2)</f>
        <v>0</v>
      </c>
      <c r="K374" s="257" t="s">
        <v>389</v>
      </c>
      <c r="L374" s="262"/>
      <c r="M374" s="263" t="s">
        <v>5</v>
      </c>
      <c r="N374" s="264" t="s">
        <v>51</v>
      </c>
      <c r="O374" s="49"/>
      <c r="P374" s="213">
        <f>O374*H374</f>
        <v>0</v>
      </c>
      <c r="Q374" s="213">
        <v>0.071999999999999995</v>
      </c>
      <c r="R374" s="213">
        <f>Q374*H374</f>
        <v>0.071999999999999995</v>
      </c>
      <c r="S374" s="213">
        <v>0</v>
      </c>
      <c r="T374" s="214">
        <f>S374*H374</f>
        <v>0</v>
      </c>
      <c r="AR374" s="26" t="s">
        <v>316</v>
      </c>
      <c r="AT374" s="26" t="s">
        <v>512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286</v>
      </c>
      <c r="BM374" s="26" t="s">
        <v>7880</v>
      </c>
    </row>
    <row r="375" s="1" customFormat="1">
      <c r="B375" s="48"/>
      <c r="D375" s="216" t="s">
        <v>288</v>
      </c>
      <c r="F375" s="217" t="s">
        <v>7881</v>
      </c>
      <c r="I375" s="218"/>
      <c r="L375" s="48"/>
      <c r="M375" s="219"/>
      <c r="N375" s="49"/>
      <c r="O375" s="49"/>
      <c r="P375" s="49"/>
      <c r="Q375" s="49"/>
      <c r="R375" s="49"/>
      <c r="S375" s="49"/>
      <c r="T375" s="87"/>
      <c r="AT375" s="26" t="s">
        <v>288</v>
      </c>
      <c r="AU375" s="26" t="s">
        <v>87</v>
      </c>
    </row>
    <row r="376" s="1" customFormat="1" ht="25.5" customHeight="1">
      <c r="B376" s="203"/>
      <c r="C376" s="255" t="s">
        <v>1383</v>
      </c>
      <c r="D376" s="255" t="s">
        <v>512</v>
      </c>
      <c r="E376" s="256" t="s">
        <v>7882</v>
      </c>
      <c r="F376" s="257" t="s">
        <v>7883</v>
      </c>
      <c r="G376" s="258" t="s">
        <v>515</v>
      </c>
      <c r="H376" s="259">
        <v>1</v>
      </c>
      <c r="I376" s="260"/>
      <c r="J376" s="261">
        <f>ROUND(I376*H376,2)</f>
        <v>0</v>
      </c>
      <c r="K376" s="257" t="s">
        <v>389</v>
      </c>
      <c r="L376" s="262"/>
      <c r="M376" s="263" t="s">
        <v>5</v>
      </c>
      <c r="N376" s="264" t="s">
        <v>51</v>
      </c>
      <c r="O376" s="49"/>
      <c r="P376" s="213">
        <f>O376*H376</f>
        <v>0</v>
      </c>
      <c r="Q376" s="213">
        <v>0.080000000000000002</v>
      </c>
      <c r="R376" s="213">
        <f>Q376*H376</f>
        <v>0.080000000000000002</v>
      </c>
      <c r="S376" s="213">
        <v>0</v>
      </c>
      <c r="T376" s="214">
        <f>S376*H376</f>
        <v>0</v>
      </c>
      <c r="AR376" s="26" t="s">
        <v>316</v>
      </c>
      <c r="AT376" s="26" t="s">
        <v>512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286</v>
      </c>
      <c r="BM376" s="26" t="s">
        <v>7884</v>
      </c>
    </row>
    <row r="377" s="1" customFormat="1">
      <c r="B377" s="48"/>
      <c r="D377" s="216" t="s">
        <v>288</v>
      </c>
      <c r="F377" s="217" t="s">
        <v>7885</v>
      </c>
      <c r="I377" s="218"/>
      <c r="L377" s="48"/>
      <c r="M377" s="219"/>
      <c r="N377" s="49"/>
      <c r="O377" s="49"/>
      <c r="P377" s="49"/>
      <c r="Q377" s="49"/>
      <c r="R377" s="49"/>
      <c r="S377" s="49"/>
      <c r="T377" s="87"/>
      <c r="AT377" s="26" t="s">
        <v>288</v>
      </c>
      <c r="AU377" s="26" t="s">
        <v>87</v>
      </c>
    </row>
    <row r="378" s="1" customFormat="1" ht="16.5" customHeight="1">
      <c r="B378" s="203"/>
      <c r="C378" s="255" t="s">
        <v>1388</v>
      </c>
      <c r="D378" s="255" t="s">
        <v>512</v>
      </c>
      <c r="E378" s="256" t="s">
        <v>7886</v>
      </c>
      <c r="F378" s="257" t="s">
        <v>7887</v>
      </c>
      <c r="G378" s="258" t="s">
        <v>515</v>
      </c>
      <c r="H378" s="259">
        <v>1</v>
      </c>
      <c r="I378" s="260"/>
      <c r="J378" s="261">
        <f>ROUND(I378*H378,2)</f>
        <v>0</v>
      </c>
      <c r="K378" s="257" t="s">
        <v>389</v>
      </c>
      <c r="L378" s="262"/>
      <c r="M378" s="263" t="s">
        <v>5</v>
      </c>
      <c r="N378" s="264" t="s">
        <v>51</v>
      </c>
      <c r="O378" s="49"/>
      <c r="P378" s="213">
        <f>O378*H378</f>
        <v>0</v>
      </c>
      <c r="Q378" s="213">
        <v>0.058000000000000003</v>
      </c>
      <c r="R378" s="213">
        <f>Q378*H378</f>
        <v>0.058000000000000003</v>
      </c>
      <c r="S378" s="213">
        <v>0</v>
      </c>
      <c r="T378" s="214">
        <f>S378*H378</f>
        <v>0</v>
      </c>
      <c r="AR378" s="26" t="s">
        <v>316</v>
      </c>
      <c r="AT378" s="26" t="s">
        <v>512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286</v>
      </c>
      <c r="BM378" s="26" t="s">
        <v>7888</v>
      </c>
    </row>
    <row r="379" s="1" customFormat="1">
      <c r="B379" s="48"/>
      <c r="D379" s="216" t="s">
        <v>288</v>
      </c>
      <c r="F379" s="217" t="s">
        <v>7889</v>
      </c>
      <c r="I379" s="218"/>
      <c r="L379" s="48"/>
      <c r="M379" s="219"/>
      <c r="N379" s="49"/>
      <c r="O379" s="49"/>
      <c r="P379" s="49"/>
      <c r="Q379" s="49"/>
      <c r="R379" s="49"/>
      <c r="S379" s="49"/>
      <c r="T379" s="87"/>
      <c r="AT379" s="26" t="s">
        <v>288</v>
      </c>
      <c r="AU379" s="26" t="s">
        <v>87</v>
      </c>
    </row>
    <row r="380" s="1" customFormat="1" ht="16.5" customHeight="1">
      <c r="B380" s="203"/>
      <c r="C380" s="255" t="s">
        <v>1408</v>
      </c>
      <c r="D380" s="255" t="s">
        <v>512</v>
      </c>
      <c r="E380" s="256" t="s">
        <v>7890</v>
      </c>
      <c r="F380" s="257" t="s">
        <v>7891</v>
      </c>
      <c r="G380" s="258" t="s">
        <v>515</v>
      </c>
      <c r="H380" s="259">
        <v>1</v>
      </c>
      <c r="I380" s="260"/>
      <c r="J380" s="261">
        <f>ROUND(I380*H380,2)</f>
        <v>0</v>
      </c>
      <c r="K380" s="257" t="s">
        <v>389</v>
      </c>
      <c r="L380" s="262"/>
      <c r="M380" s="263" t="s">
        <v>5</v>
      </c>
      <c r="N380" s="264" t="s">
        <v>51</v>
      </c>
      <c r="O380" s="49"/>
      <c r="P380" s="213">
        <f>O380*H380</f>
        <v>0</v>
      </c>
      <c r="Q380" s="213">
        <v>0.059999999999999998</v>
      </c>
      <c r="R380" s="213">
        <f>Q380*H380</f>
        <v>0.059999999999999998</v>
      </c>
      <c r="S380" s="213">
        <v>0</v>
      </c>
      <c r="T380" s="214">
        <f>S380*H380</f>
        <v>0</v>
      </c>
      <c r="AR380" s="26" t="s">
        <v>316</v>
      </c>
      <c r="AT380" s="26" t="s">
        <v>512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286</v>
      </c>
      <c r="BM380" s="26" t="s">
        <v>7892</v>
      </c>
    </row>
    <row r="381" s="1" customFormat="1">
      <c r="B381" s="48"/>
      <c r="D381" s="216" t="s">
        <v>288</v>
      </c>
      <c r="F381" s="217" t="s">
        <v>7893</v>
      </c>
      <c r="I381" s="218"/>
      <c r="L381" s="48"/>
      <c r="M381" s="219"/>
      <c r="N381" s="49"/>
      <c r="O381" s="49"/>
      <c r="P381" s="49"/>
      <c r="Q381" s="49"/>
      <c r="R381" s="49"/>
      <c r="S381" s="49"/>
      <c r="T381" s="87"/>
      <c r="AT381" s="26" t="s">
        <v>288</v>
      </c>
      <c r="AU381" s="26" t="s">
        <v>87</v>
      </c>
    </row>
    <row r="382" s="1" customFormat="1" ht="16.5" customHeight="1">
      <c r="B382" s="203"/>
      <c r="C382" s="255" t="s">
        <v>1452</v>
      </c>
      <c r="D382" s="255" t="s">
        <v>512</v>
      </c>
      <c r="E382" s="256" t="s">
        <v>7894</v>
      </c>
      <c r="F382" s="257" t="s">
        <v>7895</v>
      </c>
      <c r="G382" s="258" t="s">
        <v>515</v>
      </c>
      <c r="H382" s="259">
        <v>1</v>
      </c>
      <c r="I382" s="260"/>
      <c r="J382" s="261">
        <f>ROUND(I382*H382,2)</f>
        <v>0</v>
      </c>
      <c r="K382" s="257" t="s">
        <v>389</v>
      </c>
      <c r="L382" s="262"/>
      <c r="M382" s="263" t="s">
        <v>5</v>
      </c>
      <c r="N382" s="264" t="s">
        <v>51</v>
      </c>
      <c r="O382" s="49"/>
      <c r="P382" s="213">
        <f>O382*H382</f>
        <v>0</v>
      </c>
      <c r="Q382" s="213">
        <v>0.058000000000000003</v>
      </c>
      <c r="R382" s="213">
        <f>Q382*H382</f>
        <v>0.058000000000000003</v>
      </c>
      <c r="S382" s="213">
        <v>0</v>
      </c>
      <c r="T382" s="214">
        <f>S382*H382</f>
        <v>0</v>
      </c>
      <c r="AR382" s="26" t="s">
        <v>316</v>
      </c>
      <c r="AT382" s="26" t="s">
        <v>512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7896</v>
      </c>
    </row>
    <row r="383" s="1" customFormat="1">
      <c r="B383" s="48"/>
      <c r="D383" s="216" t="s">
        <v>288</v>
      </c>
      <c r="F383" s="217" t="s">
        <v>7897</v>
      </c>
      <c r="I383" s="218"/>
      <c r="L383" s="48"/>
      <c r="M383" s="219"/>
      <c r="N383" s="49"/>
      <c r="O383" s="49"/>
      <c r="P383" s="49"/>
      <c r="Q383" s="49"/>
      <c r="R383" s="49"/>
      <c r="S383" s="49"/>
      <c r="T383" s="87"/>
      <c r="AT383" s="26" t="s">
        <v>288</v>
      </c>
      <c r="AU383" s="26" t="s">
        <v>87</v>
      </c>
    </row>
    <row r="384" s="1" customFormat="1" ht="25.5" customHeight="1">
      <c r="B384" s="203"/>
      <c r="C384" s="204" t="s">
        <v>1464</v>
      </c>
      <c r="D384" s="204" t="s">
        <v>282</v>
      </c>
      <c r="E384" s="205" t="s">
        <v>7898</v>
      </c>
      <c r="F384" s="206" t="s">
        <v>7899</v>
      </c>
      <c r="G384" s="207" t="s">
        <v>362</v>
      </c>
      <c r="H384" s="208">
        <v>1</v>
      </c>
      <c r="I384" s="209"/>
      <c r="J384" s="210">
        <f>ROUND(I384*H384,2)</f>
        <v>0</v>
      </c>
      <c r="K384" s="206" t="s">
        <v>389</v>
      </c>
      <c r="L384" s="48"/>
      <c r="M384" s="211" t="s">
        <v>5</v>
      </c>
      <c r="N384" s="212" t="s">
        <v>51</v>
      </c>
      <c r="O384" s="49"/>
      <c r="P384" s="213">
        <f>O384*H384</f>
        <v>0</v>
      </c>
      <c r="Q384" s="213">
        <v>21.108280000000001</v>
      </c>
      <c r="R384" s="213">
        <f>Q384*H384</f>
        <v>21.108280000000001</v>
      </c>
      <c r="S384" s="213">
        <v>0</v>
      </c>
      <c r="T384" s="214">
        <f>S384*H384</f>
        <v>0</v>
      </c>
      <c r="AR384" s="26" t="s">
        <v>286</v>
      </c>
      <c r="AT384" s="26" t="s">
        <v>282</v>
      </c>
      <c r="AU384" s="26" t="s">
        <v>87</v>
      </c>
      <c r="AY384" s="26" t="s">
        <v>281</v>
      </c>
      <c r="BE384" s="215">
        <f>IF(N384="základní",J384,0)</f>
        <v>0</v>
      </c>
      <c r="BF384" s="215">
        <f>IF(N384="snížená",J384,0)</f>
        <v>0</v>
      </c>
      <c r="BG384" s="215">
        <f>IF(N384="zákl. přenesená",J384,0)</f>
        <v>0</v>
      </c>
      <c r="BH384" s="215">
        <f>IF(N384="sníž. přenesená",J384,0)</f>
        <v>0</v>
      </c>
      <c r="BI384" s="215">
        <f>IF(N384="nulová",J384,0)</f>
        <v>0</v>
      </c>
      <c r="BJ384" s="26" t="s">
        <v>24</v>
      </c>
      <c r="BK384" s="215">
        <f>ROUND(I384*H384,2)</f>
        <v>0</v>
      </c>
      <c r="BL384" s="26" t="s">
        <v>286</v>
      </c>
      <c r="BM384" s="26" t="s">
        <v>7900</v>
      </c>
    </row>
    <row r="385" s="1" customFormat="1">
      <c r="B385" s="48"/>
      <c r="D385" s="216" t="s">
        <v>288</v>
      </c>
      <c r="F385" s="217" t="s">
        <v>7901</v>
      </c>
      <c r="I385" s="218"/>
      <c r="L385" s="48"/>
      <c r="M385" s="219"/>
      <c r="N385" s="49"/>
      <c r="O385" s="49"/>
      <c r="P385" s="49"/>
      <c r="Q385" s="49"/>
      <c r="R385" s="49"/>
      <c r="S385" s="49"/>
      <c r="T385" s="87"/>
      <c r="AT385" s="26" t="s">
        <v>288</v>
      </c>
      <c r="AU385" s="26" t="s">
        <v>87</v>
      </c>
    </row>
    <row r="386" s="1" customFormat="1" ht="25.5" customHeight="1">
      <c r="B386" s="203"/>
      <c r="C386" s="204" t="s">
        <v>1469</v>
      </c>
      <c r="D386" s="204" t="s">
        <v>282</v>
      </c>
      <c r="E386" s="205" t="s">
        <v>7902</v>
      </c>
      <c r="F386" s="206" t="s">
        <v>7903</v>
      </c>
      <c r="G386" s="207" t="s">
        <v>515</v>
      </c>
      <c r="H386" s="208">
        <v>5</v>
      </c>
      <c r="I386" s="209"/>
      <c r="J386" s="210">
        <f>ROUND(I386*H386,2)</f>
        <v>0</v>
      </c>
      <c r="K386" s="206" t="s">
        <v>389</v>
      </c>
      <c r="L386" s="48"/>
      <c r="M386" s="211" t="s">
        <v>5</v>
      </c>
      <c r="N386" s="212" t="s">
        <v>51</v>
      </c>
      <c r="O386" s="49"/>
      <c r="P386" s="213">
        <f>O386*H386</f>
        <v>0</v>
      </c>
      <c r="Q386" s="213">
        <v>0.0070200000000000002</v>
      </c>
      <c r="R386" s="213">
        <f>Q386*H386</f>
        <v>0.035099999999999999</v>
      </c>
      <c r="S386" s="213">
        <v>0</v>
      </c>
      <c r="T386" s="214">
        <f>S386*H386</f>
        <v>0</v>
      </c>
      <c r="AR386" s="26" t="s">
        <v>286</v>
      </c>
      <c r="AT386" s="26" t="s">
        <v>282</v>
      </c>
      <c r="AU386" s="26" t="s">
        <v>87</v>
      </c>
      <c r="AY386" s="26" t="s">
        <v>281</v>
      </c>
      <c r="BE386" s="215">
        <f>IF(N386="základní",J386,0)</f>
        <v>0</v>
      </c>
      <c r="BF386" s="215">
        <f>IF(N386="snížená",J386,0)</f>
        <v>0</v>
      </c>
      <c r="BG386" s="215">
        <f>IF(N386="zákl. přenesená",J386,0)</f>
        <v>0</v>
      </c>
      <c r="BH386" s="215">
        <f>IF(N386="sníž. přenesená",J386,0)</f>
        <v>0</v>
      </c>
      <c r="BI386" s="215">
        <f>IF(N386="nulová",J386,0)</f>
        <v>0</v>
      </c>
      <c r="BJ386" s="26" t="s">
        <v>24</v>
      </c>
      <c r="BK386" s="215">
        <f>ROUND(I386*H386,2)</f>
        <v>0</v>
      </c>
      <c r="BL386" s="26" t="s">
        <v>286</v>
      </c>
      <c r="BM386" s="26" t="s">
        <v>7904</v>
      </c>
    </row>
    <row r="387" s="1" customFormat="1">
      <c r="B387" s="48"/>
      <c r="D387" s="216" t="s">
        <v>288</v>
      </c>
      <c r="F387" s="217" t="s">
        <v>7905</v>
      </c>
      <c r="I387" s="218"/>
      <c r="L387" s="48"/>
      <c r="M387" s="219"/>
      <c r="N387" s="49"/>
      <c r="O387" s="49"/>
      <c r="P387" s="49"/>
      <c r="Q387" s="49"/>
      <c r="R387" s="49"/>
      <c r="S387" s="49"/>
      <c r="T387" s="87"/>
      <c r="AT387" s="26" t="s">
        <v>288</v>
      </c>
      <c r="AU387" s="26" t="s">
        <v>87</v>
      </c>
    </row>
    <row r="388" s="1" customFormat="1" ht="25.5" customHeight="1">
      <c r="B388" s="203"/>
      <c r="C388" s="255" t="s">
        <v>1474</v>
      </c>
      <c r="D388" s="255" t="s">
        <v>512</v>
      </c>
      <c r="E388" s="256" t="s">
        <v>7906</v>
      </c>
      <c r="F388" s="257" t="s">
        <v>7907</v>
      </c>
      <c r="G388" s="258" t="s">
        <v>515</v>
      </c>
      <c r="H388" s="259">
        <v>5</v>
      </c>
      <c r="I388" s="260"/>
      <c r="J388" s="261">
        <f>ROUND(I388*H388,2)</f>
        <v>0</v>
      </c>
      <c r="K388" s="257" t="s">
        <v>389</v>
      </c>
      <c r="L388" s="262"/>
      <c r="M388" s="263" t="s">
        <v>5</v>
      </c>
      <c r="N388" s="264" t="s">
        <v>51</v>
      </c>
      <c r="O388" s="49"/>
      <c r="P388" s="213">
        <f>O388*H388</f>
        <v>0</v>
      </c>
      <c r="Q388" s="213">
        <v>0.054600000000000003</v>
      </c>
      <c r="R388" s="213">
        <f>Q388*H388</f>
        <v>0.27300000000000002</v>
      </c>
      <c r="S388" s="213">
        <v>0</v>
      </c>
      <c r="T388" s="214">
        <f>S388*H388</f>
        <v>0</v>
      </c>
      <c r="AR388" s="26" t="s">
        <v>316</v>
      </c>
      <c r="AT388" s="26" t="s">
        <v>512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286</v>
      </c>
      <c r="BM388" s="26" t="s">
        <v>7908</v>
      </c>
    </row>
    <row r="389" s="1" customFormat="1">
      <c r="B389" s="48"/>
      <c r="D389" s="216" t="s">
        <v>288</v>
      </c>
      <c r="F389" s="217" t="s">
        <v>7907</v>
      </c>
      <c r="I389" s="218"/>
      <c r="L389" s="48"/>
      <c r="M389" s="219"/>
      <c r="N389" s="49"/>
      <c r="O389" s="49"/>
      <c r="P389" s="49"/>
      <c r="Q389" s="49"/>
      <c r="R389" s="49"/>
      <c r="S389" s="49"/>
      <c r="T389" s="87"/>
      <c r="AT389" s="26" t="s">
        <v>288</v>
      </c>
      <c r="AU389" s="26" t="s">
        <v>87</v>
      </c>
    </row>
    <row r="390" s="1" customFormat="1" ht="16.5" customHeight="1">
      <c r="B390" s="203"/>
      <c r="C390" s="204" t="s">
        <v>1479</v>
      </c>
      <c r="D390" s="204" t="s">
        <v>282</v>
      </c>
      <c r="E390" s="205" t="s">
        <v>7909</v>
      </c>
      <c r="F390" s="206" t="s">
        <v>7910</v>
      </c>
      <c r="G390" s="207" t="s">
        <v>515</v>
      </c>
      <c r="H390" s="208">
        <v>1</v>
      </c>
      <c r="I390" s="209"/>
      <c r="J390" s="210">
        <f>ROUND(I390*H390,2)</f>
        <v>0</v>
      </c>
      <c r="K390" s="206" t="s">
        <v>389</v>
      </c>
      <c r="L390" s="48"/>
      <c r="M390" s="211" t="s">
        <v>5</v>
      </c>
      <c r="N390" s="212" t="s">
        <v>51</v>
      </c>
      <c r="O390" s="49"/>
      <c r="P390" s="213">
        <f>O390*H390</f>
        <v>0</v>
      </c>
      <c r="Q390" s="213">
        <v>0</v>
      </c>
      <c r="R390" s="213">
        <f>Q390*H390</f>
        <v>0</v>
      </c>
      <c r="S390" s="213">
        <v>0.14999999999999999</v>
      </c>
      <c r="T390" s="214">
        <f>S390*H390</f>
        <v>0.14999999999999999</v>
      </c>
      <c r="AR390" s="26" t="s">
        <v>286</v>
      </c>
      <c r="AT390" s="26" t="s">
        <v>282</v>
      </c>
      <c r="AU390" s="26" t="s">
        <v>87</v>
      </c>
      <c r="AY390" s="26" t="s">
        <v>281</v>
      </c>
      <c r="BE390" s="215">
        <f>IF(N390="základní",J390,0)</f>
        <v>0</v>
      </c>
      <c r="BF390" s="215">
        <f>IF(N390="snížená",J390,0)</f>
        <v>0</v>
      </c>
      <c r="BG390" s="215">
        <f>IF(N390="zákl. přenesená",J390,0)</f>
        <v>0</v>
      </c>
      <c r="BH390" s="215">
        <f>IF(N390="sníž. přenesená",J390,0)</f>
        <v>0</v>
      </c>
      <c r="BI390" s="215">
        <f>IF(N390="nulová",J390,0)</f>
        <v>0</v>
      </c>
      <c r="BJ390" s="26" t="s">
        <v>24</v>
      </c>
      <c r="BK390" s="215">
        <f>ROUND(I390*H390,2)</f>
        <v>0</v>
      </c>
      <c r="BL390" s="26" t="s">
        <v>286</v>
      </c>
      <c r="BM390" s="26" t="s">
        <v>7911</v>
      </c>
    </row>
    <row r="391" s="1" customFormat="1">
      <c r="B391" s="48"/>
      <c r="D391" s="216" t="s">
        <v>288</v>
      </c>
      <c r="F391" s="217" t="s">
        <v>7912</v>
      </c>
      <c r="I391" s="218"/>
      <c r="L391" s="48"/>
      <c r="M391" s="219"/>
      <c r="N391" s="49"/>
      <c r="O391" s="49"/>
      <c r="P391" s="49"/>
      <c r="Q391" s="49"/>
      <c r="R391" s="49"/>
      <c r="S391" s="49"/>
      <c r="T391" s="87"/>
      <c r="AT391" s="26" t="s">
        <v>288</v>
      </c>
      <c r="AU391" s="26" t="s">
        <v>87</v>
      </c>
    </row>
    <row r="392" s="1" customFormat="1" ht="16.5" customHeight="1">
      <c r="B392" s="203"/>
      <c r="C392" s="204" t="s">
        <v>1486</v>
      </c>
      <c r="D392" s="204" t="s">
        <v>282</v>
      </c>
      <c r="E392" s="205" t="s">
        <v>7913</v>
      </c>
      <c r="F392" s="206" t="s">
        <v>7914</v>
      </c>
      <c r="G392" s="207" t="s">
        <v>515</v>
      </c>
      <c r="H392" s="208">
        <v>1</v>
      </c>
      <c r="I392" s="209"/>
      <c r="J392" s="210">
        <f>ROUND(I392*H392,2)</f>
        <v>0</v>
      </c>
      <c r="K392" s="206" t="s">
        <v>5</v>
      </c>
      <c r="L392" s="48"/>
      <c r="M392" s="211" t="s">
        <v>5</v>
      </c>
      <c r="N392" s="212" t="s">
        <v>51</v>
      </c>
      <c r="O392" s="49"/>
      <c r="P392" s="213">
        <f>O392*H392</f>
        <v>0</v>
      </c>
      <c r="Q392" s="213">
        <v>0</v>
      </c>
      <c r="R392" s="213">
        <f>Q392*H392</f>
        <v>0</v>
      </c>
      <c r="S392" s="213">
        <v>0.14999999999999999</v>
      </c>
      <c r="T392" s="214">
        <f>S392*H392</f>
        <v>0.14999999999999999</v>
      </c>
      <c r="AR392" s="26" t="s">
        <v>286</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286</v>
      </c>
      <c r="BM392" s="26" t="s">
        <v>7915</v>
      </c>
    </row>
    <row r="393" s="1" customFormat="1">
      <c r="B393" s="48"/>
      <c r="D393" s="216" t="s">
        <v>288</v>
      </c>
      <c r="F393" s="217" t="s">
        <v>7916</v>
      </c>
      <c r="I393" s="218"/>
      <c r="L393" s="48"/>
      <c r="M393" s="219"/>
      <c r="N393" s="49"/>
      <c r="O393" s="49"/>
      <c r="P393" s="49"/>
      <c r="Q393" s="49"/>
      <c r="R393" s="49"/>
      <c r="S393" s="49"/>
      <c r="T393" s="87"/>
      <c r="AT393" s="26" t="s">
        <v>288</v>
      </c>
      <c r="AU393" s="26" t="s">
        <v>87</v>
      </c>
    </row>
    <row r="394" s="1" customFormat="1" ht="16.5" customHeight="1">
      <c r="B394" s="203"/>
      <c r="C394" s="204" t="s">
        <v>1491</v>
      </c>
      <c r="D394" s="204" t="s">
        <v>282</v>
      </c>
      <c r="E394" s="205" t="s">
        <v>7917</v>
      </c>
      <c r="F394" s="206" t="s">
        <v>7918</v>
      </c>
      <c r="G394" s="207" t="s">
        <v>515</v>
      </c>
      <c r="H394" s="208">
        <v>1</v>
      </c>
      <c r="I394" s="209"/>
      <c r="J394" s="210">
        <f>ROUND(I394*H394,2)</f>
        <v>0</v>
      </c>
      <c r="K394" s="206" t="s">
        <v>5</v>
      </c>
      <c r="L394" s="48"/>
      <c r="M394" s="211" t="s">
        <v>5</v>
      </c>
      <c r="N394" s="212" t="s">
        <v>51</v>
      </c>
      <c r="O394" s="49"/>
      <c r="P394" s="213">
        <f>O394*H394</f>
        <v>0</v>
      </c>
      <c r="Q394" s="213">
        <v>0</v>
      </c>
      <c r="R394" s="213">
        <f>Q394*H394</f>
        <v>0</v>
      </c>
      <c r="S394" s="213">
        <v>0.14999999999999999</v>
      </c>
      <c r="T394" s="214">
        <f>S394*H394</f>
        <v>0.14999999999999999</v>
      </c>
      <c r="AR394" s="26" t="s">
        <v>286</v>
      </c>
      <c r="AT394" s="26" t="s">
        <v>282</v>
      </c>
      <c r="AU394" s="26" t="s">
        <v>87</v>
      </c>
      <c r="AY394" s="26" t="s">
        <v>281</v>
      </c>
      <c r="BE394" s="215">
        <f>IF(N394="základní",J394,0)</f>
        <v>0</v>
      </c>
      <c r="BF394" s="215">
        <f>IF(N394="snížená",J394,0)</f>
        <v>0</v>
      </c>
      <c r="BG394" s="215">
        <f>IF(N394="zákl. přenesená",J394,0)</f>
        <v>0</v>
      </c>
      <c r="BH394" s="215">
        <f>IF(N394="sníž. přenesená",J394,0)</f>
        <v>0</v>
      </c>
      <c r="BI394" s="215">
        <f>IF(N394="nulová",J394,0)</f>
        <v>0</v>
      </c>
      <c r="BJ394" s="26" t="s">
        <v>24</v>
      </c>
      <c r="BK394" s="215">
        <f>ROUND(I394*H394,2)</f>
        <v>0</v>
      </c>
      <c r="BL394" s="26" t="s">
        <v>286</v>
      </c>
      <c r="BM394" s="26" t="s">
        <v>7919</v>
      </c>
    </row>
    <row r="395" s="1" customFormat="1">
      <c r="B395" s="48"/>
      <c r="D395" s="216" t="s">
        <v>288</v>
      </c>
      <c r="F395" s="217" t="s">
        <v>7920</v>
      </c>
      <c r="I395" s="218"/>
      <c r="L395" s="48"/>
      <c r="M395" s="219"/>
      <c r="N395" s="49"/>
      <c r="O395" s="49"/>
      <c r="P395" s="49"/>
      <c r="Q395" s="49"/>
      <c r="R395" s="49"/>
      <c r="S395" s="49"/>
      <c r="T395" s="87"/>
      <c r="AT395" s="26" t="s">
        <v>288</v>
      </c>
      <c r="AU395" s="26" t="s">
        <v>87</v>
      </c>
    </row>
    <row r="396" s="1" customFormat="1" ht="25.5" customHeight="1">
      <c r="B396" s="203"/>
      <c r="C396" s="204" t="s">
        <v>1496</v>
      </c>
      <c r="D396" s="204" t="s">
        <v>282</v>
      </c>
      <c r="E396" s="205" t="s">
        <v>7921</v>
      </c>
      <c r="F396" s="206" t="s">
        <v>7922</v>
      </c>
      <c r="G396" s="207" t="s">
        <v>408</v>
      </c>
      <c r="H396" s="208">
        <v>6.4630000000000001</v>
      </c>
      <c r="I396" s="209"/>
      <c r="J396" s="210">
        <f>ROUND(I396*H396,2)</f>
        <v>0</v>
      </c>
      <c r="K396" s="206" t="s">
        <v>389</v>
      </c>
      <c r="L396" s="48"/>
      <c r="M396" s="211" t="s">
        <v>5</v>
      </c>
      <c r="N396" s="212" t="s">
        <v>51</v>
      </c>
      <c r="O396" s="49"/>
      <c r="P396" s="213">
        <f>O396*H396</f>
        <v>0</v>
      </c>
      <c r="Q396" s="213">
        <v>0</v>
      </c>
      <c r="R396" s="213">
        <f>Q396*H396</f>
        <v>0</v>
      </c>
      <c r="S396" s="213">
        <v>0</v>
      </c>
      <c r="T396" s="214">
        <f>S396*H396</f>
        <v>0</v>
      </c>
      <c r="AR396" s="26" t="s">
        <v>286</v>
      </c>
      <c r="AT396" s="26" t="s">
        <v>282</v>
      </c>
      <c r="AU396" s="26" t="s">
        <v>87</v>
      </c>
      <c r="AY396" s="26" t="s">
        <v>281</v>
      </c>
      <c r="BE396" s="215">
        <f>IF(N396="základní",J396,0)</f>
        <v>0</v>
      </c>
      <c r="BF396" s="215">
        <f>IF(N396="snížená",J396,0)</f>
        <v>0</v>
      </c>
      <c r="BG396" s="215">
        <f>IF(N396="zákl. přenesená",J396,0)</f>
        <v>0</v>
      </c>
      <c r="BH396" s="215">
        <f>IF(N396="sníž. přenesená",J396,0)</f>
        <v>0</v>
      </c>
      <c r="BI396" s="215">
        <f>IF(N396="nulová",J396,0)</f>
        <v>0</v>
      </c>
      <c r="BJ396" s="26" t="s">
        <v>24</v>
      </c>
      <c r="BK396" s="215">
        <f>ROUND(I396*H396,2)</f>
        <v>0</v>
      </c>
      <c r="BL396" s="26" t="s">
        <v>286</v>
      </c>
      <c r="BM396" s="26" t="s">
        <v>7923</v>
      </c>
    </row>
    <row r="397" s="1" customFormat="1">
      <c r="B397" s="48"/>
      <c r="D397" s="216" t="s">
        <v>288</v>
      </c>
      <c r="F397" s="217" t="s">
        <v>7924</v>
      </c>
      <c r="I397" s="218"/>
      <c r="L397" s="48"/>
      <c r="M397" s="219"/>
      <c r="N397" s="49"/>
      <c r="O397" s="49"/>
      <c r="P397" s="49"/>
      <c r="Q397" s="49"/>
      <c r="R397" s="49"/>
      <c r="S397" s="49"/>
      <c r="T397" s="87"/>
      <c r="AT397" s="26" t="s">
        <v>288</v>
      </c>
      <c r="AU397" s="26" t="s">
        <v>87</v>
      </c>
    </row>
    <row r="398" s="13" customFormat="1">
      <c r="B398" s="239"/>
      <c r="D398" s="216" t="s">
        <v>402</v>
      </c>
      <c r="E398" s="240" t="s">
        <v>5</v>
      </c>
      <c r="F398" s="241" t="s">
        <v>7925</v>
      </c>
      <c r="H398" s="242">
        <v>6.4630000000000001</v>
      </c>
      <c r="I398" s="243"/>
      <c r="L398" s="239"/>
      <c r="M398" s="244"/>
      <c r="N398" s="245"/>
      <c r="O398" s="245"/>
      <c r="P398" s="245"/>
      <c r="Q398" s="245"/>
      <c r="R398" s="245"/>
      <c r="S398" s="245"/>
      <c r="T398" s="246"/>
      <c r="AT398" s="240" t="s">
        <v>402</v>
      </c>
      <c r="AU398" s="240" t="s">
        <v>87</v>
      </c>
      <c r="AV398" s="13" t="s">
        <v>87</v>
      </c>
      <c r="AW398" s="13" t="s">
        <v>43</v>
      </c>
      <c r="AX398" s="13" t="s">
        <v>24</v>
      </c>
      <c r="AY398" s="240" t="s">
        <v>281</v>
      </c>
    </row>
    <row r="399" s="1" customFormat="1" ht="25.5" customHeight="1">
      <c r="B399" s="203"/>
      <c r="C399" s="204" t="s">
        <v>1501</v>
      </c>
      <c r="D399" s="204" t="s">
        <v>282</v>
      </c>
      <c r="E399" s="205" t="s">
        <v>7926</v>
      </c>
      <c r="F399" s="206" t="s">
        <v>7927</v>
      </c>
      <c r="G399" s="207" t="s">
        <v>515</v>
      </c>
      <c r="H399" s="208">
        <v>1</v>
      </c>
      <c r="I399" s="209"/>
      <c r="J399" s="210">
        <f>ROUND(I399*H399,2)</f>
        <v>0</v>
      </c>
      <c r="K399" s="206" t="s">
        <v>389</v>
      </c>
      <c r="L399" s="48"/>
      <c r="M399" s="211" t="s">
        <v>5</v>
      </c>
      <c r="N399" s="212" t="s">
        <v>51</v>
      </c>
      <c r="O399" s="49"/>
      <c r="P399" s="213">
        <f>O399*H399</f>
        <v>0</v>
      </c>
      <c r="Q399" s="213">
        <v>0.00093000000000000005</v>
      </c>
      <c r="R399" s="213">
        <f>Q399*H399</f>
        <v>0.00093000000000000005</v>
      </c>
      <c r="S399" s="213">
        <v>0</v>
      </c>
      <c r="T399" s="214">
        <f>S399*H399</f>
        <v>0</v>
      </c>
      <c r="AR399" s="26" t="s">
        <v>354</v>
      </c>
      <c r="AT399" s="26" t="s">
        <v>282</v>
      </c>
      <c r="AU399" s="26" t="s">
        <v>87</v>
      </c>
      <c r="AY399" s="26" t="s">
        <v>281</v>
      </c>
      <c r="BE399" s="215">
        <f>IF(N399="základní",J399,0)</f>
        <v>0</v>
      </c>
      <c r="BF399" s="215">
        <f>IF(N399="snížená",J399,0)</f>
        <v>0</v>
      </c>
      <c r="BG399" s="215">
        <f>IF(N399="zákl. přenesená",J399,0)</f>
        <v>0</v>
      </c>
      <c r="BH399" s="215">
        <f>IF(N399="sníž. přenesená",J399,0)</f>
        <v>0</v>
      </c>
      <c r="BI399" s="215">
        <f>IF(N399="nulová",J399,0)</f>
        <v>0</v>
      </c>
      <c r="BJ399" s="26" t="s">
        <v>24</v>
      </c>
      <c r="BK399" s="215">
        <f>ROUND(I399*H399,2)</f>
        <v>0</v>
      </c>
      <c r="BL399" s="26" t="s">
        <v>354</v>
      </c>
      <c r="BM399" s="26" t="s">
        <v>7928</v>
      </c>
    </row>
    <row r="400" s="1" customFormat="1">
      <c r="B400" s="48"/>
      <c r="D400" s="216" t="s">
        <v>288</v>
      </c>
      <c r="F400" s="217" t="s">
        <v>7929</v>
      </c>
      <c r="I400" s="218"/>
      <c r="L400" s="48"/>
      <c r="M400" s="219"/>
      <c r="N400" s="49"/>
      <c r="O400" s="49"/>
      <c r="P400" s="49"/>
      <c r="Q400" s="49"/>
      <c r="R400" s="49"/>
      <c r="S400" s="49"/>
      <c r="T400" s="87"/>
      <c r="AT400" s="26" t="s">
        <v>288</v>
      </c>
      <c r="AU400" s="26" t="s">
        <v>87</v>
      </c>
    </row>
    <row r="401" s="10" customFormat="1" ht="29.88" customHeight="1">
      <c r="B401" s="192"/>
      <c r="D401" s="193" t="s">
        <v>79</v>
      </c>
      <c r="E401" s="230" t="s">
        <v>321</v>
      </c>
      <c r="F401" s="230" t="s">
        <v>2109</v>
      </c>
      <c r="I401" s="195"/>
      <c r="J401" s="231">
        <f>BK401</f>
        <v>0</v>
      </c>
      <c r="L401" s="192"/>
      <c r="M401" s="197"/>
      <c r="N401" s="198"/>
      <c r="O401" s="198"/>
      <c r="P401" s="199">
        <f>SUM(P402:P413)</f>
        <v>0</v>
      </c>
      <c r="Q401" s="198"/>
      <c r="R401" s="199">
        <f>SUM(R402:R413)</f>
        <v>32.685150000000007</v>
      </c>
      <c r="S401" s="198"/>
      <c r="T401" s="200">
        <f>SUM(T402:T413)</f>
        <v>0</v>
      </c>
      <c r="AR401" s="193" t="s">
        <v>24</v>
      </c>
      <c r="AT401" s="201" t="s">
        <v>79</v>
      </c>
      <c r="AU401" s="201" t="s">
        <v>24</v>
      </c>
      <c r="AY401" s="193" t="s">
        <v>281</v>
      </c>
      <c r="BK401" s="202">
        <f>SUM(BK402:BK413)</f>
        <v>0</v>
      </c>
    </row>
    <row r="402" s="1" customFormat="1" ht="25.5" customHeight="1">
      <c r="B402" s="203"/>
      <c r="C402" s="204" t="s">
        <v>580</v>
      </c>
      <c r="D402" s="204" t="s">
        <v>282</v>
      </c>
      <c r="E402" s="205" t="s">
        <v>2127</v>
      </c>
      <c r="F402" s="206" t="s">
        <v>2128</v>
      </c>
      <c r="G402" s="207" t="s">
        <v>394</v>
      </c>
      <c r="H402" s="208">
        <v>71</v>
      </c>
      <c r="I402" s="209"/>
      <c r="J402" s="210">
        <f>ROUND(I402*H402,2)</f>
        <v>0</v>
      </c>
      <c r="K402" s="206" t="s">
        <v>389</v>
      </c>
      <c r="L402" s="48"/>
      <c r="M402" s="211" t="s">
        <v>5</v>
      </c>
      <c r="N402" s="212" t="s">
        <v>51</v>
      </c>
      <c r="O402" s="49"/>
      <c r="P402" s="213">
        <f>O402*H402</f>
        <v>0</v>
      </c>
      <c r="Q402" s="213">
        <v>0.29221000000000003</v>
      </c>
      <c r="R402" s="213">
        <f>Q402*H402</f>
        <v>20.746910000000003</v>
      </c>
      <c r="S402" s="213">
        <v>0</v>
      </c>
      <c r="T402" s="214">
        <f>S402*H402</f>
        <v>0</v>
      </c>
      <c r="AR402" s="26" t="s">
        <v>286</v>
      </c>
      <c r="AT402" s="26" t="s">
        <v>282</v>
      </c>
      <c r="AU402" s="26" t="s">
        <v>87</v>
      </c>
      <c r="AY402" s="26" t="s">
        <v>281</v>
      </c>
      <c r="BE402" s="215">
        <f>IF(N402="základní",J402,0)</f>
        <v>0</v>
      </c>
      <c r="BF402" s="215">
        <f>IF(N402="snížená",J402,0)</f>
        <v>0</v>
      </c>
      <c r="BG402" s="215">
        <f>IF(N402="zákl. přenesená",J402,0)</f>
        <v>0</v>
      </c>
      <c r="BH402" s="215">
        <f>IF(N402="sníž. přenesená",J402,0)</f>
        <v>0</v>
      </c>
      <c r="BI402" s="215">
        <f>IF(N402="nulová",J402,0)</f>
        <v>0</v>
      </c>
      <c r="BJ402" s="26" t="s">
        <v>24</v>
      </c>
      <c r="BK402" s="215">
        <f>ROUND(I402*H402,2)</f>
        <v>0</v>
      </c>
      <c r="BL402" s="26" t="s">
        <v>286</v>
      </c>
      <c r="BM402" s="26" t="s">
        <v>7930</v>
      </c>
    </row>
    <row r="403" s="1" customFormat="1">
      <c r="B403" s="48"/>
      <c r="D403" s="216" t="s">
        <v>288</v>
      </c>
      <c r="F403" s="217" t="s">
        <v>2130</v>
      </c>
      <c r="I403" s="218"/>
      <c r="L403" s="48"/>
      <c r="M403" s="219"/>
      <c r="N403" s="49"/>
      <c r="O403" s="49"/>
      <c r="P403" s="49"/>
      <c r="Q403" s="49"/>
      <c r="R403" s="49"/>
      <c r="S403" s="49"/>
      <c r="T403" s="87"/>
      <c r="AT403" s="26" t="s">
        <v>288</v>
      </c>
      <c r="AU403" s="26" t="s">
        <v>87</v>
      </c>
    </row>
    <row r="404" s="1" customFormat="1" ht="16.5" customHeight="1">
      <c r="B404" s="203"/>
      <c r="C404" s="255" t="s">
        <v>1537</v>
      </c>
      <c r="D404" s="255" t="s">
        <v>512</v>
      </c>
      <c r="E404" s="256" t="s">
        <v>7931</v>
      </c>
      <c r="F404" s="257" t="s">
        <v>7932</v>
      </c>
      <c r="G404" s="258" t="s">
        <v>362</v>
      </c>
      <c r="H404" s="259">
        <v>1</v>
      </c>
      <c r="I404" s="260"/>
      <c r="J404" s="261">
        <f>ROUND(I404*H404,2)</f>
        <v>0</v>
      </c>
      <c r="K404" s="257" t="s">
        <v>5</v>
      </c>
      <c r="L404" s="262"/>
      <c r="M404" s="263" t="s">
        <v>5</v>
      </c>
      <c r="N404" s="264" t="s">
        <v>51</v>
      </c>
      <c r="O404" s="49"/>
      <c r="P404" s="213">
        <f>O404*H404</f>
        <v>0</v>
      </c>
      <c r="Q404" s="213">
        <v>0.017600000000000001</v>
      </c>
      <c r="R404" s="213">
        <f>Q404*H404</f>
        <v>0.017600000000000001</v>
      </c>
      <c r="S404" s="213">
        <v>0</v>
      </c>
      <c r="T404" s="214">
        <f>S404*H404</f>
        <v>0</v>
      </c>
      <c r="AR404" s="26" t="s">
        <v>316</v>
      </c>
      <c r="AT404" s="26" t="s">
        <v>512</v>
      </c>
      <c r="AU404" s="26" t="s">
        <v>87</v>
      </c>
      <c r="AY404" s="26" t="s">
        <v>281</v>
      </c>
      <c r="BE404" s="215">
        <f>IF(N404="základní",J404,0)</f>
        <v>0</v>
      </c>
      <c r="BF404" s="215">
        <f>IF(N404="snížená",J404,0)</f>
        <v>0</v>
      </c>
      <c r="BG404" s="215">
        <f>IF(N404="zákl. přenesená",J404,0)</f>
        <v>0</v>
      </c>
      <c r="BH404" s="215">
        <f>IF(N404="sníž. přenesená",J404,0)</f>
        <v>0</v>
      </c>
      <c r="BI404" s="215">
        <f>IF(N404="nulová",J404,0)</f>
        <v>0</v>
      </c>
      <c r="BJ404" s="26" t="s">
        <v>24</v>
      </c>
      <c r="BK404" s="215">
        <f>ROUND(I404*H404,2)</f>
        <v>0</v>
      </c>
      <c r="BL404" s="26" t="s">
        <v>286</v>
      </c>
      <c r="BM404" s="26" t="s">
        <v>7933</v>
      </c>
    </row>
    <row r="405" s="1" customFormat="1">
      <c r="B405" s="48"/>
      <c r="D405" s="216" t="s">
        <v>288</v>
      </c>
      <c r="F405" s="217" t="s">
        <v>7934</v>
      </c>
      <c r="I405" s="218"/>
      <c r="L405" s="48"/>
      <c r="M405" s="219"/>
      <c r="N405" s="49"/>
      <c r="O405" s="49"/>
      <c r="P405" s="49"/>
      <c r="Q405" s="49"/>
      <c r="R405" s="49"/>
      <c r="S405" s="49"/>
      <c r="T405" s="87"/>
      <c r="AT405" s="26" t="s">
        <v>288</v>
      </c>
      <c r="AU405" s="26" t="s">
        <v>87</v>
      </c>
    </row>
    <row r="406" s="1" customFormat="1" ht="16.5" customHeight="1">
      <c r="B406" s="203"/>
      <c r="C406" s="255" t="s">
        <v>1542</v>
      </c>
      <c r="D406" s="255" t="s">
        <v>512</v>
      </c>
      <c r="E406" s="256" t="s">
        <v>7935</v>
      </c>
      <c r="F406" s="257" t="s">
        <v>7936</v>
      </c>
      <c r="G406" s="258" t="s">
        <v>362</v>
      </c>
      <c r="H406" s="259">
        <v>1</v>
      </c>
      <c r="I406" s="260"/>
      <c r="J406" s="261">
        <f>ROUND(I406*H406,2)</f>
        <v>0</v>
      </c>
      <c r="K406" s="257" t="s">
        <v>5</v>
      </c>
      <c r="L406" s="262"/>
      <c r="M406" s="263" t="s">
        <v>5</v>
      </c>
      <c r="N406" s="264" t="s">
        <v>51</v>
      </c>
      <c r="O406" s="49"/>
      <c r="P406" s="213">
        <f>O406*H406</f>
        <v>0</v>
      </c>
      <c r="Q406" s="213">
        <v>0.19600000000000001</v>
      </c>
      <c r="R406" s="213">
        <f>Q406*H406</f>
        <v>0.19600000000000001</v>
      </c>
      <c r="S406" s="213">
        <v>0</v>
      </c>
      <c r="T406" s="214">
        <f>S406*H406</f>
        <v>0</v>
      </c>
      <c r="AR406" s="26" t="s">
        <v>316</v>
      </c>
      <c r="AT406" s="26" t="s">
        <v>512</v>
      </c>
      <c r="AU406" s="26" t="s">
        <v>87</v>
      </c>
      <c r="AY406" s="26" t="s">
        <v>281</v>
      </c>
      <c r="BE406" s="215">
        <f>IF(N406="základní",J406,0)</f>
        <v>0</v>
      </c>
      <c r="BF406" s="215">
        <f>IF(N406="snížená",J406,0)</f>
        <v>0</v>
      </c>
      <c r="BG406" s="215">
        <f>IF(N406="zákl. přenesená",J406,0)</f>
        <v>0</v>
      </c>
      <c r="BH406" s="215">
        <f>IF(N406="sníž. přenesená",J406,0)</f>
        <v>0</v>
      </c>
      <c r="BI406" s="215">
        <f>IF(N406="nulová",J406,0)</f>
        <v>0</v>
      </c>
      <c r="BJ406" s="26" t="s">
        <v>24</v>
      </c>
      <c r="BK406" s="215">
        <f>ROUND(I406*H406,2)</f>
        <v>0</v>
      </c>
      <c r="BL406" s="26" t="s">
        <v>286</v>
      </c>
      <c r="BM406" s="26" t="s">
        <v>7937</v>
      </c>
    </row>
    <row r="407" s="1" customFormat="1">
      <c r="B407" s="48"/>
      <c r="D407" s="216" t="s">
        <v>288</v>
      </c>
      <c r="F407" s="217" t="s">
        <v>7938</v>
      </c>
      <c r="I407" s="218"/>
      <c r="L407" s="48"/>
      <c r="M407" s="219"/>
      <c r="N407" s="49"/>
      <c r="O407" s="49"/>
      <c r="P407" s="49"/>
      <c r="Q407" s="49"/>
      <c r="R407" s="49"/>
      <c r="S407" s="49"/>
      <c r="T407" s="87"/>
      <c r="AT407" s="26" t="s">
        <v>288</v>
      </c>
      <c r="AU407" s="26" t="s">
        <v>87</v>
      </c>
    </row>
    <row r="408" s="1" customFormat="1" ht="16.5" customHeight="1">
      <c r="B408" s="203"/>
      <c r="C408" s="255" t="s">
        <v>1547</v>
      </c>
      <c r="D408" s="255" t="s">
        <v>512</v>
      </c>
      <c r="E408" s="256" t="s">
        <v>7939</v>
      </c>
      <c r="F408" s="257" t="s">
        <v>7940</v>
      </c>
      <c r="G408" s="258" t="s">
        <v>362</v>
      </c>
      <c r="H408" s="259">
        <v>1</v>
      </c>
      <c r="I408" s="260"/>
      <c r="J408" s="261">
        <f>ROUND(I408*H408,2)</f>
        <v>0</v>
      </c>
      <c r="K408" s="257" t="s">
        <v>5</v>
      </c>
      <c r="L408" s="262"/>
      <c r="M408" s="263" t="s">
        <v>5</v>
      </c>
      <c r="N408" s="264" t="s">
        <v>51</v>
      </c>
      <c r="O408" s="49"/>
      <c r="P408" s="213">
        <f>O408*H408</f>
        <v>0</v>
      </c>
      <c r="Q408" s="213">
        <v>0.28060000000000002</v>
      </c>
      <c r="R408" s="213">
        <f>Q408*H408</f>
        <v>0.28060000000000002</v>
      </c>
      <c r="S408" s="213">
        <v>0</v>
      </c>
      <c r="T408" s="214">
        <f>S408*H408</f>
        <v>0</v>
      </c>
      <c r="AR408" s="26" t="s">
        <v>316</v>
      </c>
      <c r="AT408" s="26" t="s">
        <v>512</v>
      </c>
      <c r="AU408" s="26" t="s">
        <v>87</v>
      </c>
      <c r="AY408" s="26" t="s">
        <v>281</v>
      </c>
      <c r="BE408" s="215">
        <f>IF(N408="základní",J408,0)</f>
        <v>0</v>
      </c>
      <c r="BF408" s="215">
        <f>IF(N408="snížená",J408,0)</f>
        <v>0</v>
      </c>
      <c r="BG408" s="215">
        <f>IF(N408="zákl. přenesená",J408,0)</f>
        <v>0</v>
      </c>
      <c r="BH408" s="215">
        <f>IF(N408="sníž. přenesená",J408,0)</f>
        <v>0</v>
      </c>
      <c r="BI408" s="215">
        <f>IF(N408="nulová",J408,0)</f>
        <v>0</v>
      </c>
      <c r="BJ408" s="26" t="s">
        <v>24</v>
      </c>
      <c r="BK408" s="215">
        <f>ROUND(I408*H408,2)</f>
        <v>0</v>
      </c>
      <c r="BL408" s="26" t="s">
        <v>286</v>
      </c>
      <c r="BM408" s="26" t="s">
        <v>7941</v>
      </c>
    </row>
    <row r="409" s="1" customFormat="1">
      <c r="B409" s="48"/>
      <c r="D409" s="216" t="s">
        <v>288</v>
      </c>
      <c r="F409" s="217" t="s">
        <v>7942</v>
      </c>
      <c r="I409" s="218"/>
      <c r="L409" s="48"/>
      <c r="M409" s="219"/>
      <c r="N409" s="49"/>
      <c r="O409" s="49"/>
      <c r="P409" s="49"/>
      <c r="Q409" s="49"/>
      <c r="R409" s="49"/>
      <c r="S409" s="49"/>
      <c r="T409" s="87"/>
      <c r="AT409" s="26" t="s">
        <v>288</v>
      </c>
      <c r="AU409" s="26" t="s">
        <v>87</v>
      </c>
    </row>
    <row r="410" s="1" customFormat="1" ht="16.5" customHeight="1">
      <c r="B410" s="203"/>
      <c r="C410" s="255" t="s">
        <v>1606</v>
      </c>
      <c r="D410" s="255" t="s">
        <v>512</v>
      </c>
      <c r="E410" s="256" t="s">
        <v>7943</v>
      </c>
      <c r="F410" s="257" t="s">
        <v>7944</v>
      </c>
      <c r="G410" s="258" t="s">
        <v>362</v>
      </c>
      <c r="H410" s="259">
        <v>1</v>
      </c>
      <c r="I410" s="260"/>
      <c r="J410" s="261">
        <f>ROUND(I410*H410,2)</f>
        <v>0</v>
      </c>
      <c r="K410" s="257" t="s">
        <v>5</v>
      </c>
      <c r="L410" s="262"/>
      <c r="M410" s="263" t="s">
        <v>5</v>
      </c>
      <c r="N410" s="264" t="s">
        <v>51</v>
      </c>
      <c r="O410" s="49"/>
      <c r="P410" s="213">
        <f>O410*H410</f>
        <v>0</v>
      </c>
      <c r="Q410" s="213">
        <v>0.495</v>
      </c>
      <c r="R410" s="213">
        <f>Q410*H410</f>
        <v>0.495</v>
      </c>
      <c r="S410" s="213">
        <v>0</v>
      </c>
      <c r="T410" s="214">
        <f>S410*H410</f>
        <v>0</v>
      </c>
      <c r="AR410" s="26" t="s">
        <v>316</v>
      </c>
      <c r="AT410" s="26" t="s">
        <v>512</v>
      </c>
      <c r="AU410" s="26" t="s">
        <v>87</v>
      </c>
      <c r="AY410" s="26" t="s">
        <v>281</v>
      </c>
      <c r="BE410" s="215">
        <f>IF(N410="základní",J410,0)</f>
        <v>0</v>
      </c>
      <c r="BF410" s="215">
        <f>IF(N410="snížená",J410,0)</f>
        <v>0</v>
      </c>
      <c r="BG410" s="215">
        <f>IF(N410="zákl. přenesená",J410,0)</f>
        <v>0</v>
      </c>
      <c r="BH410" s="215">
        <f>IF(N410="sníž. přenesená",J410,0)</f>
        <v>0</v>
      </c>
      <c r="BI410" s="215">
        <f>IF(N410="nulová",J410,0)</f>
        <v>0</v>
      </c>
      <c r="BJ410" s="26" t="s">
        <v>24</v>
      </c>
      <c r="BK410" s="215">
        <f>ROUND(I410*H410,2)</f>
        <v>0</v>
      </c>
      <c r="BL410" s="26" t="s">
        <v>286</v>
      </c>
      <c r="BM410" s="26" t="s">
        <v>7945</v>
      </c>
    </row>
    <row r="411" s="1" customFormat="1">
      <c r="B411" s="48"/>
      <c r="D411" s="216" t="s">
        <v>288</v>
      </c>
      <c r="F411" s="217" t="s">
        <v>7946</v>
      </c>
      <c r="I411" s="218"/>
      <c r="L411" s="48"/>
      <c r="M411" s="219"/>
      <c r="N411" s="49"/>
      <c r="O411" s="49"/>
      <c r="P411" s="49"/>
      <c r="Q411" s="49"/>
      <c r="R411" s="49"/>
      <c r="S411" s="49"/>
      <c r="T411" s="87"/>
      <c r="AT411" s="26" t="s">
        <v>288</v>
      </c>
      <c r="AU411" s="26" t="s">
        <v>87</v>
      </c>
    </row>
    <row r="412" s="1" customFormat="1" ht="25.5" customHeight="1">
      <c r="B412" s="203"/>
      <c r="C412" s="204" t="s">
        <v>1611</v>
      </c>
      <c r="D412" s="204" t="s">
        <v>282</v>
      </c>
      <c r="E412" s="205" t="s">
        <v>7947</v>
      </c>
      <c r="F412" s="206" t="s">
        <v>7948</v>
      </c>
      <c r="G412" s="207" t="s">
        <v>394</v>
      </c>
      <c r="H412" s="208">
        <v>18.5</v>
      </c>
      <c r="I412" s="209"/>
      <c r="J412" s="210">
        <f>ROUND(I412*H412,2)</f>
        <v>0</v>
      </c>
      <c r="K412" s="206" t="s">
        <v>389</v>
      </c>
      <c r="L412" s="48"/>
      <c r="M412" s="211" t="s">
        <v>5</v>
      </c>
      <c r="N412" s="212" t="s">
        <v>51</v>
      </c>
      <c r="O412" s="49"/>
      <c r="P412" s="213">
        <f>O412*H412</f>
        <v>0</v>
      </c>
      <c r="Q412" s="213">
        <v>0.59184000000000003</v>
      </c>
      <c r="R412" s="213">
        <f>Q412*H412</f>
        <v>10.94904</v>
      </c>
      <c r="S412" s="213">
        <v>0</v>
      </c>
      <c r="T412" s="214">
        <f>S412*H412</f>
        <v>0</v>
      </c>
      <c r="AR412" s="26" t="s">
        <v>286</v>
      </c>
      <c r="AT412" s="26" t="s">
        <v>282</v>
      </c>
      <c r="AU412" s="26" t="s">
        <v>87</v>
      </c>
      <c r="AY412" s="26" t="s">
        <v>281</v>
      </c>
      <c r="BE412" s="215">
        <f>IF(N412="základní",J412,0)</f>
        <v>0</v>
      </c>
      <c r="BF412" s="215">
        <f>IF(N412="snížená",J412,0)</f>
        <v>0</v>
      </c>
      <c r="BG412" s="215">
        <f>IF(N412="zákl. přenesená",J412,0)</f>
        <v>0</v>
      </c>
      <c r="BH412" s="215">
        <f>IF(N412="sníž. přenesená",J412,0)</f>
        <v>0</v>
      </c>
      <c r="BI412" s="215">
        <f>IF(N412="nulová",J412,0)</f>
        <v>0</v>
      </c>
      <c r="BJ412" s="26" t="s">
        <v>24</v>
      </c>
      <c r="BK412" s="215">
        <f>ROUND(I412*H412,2)</f>
        <v>0</v>
      </c>
      <c r="BL412" s="26" t="s">
        <v>286</v>
      </c>
      <c r="BM412" s="26" t="s">
        <v>7949</v>
      </c>
    </row>
    <row r="413" s="1" customFormat="1">
      <c r="B413" s="48"/>
      <c r="D413" s="216" t="s">
        <v>288</v>
      </c>
      <c r="F413" s="217" t="s">
        <v>7950</v>
      </c>
      <c r="I413" s="218"/>
      <c r="L413" s="48"/>
      <c r="M413" s="219"/>
      <c r="N413" s="49"/>
      <c r="O413" s="49"/>
      <c r="P413" s="49"/>
      <c r="Q413" s="49"/>
      <c r="R413" s="49"/>
      <c r="S413" s="49"/>
      <c r="T413" s="87"/>
      <c r="AT413" s="26" t="s">
        <v>288</v>
      </c>
      <c r="AU413" s="26" t="s">
        <v>87</v>
      </c>
    </row>
    <row r="414" s="10" customFormat="1" ht="29.88" customHeight="1">
      <c r="B414" s="192"/>
      <c r="D414" s="193" t="s">
        <v>79</v>
      </c>
      <c r="E414" s="230" t="s">
        <v>7951</v>
      </c>
      <c r="F414" s="230" t="s">
        <v>7952</v>
      </c>
      <c r="I414" s="195"/>
      <c r="J414" s="231">
        <f>BK414</f>
        <v>0</v>
      </c>
      <c r="L414" s="192"/>
      <c r="M414" s="197"/>
      <c r="N414" s="198"/>
      <c r="O414" s="198"/>
      <c r="P414" s="199">
        <f>SUM(P415:P422)</f>
        <v>0</v>
      </c>
      <c r="Q414" s="198"/>
      <c r="R414" s="199">
        <f>SUM(R415:R422)</f>
        <v>0</v>
      </c>
      <c r="S414" s="198"/>
      <c r="T414" s="200">
        <f>SUM(T415:T422)</f>
        <v>0</v>
      </c>
      <c r="AR414" s="193" t="s">
        <v>24</v>
      </c>
      <c r="AT414" s="201" t="s">
        <v>79</v>
      </c>
      <c r="AU414" s="201" t="s">
        <v>24</v>
      </c>
      <c r="AY414" s="193" t="s">
        <v>281</v>
      </c>
      <c r="BK414" s="202">
        <f>SUM(BK415:BK422)</f>
        <v>0</v>
      </c>
    </row>
    <row r="415" s="1" customFormat="1" ht="25.5" customHeight="1">
      <c r="B415" s="203"/>
      <c r="C415" s="204" t="s">
        <v>1633</v>
      </c>
      <c r="D415" s="204" t="s">
        <v>282</v>
      </c>
      <c r="E415" s="205" t="s">
        <v>7953</v>
      </c>
      <c r="F415" s="206" t="s">
        <v>7954</v>
      </c>
      <c r="G415" s="207" t="s">
        <v>470</v>
      </c>
      <c r="H415" s="208">
        <v>45.899999999999999</v>
      </c>
      <c r="I415" s="209"/>
      <c r="J415" s="210">
        <f>ROUND(I415*H415,2)</f>
        <v>0</v>
      </c>
      <c r="K415" s="206" t="s">
        <v>389</v>
      </c>
      <c r="L415" s="48"/>
      <c r="M415" s="211" t="s">
        <v>5</v>
      </c>
      <c r="N415" s="212" t="s">
        <v>51</v>
      </c>
      <c r="O415" s="49"/>
      <c r="P415" s="213">
        <f>O415*H415</f>
        <v>0</v>
      </c>
      <c r="Q415" s="213">
        <v>0</v>
      </c>
      <c r="R415" s="213">
        <f>Q415*H415</f>
        <v>0</v>
      </c>
      <c r="S415" s="213">
        <v>0</v>
      </c>
      <c r="T415" s="214">
        <f>S415*H415</f>
        <v>0</v>
      </c>
      <c r="AR415" s="26" t="s">
        <v>286</v>
      </c>
      <c r="AT415" s="26" t="s">
        <v>282</v>
      </c>
      <c r="AU415" s="26" t="s">
        <v>87</v>
      </c>
      <c r="AY415" s="26" t="s">
        <v>281</v>
      </c>
      <c r="BE415" s="215">
        <f>IF(N415="základní",J415,0)</f>
        <v>0</v>
      </c>
      <c r="BF415" s="215">
        <f>IF(N415="snížená",J415,0)</f>
        <v>0</v>
      </c>
      <c r="BG415" s="215">
        <f>IF(N415="zákl. přenesená",J415,0)</f>
        <v>0</v>
      </c>
      <c r="BH415" s="215">
        <f>IF(N415="sníž. přenesená",J415,0)</f>
        <v>0</v>
      </c>
      <c r="BI415" s="215">
        <f>IF(N415="nulová",J415,0)</f>
        <v>0</v>
      </c>
      <c r="BJ415" s="26" t="s">
        <v>24</v>
      </c>
      <c r="BK415" s="215">
        <f>ROUND(I415*H415,2)</f>
        <v>0</v>
      </c>
      <c r="BL415" s="26" t="s">
        <v>286</v>
      </c>
      <c r="BM415" s="26" t="s">
        <v>7955</v>
      </c>
    </row>
    <row r="416" s="1" customFormat="1">
      <c r="B416" s="48"/>
      <c r="D416" s="216" t="s">
        <v>288</v>
      </c>
      <c r="F416" s="217" t="s">
        <v>7956</v>
      </c>
      <c r="I416" s="218"/>
      <c r="L416" s="48"/>
      <c r="M416" s="219"/>
      <c r="N416" s="49"/>
      <c r="O416" s="49"/>
      <c r="P416" s="49"/>
      <c r="Q416" s="49"/>
      <c r="R416" s="49"/>
      <c r="S416" s="49"/>
      <c r="T416" s="87"/>
      <c r="AT416" s="26" t="s">
        <v>288</v>
      </c>
      <c r="AU416" s="26" t="s">
        <v>87</v>
      </c>
    </row>
    <row r="417" s="13" customFormat="1">
      <c r="B417" s="239"/>
      <c r="D417" s="216" t="s">
        <v>402</v>
      </c>
      <c r="E417" s="240" t="s">
        <v>5</v>
      </c>
      <c r="F417" s="241" t="s">
        <v>7957</v>
      </c>
      <c r="H417" s="242">
        <v>45.899999999999999</v>
      </c>
      <c r="I417" s="243"/>
      <c r="L417" s="239"/>
      <c r="M417" s="244"/>
      <c r="N417" s="245"/>
      <c r="O417" s="245"/>
      <c r="P417" s="245"/>
      <c r="Q417" s="245"/>
      <c r="R417" s="245"/>
      <c r="S417" s="245"/>
      <c r="T417" s="246"/>
      <c r="AT417" s="240" t="s">
        <v>402</v>
      </c>
      <c r="AU417" s="240" t="s">
        <v>87</v>
      </c>
      <c r="AV417" s="13" t="s">
        <v>87</v>
      </c>
      <c r="AW417" s="13" t="s">
        <v>43</v>
      </c>
      <c r="AX417" s="13" t="s">
        <v>24</v>
      </c>
      <c r="AY417" s="240" t="s">
        <v>281</v>
      </c>
    </row>
    <row r="418" s="1" customFormat="1" ht="25.5" customHeight="1">
      <c r="B418" s="203"/>
      <c r="C418" s="204" t="s">
        <v>1639</v>
      </c>
      <c r="D418" s="204" t="s">
        <v>282</v>
      </c>
      <c r="E418" s="205" t="s">
        <v>7958</v>
      </c>
      <c r="F418" s="206" t="s">
        <v>7959</v>
      </c>
      <c r="G418" s="207" t="s">
        <v>470</v>
      </c>
      <c r="H418" s="208">
        <v>367.19999999999999</v>
      </c>
      <c r="I418" s="209"/>
      <c r="J418" s="210">
        <f>ROUND(I418*H418,2)</f>
        <v>0</v>
      </c>
      <c r="K418" s="206" t="s">
        <v>389</v>
      </c>
      <c r="L418" s="48"/>
      <c r="M418" s="211" t="s">
        <v>5</v>
      </c>
      <c r="N418" s="212" t="s">
        <v>51</v>
      </c>
      <c r="O418" s="49"/>
      <c r="P418" s="213">
        <f>O418*H418</f>
        <v>0</v>
      </c>
      <c r="Q418" s="213">
        <v>0</v>
      </c>
      <c r="R418" s="213">
        <f>Q418*H418</f>
        <v>0</v>
      </c>
      <c r="S418" s="213">
        <v>0</v>
      </c>
      <c r="T418" s="214">
        <f>S418*H418</f>
        <v>0</v>
      </c>
      <c r="AR418" s="26" t="s">
        <v>286</v>
      </c>
      <c r="AT418" s="26" t="s">
        <v>282</v>
      </c>
      <c r="AU418" s="26" t="s">
        <v>87</v>
      </c>
      <c r="AY418" s="26" t="s">
        <v>281</v>
      </c>
      <c r="BE418" s="215">
        <f>IF(N418="základní",J418,0)</f>
        <v>0</v>
      </c>
      <c r="BF418" s="215">
        <f>IF(N418="snížená",J418,0)</f>
        <v>0</v>
      </c>
      <c r="BG418" s="215">
        <f>IF(N418="zákl. přenesená",J418,0)</f>
        <v>0</v>
      </c>
      <c r="BH418" s="215">
        <f>IF(N418="sníž. přenesená",J418,0)</f>
        <v>0</v>
      </c>
      <c r="BI418" s="215">
        <f>IF(N418="nulová",J418,0)</f>
        <v>0</v>
      </c>
      <c r="BJ418" s="26" t="s">
        <v>24</v>
      </c>
      <c r="BK418" s="215">
        <f>ROUND(I418*H418,2)</f>
        <v>0</v>
      </c>
      <c r="BL418" s="26" t="s">
        <v>286</v>
      </c>
      <c r="BM418" s="26" t="s">
        <v>7960</v>
      </c>
    </row>
    <row r="419" s="1" customFormat="1">
      <c r="B419" s="48"/>
      <c r="D419" s="216" t="s">
        <v>288</v>
      </c>
      <c r="F419" s="217" t="s">
        <v>7961</v>
      </c>
      <c r="I419" s="218"/>
      <c r="L419" s="48"/>
      <c r="M419" s="219"/>
      <c r="N419" s="49"/>
      <c r="O419" s="49"/>
      <c r="P419" s="49"/>
      <c r="Q419" s="49"/>
      <c r="R419" s="49"/>
      <c r="S419" s="49"/>
      <c r="T419" s="87"/>
      <c r="AT419" s="26" t="s">
        <v>288</v>
      </c>
      <c r="AU419" s="26" t="s">
        <v>87</v>
      </c>
    </row>
    <row r="420" s="13" customFormat="1">
      <c r="B420" s="239"/>
      <c r="D420" s="216" t="s">
        <v>402</v>
      </c>
      <c r="F420" s="241" t="s">
        <v>7962</v>
      </c>
      <c r="H420" s="242">
        <v>367.19999999999999</v>
      </c>
      <c r="I420" s="243"/>
      <c r="L420" s="239"/>
      <c r="M420" s="244"/>
      <c r="N420" s="245"/>
      <c r="O420" s="245"/>
      <c r="P420" s="245"/>
      <c r="Q420" s="245"/>
      <c r="R420" s="245"/>
      <c r="S420" s="245"/>
      <c r="T420" s="246"/>
      <c r="AT420" s="240" t="s">
        <v>402</v>
      </c>
      <c r="AU420" s="240" t="s">
        <v>87</v>
      </c>
      <c r="AV420" s="13" t="s">
        <v>87</v>
      </c>
      <c r="AW420" s="13" t="s">
        <v>6</v>
      </c>
      <c r="AX420" s="13" t="s">
        <v>24</v>
      </c>
      <c r="AY420" s="240" t="s">
        <v>281</v>
      </c>
    </row>
    <row r="421" s="1" customFormat="1" ht="16.5" customHeight="1">
      <c r="B421" s="203"/>
      <c r="C421" s="204" t="s">
        <v>1644</v>
      </c>
      <c r="D421" s="204" t="s">
        <v>282</v>
      </c>
      <c r="E421" s="205" t="s">
        <v>7963</v>
      </c>
      <c r="F421" s="206" t="s">
        <v>7964</v>
      </c>
      <c r="G421" s="207" t="s">
        <v>470</v>
      </c>
      <c r="H421" s="208">
        <v>45.899999999999999</v>
      </c>
      <c r="I421" s="209"/>
      <c r="J421" s="210">
        <f>ROUND(I421*H421,2)</f>
        <v>0</v>
      </c>
      <c r="K421" s="206" t="s">
        <v>389</v>
      </c>
      <c r="L421" s="48"/>
      <c r="M421" s="211" t="s">
        <v>5</v>
      </c>
      <c r="N421" s="212" t="s">
        <v>51</v>
      </c>
      <c r="O421" s="49"/>
      <c r="P421" s="213">
        <f>O421*H421</f>
        <v>0</v>
      </c>
      <c r="Q421" s="213">
        <v>0</v>
      </c>
      <c r="R421" s="213">
        <f>Q421*H421</f>
        <v>0</v>
      </c>
      <c r="S421" s="213">
        <v>0</v>
      </c>
      <c r="T421" s="214">
        <f>S421*H421</f>
        <v>0</v>
      </c>
      <c r="AR421" s="26" t="s">
        <v>286</v>
      </c>
      <c r="AT421" s="26" t="s">
        <v>282</v>
      </c>
      <c r="AU421" s="26" t="s">
        <v>87</v>
      </c>
      <c r="AY421" s="26" t="s">
        <v>281</v>
      </c>
      <c r="BE421" s="215">
        <f>IF(N421="základní",J421,0)</f>
        <v>0</v>
      </c>
      <c r="BF421" s="215">
        <f>IF(N421="snížená",J421,0)</f>
        <v>0</v>
      </c>
      <c r="BG421" s="215">
        <f>IF(N421="zákl. přenesená",J421,0)</f>
        <v>0</v>
      </c>
      <c r="BH421" s="215">
        <f>IF(N421="sníž. přenesená",J421,0)</f>
        <v>0</v>
      </c>
      <c r="BI421" s="215">
        <f>IF(N421="nulová",J421,0)</f>
        <v>0</v>
      </c>
      <c r="BJ421" s="26" t="s">
        <v>24</v>
      </c>
      <c r="BK421" s="215">
        <f>ROUND(I421*H421,2)</f>
        <v>0</v>
      </c>
      <c r="BL421" s="26" t="s">
        <v>286</v>
      </c>
      <c r="BM421" s="26" t="s">
        <v>7965</v>
      </c>
    </row>
    <row r="422" s="1" customFormat="1">
      <c r="B422" s="48"/>
      <c r="D422" s="216" t="s">
        <v>288</v>
      </c>
      <c r="F422" s="217" t="s">
        <v>7966</v>
      </c>
      <c r="I422" s="218"/>
      <c r="L422" s="48"/>
      <c r="M422" s="219"/>
      <c r="N422" s="49"/>
      <c r="O422" s="49"/>
      <c r="P422" s="49"/>
      <c r="Q422" s="49"/>
      <c r="R422" s="49"/>
      <c r="S422" s="49"/>
      <c r="T422" s="87"/>
      <c r="AT422" s="26" t="s">
        <v>288</v>
      </c>
      <c r="AU422" s="26" t="s">
        <v>87</v>
      </c>
    </row>
    <row r="423" s="10" customFormat="1" ht="29.88" customHeight="1">
      <c r="B423" s="192"/>
      <c r="D423" s="193" t="s">
        <v>79</v>
      </c>
      <c r="E423" s="230" t="s">
        <v>518</v>
      </c>
      <c r="F423" s="230" t="s">
        <v>519</v>
      </c>
      <c r="I423" s="195"/>
      <c r="J423" s="231">
        <f>BK423</f>
        <v>0</v>
      </c>
      <c r="L423" s="192"/>
      <c r="M423" s="197"/>
      <c r="N423" s="198"/>
      <c r="O423" s="198"/>
      <c r="P423" s="199">
        <f>SUM(P424:P426)</f>
        <v>0</v>
      </c>
      <c r="Q423" s="198"/>
      <c r="R423" s="199">
        <f>SUM(R424:R426)</f>
        <v>0</v>
      </c>
      <c r="S423" s="198"/>
      <c r="T423" s="200">
        <f>SUM(T424:T426)</f>
        <v>0</v>
      </c>
      <c r="AR423" s="193" t="s">
        <v>24</v>
      </c>
      <c r="AT423" s="201" t="s">
        <v>79</v>
      </c>
      <c r="AU423" s="201" t="s">
        <v>24</v>
      </c>
      <c r="AY423" s="193" t="s">
        <v>281</v>
      </c>
      <c r="BK423" s="202">
        <f>SUM(BK424:BK426)</f>
        <v>0</v>
      </c>
    </row>
    <row r="424" s="1" customFormat="1" ht="16.5" customHeight="1">
      <c r="B424" s="203"/>
      <c r="C424" s="204" t="s">
        <v>1666</v>
      </c>
      <c r="D424" s="204" t="s">
        <v>282</v>
      </c>
      <c r="E424" s="205" t="s">
        <v>5088</v>
      </c>
      <c r="F424" s="206" t="s">
        <v>5089</v>
      </c>
      <c r="G424" s="207" t="s">
        <v>470</v>
      </c>
      <c r="H424" s="208">
        <v>74.611999999999995</v>
      </c>
      <c r="I424" s="209"/>
      <c r="J424" s="210">
        <f>ROUND(I424*H424,2)</f>
        <v>0</v>
      </c>
      <c r="K424" s="206" t="s">
        <v>389</v>
      </c>
      <c r="L424" s="48"/>
      <c r="M424" s="211" t="s">
        <v>5</v>
      </c>
      <c r="N424" s="212" t="s">
        <v>51</v>
      </c>
      <c r="O424" s="49"/>
      <c r="P424" s="213">
        <f>O424*H424</f>
        <v>0</v>
      </c>
      <c r="Q424" s="213">
        <v>0</v>
      </c>
      <c r="R424" s="213">
        <f>Q424*H424</f>
        <v>0</v>
      </c>
      <c r="S424" s="213">
        <v>0</v>
      </c>
      <c r="T424" s="214">
        <f>S424*H424</f>
        <v>0</v>
      </c>
      <c r="AR424" s="26" t="s">
        <v>286</v>
      </c>
      <c r="AT424" s="26" t="s">
        <v>282</v>
      </c>
      <c r="AU424" s="26" t="s">
        <v>87</v>
      </c>
      <c r="AY424" s="26" t="s">
        <v>281</v>
      </c>
      <c r="BE424" s="215">
        <f>IF(N424="základní",J424,0)</f>
        <v>0</v>
      </c>
      <c r="BF424" s="215">
        <f>IF(N424="snížená",J424,0)</f>
        <v>0</v>
      </c>
      <c r="BG424" s="215">
        <f>IF(N424="zákl. přenesená",J424,0)</f>
        <v>0</v>
      </c>
      <c r="BH424" s="215">
        <f>IF(N424="sníž. přenesená",J424,0)</f>
        <v>0</v>
      </c>
      <c r="BI424" s="215">
        <f>IF(N424="nulová",J424,0)</f>
        <v>0</v>
      </c>
      <c r="BJ424" s="26" t="s">
        <v>24</v>
      </c>
      <c r="BK424" s="215">
        <f>ROUND(I424*H424,2)</f>
        <v>0</v>
      </c>
      <c r="BL424" s="26" t="s">
        <v>286</v>
      </c>
      <c r="BM424" s="26" t="s">
        <v>7967</v>
      </c>
    </row>
    <row r="425" s="1" customFormat="1">
      <c r="B425" s="48"/>
      <c r="D425" s="216" t="s">
        <v>288</v>
      </c>
      <c r="F425" s="217" t="s">
        <v>5091</v>
      </c>
      <c r="I425" s="218"/>
      <c r="L425" s="48"/>
      <c r="M425" s="219"/>
      <c r="N425" s="49"/>
      <c r="O425" s="49"/>
      <c r="P425" s="49"/>
      <c r="Q425" s="49"/>
      <c r="R425" s="49"/>
      <c r="S425" s="49"/>
      <c r="T425" s="87"/>
      <c r="AT425" s="26" t="s">
        <v>288</v>
      </c>
      <c r="AU425" s="26" t="s">
        <v>87</v>
      </c>
    </row>
    <row r="426" s="13" customFormat="1">
      <c r="B426" s="239"/>
      <c r="D426" s="216" t="s">
        <v>402</v>
      </c>
      <c r="E426" s="240" t="s">
        <v>5</v>
      </c>
      <c r="F426" s="241" t="s">
        <v>7968</v>
      </c>
      <c r="H426" s="242">
        <v>74.611999999999995</v>
      </c>
      <c r="I426" s="243"/>
      <c r="L426" s="239"/>
      <c r="M426" s="284"/>
      <c r="N426" s="285"/>
      <c r="O426" s="285"/>
      <c r="P426" s="285"/>
      <c r="Q426" s="285"/>
      <c r="R426" s="285"/>
      <c r="S426" s="285"/>
      <c r="T426" s="286"/>
      <c r="AT426" s="240" t="s">
        <v>402</v>
      </c>
      <c r="AU426" s="240" t="s">
        <v>87</v>
      </c>
      <c r="AV426" s="13" t="s">
        <v>87</v>
      </c>
      <c r="AW426" s="13" t="s">
        <v>43</v>
      </c>
      <c r="AX426" s="13" t="s">
        <v>24</v>
      </c>
      <c r="AY426" s="240" t="s">
        <v>281</v>
      </c>
    </row>
    <row r="427" s="1" customFormat="1" ht="6.96" customHeight="1">
      <c r="B427" s="69"/>
      <c r="C427" s="70"/>
      <c r="D427" s="70"/>
      <c r="E427" s="70"/>
      <c r="F427" s="70"/>
      <c r="G427" s="70"/>
      <c r="H427" s="70"/>
      <c r="I427" s="164"/>
      <c r="J427" s="70"/>
      <c r="K427" s="70"/>
      <c r="L427" s="48"/>
    </row>
  </sheetData>
  <autoFilter ref="C89:K42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156</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7969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7970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157</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13.5" customHeight="1">
      <c r="B26" s="146"/>
      <c r="C26" s="147"/>
      <c r="D26" s="147"/>
      <c r="E26" s="46" t="s">
        <v>7971</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ROUND(SUM(BE90:BE246), 2)</f>
        <v>0</v>
      </c>
      <c r="G32" s="49"/>
      <c r="H32" s="49"/>
      <c r="I32" s="156">
        <v>0.20999999999999999</v>
      </c>
      <c r="J32" s="155">
        <f>ROUND(ROUND((SUM(BE90:BE246)), 2)*I32, 2)</f>
        <v>0</v>
      </c>
      <c r="K32" s="53"/>
    </row>
    <row r="33" s="1" customFormat="1" ht="14.4" customHeight="1">
      <c r="B33" s="48"/>
      <c r="C33" s="49"/>
      <c r="D33" s="49"/>
      <c r="E33" s="57" t="s">
        <v>52</v>
      </c>
      <c r="F33" s="155">
        <f>ROUND(SUM(BF90:BF246), 2)</f>
        <v>0</v>
      </c>
      <c r="G33" s="49"/>
      <c r="H33" s="49"/>
      <c r="I33" s="156">
        <v>0.14999999999999999</v>
      </c>
      <c r="J33" s="155">
        <f>ROUND(ROUND((SUM(BF90:BF246)), 2)*I33, 2)</f>
        <v>0</v>
      </c>
      <c r="K33" s="53"/>
    </row>
    <row r="34" hidden="1" s="1" customFormat="1" ht="14.4" customHeight="1">
      <c r="B34" s="48"/>
      <c r="C34" s="49"/>
      <c r="D34" s="49"/>
      <c r="E34" s="57" t="s">
        <v>53</v>
      </c>
      <c r="F34" s="155">
        <f>ROUND(SUM(BG90:BG246), 2)</f>
        <v>0</v>
      </c>
      <c r="G34" s="49"/>
      <c r="H34" s="49"/>
      <c r="I34" s="156">
        <v>0.20999999999999999</v>
      </c>
      <c r="J34" s="155">
        <v>0</v>
      </c>
      <c r="K34" s="53"/>
    </row>
    <row r="35" hidden="1" s="1" customFormat="1" ht="14.4" customHeight="1">
      <c r="B35" s="48"/>
      <c r="C35" s="49"/>
      <c r="D35" s="49"/>
      <c r="E35" s="57" t="s">
        <v>54</v>
      </c>
      <c r="F35" s="155">
        <f>ROUND(SUM(BH90:BH246), 2)</f>
        <v>0</v>
      </c>
      <c r="G35" s="49"/>
      <c r="H35" s="49"/>
      <c r="I35" s="156">
        <v>0.14999999999999999</v>
      </c>
      <c r="J35" s="155">
        <v>0</v>
      </c>
      <c r="K35" s="53"/>
    </row>
    <row r="36" hidden="1" s="1" customFormat="1" ht="14.4" customHeight="1">
      <c r="B36" s="48"/>
      <c r="C36" s="49"/>
      <c r="D36" s="49"/>
      <c r="E36" s="57" t="s">
        <v>55</v>
      </c>
      <c r="F36" s="155">
        <f>ROUND(SUM(BI90:BI246),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7969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I04_1 - Rozšíření areálového vodovodu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529</v>
      </c>
      <c r="E63" s="226"/>
      <c r="F63" s="226"/>
      <c r="G63" s="226"/>
      <c r="H63" s="226"/>
      <c r="I63" s="227"/>
      <c r="J63" s="228">
        <f>J158</f>
        <v>0</v>
      </c>
      <c r="K63" s="229"/>
    </row>
    <row r="64" s="11" customFormat="1" ht="19.92" customHeight="1">
      <c r="B64" s="223"/>
      <c r="C64" s="224"/>
      <c r="D64" s="225" t="s">
        <v>381</v>
      </c>
      <c r="E64" s="226"/>
      <c r="F64" s="226"/>
      <c r="G64" s="226"/>
      <c r="H64" s="226"/>
      <c r="I64" s="227"/>
      <c r="J64" s="228">
        <f>J173</f>
        <v>0</v>
      </c>
      <c r="K64" s="229"/>
    </row>
    <row r="65" s="11" customFormat="1" ht="19.92" customHeight="1">
      <c r="B65" s="223"/>
      <c r="C65" s="224"/>
      <c r="D65" s="225" t="s">
        <v>4923</v>
      </c>
      <c r="E65" s="226"/>
      <c r="F65" s="226"/>
      <c r="G65" s="226"/>
      <c r="H65" s="226"/>
      <c r="I65" s="227"/>
      <c r="J65" s="228">
        <f>J178</f>
        <v>0</v>
      </c>
      <c r="K65" s="229"/>
    </row>
    <row r="66" s="11" customFormat="1" ht="19.92" customHeight="1">
      <c r="B66" s="223"/>
      <c r="C66" s="224"/>
      <c r="D66" s="225" t="s">
        <v>535</v>
      </c>
      <c r="E66" s="226"/>
      <c r="F66" s="226"/>
      <c r="G66" s="226"/>
      <c r="H66" s="226"/>
      <c r="I66" s="227"/>
      <c r="J66" s="228">
        <f>J231</f>
        <v>0</v>
      </c>
      <c r="K66" s="229"/>
    </row>
    <row r="67" s="11" customFormat="1" ht="19.92" customHeight="1">
      <c r="B67" s="223"/>
      <c r="C67" s="224"/>
      <c r="D67" s="225" t="s">
        <v>7477</v>
      </c>
      <c r="E67" s="226"/>
      <c r="F67" s="226"/>
      <c r="G67" s="226"/>
      <c r="H67" s="226"/>
      <c r="I67" s="227"/>
      <c r="J67" s="228">
        <f>J234</f>
        <v>0</v>
      </c>
      <c r="K67" s="229"/>
    </row>
    <row r="68" s="11" customFormat="1" ht="19.92" customHeight="1">
      <c r="B68" s="223"/>
      <c r="C68" s="224"/>
      <c r="D68" s="225" t="s">
        <v>382</v>
      </c>
      <c r="E68" s="226"/>
      <c r="F68" s="226"/>
      <c r="G68" s="226"/>
      <c r="H68" s="226"/>
      <c r="I68" s="227"/>
      <c r="J68" s="228">
        <f>J244</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7969</v>
      </c>
      <c r="F80" s="1"/>
      <c r="G80" s="1"/>
      <c r="H80" s="1"/>
      <c r="L80" s="48"/>
    </row>
    <row r="81" s="1" customFormat="1" ht="14.4" customHeight="1">
      <c r="B81" s="48"/>
      <c r="C81" s="76" t="s">
        <v>256</v>
      </c>
      <c r="L81" s="48"/>
    </row>
    <row r="82" s="1" customFormat="1" ht="17.25" customHeight="1">
      <c r="B82" s="48"/>
      <c r="E82" s="79" t="str">
        <f>E11</f>
        <v>I04_1 - Rozšíření areálového vodovodu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39.491195999999995</v>
      </c>
      <c r="S90" s="84"/>
      <c r="T90" s="190">
        <f>T91</f>
        <v>0.87600000000000011</v>
      </c>
      <c r="AT90" s="26" t="s">
        <v>79</v>
      </c>
      <c r="AU90" s="26" t="s">
        <v>262</v>
      </c>
      <c r="BK90" s="191">
        <f>BK91</f>
        <v>0</v>
      </c>
    </row>
    <row r="91" s="10" customFormat="1" ht="37.44" customHeight="1">
      <c r="B91" s="192"/>
      <c r="D91" s="193" t="s">
        <v>79</v>
      </c>
      <c r="E91" s="194" t="s">
        <v>383</v>
      </c>
      <c r="F91" s="194" t="s">
        <v>384</v>
      </c>
      <c r="I91" s="195"/>
      <c r="J91" s="196">
        <f>BK91</f>
        <v>0</v>
      </c>
      <c r="L91" s="192"/>
      <c r="M91" s="197"/>
      <c r="N91" s="198"/>
      <c r="O91" s="198"/>
      <c r="P91" s="199">
        <f>P92+P158+P173+P178+P231+P234+P244</f>
        <v>0</v>
      </c>
      <c r="Q91" s="198"/>
      <c r="R91" s="199">
        <f>R92+R158+R173+R178+R231+R234+R244</f>
        <v>39.491195999999995</v>
      </c>
      <c r="S91" s="198"/>
      <c r="T91" s="200">
        <f>T92+T158+T173+T178+T231+T234+T244</f>
        <v>0.87600000000000011</v>
      </c>
      <c r="AR91" s="193" t="s">
        <v>24</v>
      </c>
      <c r="AT91" s="201" t="s">
        <v>79</v>
      </c>
      <c r="AU91" s="201" t="s">
        <v>80</v>
      </c>
      <c r="AY91" s="193" t="s">
        <v>281</v>
      </c>
      <c r="BK91" s="202">
        <f>BK92+BK158+BK173+BK178+BK231+BK234+BK244</f>
        <v>0</v>
      </c>
    </row>
    <row r="92" s="10" customFormat="1" ht="19.92" customHeight="1">
      <c r="B92" s="192"/>
      <c r="D92" s="193" t="s">
        <v>79</v>
      </c>
      <c r="E92" s="230" t="s">
        <v>24</v>
      </c>
      <c r="F92" s="230" t="s">
        <v>385</v>
      </c>
      <c r="I92" s="195"/>
      <c r="J92" s="231">
        <f>BK92</f>
        <v>0</v>
      </c>
      <c r="L92" s="192"/>
      <c r="M92" s="197"/>
      <c r="N92" s="198"/>
      <c r="O92" s="198"/>
      <c r="P92" s="199">
        <f>SUM(P93:P157)</f>
        <v>0</v>
      </c>
      <c r="Q92" s="198"/>
      <c r="R92" s="199">
        <f>SUM(R93:R157)</f>
        <v>30.377389999999998</v>
      </c>
      <c r="S92" s="198"/>
      <c r="T92" s="200">
        <f>SUM(T93:T157)</f>
        <v>0.87600000000000011</v>
      </c>
      <c r="AR92" s="193" t="s">
        <v>24</v>
      </c>
      <c r="AT92" s="201" t="s">
        <v>79</v>
      </c>
      <c r="AU92" s="201" t="s">
        <v>24</v>
      </c>
      <c r="AY92" s="193" t="s">
        <v>281</v>
      </c>
      <c r="BK92" s="202">
        <f>SUM(BK93:BK157)</f>
        <v>0</v>
      </c>
    </row>
    <row r="93" s="1" customFormat="1" ht="25.5" customHeight="1">
      <c r="B93" s="203"/>
      <c r="C93" s="204" t="s">
        <v>24</v>
      </c>
      <c r="D93" s="204" t="s">
        <v>282</v>
      </c>
      <c r="E93" s="205" t="s">
        <v>7972</v>
      </c>
      <c r="F93" s="206" t="s">
        <v>7973</v>
      </c>
      <c r="G93" s="207" t="s">
        <v>388</v>
      </c>
      <c r="H93" s="208">
        <v>1</v>
      </c>
      <c r="I93" s="209"/>
      <c r="J93" s="210">
        <f>ROUND(I93*H93,2)</f>
        <v>0</v>
      </c>
      <c r="K93" s="206" t="s">
        <v>389</v>
      </c>
      <c r="L93" s="48"/>
      <c r="M93" s="211" t="s">
        <v>5</v>
      </c>
      <c r="N93" s="212" t="s">
        <v>51</v>
      </c>
      <c r="O93" s="49"/>
      <c r="P93" s="213">
        <f>O93*H93</f>
        <v>0</v>
      </c>
      <c r="Q93" s="213">
        <v>0</v>
      </c>
      <c r="R93" s="213">
        <f>Q93*H93</f>
        <v>0</v>
      </c>
      <c r="S93" s="213">
        <v>0.56000000000000005</v>
      </c>
      <c r="T93" s="214">
        <f>S93*H93</f>
        <v>0.56000000000000005</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7974</v>
      </c>
    </row>
    <row r="94" s="1" customFormat="1">
      <c r="B94" s="48"/>
      <c r="D94" s="216" t="s">
        <v>288</v>
      </c>
      <c r="F94" s="217" t="s">
        <v>7975</v>
      </c>
      <c r="I94" s="218"/>
      <c r="L94" s="48"/>
      <c r="M94" s="219"/>
      <c r="N94" s="49"/>
      <c r="O94" s="49"/>
      <c r="P94" s="49"/>
      <c r="Q94" s="49"/>
      <c r="R94" s="49"/>
      <c r="S94" s="49"/>
      <c r="T94" s="87"/>
      <c r="AT94" s="26" t="s">
        <v>288</v>
      </c>
      <c r="AU94" s="26" t="s">
        <v>87</v>
      </c>
    </row>
    <row r="95" s="1" customFormat="1" ht="25.5" customHeight="1">
      <c r="B95" s="203"/>
      <c r="C95" s="204" t="s">
        <v>87</v>
      </c>
      <c r="D95" s="204" t="s">
        <v>282</v>
      </c>
      <c r="E95" s="205" t="s">
        <v>7976</v>
      </c>
      <c r="F95" s="206" t="s">
        <v>7977</v>
      </c>
      <c r="G95" s="207" t="s">
        <v>388</v>
      </c>
      <c r="H95" s="208">
        <v>1</v>
      </c>
      <c r="I95" s="209"/>
      <c r="J95" s="210">
        <f>ROUND(I95*H95,2)</f>
        <v>0</v>
      </c>
      <c r="K95" s="206" t="s">
        <v>389</v>
      </c>
      <c r="L95" s="48"/>
      <c r="M95" s="211" t="s">
        <v>5</v>
      </c>
      <c r="N95" s="212" t="s">
        <v>51</v>
      </c>
      <c r="O95" s="49"/>
      <c r="P95" s="213">
        <f>O95*H95</f>
        <v>0</v>
      </c>
      <c r="Q95" s="213">
        <v>0</v>
      </c>
      <c r="R95" s="213">
        <f>Q95*H95</f>
        <v>0</v>
      </c>
      <c r="S95" s="213">
        <v>0.316</v>
      </c>
      <c r="T95" s="214">
        <f>S95*H95</f>
        <v>0.316</v>
      </c>
      <c r="AR95" s="26" t="s">
        <v>286</v>
      </c>
      <c r="AT95" s="26" t="s">
        <v>282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286</v>
      </c>
      <c r="BM95" s="26" t="s">
        <v>7978</v>
      </c>
    </row>
    <row r="96" s="1" customFormat="1">
      <c r="B96" s="48"/>
      <c r="D96" s="216" t="s">
        <v>288</v>
      </c>
      <c r="F96" s="217" t="s">
        <v>7979</v>
      </c>
      <c r="I96" s="218"/>
      <c r="L96" s="48"/>
      <c r="M96" s="219"/>
      <c r="N96" s="49"/>
      <c r="O96" s="49"/>
      <c r="P96" s="49"/>
      <c r="Q96" s="49"/>
      <c r="R96" s="49"/>
      <c r="S96" s="49"/>
      <c r="T96" s="87"/>
      <c r="AT96" s="26" t="s">
        <v>288</v>
      </c>
      <c r="AU96" s="26" t="s">
        <v>87</v>
      </c>
    </row>
    <row r="97" s="1" customFormat="1" ht="16.5" customHeight="1">
      <c r="B97" s="203"/>
      <c r="C97" s="204" t="s">
        <v>294</v>
      </c>
      <c r="D97" s="204" t="s">
        <v>282</v>
      </c>
      <c r="E97" s="205" t="s">
        <v>7481</v>
      </c>
      <c r="F97" s="206" t="s">
        <v>7482</v>
      </c>
      <c r="G97" s="207" t="s">
        <v>394</v>
      </c>
      <c r="H97" s="208">
        <v>3</v>
      </c>
      <c r="I97" s="209"/>
      <c r="J97" s="210">
        <f>ROUND(I97*H97,2)</f>
        <v>0</v>
      </c>
      <c r="K97" s="206" t="s">
        <v>389</v>
      </c>
      <c r="L97" s="48"/>
      <c r="M97" s="211" t="s">
        <v>5</v>
      </c>
      <c r="N97" s="212" t="s">
        <v>51</v>
      </c>
      <c r="O97" s="49"/>
      <c r="P97" s="213">
        <f>O97*H97</f>
        <v>0</v>
      </c>
      <c r="Q97" s="213">
        <v>0.0086800000000000002</v>
      </c>
      <c r="R97" s="213">
        <f>Q97*H97</f>
        <v>0.026040000000000001</v>
      </c>
      <c r="S97" s="213">
        <v>0</v>
      </c>
      <c r="T97" s="214">
        <f>S97*H97</f>
        <v>0</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7980</v>
      </c>
    </row>
    <row r="98" s="1" customFormat="1">
      <c r="B98" s="48"/>
      <c r="D98" s="216" t="s">
        <v>288</v>
      </c>
      <c r="F98" s="217" t="s">
        <v>7484</v>
      </c>
      <c r="I98" s="218"/>
      <c r="L98" s="48"/>
      <c r="M98" s="219"/>
      <c r="N98" s="49"/>
      <c r="O98" s="49"/>
      <c r="P98" s="49"/>
      <c r="Q98" s="49"/>
      <c r="R98" s="49"/>
      <c r="S98" s="49"/>
      <c r="T98" s="87"/>
      <c r="AT98" s="26" t="s">
        <v>288</v>
      </c>
      <c r="AU98" s="26" t="s">
        <v>87</v>
      </c>
    </row>
    <row r="99" s="1" customFormat="1" ht="16.5" customHeight="1">
      <c r="B99" s="203"/>
      <c r="C99" s="204" t="s">
        <v>286</v>
      </c>
      <c r="D99" s="204" t="s">
        <v>282</v>
      </c>
      <c r="E99" s="205" t="s">
        <v>7981</v>
      </c>
      <c r="F99" s="206" t="s">
        <v>7982</v>
      </c>
      <c r="G99" s="207" t="s">
        <v>394</v>
      </c>
      <c r="H99" s="208">
        <v>3</v>
      </c>
      <c r="I99" s="209"/>
      <c r="J99" s="210">
        <f>ROUND(I99*H99,2)</f>
        <v>0</v>
      </c>
      <c r="K99" s="206" t="s">
        <v>389</v>
      </c>
      <c r="L99" s="48"/>
      <c r="M99" s="211" t="s">
        <v>5</v>
      </c>
      <c r="N99" s="212" t="s">
        <v>51</v>
      </c>
      <c r="O99" s="49"/>
      <c r="P99" s="213">
        <f>O99*H99</f>
        <v>0</v>
      </c>
      <c r="Q99" s="213">
        <v>0.036900000000000002</v>
      </c>
      <c r="R99" s="213">
        <f>Q99*H99</f>
        <v>0.11070000000000001</v>
      </c>
      <c r="S99" s="213">
        <v>0</v>
      </c>
      <c r="T99" s="214">
        <f>S99*H99</f>
        <v>0</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7983</v>
      </c>
    </row>
    <row r="100" s="1" customFormat="1">
      <c r="B100" s="48"/>
      <c r="D100" s="216" t="s">
        <v>288</v>
      </c>
      <c r="F100" s="217" t="s">
        <v>7984</v>
      </c>
      <c r="I100" s="218"/>
      <c r="L100" s="48"/>
      <c r="M100" s="219"/>
      <c r="N100" s="49"/>
      <c r="O100" s="49"/>
      <c r="P100" s="49"/>
      <c r="Q100" s="49"/>
      <c r="R100" s="49"/>
      <c r="S100" s="49"/>
      <c r="T100" s="87"/>
      <c r="AT100" s="26" t="s">
        <v>288</v>
      </c>
      <c r="AU100" s="26" t="s">
        <v>87</v>
      </c>
    </row>
    <row r="101" s="1" customFormat="1" ht="25.5" customHeight="1">
      <c r="B101" s="203"/>
      <c r="C101" s="204" t="s">
        <v>280</v>
      </c>
      <c r="D101" s="204" t="s">
        <v>282</v>
      </c>
      <c r="E101" s="205" t="s">
        <v>7985</v>
      </c>
      <c r="F101" s="206" t="s">
        <v>7986</v>
      </c>
      <c r="G101" s="207" t="s">
        <v>515</v>
      </c>
      <c r="H101" s="208">
        <v>1</v>
      </c>
      <c r="I101" s="209"/>
      <c r="J101" s="210">
        <f>ROUND(I101*H101,2)</f>
        <v>0</v>
      </c>
      <c r="K101" s="206" t="s">
        <v>389</v>
      </c>
      <c r="L101" s="48"/>
      <c r="M101" s="211" t="s">
        <v>5</v>
      </c>
      <c r="N101" s="212" t="s">
        <v>51</v>
      </c>
      <c r="O101" s="49"/>
      <c r="P101" s="213">
        <f>O101*H101</f>
        <v>0</v>
      </c>
      <c r="Q101" s="213">
        <v>0.00064999999999999997</v>
      </c>
      <c r="R101" s="213">
        <f>Q101*H101</f>
        <v>0.00064999999999999997</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7987</v>
      </c>
    </row>
    <row r="102" s="1" customFormat="1">
      <c r="B102" s="48"/>
      <c r="D102" s="216" t="s">
        <v>288</v>
      </c>
      <c r="F102" s="217" t="s">
        <v>7988</v>
      </c>
      <c r="I102" s="218"/>
      <c r="L102" s="48"/>
      <c r="M102" s="219"/>
      <c r="N102" s="49"/>
      <c r="O102" s="49"/>
      <c r="P102" s="49"/>
      <c r="Q102" s="49"/>
      <c r="R102" s="49"/>
      <c r="S102" s="49"/>
      <c r="T102" s="87"/>
      <c r="AT102" s="26" t="s">
        <v>288</v>
      </c>
      <c r="AU102" s="26" t="s">
        <v>87</v>
      </c>
    </row>
    <row r="103" s="1" customFormat="1" ht="25.5" customHeight="1">
      <c r="B103" s="203"/>
      <c r="C103" s="204" t="s">
        <v>307</v>
      </c>
      <c r="D103" s="204" t="s">
        <v>282</v>
      </c>
      <c r="E103" s="205" t="s">
        <v>7989</v>
      </c>
      <c r="F103" s="206" t="s">
        <v>7990</v>
      </c>
      <c r="G103" s="207" t="s">
        <v>515</v>
      </c>
      <c r="H103" s="208">
        <v>1</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7991</v>
      </c>
    </row>
    <row r="104" s="1" customFormat="1">
      <c r="B104" s="48"/>
      <c r="D104" s="216" t="s">
        <v>288</v>
      </c>
      <c r="F104" s="217" t="s">
        <v>7992</v>
      </c>
      <c r="I104" s="218"/>
      <c r="L104" s="48"/>
      <c r="M104" s="219"/>
      <c r="N104" s="49"/>
      <c r="O104" s="49"/>
      <c r="P104" s="49"/>
      <c r="Q104" s="49"/>
      <c r="R104" s="49"/>
      <c r="S104" s="49"/>
      <c r="T104" s="87"/>
      <c r="AT104" s="26" t="s">
        <v>288</v>
      </c>
      <c r="AU104" s="26" t="s">
        <v>87</v>
      </c>
    </row>
    <row r="105" s="1" customFormat="1" ht="16.5" customHeight="1">
      <c r="B105" s="203"/>
      <c r="C105" s="204" t="s">
        <v>311</v>
      </c>
      <c r="D105" s="204" t="s">
        <v>282</v>
      </c>
      <c r="E105" s="205" t="s">
        <v>7993</v>
      </c>
      <c r="F105" s="206" t="s">
        <v>7994</v>
      </c>
      <c r="G105" s="207" t="s">
        <v>408</v>
      </c>
      <c r="H105" s="208">
        <v>8.8000000000000007</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286</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286</v>
      </c>
      <c r="BM105" s="26" t="s">
        <v>7995</v>
      </c>
    </row>
    <row r="106" s="1" customFormat="1">
      <c r="B106" s="48"/>
      <c r="D106" s="216" t="s">
        <v>288</v>
      </c>
      <c r="F106" s="217" t="s">
        <v>7996</v>
      </c>
      <c r="I106" s="218"/>
      <c r="L106" s="48"/>
      <c r="M106" s="219"/>
      <c r="N106" s="49"/>
      <c r="O106" s="49"/>
      <c r="P106" s="49"/>
      <c r="Q106" s="49"/>
      <c r="R106" s="49"/>
      <c r="S106" s="49"/>
      <c r="T106" s="87"/>
      <c r="AT106" s="26" t="s">
        <v>288</v>
      </c>
      <c r="AU106" s="26" t="s">
        <v>87</v>
      </c>
    </row>
    <row r="107" s="13" customFormat="1">
      <c r="B107" s="239"/>
      <c r="D107" s="216" t="s">
        <v>402</v>
      </c>
      <c r="E107" s="240" t="s">
        <v>5</v>
      </c>
      <c r="F107" s="241" t="s">
        <v>7997</v>
      </c>
      <c r="H107" s="242">
        <v>8.8000000000000007</v>
      </c>
      <c r="I107" s="243"/>
      <c r="L107" s="239"/>
      <c r="M107" s="244"/>
      <c r="N107" s="245"/>
      <c r="O107" s="245"/>
      <c r="P107" s="245"/>
      <c r="Q107" s="245"/>
      <c r="R107" s="245"/>
      <c r="S107" s="245"/>
      <c r="T107" s="246"/>
      <c r="AT107" s="240" t="s">
        <v>402</v>
      </c>
      <c r="AU107" s="240" t="s">
        <v>87</v>
      </c>
      <c r="AV107" s="13" t="s">
        <v>87</v>
      </c>
      <c r="AW107" s="13" t="s">
        <v>43</v>
      </c>
      <c r="AX107" s="13" t="s">
        <v>24</v>
      </c>
      <c r="AY107" s="240" t="s">
        <v>281</v>
      </c>
    </row>
    <row r="108" s="1" customFormat="1" ht="16.5" customHeight="1">
      <c r="B108" s="203"/>
      <c r="C108" s="204" t="s">
        <v>316</v>
      </c>
      <c r="D108" s="204" t="s">
        <v>282</v>
      </c>
      <c r="E108" s="205" t="s">
        <v>7998</v>
      </c>
      <c r="F108" s="206" t="s">
        <v>7999</v>
      </c>
      <c r="G108" s="207" t="s">
        <v>408</v>
      </c>
      <c r="H108" s="208">
        <v>46.865000000000002</v>
      </c>
      <c r="I108" s="209"/>
      <c r="J108" s="210">
        <f>ROUND(I108*H108,2)</f>
        <v>0</v>
      </c>
      <c r="K108" s="206" t="s">
        <v>389</v>
      </c>
      <c r="L108" s="48"/>
      <c r="M108" s="211" t="s">
        <v>5</v>
      </c>
      <c r="N108" s="212" t="s">
        <v>51</v>
      </c>
      <c r="O108" s="49"/>
      <c r="P108" s="213">
        <f>O108*H108</f>
        <v>0</v>
      </c>
      <c r="Q108" s="213">
        <v>0</v>
      </c>
      <c r="R108" s="213">
        <f>Q108*H108</f>
        <v>0</v>
      </c>
      <c r="S108" s="213">
        <v>0</v>
      </c>
      <c r="T108" s="214">
        <f>S108*H108</f>
        <v>0</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8000</v>
      </c>
    </row>
    <row r="109" s="1" customFormat="1">
      <c r="B109" s="48"/>
      <c r="D109" s="216" t="s">
        <v>288</v>
      </c>
      <c r="F109" s="217" t="s">
        <v>8001</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8002</v>
      </c>
      <c r="H110" s="242">
        <v>66.950000000000003</v>
      </c>
      <c r="I110" s="243"/>
      <c r="L110" s="239"/>
      <c r="M110" s="244"/>
      <c r="N110" s="245"/>
      <c r="O110" s="245"/>
      <c r="P110" s="245"/>
      <c r="Q110" s="245"/>
      <c r="R110" s="245"/>
      <c r="S110" s="245"/>
      <c r="T110" s="246"/>
      <c r="AT110" s="240" t="s">
        <v>402</v>
      </c>
      <c r="AU110" s="240" t="s">
        <v>87</v>
      </c>
      <c r="AV110" s="13" t="s">
        <v>87</v>
      </c>
      <c r="AW110" s="13" t="s">
        <v>43</v>
      </c>
      <c r="AX110" s="13" t="s">
        <v>24</v>
      </c>
      <c r="AY110" s="240" t="s">
        <v>281</v>
      </c>
    </row>
    <row r="111" s="13" customFormat="1">
      <c r="B111" s="239"/>
      <c r="D111" s="216" t="s">
        <v>402</v>
      </c>
      <c r="F111" s="241" t="s">
        <v>8003</v>
      </c>
      <c r="H111" s="242">
        <v>46.865000000000002</v>
      </c>
      <c r="I111" s="243"/>
      <c r="L111" s="239"/>
      <c r="M111" s="244"/>
      <c r="N111" s="245"/>
      <c r="O111" s="245"/>
      <c r="P111" s="245"/>
      <c r="Q111" s="245"/>
      <c r="R111" s="245"/>
      <c r="S111" s="245"/>
      <c r="T111" s="246"/>
      <c r="AT111" s="240" t="s">
        <v>402</v>
      </c>
      <c r="AU111" s="240" t="s">
        <v>87</v>
      </c>
      <c r="AV111" s="13" t="s">
        <v>87</v>
      </c>
      <c r="AW111" s="13" t="s">
        <v>6</v>
      </c>
      <c r="AX111" s="13" t="s">
        <v>24</v>
      </c>
      <c r="AY111" s="240" t="s">
        <v>281</v>
      </c>
    </row>
    <row r="112" s="1" customFormat="1" ht="25.5" customHeight="1">
      <c r="B112" s="203"/>
      <c r="C112" s="204" t="s">
        <v>321</v>
      </c>
      <c r="D112" s="204" t="s">
        <v>282</v>
      </c>
      <c r="E112" s="205" t="s">
        <v>8004</v>
      </c>
      <c r="F112" s="206" t="s">
        <v>8005</v>
      </c>
      <c r="G112" s="207" t="s">
        <v>408</v>
      </c>
      <c r="H112" s="208">
        <v>4.5359999999999996</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8006</v>
      </c>
    </row>
    <row r="113" s="1" customFormat="1">
      <c r="B113" s="48"/>
      <c r="D113" s="216" t="s">
        <v>288</v>
      </c>
      <c r="F113" s="217" t="s">
        <v>8007</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8008</v>
      </c>
      <c r="H114" s="242">
        <v>6.4800000000000004</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3" customFormat="1">
      <c r="B115" s="239"/>
      <c r="D115" s="216" t="s">
        <v>402</v>
      </c>
      <c r="F115" s="241" t="s">
        <v>8009</v>
      </c>
      <c r="H115" s="242">
        <v>4.5359999999999996</v>
      </c>
      <c r="I115" s="243"/>
      <c r="L115" s="239"/>
      <c r="M115" s="244"/>
      <c r="N115" s="245"/>
      <c r="O115" s="245"/>
      <c r="P115" s="245"/>
      <c r="Q115" s="245"/>
      <c r="R115" s="245"/>
      <c r="S115" s="245"/>
      <c r="T115" s="246"/>
      <c r="AT115" s="240" t="s">
        <v>402</v>
      </c>
      <c r="AU115" s="240" t="s">
        <v>87</v>
      </c>
      <c r="AV115" s="13" t="s">
        <v>87</v>
      </c>
      <c r="AW115" s="13" t="s">
        <v>6</v>
      </c>
      <c r="AX115" s="13" t="s">
        <v>24</v>
      </c>
      <c r="AY115" s="240" t="s">
        <v>281</v>
      </c>
    </row>
    <row r="116" s="1" customFormat="1" ht="16.5" customHeight="1">
      <c r="B116" s="203"/>
      <c r="C116" s="204" t="s">
        <v>29</v>
      </c>
      <c r="D116" s="204" t="s">
        <v>282</v>
      </c>
      <c r="E116" s="205" t="s">
        <v>452</v>
      </c>
      <c r="F116" s="206" t="s">
        <v>453</v>
      </c>
      <c r="G116" s="207" t="s">
        <v>408</v>
      </c>
      <c r="H116" s="208">
        <v>6.6950000000000003</v>
      </c>
      <c r="I116" s="209"/>
      <c r="J116" s="210">
        <f>ROUND(I116*H116,2)</f>
        <v>0</v>
      </c>
      <c r="K116" s="206" t="s">
        <v>389</v>
      </c>
      <c r="L116" s="48"/>
      <c r="M116" s="211" t="s">
        <v>5</v>
      </c>
      <c r="N116" s="212" t="s">
        <v>51</v>
      </c>
      <c r="O116" s="49"/>
      <c r="P116" s="213">
        <f>O116*H116</f>
        <v>0</v>
      </c>
      <c r="Q116" s="213">
        <v>0</v>
      </c>
      <c r="R116" s="213">
        <f>Q116*H116</f>
        <v>0</v>
      </c>
      <c r="S116" s="213">
        <v>0</v>
      </c>
      <c r="T116" s="214">
        <f>S116*H116</f>
        <v>0</v>
      </c>
      <c r="AR116" s="26" t="s">
        <v>286</v>
      </c>
      <c r="AT116" s="26" t="s">
        <v>282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286</v>
      </c>
      <c r="BM116" s="26" t="s">
        <v>8010</v>
      </c>
    </row>
    <row r="117" s="1" customFormat="1">
      <c r="B117" s="48"/>
      <c r="D117" s="216" t="s">
        <v>288</v>
      </c>
      <c r="F117" s="217" t="s">
        <v>455</v>
      </c>
      <c r="I117" s="218"/>
      <c r="L117" s="48"/>
      <c r="M117" s="219"/>
      <c r="N117" s="49"/>
      <c r="O117" s="49"/>
      <c r="P117" s="49"/>
      <c r="Q117" s="49"/>
      <c r="R117" s="49"/>
      <c r="S117" s="49"/>
      <c r="T117" s="87"/>
      <c r="AT117" s="26" t="s">
        <v>288</v>
      </c>
      <c r="AU117" s="26" t="s">
        <v>87</v>
      </c>
    </row>
    <row r="118" s="13" customFormat="1">
      <c r="B118" s="239"/>
      <c r="D118" s="216" t="s">
        <v>402</v>
      </c>
      <c r="F118" s="241" t="s">
        <v>8011</v>
      </c>
      <c r="H118" s="242">
        <v>6.6950000000000003</v>
      </c>
      <c r="I118" s="243"/>
      <c r="L118" s="239"/>
      <c r="M118" s="244"/>
      <c r="N118" s="245"/>
      <c r="O118" s="245"/>
      <c r="P118" s="245"/>
      <c r="Q118" s="245"/>
      <c r="R118" s="245"/>
      <c r="S118" s="245"/>
      <c r="T118" s="246"/>
      <c r="AT118" s="240" t="s">
        <v>402</v>
      </c>
      <c r="AU118" s="240" t="s">
        <v>87</v>
      </c>
      <c r="AV118" s="13" t="s">
        <v>87</v>
      </c>
      <c r="AW118" s="13" t="s">
        <v>6</v>
      </c>
      <c r="AX118" s="13" t="s">
        <v>24</v>
      </c>
      <c r="AY118" s="240" t="s">
        <v>281</v>
      </c>
    </row>
    <row r="119" s="1" customFormat="1" ht="25.5" customHeight="1">
      <c r="B119" s="203"/>
      <c r="C119" s="204" t="s">
        <v>330</v>
      </c>
      <c r="D119" s="204" t="s">
        <v>282</v>
      </c>
      <c r="E119" s="205" t="s">
        <v>8012</v>
      </c>
      <c r="F119" s="206" t="s">
        <v>8013</v>
      </c>
      <c r="G119" s="207" t="s">
        <v>408</v>
      </c>
      <c r="H119" s="208">
        <v>0.64800000000000002</v>
      </c>
      <c r="I119" s="209"/>
      <c r="J119" s="210">
        <f>ROUND(I119*H119,2)</f>
        <v>0</v>
      </c>
      <c r="K119" s="206" t="s">
        <v>389</v>
      </c>
      <c r="L119" s="48"/>
      <c r="M119" s="211" t="s">
        <v>5</v>
      </c>
      <c r="N119" s="212" t="s">
        <v>51</v>
      </c>
      <c r="O119" s="49"/>
      <c r="P119" s="213">
        <f>O119*H119</f>
        <v>0</v>
      </c>
      <c r="Q119" s="213">
        <v>0</v>
      </c>
      <c r="R119" s="213">
        <f>Q119*H119</f>
        <v>0</v>
      </c>
      <c r="S119" s="213">
        <v>0</v>
      </c>
      <c r="T119" s="214">
        <f>S119*H119</f>
        <v>0</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8014</v>
      </c>
    </row>
    <row r="120" s="1" customFormat="1">
      <c r="B120" s="48"/>
      <c r="D120" s="216" t="s">
        <v>288</v>
      </c>
      <c r="F120" s="217" t="s">
        <v>8015</v>
      </c>
      <c r="I120" s="218"/>
      <c r="L120" s="48"/>
      <c r="M120" s="219"/>
      <c r="N120" s="49"/>
      <c r="O120" s="49"/>
      <c r="P120" s="49"/>
      <c r="Q120" s="49"/>
      <c r="R120" s="49"/>
      <c r="S120" s="49"/>
      <c r="T120" s="87"/>
      <c r="AT120" s="26" t="s">
        <v>288</v>
      </c>
      <c r="AU120" s="26" t="s">
        <v>87</v>
      </c>
    </row>
    <row r="121" s="13" customFormat="1">
      <c r="B121" s="239"/>
      <c r="D121" s="216" t="s">
        <v>402</v>
      </c>
      <c r="F121" s="241" t="s">
        <v>8016</v>
      </c>
      <c r="H121" s="242">
        <v>0.64800000000000002</v>
      </c>
      <c r="I121" s="243"/>
      <c r="L121" s="239"/>
      <c r="M121" s="244"/>
      <c r="N121" s="245"/>
      <c r="O121" s="245"/>
      <c r="P121" s="245"/>
      <c r="Q121" s="245"/>
      <c r="R121" s="245"/>
      <c r="S121" s="245"/>
      <c r="T121" s="246"/>
      <c r="AT121" s="240" t="s">
        <v>402</v>
      </c>
      <c r="AU121" s="240" t="s">
        <v>87</v>
      </c>
      <c r="AV121" s="13" t="s">
        <v>87</v>
      </c>
      <c r="AW121" s="13" t="s">
        <v>6</v>
      </c>
      <c r="AX121" s="13" t="s">
        <v>24</v>
      </c>
      <c r="AY121" s="240" t="s">
        <v>281</v>
      </c>
    </row>
    <row r="122" s="1" customFormat="1" ht="16.5" customHeight="1">
      <c r="B122" s="203"/>
      <c r="C122" s="204" t="s">
        <v>335</v>
      </c>
      <c r="D122" s="204" t="s">
        <v>282</v>
      </c>
      <c r="E122" s="205" t="s">
        <v>8017</v>
      </c>
      <c r="F122" s="206" t="s">
        <v>8018</v>
      </c>
      <c r="G122" s="207" t="s">
        <v>408</v>
      </c>
      <c r="H122" s="208">
        <v>6.6950000000000003</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8019</v>
      </c>
    </row>
    <row r="123" s="1" customFormat="1">
      <c r="B123" s="48"/>
      <c r="D123" s="216" t="s">
        <v>288</v>
      </c>
      <c r="F123" s="217" t="s">
        <v>8020</v>
      </c>
      <c r="I123" s="218"/>
      <c r="L123" s="48"/>
      <c r="M123" s="219"/>
      <c r="N123" s="49"/>
      <c r="O123" s="49"/>
      <c r="P123" s="49"/>
      <c r="Q123" s="49"/>
      <c r="R123" s="49"/>
      <c r="S123" s="49"/>
      <c r="T123" s="87"/>
      <c r="AT123" s="26" t="s">
        <v>288</v>
      </c>
      <c r="AU123" s="26" t="s">
        <v>87</v>
      </c>
    </row>
    <row r="124" s="13" customFormat="1">
      <c r="B124" s="239"/>
      <c r="D124" s="216" t="s">
        <v>402</v>
      </c>
      <c r="F124" s="241" t="s">
        <v>8011</v>
      </c>
      <c r="H124" s="242">
        <v>6.6950000000000003</v>
      </c>
      <c r="I124" s="243"/>
      <c r="L124" s="239"/>
      <c r="M124" s="244"/>
      <c r="N124" s="245"/>
      <c r="O124" s="245"/>
      <c r="P124" s="245"/>
      <c r="Q124" s="245"/>
      <c r="R124" s="245"/>
      <c r="S124" s="245"/>
      <c r="T124" s="246"/>
      <c r="AT124" s="240" t="s">
        <v>402</v>
      </c>
      <c r="AU124" s="240" t="s">
        <v>87</v>
      </c>
      <c r="AV124" s="13" t="s">
        <v>87</v>
      </c>
      <c r="AW124" s="13" t="s">
        <v>6</v>
      </c>
      <c r="AX124" s="13" t="s">
        <v>24</v>
      </c>
      <c r="AY124" s="240" t="s">
        <v>281</v>
      </c>
    </row>
    <row r="125" s="1" customFormat="1" ht="25.5" customHeight="1">
      <c r="B125" s="203"/>
      <c r="C125" s="204" t="s">
        <v>340</v>
      </c>
      <c r="D125" s="204" t="s">
        <v>282</v>
      </c>
      <c r="E125" s="205" t="s">
        <v>8021</v>
      </c>
      <c r="F125" s="206" t="s">
        <v>8022</v>
      </c>
      <c r="G125" s="207" t="s">
        <v>408</v>
      </c>
      <c r="H125" s="208">
        <v>1.296</v>
      </c>
      <c r="I125" s="209"/>
      <c r="J125" s="210">
        <f>ROUND(I125*H125,2)</f>
        <v>0</v>
      </c>
      <c r="K125" s="206" t="s">
        <v>389</v>
      </c>
      <c r="L125" s="48"/>
      <c r="M125" s="211" t="s">
        <v>5</v>
      </c>
      <c r="N125" s="212" t="s">
        <v>51</v>
      </c>
      <c r="O125" s="49"/>
      <c r="P125" s="213">
        <f>O125*H125</f>
        <v>0</v>
      </c>
      <c r="Q125" s="213">
        <v>0</v>
      </c>
      <c r="R125" s="213">
        <f>Q125*H125</f>
        <v>0</v>
      </c>
      <c r="S125" s="213">
        <v>0</v>
      </c>
      <c r="T125" s="214">
        <f>S125*H125</f>
        <v>0</v>
      </c>
      <c r="AR125" s="26" t="s">
        <v>286</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286</v>
      </c>
      <c r="BM125" s="26" t="s">
        <v>8023</v>
      </c>
    </row>
    <row r="126" s="1" customFormat="1">
      <c r="B126" s="48"/>
      <c r="D126" s="216" t="s">
        <v>288</v>
      </c>
      <c r="F126" s="217" t="s">
        <v>8024</v>
      </c>
      <c r="I126" s="218"/>
      <c r="L126" s="48"/>
      <c r="M126" s="219"/>
      <c r="N126" s="49"/>
      <c r="O126" s="49"/>
      <c r="P126" s="49"/>
      <c r="Q126" s="49"/>
      <c r="R126" s="49"/>
      <c r="S126" s="49"/>
      <c r="T126" s="87"/>
      <c r="AT126" s="26" t="s">
        <v>288</v>
      </c>
      <c r="AU126" s="26" t="s">
        <v>87</v>
      </c>
    </row>
    <row r="127" s="13" customFormat="1">
      <c r="B127" s="239"/>
      <c r="D127" s="216" t="s">
        <v>402</v>
      </c>
      <c r="F127" s="241" t="s">
        <v>8025</v>
      </c>
      <c r="H127" s="242">
        <v>1.296</v>
      </c>
      <c r="I127" s="243"/>
      <c r="L127" s="239"/>
      <c r="M127" s="244"/>
      <c r="N127" s="245"/>
      <c r="O127" s="245"/>
      <c r="P127" s="245"/>
      <c r="Q127" s="245"/>
      <c r="R127" s="245"/>
      <c r="S127" s="245"/>
      <c r="T127" s="246"/>
      <c r="AT127" s="240" t="s">
        <v>402</v>
      </c>
      <c r="AU127" s="240" t="s">
        <v>87</v>
      </c>
      <c r="AV127" s="13" t="s">
        <v>87</v>
      </c>
      <c r="AW127" s="13" t="s">
        <v>6</v>
      </c>
      <c r="AX127" s="13" t="s">
        <v>24</v>
      </c>
      <c r="AY127" s="240" t="s">
        <v>281</v>
      </c>
    </row>
    <row r="128" s="1" customFormat="1" ht="16.5" customHeight="1">
      <c r="B128" s="203"/>
      <c r="C128" s="204" t="s">
        <v>345</v>
      </c>
      <c r="D128" s="204" t="s">
        <v>282</v>
      </c>
      <c r="E128" s="205" t="s">
        <v>8026</v>
      </c>
      <c r="F128" s="206" t="s">
        <v>8027</v>
      </c>
      <c r="G128" s="207" t="s">
        <v>408</v>
      </c>
      <c r="H128" s="208">
        <v>6.6950000000000003</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8028</v>
      </c>
    </row>
    <row r="129" s="1" customFormat="1">
      <c r="B129" s="48"/>
      <c r="D129" s="216" t="s">
        <v>288</v>
      </c>
      <c r="F129" s="217" t="s">
        <v>8029</v>
      </c>
      <c r="I129" s="218"/>
      <c r="L129" s="48"/>
      <c r="M129" s="219"/>
      <c r="N129" s="49"/>
      <c r="O129" s="49"/>
      <c r="P129" s="49"/>
      <c r="Q129" s="49"/>
      <c r="R129" s="49"/>
      <c r="S129" s="49"/>
      <c r="T129" s="87"/>
      <c r="AT129" s="26" t="s">
        <v>288</v>
      </c>
      <c r="AU129" s="26" t="s">
        <v>87</v>
      </c>
    </row>
    <row r="130" s="13" customFormat="1">
      <c r="B130" s="239"/>
      <c r="D130" s="216" t="s">
        <v>402</v>
      </c>
      <c r="F130" s="241" t="s">
        <v>8011</v>
      </c>
      <c r="H130" s="242">
        <v>6.6950000000000003</v>
      </c>
      <c r="I130" s="243"/>
      <c r="L130" s="239"/>
      <c r="M130" s="244"/>
      <c r="N130" s="245"/>
      <c r="O130" s="245"/>
      <c r="P130" s="245"/>
      <c r="Q130" s="245"/>
      <c r="R130" s="245"/>
      <c r="S130" s="245"/>
      <c r="T130" s="246"/>
      <c r="AT130" s="240" t="s">
        <v>402</v>
      </c>
      <c r="AU130" s="240" t="s">
        <v>87</v>
      </c>
      <c r="AV130" s="13" t="s">
        <v>87</v>
      </c>
      <c r="AW130" s="13" t="s">
        <v>6</v>
      </c>
      <c r="AX130" s="13" t="s">
        <v>24</v>
      </c>
      <c r="AY130" s="240" t="s">
        <v>281</v>
      </c>
    </row>
    <row r="131" s="1" customFormat="1" ht="25.5" customHeight="1">
      <c r="B131" s="203"/>
      <c r="C131" s="204" t="s">
        <v>11</v>
      </c>
      <c r="D131" s="204" t="s">
        <v>282</v>
      </c>
      <c r="E131" s="205" t="s">
        <v>7554</v>
      </c>
      <c r="F131" s="206" t="s">
        <v>7555</v>
      </c>
      <c r="G131" s="207" t="s">
        <v>408</v>
      </c>
      <c r="H131" s="208">
        <v>6.6950000000000003</v>
      </c>
      <c r="I131" s="209"/>
      <c r="J131" s="210">
        <f>ROUND(I131*H131,2)</f>
        <v>0</v>
      </c>
      <c r="K131" s="206" t="s">
        <v>389</v>
      </c>
      <c r="L131" s="48"/>
      <c r="M131" s="211" t="s">
        <v>5</v>
      </c>
      <c r="N131" s="212" t="s">
        <v>51</v>
      </c>
      <c r="O131" s="49"/>
      <c r="P131" s="213">
        <f>O131*H131</f>
        <v>0</v>
      </c>
      <c r="Q131" s="213">
        <v>0</v>
      </c>
      <c r="R131" s="213">
        <f>Q131*H131</f>
        <v>0</v>
      </c>
      <c r="S131" s="213">
        <v>0</v>
      </c>
      <c r="T131" s="214">
        <f>S131*H131</f>
        <v>0</v>
      </c>
      <c r="AR131" s="26" t="s">
        <v>286</v>
      </c>
      <c r="AT131" s="26" t="s">
        <v>282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8030</v>
      </c>
    </row>
    <row r="132" s="1" customFormat="1">
      <c r="B132" s="48"/>
      <c r="D132" s="216" t="s">
        <v>288</v>
      </c>
      <c r="F132" s="217" t="s">
        <v>7557</v>
      </c>
      <c r="I132" s="218"/>
      <c r="L132" s="48"/>
      <c r="M132" s="219"/>
      <c r="N132" s="49"/>
      <c r="O132" s="49"/>
      <c r="P132" s="49"/>
      <c r="Q132" s="49"/>
      <c r="R132" s="49"/>
      <c r="S132" s="49"/>
      <c r="T132" s="87"/>
      <c r="AT132" s="26" t="s">
        <v>288</v>
      </c>
      <c r="AU132" s="26" t="s">
        <v>87</v>
      </c>
    </row>
    <row r="133" s="1" customFormat="1" ht="16.5" customHeight="1">
      <c r="B133" s="203"/>
      <c r="C133" s="204" t="s">
        <v>354</v>
      </c>
      <c r="D133" s="204" t="s">
        <v>282</v>
      </c>
      <c r="E133" s="205" t="s">
        <v>7587</v>
      </c>
      <c r="F133" s="206" t="s">
        <v>7588</v>
      </c>
      <c r="G133" s="207" t="s">
        <v>408</v>
      </c>
      <c r="H133" s="208">
        <v>60.255000000000003</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286</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286</v>
      </c>
      <c r="BM133" s="26" t="s">
        <v>8031</v>
      </c>
    </row>
    <row r="134" s="1" customFormat="1">
      <c r="B134" s="48"/>
      <c r="D134" s="216" t="s">
        <v>288</v>
      </c>
      <c r="F134" s="217" t="s">
        <v>7590</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8032</v>
      </c>
      <c r="H135" s="242">
        <v>60.255000000000003</v>
      </c>
      <c r="I135" s="243"/>
      <c r="L135" s="239"/>
      <c r="M135" s="244"/>
      <c r="N135" s="245"/>
      <c r="O135" s="245"/>
      <c r="P135" s="245"/>
      <c r="Q135" s="245"/>
      <c r="R135" s="245"/>
      <c r="S135" s="245"/>
      <c r="T135" s="246"/>
      <c r="AT135" s="240" t="s">
        <v>402</v>
      </c>
      <c r="AU135" s="240" t="s">
        <v>87</v>
      </c>
      <c r="AV135" s="13" t="s">
        <v>87</v>
      </c>
      <c r="AW135" s="13" t="s">
        <v>43</v>
      </c>
      <c r="AX135" s="13" t="s">
        <v>24</v>
      </c>
      <c r="AY135" s="240" t="s">
        <v>281</v>
      </c>
    </row>
    <row r="136" s="1" customFormat="1" ht="16.5" customHeight="1">
      <c r="B136" s="203"/>
      <c r="C136" s="204" t="s">
        <v>359</v>
      </c>
      <c r="D136" s="204" t="s">
        <v>282</v>
      </c>
      <c r="E136" s="205" t="s">
        <v>7592</v>
      </c>
      <c r="F136" s="206" t="s">
        <v>7593</v>
      </c>
      <c r="G136" s="207" t="s">
        <v>408</v>
      </c>
      <c r="H136" s="208">
        <v>6.6950000000000003</v>
      </c>
      <c r="I136" s="209"/>
      <c r="J136" s="210">
        <f>ROUND(I136*H136,2)</f>
        <v>0</v>
      </c>
      <c r="K136" s="206" t="s">
        <v>389</v>
      </c>
      <c r="L136" s="48"/>
      <c r="M136" s="211" t="s">
        <v>5</v>
      </c>
      <c r="N136" s="212" t="s">
        <v>51</v>
      </c>
      <c r="O136" s="49"/>
      <c r="P136" s="213">
        <f>O136*H136</f>
        <v>0</v>
      </c>
      <c r="Q136" s="213">
        <v>0</v>
      </c>
      <c r="R136" s="213">
        <f>Q136*H136</f>
        <v>0</v>
      </c>
      <c r="S136" s="213">
        <v>0</v>
      </c>
      <c r="T136" s="214">
        <f>S136*H136</f>
        <v>0</v>
      </c>
      <c r="AR136" s="26" t="s">
        <v>286</v>
      </c>
      <c r="AT136" s="26" t="s">
        <v>282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286</v>
      </c>
      <c r="BM136" s="26" t="s">
        <v>8033</v>
      </c>
    </row>
    <row r="137" s="1" customFormat="1">
      <c r="B137" s="48"/>
      <c r="D137" s="216" t="s">
        <v>288</v>
      </c>
      <c r="F137" s="217" t="s">
        <v>7595</v>
      </c>
      <c r="I137" s="218"/>
      <c r="L137" s="48"/>
      <c r="M137" s="219"/>
      <c r="N137" s="49"/>
      <c r="O137" s="49"/>
      <c r="P137" s="49"/>
      <c r="Q137" s="49"/>
      <c r="R137" s="49"/>
      <c r="S137" s="49"/>
      <c r="T137" s="87"/>
      <c r="AT137" s="26" t="s">
        <v>288</v>
      </c>
      <c r="AU137" s="26" t="s">
        <v>87</v>
      </c>
    </row>
    <row r="138" s="1" customFormat="1" ht="16.5" customHeight="1">
      <c r="B138" s="203"/>
      <c r="C138" s="204" t="s">
        <v>365</v>
      </c>
      <c r="D138" s="204" t="s">
        <v>282</v>
      </c>
      <c r="E138" s="205" t="s">
        <v>7603</v>
      </c>
      <c r="F138" s="206" t="s">
        <v>7604</v>
      </c>
      <c r="G138" s="207" t="s">
        <v>408</v>
      </c>
      <c r="H138" s="208">
        <v>6.4800000000000004</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8034</v>
      </c>
    </row>
    <row r="139" s="1" customFormat="1">
      <c r="B139" s="48"/>
      <c r="D139" s="216" t="s">
        <v>288</v>
      </c>
      <c r="F139" s="217" t="s">
        <v>7606</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8035</v>
      </c>
      <c r="H140" s="242">
        <v>6.4800000000000004</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370</v>
      </c>
      <c r="D141" s="204" t="s">
        <v>282</v>
      </c>
      <c r="E141" s="205" t="s">
        <v>458</v>
      </c>
      <c r="F141" s="206" t="s">
        <v>459</v>
      </c>
      <c r="G141" s="207" t="s">
        <v>408</v>
      </c>
      <c r="H141" s="208">
        <v>13.305</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8036</v>
      </c>
    </row>
    <row r="142" s="1" customFormat="1">
      <c r="B142" s="48"/>
      <c r="D142" s="216" t="s">
        <v>288</v>
      </c>
      <c r="F142" s="217" t="s">
        <v>461</v>
      </c>
      <c r="I142" s="218"/>
      <c r="L142" s="48"/>
      <c r="M142" s="219"/>
      <c r="N142" s="49"/>
      <c r="O142" s="49"/>
      <c r="P142" s="49"/>
      <c r="Q142" s="49"/>
      <c r="R142" s="49"/>
      <c r="S142" s="49"/>
      <c r="T142" s="87"/>
      <c r="AT142" s="26" t="s">
        <v>288</v>
      </c>
      <c r="AU142" s="26" t="s">
        <v>87</v>
      </c>
    </row>
    <row r="143" s="13" customFormat="1">
      <c r="B143" s="239"/>
      <c r="D143" s="216" t="s">
        <v>402</v>
      </c>
      <c r="E143" s="240" t="s">
        <v>5</v>
      </c>
      <c r="F143" s="241" t="s">
        <v>8037</v>
      </c>
      <c r="H143" s="242">
        <v>13.305</v>
      </c>
      <c r="I143" s="243"/>
      <c r="L143" s="239"/>
      <c r="M143" s="244"/>
      <c r="N143" s="245"/>
      <c r="O143" s="245"/>
      <c r="P143" s="245"/>
      <c r="Q143" s="245"/>
      <c r="R143" s="245"/>
      <c r="S143" s="245"/>
      <c r="T143" s="246"/>
      <c r="AT143" s="240" t="s">
        <v>402</v>
      </c>
      <c r="AU143" s="240" t="s">
        <v>87</v>
      </c>
      <c r="AV143" s="13" t="s">
        <v>87</v>
      </c>
      <c r="AW143" s="13" t="s">
        <v>43</v>
      </c>
      <c r="AX143" s="13" t="s">
        <v>24</v>
      </c>
      <c r="AY143" s="240" t="s">
        <v>281</v>
      </c>
    </row>
    <row r="144" s="1" customFormat="1" ht="16.5" customHeight="1">
      <c r="B144" s="203"/>
      <c r="C144" s="204" t="s">
        <v>655</v>
      </c>
      <c r="D144" s="204" t="s">
        <v>282</v>
      </c>
      <c r="E144" s="205" t="s">
        <v>464</v>
      </c>
      <c r="F144" s="206" t="s">
        <v>465</v>
      </c>
      <c r="G144" s="207" t="s">
        <v>408</v>
      </c>
      <c r="H144" s="208">
        <v>6.6950000000000003</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8038</v>
      </c>
    </row>
    <row r="145" s="1" customFormat="1">
      <c r="B145" s="48"/>
      <c r="D145" s="216" t="s">
        <v>288</v>
      </c>
      <c r="F145" s="217" t="s">
        <v>467</v>
      </c>
      <c r="I145" s="218"/>
      <c r="L145" s="48"/>
      <c r="M145" s="219"/>
      <c r="N145" s="49"/>
      <c r="O145" s="49"/>
      <c r="P145" s="49"/>
      <c r="Q145" s="49"/>
      <c r="R145" s="49"/>
      <c r="S145" s="49"/>
      <c r="T145" s="87"/>
      <c r="AT145" s="26" t="s">
        <v>288</v>
      </c>
      <c r="AU145" s="26" t="s">
        <v>87</v>
      </c>
    </row>
    <row r="146" s="1" customFormat="1" ht="16.5" customHeight="1">
      <c r="B146" s="203"/>
      <c r="C146" s="204" t="s">
        <v>10</v>
      </c>
      <c r="D146" s="204" t="s">
        <v>282</v>
      </c>
      <c r="E146" s="205" t="s">
        <v>468</v>
      </c>
      <c r="F146" s="206" t="s">
        <v>469</v>
      </c>
      <c r="G146" s="207" t="s">
        <v>470</v>
      </c>
      <c r="H146" s="208">
        <v>14.060000000000001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8039</v>
      </c>
    </row>
    <row r="147" s="1" customFormat="1">
      <c r="B147" s="48"/>
      <c r="D147" s="216" t="s">
        <v>288</v>
      </c>
      <c r="F147" s="217" t="s">
        <v>7626</v>
      </c>
      <c r="I147" s="218"/>
      <c r="L147" s="48"/>
      <c r="M147" s="219"/>
      <c r="N147" s="49"/>
      <c r="O147" s="49"/>
      <c r="P147" s="49"/>
      <c r="Q147" s="49"/>
      <c r="R147" s="49"/>
      <c r="S147" s="49"/>
      <c r="T147" s="87"/>
      <c r="AT147" s="26" t="s">
        <v>288</v>
      </c>
      <c r="AU147" s="26" t="s">
        <v>87</v>
      </c>
    </row>
    <row r="148" s="13" customFormat="1">
      <c r="B148" s="239"/>
      <c r="D148" s="216" t="s">
        <v>402</v>
      </c>
      <c r="F148" s="241" t="s">
        <v>8040</v>
      </c>
      <c r="H148" s="242">
        <v>14.060000000000001</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670</v>
      </c>
      <c r="D149" s="204" t="s">
        <v>282</v>
      </c>
      <c r="E149" s="205" t="s">
        <v>7628</v>
      </c>
      <c r="F149" s="206" t="s">
        <v>7629</v>
      </c>
      <c r="G149" s="207" t="s">
        <v>408</v>
      </c>
      <c r="H149" s="208">
        <v>53.43</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8041</v>
      </c>
    </row>
    <row r="150" s="1" customFormat="1">
      <c r="B150" s="48"/>
      <c r="D150" s="216" t="s">
        <v>288</v>
      </c>
      <c r="F150" s="217" t="s">
        <v>7631</v>
      </c>
      <c r="I150" s="218"/>
      <c r="L150" s="48"/>
      <c r="M150" s="219"/>
      <c r="N150" s="49"/>
      <c r="O150" s="49"/>
      <c r="P150" s="49"/>
      <c r="Q150" s="49"/>
      <c r="R150" s="49"/>
      <c r="S150" s="49"/>
      <c r="T150" s="87"/>
      <c r="AT150" s="26" t="s">
        <v>288</v>
      </c>
      <c r="AU150" s="26" t="s">
        <v>87</v>
      </c>
    </row>
    <row r="151" s="13" customFormat="1">
      <c r="B151" s="239"/>
      <c r="D151" s="216" t="s">
        <v>402</v>
      </c>
      <c r="E151" s="240" t="s">
        <v>5</v>
      </c>
      <c r="F151" s="241" t="s">
        <v>8042</v>
      </c>
      <c r="H151" s="242">
        <v>53.43</v>
      </c>
      <c r="I151" s="243"/>
      <c r="L151" s="239"/>
      <c r="M151" s="244"/>
      <c r="N151" s="245"/>
      <c r="O151" s="245"/>
      <c r="P151" s="245"/>
      <c r="Q151" s="245"/>
      <c r="R151" s="245"/>
      <c r="S151" s="245"/>
      <c r="T151" s="246"/>
      <c r="AT151" s="240" t="s">
        <v>402</v>
      </c>
      <c r="AU151" s="240" t="s">
        <v>87</v>
      </c>
      <c r="AV151" s="13" t="s">
        <v>87</v>
      </c>
      <c r="AW151" s="13" t="s">
        <v>43</v>
      </c>
      <c r="AX151" s="13" t="s">
        <v>24</v>
      </c>
      <c r="AY151" s="240" t="s">
        <v>281</v>
      </c>
    </row>
    <row r="152" s="1" customFormat="1" ht="16.5" customHeight="1">
      <c r="B152" s="203"/>
      <c r="C152" s="204" t="s">
        <v>677</v>
      </c>
      <c r="D152" s="204" t="s">
        <v>282</v>
      </c>
      <c r="E152" s="205" t="s">
        <v>5009</v>
      </c>
      <c r="F152" s="206" t="s">
        <v>5010</v>
      </c>
      <c r="G152" s="207" t="s">
        <v>408</v>
      </c>
      <c r="H152" s="208">
        <v>16</v>
      </c>
      <c r="I152" s="209"/>
      <c r="J152" s="210">
        <f>ROUND(I152*H152,2)</f>
        <v>0</v>
      </c>
      <c r="K152" s="206" t="s">
        <v>389</v>
      </c>
      <c r="L152" s="48"/>
      <c r="M152" s="211" t="s">
        <v>5</v>
      </c>
      <c r="N152" s="212" t="s">
        <v>51</v>
      </c>
      <c r="O152" s="49"/>
      <c r="P152" s="213">
        <f>O152*H152</f>
        <v>0</v>
      </c>
      <c r="Q152" s="213">
        <v>0</v>
      </c>
      <c r="R152" s="213">
        <f>Q152*H152</f>
        <v>0</v>
      </c>
      <c r="S152" s="213">
        <v>0</v>
      </c>
      <c r="T152" s="214">
        <f>S152*H152</f>
        <v>0</v>
      </c>
      <c r="AR152" s="26" t="s">
        <v>286</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286</v>
      </c>
      <c r="BM152" s="26" t="s">
        <v>8043</v>
      </c>
    </row>
    <row r="153" s="1" customFormat="1">
      <c r="B153" s="48"/>
      <c r="D153" s="216" t="s">
        <v>288</v>
      </c>
      <c r="F153" s="217" t="s">
        <v>5012</v>
      </c>
      <c r="I153" s="218"/>
      <c r="L153" s="48"/>
      <c r="M153" s="219"/>
      <c r="N153" s="49"/>
      <c r="O153" s="49"/>
      <c r="P153" s="49"/>
      <c r="Q153" s="49"/>
      <c r="R153" s="49"/>
      <c r="S153" s="49"/>
      <c r="T153" s="87"/>
      <c r="AT153" s="26" t="s">
        <v>288</v>
      </c>
      <c r="AU153" s="26" t="s">
        <v>87</v>
      </c>
    </row>
    <row r="154" s="13" customFormat="1">
      <c r="B154" s="239"/>
      <c r="D154" s="216" t="s">
        <v>402</v>
      </c>
      <c r="E154" s="240" t="s">
        <v>5</v>
      </c>
      <c r="F154" s="241" t="s">
        <v>8044</v>
      </c>
      <c r="H154" s="242">
        <v>16</v>
      </c>
      <c r="I154" s="243"/>
      <c r="L154" s="239"/>
      <c r="M154" s="244"/>
      <c r="N154" s="245"/>
      <c r="O154" s="245"/>
      <c r="P154" s="245"/>
      <c r="Q154" s="245"/>
      <c r="R154" s="245"/>
      <c r="S154" s="245"/>
      <c r="T154" s="246"/>
      <c r="AT154" s="240" t="s">
        <v>402</v>
      </c>
      <c r="AU154" s="240" t="s">
        <v>87</v>
      </c>
      <c r="AV154" s="13" t="s">
        <v>87</v>
      </c>
      <c r="AW154" s="13" t="s">
        <v>43</v>
      </c>
      <c r="AX154" s="13" t="s">
        <v>24</v>
      </c>
      <c r="AY154" s="240" t="s">
        <v>281</v>
      </c>
    </row>
    <row r="155" s="1" customFormat="1" ht="16.5" customHeight="1">
      <c r="B155" s="203"/>
      <c r="C155" s="255" t="s">
        <v>685</v>
      </c>
      <c r="D155" s="255" t="s">
        <v>512</v>
      </c>
      <c r="E155" s="256" t="s">
        <v>5013</v>
      </c>
      <c r="F155" s="257" t="s">
        <v>5014</v>
      </c>
      <c r="G155" s="258" t="s">
        <v>470</v>
      </c>
      <c r="H155" s="259">
        <v>30.239999999999998</v>
      </c>
      <c r="I155" s="260"/>
      <c r="J155" s="261">
        <f>ROUND(I155*H155,2)</f>
        <v>0</v>
      </c>
      <c r="K155" s="257" t="s">
        <v>389</v>
      </c>
      <c r="L155" s="262"/>
      <c r="M155" s="263" t="s">
        <v>5</v>
      </c>
      <c r="N155" s="264" t="s">
        <v>51</v>
      </c>
      <c r="O155" s="49"/>
      <c r="P155" s="213">
        <f>O155*H155</f>
        <v>0</v>
      </c>
      <c r="Q155" s="213">
        <v>1</v>
      </c>
      <c r="R155" s="213">
        <f>Q155*H155</f>
        <v>30.239999999999998</v>
      </c>
      <c r="S155" s="213">
        <v>0</v>
      </c>
      <c r="T155" s="214">
        <f>S155*H155</f>
        <v>0</v>
      </c>
      <c r="AR155" s="26" t="s">
        <v>316</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286</v>
      </c>
      <c r="BM155" s="26" t="s">
        <v>8045</v>
      </c>
    </row>
    <row r="156" s="1" customFormat="1">
      <c r="B156" s="48"/>
      <c r="D156" s="216" t="s">
        <v>288</v>
      </c>
      <c r="F156" s="217" t="s">
        <v>5014</v>
      </c>
      <c r="I156" s="218"/>
      <c r="L156" s="48"/>
      <c r="M156" s="219"/>
      <c r="N156" s="49"/>
      <c r="O156" s="49"/>
      <c r="P156" s="49"/>
      <c r="Q156" s="49"/>
      <c r="R156" s="49"/>
      <c r="S156" s="49"/>
      <c r="T156" s="87"/>
      <c r="AT156" s="26" t="s">
        <v>288</v>
      </c>
      <c r="AU156" s="26" t="s">
        <v>87</v>
      </c>
    </row>
    <row r="157" s="13" customFormat="1">
      <c r="B157" s="239"/>
      <c r="D157" s="216" t="s">
        <v>402</v>
      </c>
      <c r="F157" s="241" t="s">
        <v>8046</v>
      </c>
      <c r="H157" s="242">
        <v>30.239999999999998</v>
      </c>
      <c r="I157" s="243"/>
      <c r="L157" s="239"/>
      <c r="M157" s="244"/>
      <c r="N157" s="245"/>
      <c r="O157" s="245"/>
      <c r="P157" s="245"/>
      <c r="Q157" s="245"/>
      <c r="R157" s="245"/>
      <c r="S157" s="245"/>
      <c r="T157" s="246"/>
      <c r="AT157" s="240" t="s">
        <v>402</v>
      </c>
      <c r="AU157" s="240" t="s">
        <v>87</v>
      </c>
      <c r="AV157" s="13" t="s">
        <v>87</v>
      </c>
      <c r="AW157" s="13" t="s">
        <v>6</v>
      </c>
      <c r="AX157" s="13" t="s">
        <v>24</v>
      </c>
      <c r="AY157" s="240" t="s">
        <v>281</v>
      </c>
    </row>
    <row r="158" s="10" customFormat="1" ht="29.88" customHeight="1">
      <c r="B158" s="192"/>
      <c r="D158" s="193" t="s">
        <v>79</v>
      </c>
      <c r="E158" s="230" t="s">
        <v>286</v>
      </c>
      <c r="F158" s="230" t="s">
        <v>1362</v>
      </c>
      <c r="I158" s="195"/>
      <c r="J158" s="231">
        <f>BK158</f>
        <v>0</v>
      </c>
      <c r="L158" s="192"/>
      <c r="M158" s="197"/>
      <c r="N158" s="198"/>
      <c r="O158" s="198"/>
      <c r="P158" s="199">
        <f>SUM(P159:P172)</f>
        <v>0</v>
      </c>
      <c r="Q158" s="198"/>
      <c r="R158" s="199">
        <f>SUM(R159:R172)</f>
        <v>7.5663899999999993</v>
      </c>
      <c r="S158" s="198"/>
      <c r="T158" s="200">
        <f>SUM(T159:T172)</f>
        <v>0</v>
      </c>
      <c r="AR158" s="193" t="s">
        <v>24</v>
      </c>
      <c r="AT158" s="201" t="s">
        <v>79</v>
      </c>
      <c r="AU158" s="201" t="s">
        <v>24</v>
      </c>
      <c r="AY158" s="193" t="s">
        <v>281</v>
      </c>
      <c r="BK158" s="202">
        <f>SUM(BK159:BK172)</f>
        <v>0</v>
      </c>
    </row>
    <row r="159" s="1" customFormat="1" ht="16.5" customHeight="1">
      <c r="B159" s="203"/>
      <c r="C159" s="204" t="s">
        <v>692</v>
      </c>
      <c r="D159" s="204" t="s">
        <v>282</v>
      </c>
      <c r="E159" s="205" t="s">
        <v>5022</v>
      </c>
      <c r="F159" s="206" t="s">
        <v>5023</v>
      </c>
      <c r="G159" s="207" t="s">
        <v>408</v>
      </c>
      <c r="H159" s="208">
        <v>4</v>
      </c>
      <c r="I159" s="209"/>
      <c r="J159" s="210">
        <f>ROUND(I159*H159,2)</f>
        <v>0</v>
      </c>
      <c r="K159" s="206" t="s">
        <v>389</v>
      </c>
      <c r="L159" s="48"/>
      <c r="M159" s="211" t="s">
        <v>5</v>
      </c>
      <c r="N159" s="212" t="s">
        <v>51</v>
      </c>
      <c r="O159" s="49"/>
      <c r="P159" s="213">
        <f>O159*H159</f>
        <v>0</v>
      </c>
      <c r="Q159" s="213">
        <v>0</v>
      </c>
      <c r="R159" s="213">
        <f>Q159*H159</f>
        <v>0</v>
      </c>
      <c r="S159" s="213">
        <v>0</v>
      </c>
      <c r="T159" s="214">
        <f>S159*H159</f>
        <v>0</v>
      </c>
      <c r="AR159" s="26" t="s">
        <v>286</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286</v>
      </c>
      <c r="BM159" s="26" t="s">
        <v>8047</v>
      </c>
    </row>
    <row r="160" s="1" customFormat="1">
      <c r="B160" s="48"/>
      <c r="D160" s="216" t="s">
        <v>288</v>
      </c>
      <c r="F160" s="217" t="s">
        <v>5025</v>
      </c>
      <c r="I160" s="218"/>
      <c r="L160" s="48"/>
      <c r="M160" s="219"/>
      <c r="N160" s="49"/>
      <c r="O160" s="49"/>
      <c r="P160" s="49"/>
      <c r="Q160" s="49"/>
      <c r="R160" s="49"/>
      <c r="S160" s="49"/>
      <c r="T160" s="87"/>
      <c r="AT160" s="26" t="s">
        <v>288</v>
      </c>
      <c r="AU160" s="26" t="s">
        <v>87</v>
      </c>
    </row>
    <row r="161" s="13" customFormat="1">
      <c r="B161" s="239"/>
      <c r="D161" s="216" t="s">
        <v>402</v>
      </c>
      <c r="E161" s="240" t="s">
        <v>5</v>
      </c>
      <c r="F161" s="241" t="s">
        <v>8048</v>
      </c>
      <c r="H161" s="242">
        <v>4</v>
      </c>
      <c r="I161" s="243"/>
      <c r="L161" s="239"/>
      <c r="M161" s="244"/>
      <c r="N161" s="245"/>
      <c r="O161" s="245"/>
      <c r="P161" s="245"/>
      <c r="Q161" s="245"/>
      <c r="R161" s="245"/>
      <c r="S161" s="245"/>
      <c r="T161" s="246"/>
      <c r="AT161" s="240" t="s">
        <v>402</v>
      </c>
      <c r="AU161" s="240" t="s">
        <v>87</v>
      </c>
      <c r="AV161" s="13" t="s">
        <v>87</v>
      </c>
      <c r="AW161" s="13" t="s">
        <v>43</v>
      </c>
      <c r="AX161" s="13" t="s">
        <v>24</v>
      </c>
      <c r="AY161" s="240" t="s">
        <v>281</v>
      </c>
    </row>
    <row r="162" s="1" customFormat="1" ht="16.5" customHeight="1">
      <c r="B162" s="203"/>
      <c r="C162" s="255" t="s">
        <v>699</v>
      </c>
      <c r="D162" s="255" t="s">
        <v>512</v>
      </c>
      <c r="E162" s="256" t="s">
        <v>5013</v>
      </c>
      <c r="F162" s="257" t="s">
        <v>5014</v>
      </c>
      <c r="G162" s="258" t="s">
        <v>470</v>
      </c>
      <c r="H162" s="259">
        <v>7.5599999999999996</v>
      </c>
      <c r="I162" s="260"/>
      <c r="J162" s="261">
        <f>ROUND(I162*H162,2)</f>
        <v>0</v>
      </c>
      <c r="K162" s="257" t="s">
        <v>389</v>
      </c>
      <c r="L162" s="262"/>
      <c r="M162" s="263" t="s">
        <v>5</v>
      </c>
      <c r="N162" s="264" t="s">
        <v>51</v>
      </c>
      <c r="O162" s="49"/>
      <c r="P162" s="213">
        <f>O162*H162</f>
        <v>0</v>
      </c>
      <c r="Q162" s="213">
        <v>1</v>
      </c>
      <c r="R162" s="213">
        <f>Q162*H162</f>
        <v>7.5599999999999996</v>
      </c>
      <c r="S162" s="213">
        <v>0</v>
      </c>
      <c r="T162" s="214">
        <f>S162*H162</f>
        <v>0</v>
      </c>
      <c r="AR162" s="26" t="s">
        <v>316</v>
      </c>
      <c r="AT162" s="26" t="s">
        <v>512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286</v>
      </c>
      <c r="BM162" s="26" t="s">
        <v>8049</v>
      </c>
    </row>
    <row r="163" s="1" customFormat="1">
      <c r="B163" s="48"/>
      <c r="D163" s="216" t="s">
        <v>288</v>
      </c>
      <c r="F163" s="217" t="s">
        <v>5014</v>
      </c>
      <c r="I163" s="218"/>
      <c r="L163" s="48"/>
      <c r="M163" s="219"/>
      <c r="N163" s="49"/>
      <c r="O163" s="49"/>
      <c r="P163" s="49"/>
      <c r="Q163" s="49"/>
      <c r="R163" s="49"/>
      <c r="S163" s="49"/>
      <c r="T163" s="87"/>
      <c r="AT163" s="26" t="s">
        <v>288</v>
      </c>
      <c r="AU163" s="26" t="s">
        <v>87</v>
      </c>
    </row>
    <row r="164" s="13" customFormat="1">
      <c r="B164" s="239"/>
      <c r="D164" s="216" t="s">
        <v>402</v>
      </c>
      <c r="F164" s="241" t="s">
        <v>8050</v>
      </c>
      <c r="H164" s="242">
        <v>7.5599999999999996</v>
      </c>
      <c r="I164" s="243"/>
      <c r="L164" s="239"/>
      <c r="M164" s="244"/>
      <c r="N164" s="245"/>
      <c r="O164" s="245"/>
      <c r="P164" s="245"/>
      <c r="Q164" s="245"/>
      <c r="R164" s="245"/>
      <c r="S164" s="245"/>
      <c r="T164" s="246"/>
      <c r="AT164" s="240" t="s">
        <v>402</v>
      </c>
      <c r="AU164" s="240" t="s">
        <v>87</v>
      </c>
      <c r="AV164" s="13" t="s">
        <v>87</v>
      </c>
      <c r="AW164" s="13" t="s">
        <v>6</v>
      </c>
      <c r="AX164" s="13" t="s">
        <v>24</v>
      </c>
      <c r="AY164" s="240" t="s">
        <v>281</v>
      </c>
    </row>
    <row r="165" s="1" customFormat="1" ht="16.5" customHeight="1">
      <c r="B165" s="203"/>
      <c r="C165" s="204" t="s">
        <v>704</v>
      </c>
      <c r="D165" s="204" t="s">
        <v>282</v>
      </c>
      <c r="E165" s="205" t="s">
        <v>8051</v>
      </c>
      <c r="F165" s="206" t="s">
        <v>8052</v>
      </c>
      <c r="G165" s="207" t="s">
        <v>408</v>
      </c>
      <c r="H165" s="208">
        <v>0.125</v>
      </c>
      <c r="I165" s="209"/>
      <c r="J165" s="210">
        <f>ROUND(I165*H165,2)</f>
        <v>0</v>
      </c>
      <c r="K165" s="206" t="s">
        <v>389</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8053</v>
      </c>
    </row>
    <row r="166" s="1" customFormat="1">
      <c r="B166" s="48"/>
      <c r="D166" s="216" t="s">
        <v>288</v>
      </c>
      <c r="F166" s="217" t="s">
        <v>8054</v>
      </c>
      <c r="I166" s="218"/>
      <c r="L166" s="48"/>
      <c r="M166" s="219"/>
      <c r="N166" s="49"/>
      <c r="O166" s="49"/>
      <c r="P166" s="49"/>
      <c r="Q166" s="49"/>
      <c r="R166" s="49"/>
      <c r="S166" s="49"/>
      <c r="T166" s="87"/>
      <c r="AT166" s="26" t="s">
        <v>288</v>
      </c>
      <c r="AU166" s="26" t="s">
        <v>87</v>
      </c>
    </row>
    <row r="167" s="13" customFormat="1">
      <c r="B167" s="239"/>
      <c r="D167" s="216" t="s">
        <v>402</v>
      </c>
      <c r="E167" s="240" t="s">
        <v>5</v>
      </c>
      <c r="F167" s="241" t="s">
        <v>8055</v>
      </c>
      <c r="H167" s="242">
        <v>0.125</v>
      </c>
      <c r="I167" s="243"/>
      <c r="L167" s="239"/>
      <c r="M167" s="244"/>
      <c r="N167" s="245"/>
      <c r="O167" s="245"/>
      <c r="P167" s="245"/>
      <c r="Q167" s="245"/>
      <c r="R167" s="245"/>
      <c r="S167" s="245"/>
      <c r="T167" s="246"/>
      <c r="AT167" s="240" t="s">
        <v>402</v>
      </c>
      <c r="AU167" s="240" t="s">
        <v>87</v>
      </c>
      <c r="AV167" s="13" t="s">
        <v>87</v>
      </c>
      <c r="AW167" s="13" t="s">
        <v>43</v>
      </c>
      <c r="AX167" s="13" t="s">
        <v>24</v>
      </c>
      <c r="AY167" s="240" t="s">
        <v>281</v>
      </c>
    </row>
    <row r="168" s="1" customFormat="1" ht="16.5" customHeight="1">
      <c r="B168" s="203"/>
      <c r="C168" s="204" t="s">
        <v>717</v>
      </c>
      <c r="D168" s="204" t="s">
        <v>282</v>
      </c>
      <c r="E168" s="205" t="s">
        <v>8056</v>
      </c>
      <c r="F168" s="206" t="s">
        <v>8057</v>
      </c>
      <c r="G168" s="207" t="s">
        <v>388</v>
      </c>
      <c r="H168" s="208">
        <v>1</v>
      </c>
      <c r="I168" s="209"/>
      <c r="J168" s="210">
        <f>ROUND(I168*H168,2)</f>
        <v>0</v>
      </c>
      <c r="K168" s="206" t="s">
        <v>389</v>
      </c>
      <c r="L168" s="48"/>
      <c r="M168" s="211" t="s">
        <v>5</v>
      </c>
      <c r="N168" s="212" t="s">
        <v>51</v>
      </c>
      <c r="O168" s="49"/>
      <c r="P168" s="213">
        <f>O168*H168</f>
        <v>0</v>
      </c>
      <c r="Q168" s="213">
        <v>0.0063899999999999998</v>
      </c>
      <c r="R168" s="213">
        <f>Q168*H168</f>
        <v>0.0063899999999999998</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8058</v>
      </c>
    </row>
    <row r="169" s="1" customFormat="1">
      <c r="B169" s="48"/>
      <c r="D169" s="216" t="s">
        <v>288</v>
      </c>
      <c r="F169" s="217" t="s">
        <v>8059</v>
      </c>
      <c r="I169" s="218"/>
      <c r="L169" s="48"/>
      <c r="M169" s="219"/>
      <c r="N169" s="49"/>
      <c r="O169" s="49"/>
      <c r="P169" s="49"/>
      <c r="Q169" s="49"/>
      <c r="R169" s="49"/>
      <c r="S169" s="49"/>
      <c r="T169" s="87"/>
      <c r="AT169" s="26" t="s">
        <v>288</v>
      </c>
      <c r="AU169" s="26" t="s">
        <v>87</v>
      </c>
    </row>
    <row r="170" s="13" customFormat="1">
      <c r="B170" s="239"/>
      <c r="D170" s="216" t="s">
        <v>402</v>
      </c>
      <c r="E170" s="240" t="s">
        <v>5</v>
      </c>
      <c r="F170" s="241" t="s">
        <v>8060</v>
      </c>
      <c r="H170" s="242">
        <v>1</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721</v>
      </c>
      <c r="D171" s="204" t="s">
        <v>282</v>
      </c>
      <c r="E171" s="205" t="s">
        <v>7663</v>
      </c>
      <c r="F171" s="206" t="s">
        <v>8061</v>
      </c>
      <c r="G171" s="207" t="s">
        <v>362</v>
      </c>
      <c r="H171" s="208">
        <v>1</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286</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8062</v>
      </c>
    </row>
    <row r="172" s="1" customFormat="1">
      <c r="B172" s="48"/>
      <c r="D172" s="216" t="s">
        <v>288</v>
      </c>
      <c r="F172" s="217" t="s">
        <v>8061</v>
      </c>
      <c r="I172" s="218"/>
      <c r="L172" s="48"/>
      <c r="M172" s="219"/>
      <c r="N172" s="49"/>
      <c r="O172" s="49"/>
      <c r="P172" s="49"/>
      <c r="Q172" s="49"/>
      <c r="R172" s="49"/>
      <c r="S172" s="49"/>
      <c r="T172" s="87"/>
      <c r="AT172" s="26" t="s">
        <v>288</v>
      </c>
      <c r="AU172" s="26" t="s">
        <v>87</v>
      </c>
    </row>
    <row r="173" s="10" customFormat="1" ht="29.88" customHeight="1">
      <c r="B173" s="192"/>
      <c r="D173" s="193" t="s">
        <v>79</v>
      </c>
      <c r="E173" s="230" t="s">
        <v>280</v>
      </c>
      <c r="F173" s="230" t="s">
        <v>501</v>
      </c>
      <c r="I173" s="195"/>
      <c r="J173" s="231">
        <f>BK173</f>
        <v>0</v>
      </c>
      <c r="L173" s="192"/>
      <c r="M173" s="197"/>
      <c r="N173" s="198"/>
      <c r="O173" s="198"/>
      <c r="P173" s="199">
        <f>SUM(P174:P177)</f>
        <v>0</v>
      </c>
      <c r="Q173" s="198"/>
      <c r="R173" s="199">
        <f>SUM(R174:R177)</f>
        <v>1.11016</v>
      </c>
      <c r="S173" s="198"/>
      <c r="T173" s="200">
        <f>SUM(T174:T177)</f>
        <v>0</v>
      </c>
      <c r="AR173" s="193" t="s">
        <v>24</v>
      </c>
      <c r="AT173" s="201" t="s">
        <v>79</v>
      </c>
      <c r="AU173" s="201" t="s">
        <v>24</v>
      </c>
      <c r="AY173" s="193" t="s">
        <v>281</v>
      </c>
      <c r="BK173" s="202">
        <f>SUM(BK174:BK177)</f>
        <v>0</v>
      </c>
    </row>
    <row r="174" s="1" customFormat="1" ht="25.5" customHeight="1">
      <c r="B174" s="203"/>
      <c r="C174" s="204" t="s">
        <v>727</v>
      </c>
      <c r="D174" s="204" t="s">
        <v>282</v>
      </c>
      <c r="E174" s="205" t="s">
        <v>8063</v>
      </c>
      <c r="F174" s="206" t="s">
        <v>8064</v>
      </c>
      <c r="G174" s="207" t="s">
        <v>388</v>
      </c>
      <c r="H174" s="208">
        <v>2</v>
      </c>
      <c r="I174" s="209"/>
      <c r="J174" s="210">
        <f>ROUND(I174*H174,2)</f>
        <v>0</v>
      </c>
      <c r="K174" s="206" t="s">
        <v>389</v>
      </c>
      <c r="L174" s="48"/>
      <c r="M174" s="211" t="s">
        <v>5</v>
      </c>
      <c r="N174" s="212" t="s">
        <v>51</v>
      </c>
      <c r="O174" s="49"/>
      <c r="P174" s="213">
        <f>O174*H174</f>
        <v>0</v>
      </c>
      <c r="Q174" s="213">
        <v>0.34762999999999999</v>
      </c>
      <c r="R174" s="213">
        <f>Q174*H174</f>
        <v>0.69525999999999999</v>
      </c>
      <c r="S174" s="213">
        <v>0</v>
      </c>
      <c r="T174" s="214">
        <f>S174*H174</f>
        <v>0</v>
      </c>
      <c r="AR174" s="26" t="s">
        <v>286</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286</v>
      </c>
      <c r="BM174" s="26" t="s">
        <v>8065</v>
      </c>
    </row>
    <row r="175" s="1" customFormat="1">
      <c r="B175" s="48"/>
      <c r="D175" s="216" t="s">
        <v>288</v>
      </c>
      <c r="F175" s="217" t="s">
        <v>8066</v>
      </c>
      <c r="I175" s="218"/>
      <c r="L175" s="48"/>
      <c r="M175" s="219"/>
      <c r="N175" s="49"/>
      <c r="O175" s="49"/>
      <c r="P175" s="49"/>
      <c r="Q175" s="49"/>
      <c r="R175" s="49"/>
      <c r="S175" s="49"/>
      <c r="T175" s="87"/>
      <c r="AT175" s="26" t="s">
        <v>288</v>
      </c>
      <c r="AU175" s="26" t="s">
        <v>87</v>
      </c>
    </row>
    <row r="176" s="1" customFormat="1" ht="25.5" customHeight="1">
      <c r="B176" s="203"/>
      <c r="C176" s="204" t="s">
        <v>732</v>
      </c>
      <c r="D176" s="204" t="s">
        <v>282</v>
      </c>
      <c r="E176" s="205" t="s">
        <v>8067</v>
      </c>
      <c r="F176" s="206" t="s">
        <v>8068</v>
      </c>
      <c r="G176" s="207" t="s">
        <v>388</v>
      </c>
      <c r="H176" s="208">
        <v>2</v>
      </c>
      <c r="I176" s="209"/>
      <c r="J176" s="210">
        <f>ROUND(I176*H176,2)</f>
        <v>0</v>
      </c>
      <c r="K176" s="206" t="s">
        <v>389</v>
      </c>
      <c r="L176" s="48"/>
      <c r="M176" s="211" t="s">
        <v>5</v>
      </c>
      <c r="N176" s="212" t="s">
        <v>51</v>
      </c>
      <c r="O176" s="49"/>
      <c r="P176" s="213">
        <f>O176*H176</f>
        <v>0</v>
      </c>
      <c r="Q176" s="213">
        <v>0.20745</v>
      </c>
      <c r="R176" s="213">
        <f>Q176*H176</f>
        <v>0.41489999999999999</v>
      </c>
      <c r="S176" s="213">
        <v>0</v>
      </c>
      <c r="T176" s="214">
        <f>S176*H176</f>
        <v>0</v>
      </c>
      <c r="AR176" s="26" t="s">
        <v>286</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286</v>
      </c>
      <c r="BM176" s="26" t="s">
        <v>8069</v>
      </c>
    </row>
    <row r="177" s="1" customFormat="1">
      <c r="B177" s="48"/>
      <c r="D177" s="216" t="s">
        <v>288</v>
      </c>
      <c r="F177" s="217" t="s">
        <v>8070</v>
      </c>
      <c r="I177" s="218"/>
      <c r="L177" s="48"/>
      <c r="M177" s="219"/>
      <c r="N177" s="49"/>
      <c r="O177" s="49"/>
      <c r="P177" s="49"/>
      <c r="Q177" s="49"/>
      <c r="R177" s="49"/>
      <c r="S177" s="49"/>
      <c r="T177" s="87"/>
      <c r="AT177" s="26" t="s">
        <v>288</v>
      </c>
      <c r="AU177" s="26" t="s">
        <v>87</v>
      </c>
    </row>
    <row r="178" s="10" customFormat="1" ht="29.88" customHeight="1">
      <c r="B178" s="192"/>
      <c r="D178" s="193" t="s">
        <v>79</v>
      </c>
      <c r="E178" s="230" t="s">
        <v>316</v>
      </c>
      <c r="F178" s="230" t="s">
        <v>5043</v>
      </c>
      <c r="I178" s="195"/>
      <c r="J178" s="231">
        <f>BK178</f>
        <v>0</v>
      </c>
      <c r="L178" s="192"/>
      <c r="M178" s="197"/>
      <c r="N178" s="198"/>
      <c r="O178" s="198"/>
      <c r="P178" s="199">
        <f>SUM(P179:P230)</f>
        <v>0</v>
      </c>
      <c r="Q178" s="198"/>
      <c r="R178" s="199">
        <f>SUM(R179:R230)</f>
        <v>0.43725600000000003</v>
      </c>
      <c r="S178" s="198"/>
      <c r="T178" s="200">
        <f>SUM(T179:T230)</f>
        <v>0</v>
      </c>
      <c r="AR178" s="193" t="s">
        <v>24</v>
      </c>
      <c r="AT178" s="201" t="s">
        <v>79</v>
      </c>
      <c r="AU178" s="201" t="s">
        <v>24</v>
      </c>
      <c r="AY178" s="193" t="s">
        <v>281</v>
      </c>
      <c r="BK178" s="202">
        <f>SUM(BK179:BK230)</f>
        <v>0</v>
      </c>
    </row>
    <row r="179" s="1" customFormat="1" ht="25.5" customHeight="1">
      <c r="B179" s="203"/>
      <c r="C179" s="204" t="s">
        <v>738</v>
      </c>
      <c r="D179" s="204" t="s">
        <v>282</v>
      </c>
      <c r="E179" s="205" t="s">
        <v>8071</v>
      </c>
      <c r="F179" s="206" t="s">
        <v>8072</v>
      </c>
      <c r="G179" s="207" t="s">
        <v>394</v>
      </c>
      <c r="H179" s="208">
        <v>1</v>
      </c>
      <c r="I179" s="209"/>
      <c r="J179" s="210">
        <f>ROUND(I179*H179,2)</f>
        <v>0</v>
      </c>
      <c r="K179" s="206" t="s">
        <v>389</v>
      </c>
      <c r="L179" s="48"/>
      <c r="M179" s="211" t="s">
        <v>5</v>
      </c>
      <c r="N179" s="212" t="s">
        <v>51</v>
      </c>
      <c r="O179" s="49"/>
      <c r="P179" s="213">
        <f>O179*H179</f>
        <v>0</v>
      </c>
      <c r="Q179" s="213">
        <v>0</v>
      </c>
      <c r="R179" s="213">
        <f>Q179*H179</f>
        <v>0</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8073</v>
      </c>
    </row>
    <row r="180" s="1" customFormat="1">
      <c r="B180" s="48"/>
      <c r="D180" s="216" t="s">
        <v>288</v>
      </c>
      <c r="F180" s="217" t="s">
        <v>8074</v>
      </c>
      <c r="I180" s="218"/>
      <c r="L180" s="48"/>
      <c r="M180" s="219"/>
      <c r="N180" s="49"/>
      <c r="O180" s="49"/>
      <c r="P180" s="49"/>
      <c r="Q180" s="49"/>
      <c r="R180" s="49"/>
      <c r="S180" s="49"/>
      <c r="T180" s="87"/>
      <c r="AT180" s="26" t="s">
        <v>288</v>
      </c>
      <c r="AU180" s="26" t="s">
        <v>87</v>
      </c>
    </row>
    <row r="181" s="1" customFormat="1" ht="16.5" customHeight="1">
      <c r="B181" s="203"/>
      <c r="C181" s="255" t="s">
        <v>744</v>
      </c>
      <c r="D181" s="255" t="s">
        <v>512</v>
      </c>
      <c r="E181" s="256" t="s">
        <v>8075</v>
      </c>
      <c r="F181" s="257" t="s">
        <v>8076</v>
      </c>
      <c r="G181" s="258" t="s">
        <v>394</v>
      </c>
      <c r="H181" s="259">
        <v>1</v>
      </c>
      <c r="I181" s="260"/>
      <c r="J181" s="261">
        <f>ROUND(I181*H181,2)</f>
        <v>0</v>
      </c>
      <c r="K181" s="257" t="s">
        <v>389</v>
      </c>
      <c r="L181" s="262"/>
      <c r="M181" s="263" t="s">
        <v>5</v>
      </c>
      <c r="N181" s="264" t="s">
        <v>51</v>
      </c>
      <c r="O181" s="49"/>
      <c r="P181" s="213">
        <f>O181*H181</f>
        <v>0</v>
      </c>
      <c r="Q181" s="213">
        <v>0.00027</v>
      </c>
      <c r="R181" s="213">
        <f>Q181*H181</f>
        <v>0.00027</v>
      </c>
      <c r="S181" s="213">
        <v>0</v>
      </c>
      <c r="T181" s="214">
        <f>S181*H181</f>
        <v>0</v>
      </c>
      <c r="AR181" s="26" t="s">
        <v>316</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286</v>
      </c>
      <c r="BM181" s="26" t="s">
        <v>8077</v>
      </c>
    </row>
    <row r="182" s="1" customFormat="1">
      <c r="B182" s="48"/>
      <c r="D182" s="216" t="s">
        <v>288</v>
      </c>
      <c r="F182" s="217" t="s">
        <v>8076</v>
      </c>
      <c r="I182" s="218"/>
      <c r="L182" s="48"/>
      <c r="M182" s="219"/>
      <c r="N182" s="49"/>
      <c r="O182" s="49"/>
      <c r="P182" s="49"/>
      <c r="Q182" s="49"/>
      <c r="R182" s="49"/>
      <c r="S182" s="49"/>
      <c r="T182" s="87"/>
      <c r="AT182" s="26" t="s">
        <v>288</v>
      </c>
      <c r="AU182" s="26" t="s">
        <v>87</v>
      </c>
    </row>
    <row r="183" s="1" customFormat="1" ht="25.5" customHeight="1">
      <c r="B183" s="203"/>
      <c r="C183" s="204" t="s">
        <v>749</v>
      </c>
      <c r="D183" s="204" t="s">
        <v>282</v>
      </c>
      <c r="E183" s="205" t="s">
        <v>8078</v>
      </c>
      <c r="F183" s="206" t="s">
        <v>8079</v>
      </c>
      <c r="G183" s="207" t="s">
        <v>394</v>
      </c>
      <c r="H183" s="208">
        <v>82</v>
      </c>
      <c r="I183" s="209"/>
      <c r="J183" s="210">
        <f>ROUND(I183*H183,2)</f>
        <v>0</v>
      </c>
      <c r="K183" s="206" t="s">
        <v>389</v>
      </c>
      <c r="L183" s="48"/>
      <c r="M183" s="211" t="s">
        <v>5</v>
      </c>
      <c r="N183" s="212" t="s">
        <v>51</v>
      </c>
      <c r="O183" s="49"/>
      <c r="P183" s="213">
        <f>O183*H183</f>
        <v>0</v>
      </c>
      <c r="Q183" s="213">
        <v>0</v>
      </c>
      <c r="R183" s="213">
        <f>Q183*H183</f>
        <v>0</v>
      </c>
      <c r="S183" s="213">
        <v>0</v>
      </c>
      <c r="T183" s="214">
        <f>S183*H183</f>
        <v>0</v>
      </c>
      <c r="AR183" s="26" t="s">
        <v>286</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286</v>
      </c>
      <c r="BM183" s="26" t="s">
        <v>8080</v>
      </c>
    </row>
    <row r="184" s="1" customFormat="1">
      <c r="B184" s="48"/>
      <c r="D184" s="216" t="s">
        <v>288</v>
      </c>
      <c r="F184" s="217" t="s">
        <v>8081</v>
      </c>
      <c r="I184" s="218"/>
      <c r="L184" s="48"/>
      <c r="M184" s="219"/>
      <c r="N184" s="49"/>
      <c r="O184" s="49"/>
      <c r="P184" s="49"/>
      <c r="Q184" s="49"/>
      <c r="R184" s="49"/>
      <c r="S184" s="49"/>
      <c r="T184" s="87"/>
      <c r="AT184" s="26" t="s">
        <v>288</v>
      </c>
      <c r="AU184" s="26" t="s">
        <v>87</v>
      </c>
    </row>
    <row r="185" s="1" customFormat="1" ht="16.5" customHeight="1">
      <c r="B185" s="203"/>
      <c r="C185" s="255" t="s">
        <v>755</v>
      </c>
      <c r="D185" s="255" t="s">
        <v>512</v>
      </c>
      <c r="E185" s="256" t="s">
        <v>8082</v>
      </c>
      <c r="F185" s="257" t="s">
        <v>8083</v>
      </c>
      <c r="G185" s="258" t="s">
        <v>394</v>
      </c>
      <c r="H185" s="259">
        <v>82</v>
      </c>
      <c r="I185" s="260"/>
      <c r="J185" s="261">
        <f>ROUND(I185*H185,2)</f>
        <v>0</v>
      </c>
      <c r="K185" s="257" t="s">
        <v>389</v>
      </c>
      <c r="L185" s="262"/>
      <c r="M185" s="263" t="s">
        <v>5</v>
      </c>
      <c r="N185" s="264" t="s">
        <v>51</v>
      </c>
      <c r="O185" s="49"/>
      <c r="P185" s="213">
        <f>O185*H185</f>
        <v>0</v>
      </c>
      <c r="Q185" s="213">
        <v>0.00106</v>
      </c>
      <c r="R185" s="213">
        <f>Q185*H185</f>
        <v>0.086919999999999997</v>
      </c>
      <c r="S185" s="213">
        <v>0</v>
      </c>
      <c r="T185" s="214">
        <f>S185*H185</f>
        <v>0</v>
      </c>
      <c r="AR185" s="26" t="s">
        <v>316</v>
      </c>
      <c r="AT185" s="26" t="s">
        <v>512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286</v>
      </c>
      <c r="BM185" s="26" t="s">
        <v>8084</v>
      </c>
    </row>
    <row r="186" s="1" customFormat="1">
      <c r="B186" s="48"/>
      <c r="D186" s="216" t="s">
        <v>288</v>
      </c>
      <c r="F186" s="217" t="s">
        <v>8083</v>
      </c>
      <c r="I186" s="218"/>
      <c r="L186" s="48"/>
      <c r="M186" s="219"/>
      <c r="N186" s="49"/>
      <c r="O186" s="49"/>
      <c r="P186" s="49"/>
      <c r="Q186" s="49"/>
      <c r="R186" s="49"/>
      <c r="S186" s="49"/>
      <c r="T186" s="87"/>
      <c r="AT186" s="26" t="s">
        <v>288</v>
      </c>
      <c r="AU186" s="26" t="s">
        <v>87</v>
      </c>
    </row>
    <row r="187" s="1" customFormat="1" ht="25.5" customHeight="1">
      <c r="B187" s="203"/>
      <c r="C187" s="204" t="s">
        <v>760</v>
      </c>
      <c r="D187" s="204" t="s">
        <v>282</v>
      </c>
      <c r="E187" s="205" t="s">
        <v>8085</v>
      </c>
      <c r="F187" s="206" t="s">
        <v>8086</v>
      </c>
      <c r="G187" s="207" t="s">
        <v>394</v>
      </c>
      <c r="H187" s="208">
        <v>17</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286</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286</v>
      </c>
      <c r="BM187" s="26" t="s">
        <v>8087</v>
      </c>
    </row>
    <row r="188" s="1" customFormat="1">
      <c r="B188" s="48"/>
      <c r="D188" s="216" t="s">
        <v>288</v>
      </c>
      <c r="F188" s="217" t="s">
        <v>8088</v>
      </c>
      <c r="I188" s="218"/>
      <c r="L188" s="48"/>
      <c r="M188" s="219"/>
      <c r="N188" s="49"/>
      <c r="O188" s="49"/>
      <c r="P188" s="49"/>
      <c r="Q188" s="49"/>
      <c r="R188" s="49"/>
      <c r="S188" s="49"/>
      <c r="T188" s="87"/>
      <c r="AT188" s="26" t="s">
        <v>288</v>
      </c>
      <c r="AU188" s="26" t="s">
        <v>87</v>
      </c>
    </row>
    <row r="189" s="1" customFormat="1" ht="16.5" customHeight="1">
      <c r="B189" s="203"/>
      <c r="C189" s="255" t="s">
        <v>767</v>
      </c>
      <c r="D189" s="255" t="s">
        <v>512</v>
      </c>
      <c r="E189" s="256" t="s">
        <v>8089</v>
      </c>
      <c r="F189" s="257" t="s">
        <v>8090</v>
      </c>
      <c r="G189" s="258" t="s">
        <v>394</v>
      </c>
      <c r="H189" s="259">
        <v>17</v>
      </c>
      <c r="I189" s="260"/>
      <c r="J189" s="261">
        <f>ROUND(I189*H189,2)</f>
        <v>0</v>
      </c>
      <c r="K189" s="257" t="s">
        <v>389</v>
      </c>
      <c r="L189" s="262"/>
      <c r="M189" s="263" t="s">
        <v>5</v>
      </c>
      <c r="N189" s="264" t="s">
        <v>51</v>
      </c>
      <c r="O189" s="49"/>
      <c r="P189" s="213">
        <f>O189*H189</f>
        <v>0</v>
      </c>
      <c r="Q189" s="213">
        <v>0.00092000000000000003</v>
      </c>
      <c r="R189" s="213">
        <f>Q189*H189</f>
        <v>0.015640000000000001</v>
      </c>
      <c r="S189" s="213">
        <v>0</v>
      </c>
      <c r="T189" s="214">
        <f>S189*H189</f>
        <v>0</v>
      </c>
      <c r="AR189" s="26" t="s">
        <v>316</v>
      </c>
      <c r="AT189" s="26" t="s">
        <v>512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286</v>
      </c>
      <c r="BM189" s="26" t="s">
        <v>8091</v>
      </c>
    </row>
    <row r="190" s="1" customFormat="1">
      <c r="B190" s="48"/>
      <c r="D190" s="216" t="s">
        <v>288</v>
      </c>
      <c r="F190" s="217" t="s">
        <v>8092</v>
      </c>
      <c r="I190" s="218"/>
      <c r="L190" s="48"/>
      <c r="M190" s="219"/>
      <c r="N190" s="49"/>
      <c r="O190" s="49"/>
      <c r="P190" s="49"/>
      <c r="Q190" s="49"/>
      <c r="R190" s="49"/>
      <c r="S190" s="49"/>
      <c r="T190" s="87"/>
      <c r="AT190" s="26" t="s">
        <v>288</v>
      </c>
      <c r="AU190" s="26" t="s">
        <v>87</v>
      </c>
    </row>
    <row r="191" s="1" customFormat="1" ht="16.5" customHeight="1">
      <c r="B191" s="203"/>
      <c r="C191" s="204" t="s">
        <v>754</v>
      </c>
      <c r="D191" s="204" t="s">
        <v>282</v>
      </c>
      <c r="E191" s="205" t="s">
        <v>8093</v>
      </c>
      <c r="F191" s="206" t="s">
        <v>8094</v>
      </c>
      <c r="G191" s="207" t="s">
        <v>515</v>
      </c>
      <c r="H191" s="208">
        <v>2</v>
      </c>
      <c r="I191" s="209"/>
      <c r="J191" s="210">
        <f>ROUND(I191*H191,2)</f>
        <v>0</v>
      </c>
      <c r="K191" s="206" t="s">
        <v>389</v>
      </c>
      <c r="L191" s="48"/>
      <c r="M191" s="211" t="s">
        <v>5</v>
      </c>
      <c r="N191" s="212" t="s">
        <v>51</v>
      </c>
      <c r="O191" s="49"/>
      <c r="P191" s="213">
        <f>O191*H191</f>
        <v>0</v>
      </c>
      <c r="Q191" s="213">
        <v>0</v>
      </c>
      <c r="R191" s="213">
        <f>Q191*H191</f>
        <v>0</v>
      </c>
      <c r="S191" s="213">
        <v>0</v>
      </c>
      <c r="T191" s="214">
        <f>S191*H191</f>
        <v>0</v>
      </c>
      <c r="AR191" s="26" t="s">
        <v>286</v>
      </c>
      <c r="AT191" s="26" t="s">
        <v>282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286</v>
      </c>
      <c r="BM191" s="26" t="s">
        <v>8095</v>
      </c>
    </row>
    <row r="192" s="1" customFormat="1">
      <c r="B192" s="48"/>
      <c r="D192" s="216" t="s">
        <v>288</v>
      </c>
      <c r="F192" s="217" t="s">
        <v>8096</v>
      </c>
      <c r="I192" s="218"/>
      <c r="L192" s="48"/>
      <c r="M192" s="219"/>
      <c r="N192" s="49"/>
      <c r="O192" s="49"/>
      <c r="P192" s="49"/>
      <c r="Q192" s="49"/>
      <c r="R192" s="49"/>
      <c r="S192" s="49"/>
      <c r="T192" s="87"/>
      <c r="AT192" s="26" t="s">
        <v>288</v>
      </c>
      <c r="AU192" s="26" t="s">
        <v>87</v>
      </c>
    </row>
    <row r="193" s="1" customFormat="1" ht="16.5" customHeight="1">
      <c r="B193" s="203"/>
      <c r="C193" s="255" t="s">
        <v>785</v>
      </c>
      <c r="D193" s="255" t="s">
        <v>512</v>
      </c>
      <c r="E193" s="256" t="s">
        <v>8097</v>
      </c>
      <c r="F193" s="257" t="s">
        <v>8098</v>
      </c>
      <c r="G193" s="258" t="s">
        <v>515</v>
      </c>
      <c r="H193" s="259">
        <v>2</v>
      </c>
      <c r="I193" s="260"/>
      <c r="J193" s="261">
        <f>ROUND(I193*H193,2)</f>
        <v>0</v>
      </c>
      <c r="K193" s="257" t="s">
        <v>389</v>
      </c>
      <c r="L193" s="262"/>
      <c r="M193" s="263" t="s">
        <v>5</v>
      </c>
      <c r="N193" s="264" t="s">
        <v>51</v>
      </c>
      <c r="O193" s="49"/>
      <c r="P193" s="213">
        <f>O193*H193</f>
        <v>0</v>
      </c>
      <c r="Q193" s="213">
        <v>0.00031799999999999998</v>
      </c>
      <c r="R193" s="213">
        <f>Q193*H193</f>
        <v>0.00063599999999999996</v>
      </c>
      <c r="S193" s="213">
        <v>0</v>
      </c>
      <c r="T193" s="214">
        <f>S193*H193</f>
        <v>0</v>
      </c>
      <c r="AR193" s="26" t="s">
        <v>316</v>
      </c>
      <c r="AT193" s="26" t="s">
        <v>512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286</v>
      </c>
      <c r="BM193" s="26" t="s">
        <v>8099</v>
      </c>
    </row>
    <row r="194" s="1" customFormat="1">
      <c r="B194" s="48"/>
      <c r="D194" s="216" t="s">
        <v>288</v>
      </c>
      <c r="F194" s="217" t="s">
        <v>8098</v>
      </c>
      <c r="I194" s="218"/>
      <c r="L194" s="48"/>
      <c r="M194" s="219"/>
      <c r="N194" s="49"/>
      <c r="O194" s="49"/>
      <c r="P194" s="49"/>
      <c r="Q194" s="49"/>
      <c r="R194" s="49"/>
      <c r="S194" s="49"/>
      <c r="T194" s="87"/>
      <c r="AT194" s="26" t="s">
        <v>288</v>
      </c>
      <c r="AU194" s="26" t="s">
        <v>87</v>
      </c>
    </row>
    <row r="195" s="1" customFormat="1" ht="16.5" customHeight="1">
      <c r="B195" s="203"/>
      <c r="C195" s="204" t="s">
        <v>801</v>
      </c>
      <c r="D195" s="204" t="s">
        <v>282</v>
      </c>
      <c r="E195" s="205" t="s">
        <v>8100</v>
      </c>
      <c r="F195" s="206" t="s">
        <v>8101</v>
      </c>
      <c r="G195" s="207" t="s">
        <v>515</v>
      </c>
      <c r="H195" s="208">
        <v>1</v>
      </c>
      <c r="I195" s="209"/>
      <c r="J195" s="210">
        <f>ROUND(I195*H195,2)</f>
        <v>0</v>
      </c>
      <c r="K195" s="206" t="s">
        <v>389</v>
      </c>
      <c r="L195" s="48"/>
      <c r="M195" s="211" t="s">
        <v>5</v>
      </c>
      <c r="N195" s="212" t="s">
        <v>51</v>
      </c>
      <c r="O195" s="49"/>
      <c r="P195" s="213">
        <f>O195*H195</f>
        <v>0</v>
      </c>
      <c r="Q195" s="213">
        <v>0.0016299999999999999</v>
      </c>
      <c r="R195" s="213">
        <f>Q195*H195</f>
        <v>0.0016299999999999999</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8102</v>
      </c>
    </row>
    <row r="196" s="1" customFormat="1">
      <c r="B196" s="48"/>
      <c r="D196" s="216" t="s">
        <v>288</v>
      </c>
      <c r="F196" s="217" t="s">
        <v>8103</v>
      </c>
      <c r="I196" s="218"/>
      <c r="L196" s="48"/>
      <c r="M196" s="219"/>
      <c r="N196" s="49"/>
      <c r="O196" s="49"/>
      <c r="P196" s="49"/>
      <c r="Q196" s="49"/>
      <c r="R196" s="49"/>
      <c r="S196" s="49"/>
      <c r="T196" s="87"/>
      <c r="AT196" s="26" t="s">
        <v>288</v>
      </c>
      <c r="AU196" s="26" t="s">
        <v>87</v>
      </c>
    </row>
    <row r="197" s="1" customFormat="1" ht="16.5" customHeight="1">
      <c r="B197" s="203"/>
      <c r="C197" s="204" t="s">
        <v>807</v>
      </c>
      <c r="D197" s="204" t="s">
        <v>282</v>
      </c>
      <c r="E197" s="205" t="s">
        <v>8104</v>
      </c>
      <c r="F197" s="206" t="s">
        <v>8105</v>
      </c>
      <c r="G197" s="207" t="s">
        <v>515</v>
      </c>
      <c r="H197" s="208">
        <v>1</v>
      </c>
      <c r="I197" s="209"/>
      <c r="J197" s="210">
        <f>ROUND(I197*H197,2)</f>
        <v>0</v>
      </c>
      <c r="K197" s="206" t="s">
        <v>389</v>
      </c>
      <c r="L197" s="48"/>
      <c r="M197" s="211" t="s">
        <v>5</v>
      </c>
      <c r="N197" s="212" t="s">
        <v>51</v>
      </c>
      <c r="O197" s="49"/>
      <c r="P197" s="213">
        <f>O197*H197</f>
        <v>0</v>
      </c>
      <c r="Q197" s="213">
        <v>0.00068000000000000005</v>
      </c>
      <c r="R197" s="213">
        <f>Q197*H197</f>
        <v>0.00068000000000000005</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8106</v>
      </c>
    </row>
    <row r="198" s="1" customFormat="1">
      <c r="B198" s="48"/>
      <c r="D198" s="216" t="s">
        <v>288</v>
      </c>
      <c r="F198" s="217" t="s">
        <v>8107</v>
      </c>
      <c r="I198" s="218"/>
      <c r="L198" s="48"/>
      <c r="M198" s="219"/>
      <c r="N198" s="49"/>
      <c r="O198" s="49"/>
      <c r="P198" s="49"/>
      <c r="Q198" s="49"/>
      <c r="R198" s="49"/>
      <c r="S198" s="49"/>
      <c r="T198" s="87"/>
      <c r="AT198" s="26" t="s">
        <v>288</v>
      </c>
      <c r="AU198" s="26" t="s">
        <v>87</v>
      </c>
    </row>
    <row r="199" s="1" customFormat="1" ht="16.5" customHeight="1">
      <c r="B199" s="203"/>
      <c r="C199" s="255" t="s">
        <v>814</v>
      </c>
      <c r="D199" s="255" t="s">
        <v>512</v>
      </c>
      <c r="E199" s="256" t="s">
        <v>8108</v>
      </c>
      <c r="F199" s="257" t="s">
        <v>8109</v>
      </c>
      <c r="G199" s="258" t="s">
        <v>515</v>
      </c>
      <c r="H199" s="259">
        <v>1</v>
      </c>
      <c r="I199" s="260"/>
      <c r="J199" s="261">
        <f>ROUND(I199*H199,2)</f>
        <v>0</v>
      </c>
      <c r="K199" s="257" t="s">
        <v>5</v>
      </c>
      <c r="L199" s="262"/>
      <c r="M199" s="263" t="s">
        <v>5</v>
      </c>
      <c r="N199" s="264" t="s">
        <v>51</v>
      </c>
      <c r="O199" s="49"/>
      <c r="P199" s="213">
        <f>O199*H199</f>
        <v>0</v>
      </c>
      <c r="Q199" s="213">
        <v>0.0032499999999999999</v>
      </c>
      <c r="R199" s="213">
        <f>Q199*H199</f>
        <v>0.0032499999999999999</v>
      </c>
      <c r="S199" s="213">
        <v>0</v>
      </c>
      <c r="T199" s="214">
        <f>S199*H199</f>
        <v>0</v>
      </c>
      <c r="AR199" s="26" t="s">
        <v>316</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8110</v>
      </c>
    </row>
    <row r="200" s="1" customFormat="1">
      <c r="B200" s="48"/>
      <c r="D200" s="216" t="s">
        <v>288</v>
      </c>
      <c r="F200" s="217" t="s">
        <v>8109</v>
      </c>
      <c r="I200" s="218"/>
      <c r="L200" s="48"/>
      <c r="M200" s="219"/>
      <c r="N200" s="49"/>
      <c r="O200" s="49"/>
      <c r="P200" s="49"/>
      <c r="Q200" s="49"/>
      <c r="R200" s="49"/>
      <c r="S200" s="49"/>
      <c r="T200" s="87"/>
      <c r="AT200" s="26" t="s">
        <v>288</v>
      </c>
      <c r="AU200" s="26" t="s">
        <v>87</v>
      </c>
    </row>
    <row r="201" s="1" customFormat="1" ht="16.5" customHeight="1">
      <c r="B201" s="203"/>
      <c r="C201" s="255" t="s">
        <v>800</v>
      </c>
      <c r="D201" s="255" t="s">
        <v>512</v>
      </c>
      <c r="E201" s="256" t="s">
        <v>8111</v>
      </c>
      <c r="F201" s="257" t="s">
        <v>8112</v>
      </c>
      <c r="G201" s="258" t="s">
        <v>515</v>
      </c>
      <c r="H201" s="259">
        <v>1</v>
      </c>
      <c r="I201" s="260"/>
      <c r="J201" s="261">
        <f>ROUND(I201*H201,2)</f>
        <v>0</v>
      </c>
      <c r="K201" s="257" t="s">
        <v>5</v>
      </c>
      <c r="L201" s="262"/>
      <c r="M201" s="263" t="s">
        <v>5</v>
      </c>
      <c r="N201" s="264" t="s">
        <v>51</v>
      </c>
      <c r="O201" s="49"/>
      <c r="P201" s="213">
        <f>O201*H201</f>
        <v>0</v>
      </c>
      <c r="Q201" s="213">
        <v>0.0035000000000000001</v>
      </c>
      <c r="R201" s="213">
        <f>Q201*H201</f>
        <v>0.0035000000000000001</v>
      </c>
      <c r="S201" s="213">
        <v>0</v>
      </c>
      <c r="T201" s="214">
        <f>S201*H201</f>
        <v>0</v>
      </c>
      <c r="AR201" s="26" t="s">
        <v>316</v>
      </c>
      <c r="AT201" s="26" t="s">
        <v>512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8113</v>
      </c>
    </row>
    <row r="202" s="1" customFormat="1">
      <c r="B202" s="48"/>
      <c r="D202" s="216" t="s">
        <v>288</v>
      </c>
      <c r="F202" s="217" t="s">
        <v>8112</v>
      </c>
      <c r="I202" s="218"/>
      <c r="L202" s="48"/>
      <c r="M202" s="219"/>
      <c r="N202" s="49"/>
      <c r="O202" s="49"/>
      <c r="P202" s="49"/>
      <c r="Q202" s="49"/>
      <c r="R202" s="49"/>
      <c r="S202" s="49"/>
      <c r="T202" s="87"/>
      <c r="AT202" s="26" t="s">
        <v>288</v>
      </c>
      <c r="AU202" s="26" t="s">
        <v>87</v>
      </c>
    </row>
    <row r="203" s="1" customFormat="1" ht="16.5" customHeight="1">
      <c r="B203" s="203"/>
      <c r="C203" s="204" t="s">
        <v>838</v>
      </c>
      <c r="D203" s="204" t="s">
        <v>282</v>
      </c>
      <c r="E203" s="205" t="s">
        <v>8114</v>
      </c>
      <c r="F203" s="206" t="s">
        <v>8115</v>
      </c>
      <c r="G203" s="207" t="s">
        <v>515</v>
      </c>
      <c r="H203" s="208">
        <v>1</v>
      </c>
      <c r="I203" s="209"/>
      <c r="J203" s="210">
        <f>ROUND(I203*H203,2)</f>
        <v>0</v>
      </c>
      <c r="K203" s="206" t="s">
        <v>389</v>
      </c>
      <c r="L203" s="48"/>
      <c r="M203" s="211" t="s">
        <v>5</v>
      </c>
      <c r="N203" s="212" t="s">
        <v>51</v>
      </c>
      <c r="O203" s="49"/>
      <c r="P203" s="213">
        <f>O203*H203</f>
        <v>0</v>
      </c>
      <c r="Q203" s="213">
        <v>0.00068999999999999997</v>
      </c>
      <c r="R203" s="213">
        <f>Q203*H203</f>
        <v>0.00068999999999999997</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8116</v>
      </c>
    </row>
    <row r="204" s="1" customFormat="1">
      <c r="B204" s="48"/>
      <c r="D204" s="216" t="s">
        <v>288</v>
      </c>
      <c r="F204" s="217" t="s">
        <v>8117</v>
      </c>
      <c r="I204" s="218"/>
      <c r="L204" s="48"/>
      <c r="M204" s="219"/>
      <c r="N204" s="49"/>
      <c r="O204" s="49"/>
      <c r="P204" s="49"/>
      <c r="Q204" s="49"/>
      <c r="R204" s="49"/>
      <c r="S204" s="49"/>
      <c r="T204" s="87"/>
      <c r="AT204" s="26" t="s">
        <v>288</v>
      </c>
      <c r="AU204" s="26" t="s">
        <v>87</v>
      </c>
    </row>
    <row r="205" s="1" customFormat="1" ht="16.5" customHeight="1">
      <c r="B205" s="203"/>
      <c r="C205" s="255" t="s">
        <v>859</v>
      </c>
      <c r="D205" s="255" t="s">
        <v>512</v>
      </c>
      <c r="E205" s="256" t="s">
        <v>8118</v>
      </c>
      <c r="F205" s="257" t="s">
        <v>8119</v>
      </c>
      <c r="G205" s="258" t="s">
        <v>515</v>
      </c>
      <c r="H205" s="259">
        <v>1</v>
      </c>
      <c r="I205" s="260"/>
      <c r="J205" s="261">
        <f>ROUND(I205*H205,2)</f>
        <v>0</v>
      </c>
      <c r="K205" s="257" t="s">
        <v>5</v>
      </c>
      <c r="L205" s="262"/>
      <c r="M205" s="263" t="s">
        <v>5</v>
      </c>
      <c r="N205" s="264" t="s">
        <v>51</v>
      </c>
      <c r="O205" s="49"/>
      <c r="P205" s="213">
        <f>O205*H205</f>
        <v>0</v>
      </c>
      <c r="Q205" s="213">
        <v>0.0064999999999999997</v>
      </c>
      <c r="R205" s="213">
        <f>Q205*H205</f>
        <v>0.0064999999999999997</v>
      </c>
      <c r="S205" s="213">
        <v>0</v>
      </c>
      <c r="T205" s="214">
        <f>S205*H205</f>
        <v>0</v>
      </c>
      <c r="AR205" s="26" t="s">
        <v>316</v>
      </c>
      <c r="AT205" s="26" t="s">
        <v>512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8120</v>
      </c>
    </row>
    <row r="206" s="1" customFormat="1">
      <c r="B206" s="48"/>
      <c r="D206" s="216" t="s">
        <v>288</v>
      </c>
      <c r="F206" s="217" t="s">
        <v>8119</v>
      </c>
      <c r="I206" s="218"/>
      <c r="L206" s="48"/>
      <c r="M206" s="219"/>
      <c r="N206" s="49"/>
      <c r="O206" s="49"/>
      <c r="P206" s="49"/>
      <c r="Q206" s="49"/>
      <c r="R206" s="49"/>
      <c r="S206" s="49"/>
      <c r="T206" s="87"/>
      <c r="AT206" s="26" t="s">
        <v>288</v>
      </c>
      <c r="AU206" s="26" t="s">
        <v>87</v>
      </c>
    </row>
    <row r="207" s="1" customFormat="1" ht="16.5" customHeight="1">
      <c r="B207" s="203"/>
      <c r="C207" s="255" t="s">
        <v>864</v>
      </c>
      <c r="D207" s="255" t="s">
        <v>512</v>
      </c>
      <c r="E207" s="256" t="s">
        <v>8121</v>
      </c>
      <c r="F207" s="257" t="s">
        <v>8122</v>
      </c>
      <c r="G207" s="258" t="s">
        <v>285</v>
      </c>
      <c r="H207" s="259">
        <v>1</v>
      </c>
      <c r="I207" s="260"/>
      <c r="J207" s="261">
        <f>ROUND(I207*H207,2)</f>
        <v>0</v>
      </c>
      <c r="K207" s="257" t="s">
        <v>5</v>
      </c>
      <c r="L207" s="262"/>
      <c r="M207" s="263" t="s">
        <v>5</v>
      </c>
      <c r="N207" s="264" t="s">
        <v>51</v>
      </c>
      <c r="O207" s="49"/>
      <c r="P207" s="213">
        <f>O207*H207</f>
        <v>0</v>
      </c>
      <c r="Q207" s="213">
        <v>0.0040000000000000001</v>
      </c>
      <c r="R207" s="213">
        <f>Q207*H207</f>
        <v>0.0040000000000000001</v>
      </c>
      <c r="S207" s="213">
        <v>0</v>
      </c>
      <c r="T207" s="214">
        <f>S207*H207</f>
        <v>0</v>
      </c>
      <c r="AR207" s="26" t="s">
        <v>316</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8123</v>
      </c>
    </row>
    <row r="208" s="1" customFormat="1">
      <c r="B208" s="48"/>
      <c r="D208" s="216" t="s">
        <v>288</v>
      </c>
      <c r="F208" s="217" t="s">
        <v>8122</v>
      </c>
      <c r="I208" s="218"/>
      <c r="L208" s="48"/>
      <c r="M208" s="219"/>
      <c r="N208" s="49"/>
      <c r="O208" s="49"/>
      <c r="P208" s="49"/>
      <c r="Q208" s="49"/>
      <c r="R208" s="49"/>
      <c r="S208" s="49"/>
      <c r="T208" s="87"/>
      <c r="AT208" s="26" t="s">
        <v>288</v>
      </c>
      <c r="AU208" s="26" t="s">
        <v>87</v>
      </c>
    </row>
    <row r="209" s="1" customFormat="1" ht="16.5" customHeight="1">
      <c r="B209" s="203"/>
      <c r="C209" s="204" t="s">
        <v>906</v>
      </c>
      <c r="D209" s="204" t="s">
        <v>282</v>
      </c>
      <c r="E209" s="205" t="s">
        <v>8124</v>
      </c>
      <c r="F209" s="206" t="s">
        <v>8125</v>
      </c>
      <c r="G209" s="207" t="s">
        <v>515</v>
      </c>
      <c r="H209" s="208">
        <v>1</v>
      </c>
      <c r="I209" s="209"/>
      <c r="J209" s="210">
        <f>ROUND(I209*H209,2)</f>
        <v>0</v>
      </c>
      <c r="K209" s="206" t="s">
        <v>389</v>
      </c>
      <c r="L209" s="48"/>
      <c r="M209" s="211" t="s">
        <v>5</v>
      </c>
      <c r="N209" s="212" t="s">
        <v>51</v>
      </c>
      <c r="O209" s="49"/>
      <c r="P209" s="213">
        <f>O209*H209</f>
        <v>0</v>
      </c>
      <c r="Q209" s="213">
        <v>0</v>
      </c>
      <c r="R209" s="213">
        <f>Q209*H209</f>
        <v>0</v>
      </c>
      <c r="S209" s="213">
        <v>0</v>
      </c>
      <c r="T209" s="214">
        <f>S209*H209</f>
        <v>0</v>
      </c>
      <c r="AR209" s="26" t="s">
        <v>286</v>
      </c>
      <c r="AT209" s="26" t="s">
        <v>282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286</v>
      </c>
      <c r="BM209" s="26" t="s">
        <v>8126</v>
      </c>
    </row>
    <row r="210" s="1" customFormat="1">
      <c r="B210" s="48"/>
      <c r="D210" s="216" t="s">
        <v>288</v>
      </c>
      <c r="F210" s="217" t="s">
        <v>8127</v>
      </c>
      <c r="I210" s="218"/>
      <c r="L210" s="48"/>
      <c r="M210" s="219"/>
      <c r="N210" s="49"/>
      <c r="O210" s="49"/>
      <c r="P210" s="49"/>
      <c r="Q210" s="49"/>
      <c r="R210" s="49"/>
      <c r="S210" s="49"/>
      <c r="T210" s="87"/>
      <c r="AT210" s="26" t="s">
        <v>288</v>
      </c>
      <c r="AU210" s="26" t="s">
        <v>87</v>
      </c>
    </row>
    <row r="211" s="1" customFormat="1" ht="16.5" customHeight="1">
      <c r="B211" s="203"/>
      <c r="C211" s="255" t="s">
        <v>922</v>
      </c>
      <c r="D211" s="255" t="s">
        <v>512</v>
      </c>
      <c r="E211" s="256" t="s">
        <v>8128</v>
      </c>
      <c r="F211" s="257" t="s">
        <v>8129</v>
      </c>
      <c r="G211" s="258" t="s">
        <v>515</v>
      </c>
      <c r="H211" s="259">
        <v>1</v>
      </c>
      <c r="I211" s="260"/>
      <c r="J211" s="261">
        <f>ROUND(I211*H211,2)</f>
        <v>0</v>
      </c>
      <c r="K211" s="257" t="s">
        <v>389</v>
      </c>
      <c r="L211" s="262"/>
      <c r="M211" s="263" t="s">
        <v>5</v>
      </c>
      <c r="N211" s="264" t="s">
        <v>51</v>
      </c>
      <c r="O211" s="49"/>
      <c r="P211" s="213">
        <f>O211*H211</f>
        <v>0</v>
      </c>
      <c r="Q211" s="213">
        <v>0.0019</v>
      </c>
      <c r="R211" s="213">
        <f>Q211*H211</f>
        <v>0.0019</v>
      </c>
      <c r="S211" s="213">
        <v>0</v>
      </c>
      <c r="T211" s="214">
        <f>S211*H211</f>
        <v>0</v>
      </c>
      <c r="AR211" s="26" t="s">
        <v>316</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8130</v>
      </c>
    </row>
    <row r="212" s="1" customFormat="1">
      <c r="B212" s="48"/>
      <c r="D212" s="216" t="s">
        <v>288</v>
      </c>
      <c r="F212" s="217" t="s">
        <v>8131</v>
      </c>
      <c r="I212" s="218"/>
      <c r="L212" s="48"/>
      <c r="M212" s="219"/>
      <c r="N212" s="49"/>
      <c r="O212" s="49"/>
      <c r="P212" s="49"/>
      <c r="Q212" s="49"/>
      <c r="R212" s="49"/>
      <c r="S212" s="49"/>
      <c r="T212" s="87"/>
      <c r="AT212" s="26" t="s">
        <v>288</v>
      </c>
      <c r="AU212" s="26" t="s">
        <v>87</v>
      </c>
    </row>
    <row r="213" s="1" customFormat="1" ht="16.5" customHeight="1">
      <c r="B213" s="203"/>
      <c r="C213" s="204" t="s">
        <v>936</v>
      </c>
      <c r="D213" s="204" t="s">
        <v>282</v>
      </c>
      <c r="E213" s="205" t="s">
        <v>8132</v>
      </c>
      <c r="F213" s="206" t="s">
        <v>8133</v>
      </c>
      <c r="G213" s="207" t="s">
        <v>394</v>
      </c>
      <c r="H213" s="208">
        <v>82</v>
      </c>
      <c r="I213" s="209"/>
      <c r="J213" s="210">
        <f>ROUND(I213*H213,2)</f>
        <v>0</v>
      </c>
      <c r="K213" s="206" t="s">
        <v>389</v>
      </c>
      <c r="L213" s="48"/>
      <c r="M213" s="211" t="s">
        <v>5</v>
      </c>
      <c r="N213" s="212" t="s">
        <v>51</v>
      </c>
      <c r="O213" s="49"/>
      <c r="P213" s="213">
        <f>O213*H213</f>
        <v>0</v>
      </c>
      <c r="Q213" s="213">
        <v>0</v>
      </c>
      <c r="R213" s="213">
        <f>Q213*H213</f>
        <v>0</v>
      </c>
      <c r="S213" s="213">
        <v>0</v>
      </c>
      <c r="T213" s="214">
        <f>S213*H213</f>
        <v>0</v>
      </c>
      <c r="AR213" s="26" t="s">
        <v>286</v>
      </c>
      <c r="AT213" s="26" t="s">
        <v>282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286</v>
      </c>
      <c r="BM213" s="26" t="s">
        <v>8134</v>
      </c>
    </row>
    <row r="214" s="1" customFormat="1">
      <c r="B214" s="48"/>
      <c r="D214" s="216" t="s">
        <v>288</v>
      </c>
      <c r="F214" s="217" t="s">
        <v>8133</v>
      </c>
      <c r="I214" s="218"/>
      <c r="L214" s="48"/>
      <c r="M214" s="219"/>
      <c r="N214" s="49"/>
      <c r="O214" s="49"/>
      <c r="P214" s="49"/>
      <c r="Q214" s="49"/>
      <c r="R214" s="49"/>
      <c r="S214" s="49"/>
      <c r="T214" s="87"/>
      <c r="AT214" s="26" t="s">
        <v>288</v>
      </c>
      <c r="AU214" s="26" t="s">
        <v>87</v>
      </c>
    </row>
    <row r="215" s="1" customFormat="1" ht="16.5" customHeight="1">
      <c r="B215" s="203"/>
      <c r="C215" s="204" t="s">
        <v>451</v>
      </c>
      <c r="D215" s="204" t="s">
        <v>282</v>
      </c>
      <c r="E215" s="205" t="s">
        <v>7796</v>
      </c>
      <c r="F215" s="206" t="s">
        <v>7797</v>
      </c>
      <c r="G215" s="207" t="s">
        <v>394</v>
      </c>
      <c r="H215" s="208">
        <v>82</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286</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286</v>
      </c>
      <c r="BM215" s="26" t="s">
        <v>8135</v>
      </c>
    </row>
    <row r="216" s="1" customFormat="1">
      <c r="B216" s="48"/>
      <c r="D216" s="216" t="s">
        <v>288</v>
      </c>
      <c r="F216" s="217" t="s">
        <v>7799</v>
      </c>
      <c r="I216" s="218"/>
      <c r="L216" s="48"/>
      <c r="M216" s="219"/>
      <c r="N216" s="49"/>
      <c r="O216" s="49"/>
      <c r="P216" s="49"/>
      <c r="Q216" s="49"/>
      <c r="R216" s="49"/>
      <c r="S216" s="49"/>
      <c r="T216" s="87"/>
      <c r="AT216" s="26" t="s">
        <v>288</v>
      </c>
      <c r="AU216" s="26" t="s">
        <v>87</v>
      </c>
    </row>
    <row r="217" s="1" customFormat="1" ht="16.5" customHeight="1">
      <c r="B217" s="203"/>
      <c r="C217" s="204" t="s">
        <v>949</v>
      </c>
      <c r="D217" s="204" t="s">
        <v>282</v>
      </c>
      <c r="E217" s="205" t="s">
        <v>8136</v>
      </c>
      <c r="F217" s="206" t="s">
        <v>8137</v>
      </c>
      <c r="G217" s="207" t="s">
        <v>515</v>
      </c>
      <c r="H217" s="208">
        <v>2</v>
      </c>
      <c r="I217" s="209"/>
      <c r="J217" s="210">
        <f>ROUND(I217*H217,2)</f>
        <v>0</v>
      </c>
      <c r="K217" s="206" t="s">
        <v>389</v>
      </c>
      <c r="L217" s="48"/>
      <c r="M217" s="211" t="s">
        <v>5</v>
      </c>
      <c r="N217" s="212" t="s">
        <v>51</v>
      </c>
      <c r="O217" s="49"/>
      <c r="P217" s="213">
        <f>O217*H217</f>
        <v>0</v>
      </c>
      <c r="Q217" s="213">
        <v>0.12303</v>
      </c>
      <c r="R217" s="213">
        <f>Q217*H217</f>
        <v>0.24606</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8138</v>
      </c>
    </row>
    <row r="218" s="1" customFormat="1">
      <c r="B218" s="48"/>
      <c r="D218" s="216" t="s">
        <v>288</v>
      </c>
      <c r="F218" s="217" t="s">
        <v>8137</v>
      </c>
      <c r="I218" s="218"/>
      <c r="L218" s="48"/>
      <c r="M218" s="219"/>
      <c r="N218" s="49"/>
      <c r="O218" s="49"/>
      <c r="P218" s="49"/>
      <c r="Q218" s="49"/>
      <c r="R218" s="49"/>
      <c r="S218" s="49"/>
      <c r="T218" s="87"/>
      <c r="AT218" s="26" t="s">
        <v>288</v>
      </c>
      <c r="AU218" s="26" t="s">
        <v>87</v>
      </c>
    </row>
    <row r="219" s="1" customFormat="1" ht="16.5" customHeight="1">
      <c r="B219" s="203"/>
      <c r="C219" s="255" t="s">
        <v>953</v>
      </c>
      <c r="D219" s="255" t="s">
        <v>512</v>
      </c>
      <c r="E219" s="256" t="s">
        <v>8139</v>
      </c>
      <c r="F219" s="257" t="s">
        <v>8140</v>
      </c>
      <c r="G219" s="258" t="s">
        <v>515</v>
      </c>
      <c r="H219" s="259">
        <v>2</v>
      </c>
      <c r="I219" s="260"/>
      <c r="J219" s="261">
        <f>ROUND(I219*H219,2)</f>
        <v>0</v>
      </c>
      <c r="K219" s="257" t="s">
        <v>389</v>
      </c>
      <c r="L219" s="262"/>
      <c r="M219" s="263" t="s">
        <v>5</v>
      </c>
      <c r="N219" s="264" t="s">
        <v>51</v>
      </c>
      <c r="O219" s="49"/>
      <c r="P219" s="213">
        <f>O219*H219</f>
        <v>0</v>
      </c>
      <c r="Q219" s="213">
        <v>0.013299999999999999</v>
      </c>
      <c r="R219" s="213">
        <f>Q219*H219</f>
        <v>0.026599999999999999</v>
      </c>
      <c r="S219" s="213">
        <v>0</v>
      </c>
      <c r="T219" s="214">
        <f>S219*H219</f>
        <v>0</v>
      </c>
      <c r="AR219" s="26" t="s">
        <v>316</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286</v>
      </c>
      <c r="BM219" s="26" t="s">
        <v>8141</v>
      </c>
    </row>
    <row r="220" s="1" customFormat="1">
      <c r="B220" s="48"/>
      <c r="D220" s="216" t="s">
        <v>288</v>
      </c>
      <c r="F220" s="217" t="s">
        <v>8142</v>
      </c>
      <c r="I220" s="218"/>
      <c r="L220" s="48"/>
      <c r="M220" s="219"/>
      <c r="N220" s="49"/>
      <c r="O220" s="49"/>
      <c r="P220" s="49"/>
      <c r="Q220" s="49"/>
      <c r="R220" s="49"/>
      <c r="S220" s="49"/>
      <c r="T220" s="87"/>
      <c r="AT220" s="26" t="s">
        <v>288</v>
      </c>
      <c r="AU220" s="26" t="s">
        <v>87</v>
      </c>
    </row>
    <row r="221" s="1" customFormat="1" ht="16.5" customHeight="1">
      <c r="B221" s="203"/>
      <c r="C221" s="204" t="s">
        <v>973</v>
      </c>
      <c r="D221" s="204" t="s">
        <v>282</v>
      </c>
      <c r="E221" s="205" t="s">
        <v>8143</v>
      </c>
      <c r="F221" s="206" t="s">
        <v>8144</v>
      </c>
      <c r="G221" s="207" t="s">
        <v>394</v>
      </c>
      <c r="H221" s="208">
        <v>85</v>
      </c>
      <c r="I221" s="209"/>
      <c r="J221" s="210">
        <f>ROUND(I221*H221,2)</f>
        <v>0</v>
      </c>
      <c r="K221" s="206" t="s">
        <v>389</v>
      </c>
      <c r="L221" s="48"/>
      <c r="M221" s="211" t="s">
        <v>5</v>
      </c>
      <c r="N221" s="212" t="s">
        <v>51</v>
      </c>
      <c r="O221" s="49"/>
      <c r="P221" s="213">
        <f>O221*H221</f>
        <v>0</v>
      </c>
      <c r="Q221" s="213">
        <v>0.00019000000000000001</v>
      </c>
      <c r="R221" s="213">
        <f>Q221*H221</f>
        <v>0.016150000000000001</v>
      </c>
      <c r="S221" s="213">
        <v>0</v>
      </c>
      <c r="T221" s="214">
        <f>S221*H221</f>
        <v>0</v>
      </c>
      <c r="AR221" s="26" t="s">
        <v>286</v>
      </c>
      <c r="AT221" s="26" t="s">
        <v>282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286</v>
      </c>
      <c r="BM221" s="26" t="s">
        <v>8145</v>
      </c>
    </row>
    <row r="222" s="1" customFormat="1">
      <c r="B222" s="48"/>
      <c r="D222" s="216" t="s">
        <v>288</v>
      </c>
      <c r="F222" s="217" t="s">
        <v>8146</v>
      </c>
      <c r="I222" s="218"/>
      <c r="L222" s="48"/>
      <c r="M222" s="219"/>
      <c r="N222" s="49"/>
      <c r="O222" s="49"/>
      <c r="P222" s="49"/>
      <c r="Q222" s="49"/>
      <c r="R222" s="49"/>
      <c r="S222" s="49"/>
      <c r="T222" s="87"/>
      <c r="AT222" s="26" t="s">
        <v>288</v>
      </c>
      <c r="AU222" s="26" t="s">
        <v>87</v>
      </c>
    </row>
    <row r="223" s="1" customFormat="1" ht="16.5" customHeight="1">
      <c r="B223" s="203"/>
      <c r="C223" s="204" t="s">
        <v>982</v>
      </c>
      <c r="D223" s="204" t="s">
        <v>282</v>
      </c>
      <c r="E223" s="205" t="s">
        <v>8147</v>
      </c>
      <c r="F223" s="206" t="s">
        <v>8148</v>
      </c>
      <c r="G223" s="207" t="s">
        <v>394</v>
      </c>
      <c r="H223" s="208">
        <v>85</v>
      </c>
      <c r="I223" s="209"/>
      <c r="J223" s="210">
        <f>ROUND(I223*H223,2)</f>
        <v>0</v>
      </c>
      <c r="K223" s="206" t="s">
        <v>389</v>
      </c>
      <c r="L223" s="48"/>
      <c r="M223" s="211" t="s">
        <v>5</v>
      </c>
      <c r="N223" s="212" t="s">
        <v>51</v>
      </c>
      <c r="O223" s="49"/>
      <c r="P223" s="213">
        <f>O223*H223</f>
        <v>0</v>
      </c>
      <c r="Q223" s="213">
        <v>0.00012999999999999999</v>
      </c>
      <c r="R223" s="213">
        <f>Q223*H223</f>
        <v>0.011049999999999999</v>
      </c>
      <c r="S223" s="213">
        <v>0</v>
      </c>
      <c r="T223" s="214">
        <f>S223*H223</f>
        <v>0</v>
      </c>
      <c r="AR223" s="26" t="s">
        <v>286</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286</v>
      </c>
      <c r="BM223" s="26" t="s">
        <v>8149</v>
      </c>
    </row>
    <row r="224" s="1" customFormat="1">
      <c r="B224" s="48"/>
      <c r="D224" s="216" t="s">
        <v>288</v>
      </c>
      <c r="F224" s="217" t="s">
        <v>8150</v>
      </c>
      <c r="I224" s="218"/>
      <c r="L224" s="48"/>
      <c r="M224" s="219"/>
      <c r="N224" s="49"/>
      <c r="O224" s="49"/>
      <c r="P224" s="49"/>
      <c r="Q224" s="49"/>
      <c r="R224" s="49"/>
      <c r="S224" s="49"/>
      <c r="T224" s="87"/>
      <c r="AT224" s="26" t="s">
        <v>288</v>
      </c>
      <c r="AU224" s="26" t="s">
        <v>87</v>
      </c>
    </row>
    <row r="225" s="1" customFormat="1" ht="16.5" customHeight="1">
      <c r="B225" s="203"/>
      <c r="C225" s="204" t="s">
        <v>986</v>
      </c>
      <c r="D225" s="204" t="s">
        <v>282</v>
      </c>
      <c r="E225" s="205" t="s">
        <v>8151</v>
      </c>
      <c r="F225" s="206" t="s">
        <v>8152</v>
      </c>
      <c r="G225" s="207" t="s">
        <v>515</v>
      </c>
      <c r="H225" s="208">
        <v>2</v>
      </c>
      <c r="I225" s="209"/>
      <c r="J225" s="210">
        <f>ROUND(I225*H225,2)</f>
        <v>0</v>
      </c>
      <c r="K225" s="206" t="s">
        <v>389</v>
      </c>
      <c r="L225" s="48"/>
      <c r="M225" s="211" t="s">
        <v>5</v>
      </c>
      <c r="N225" s="212" t="s">
        <v>51</v>
      </c>
      <c r="O225" s="49"/>
      <c r="P225" s="213">
        <f>O225*H225</f>
        <v>0</v>
      </c>
      <c r="Q225" s="213">
        <v>0.00050000000000000001</v>
      </c>
      <c r="R225" s="213">
        <f>Q225*H225</f>
        <v>0.001</v>
      </c>
      <c r="S225" s="213">
        <v>0</v>
      </c>
      <c r="T225" s="214">
        <f>S225*H225</f>
        <v>0</v>
      </c>
      <c r="AR225" s="26" t="s">
        <v>286</v>
      </c>
      <c r="AT225" s="26" t="s">
        <v>282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286</v>
      </c>
      <c r="BM225" s="26" t="s">
        <v>8153</v>
      </c>
    </row>
    <row r="226" s="1" customFormat="1">
      <c r="B226" s="48"/>
      <c r="D226" s="216" t="s">
        <v>288</v>
      </c>
      <c r="F226" s="217" t="s">
        <v>8154</v>
      </c>
      <c r="I226" s="218"/>
      <c r="L226" s="48"/>
      <c r="M226" s="219"/>
      <c r="N226" s="49"/>
      <c r="O226" s="49"/>
      <c r="P226" s="49"/>
      <c r="Q226" s="49"/>
      <c r="R226" s="49"/>
      <c r="S226" s="49"/>
      <c r="T226" s="87"/>
      <c r="AT226" s="26" t="s">
        <v>288</v>
      </c>
      <c r="AU226" s="26" t="s">
        <v>87</v>
      </c>
    </row>
    <row r="227" s="1" customFormat="1" ht="16.5" customHeight="1">
      <c r="B227" s="203"/>
      <c r="C227" s="204" t="s">
        <v>994</v>
      </c>
      <c r="D227" s="204" t="s">
        <v>282</v>
      </c>
      <c r="E227" s="205" t="s">
        <v>5562</v>
      </c>
      <c r="F227" s="206" t="s">
        <v>4120</v>
      </c>
      <c r="G227" s="207" t="s">
        <v>515</v>
      </c>
      <c r="H227" s="208">
        <v>1</v>
      </c>
      <c r="I227" s="209"/>
      <c r="J227" s="210">
        <f>ROUND(I227*H227,2)</f>
        <v>0</v>
      </c>
      <c r="K227" s="206" t="s">
        <v>389</v>
      </c>
      <c r="L227" s="48"/>
      <c r="M227" s="211" t="s">
        <v>5</v>
      </c>
      <c r="N227" s="212" t="s">
        <v>51</v>
      </c>
      <c r="O227" s="49"/>
      <c r="P227" s="213">
        <f>O227*H227</f>
        <v>0</v>
      </c>
      <c r="Q227" s="213">
        <v>0.0016800000000000001</v>
      </c>
      <c r="R227" s="213">
        <f>Q227*H227</f>
        <v>0.0016800000000000001</v>
      </c>
      <c r="S227" s="213">
        <v>0</v>
      </c>
      <c r="T227" s="214">
        <f>S227*H227</f>
        <v>0</v>
      </c>
      <c r="AR227" s="26" t="s">
        <v>354</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354</v>
      </c>
      <c r="BM227" s="26" t="s">
        <v>8155</v>
      </c>
    </row>
    <row r="228" s="1" customFormat="1">
      <c r="B228" s="48"/>
      <c r="D228" s="216" t="s">
        <v>288</v>
      </c>
      <c r="F228" s="217" t="s">
        <v>8156</v>
      </c>
      <c r="I228" s="218"/>
      <c r="L228" s="48"/>
      <c r="M228" s="219"/>
      <c r="N228" s="49"/>
      <c r="O228" s="49"/>
      <c r="P228" s="49"/>
      <c r="Q228" s="49"/>
      <c r="R228" s="49"/>
      <c r="S228" s="49"/>
      <c r="T228" s="87"/>
      <c r="AT228" s="26" t="s">
        <v>288</v>
      </c>
      <c r="AU228" s="26" t="s">
        <v>87</v>
      </c>
    </row>
    <row r="229" s="1" customFormat="1" ht="25.5" customHeight="1">
      <c r="B229" s="203"/>
      <c r="C229" s="204" t="s">
        <v>999</v>
      </c>
      <c r="D229" s="204" t="s">
        <v>282</v>
      </c>
      <c r="E229" s="205" t="s">
        <v>5368</v>
      </c>
      <c r="F229" s="206" t="s">
        <v>5369</v>
      </c>
      <c r="G229" s="207" t="s">
        <v>285</v>
      </c>
      <c r="H229" s="208">
        <v>1</v>
      </c>
      <c r="I229" s="209"/>
      <c r="J229" s="210">
        <f>ROUND(I229*H229,2)</f>
        <v>0</v>
      </c>
      <c r="K229" s="206" t="s">
        <v>5</v>
      </c>
      <c r="L229" s="48"/>
      <c r="M229" s="211" t="s">
        <v>5</v>
      </c>
      <c r="N229" s="212" t="s">
        <v>51</v>
      </c>
      <c r="O229" s="49"/>
      <c r="P229" s="213">
        <f>O229*H229</f>
        <v>0</v>
      </c>
      <c r="Q229" s="213">
        <v>0.0091000000000000004</v>
      </c>
      <c r="R229" s="213">
        <f>Q229*H229</f>
        <v>0.0091000000000000004</v>
      </c>
      <c r="S229" s="213">
        <v>0</v>
      </c>
      <c r="T229" s="214">
        <f>S229*H229</f>
        <v>0</v>
      </c>
      <c r="AR229" s="26" t="s">
        <v>354</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354</v>
      </c>
      <c r="BM229" s="26" t="s">
        <v>8157</v>
      </c>
    </row>
    <row r="230" s="1" customFormat="1">
      <c r="B230" s="48"/>
      <c r="D230" s="216" t="s">
        <v>288</v>
      </c>
      <c r="F230" s="217" t="s">
        <v>8158</v>
      </c>
      <c r="I230" s="218"/>
      <c r="L230" s="48"/>
      <c r="M230" s="219"/>
      <c r="N230" s="49"/>
      <c r="O230" s="49"/>
      <c r="P230" s="49"/>
      <c r="Q230" s="49"/>
      <c r="R230" s="49"/>
      <c r="S230" s="49"/>
      <c r="T230" s="87"/>
      <c r="AT230" s="26" t="s">
        <v>288</v>
      </c>
      <c r="AU230" s="26" t="s">
        <v>87</v>
      </c>
    </row>
    <row r="231" s="10" customFormat="1" ht="29.88" customHeight="1">
      <c r="B231" s="192"/>
      <c r="D231" s="193" t="s">
        <v>79</v>
      </c>
      <c r="E231" s="230" t="s">
        <v>321</v>
      </c>
      <c r="F231" s="230" t="s">
        <v>2109</v>
      </c>
      <c r="I231" s="195"/>
      <c r="J231" s="231">
        <f>BK231</f>
        <v>0</v>
      </c>
      <c r="L231" s="192"/>
      <c r="M231" s="197"/>
      <c r="N231" s="198"/>
      <c r="O231" s="198"/>
      <c r="P231" s="199">
        <f>SUM(P232:P233)</f>
        <v>0</v>
      </c>
      <c r="Q231" s="198"/>
      <c r="R231" s="199">
        <f>SUM(R232:R233)</f>
        <v>0</v>
      </c>
      <c r="S231" s="198"/>
      <c r="T231" s="200">
        <f>SUM(T232:T233)</f>
        <v>0</v>
      </c>
      <c r="AR231" s="193" t="s">
        <v>24</v>
      </c>
      <c r="AT231" s="201" t="s">
        <v>79</v>
      </c>
      <c r="AU231" s="201" t="s">
        <v>24</v>
      </c>
      <c r="AY231" s="193" t="s">
        <v>281</v>
      </c>
      <c r="BK231" s="202">
        <f>SUM(BK232:BK233)</f>
        <v>0</v>
      </c>
    </row>
    <row r="232" s="1" customFormat="1" ht="16.5" customHeight="1">
      <c r="B232" s="203"/>
      <c r="C232" s="204" t="s">
        <v>1005</v>
      </c>
      <c r="D232" s="204" t="s">
        <v>282</v>
      </c>
      <c r="E232" s="205" t="s">
        <v>8159</v>
      </c>
      <c r="F232" s="206" t="s">
        <v>8160</v>
      </c>
      <c r="G232" s="207" t="s">
        <v>394</v>
      </c>
      <c r="H232" s="208">
        <v>3</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286</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286</v>
      </c>
      <c r="BM232" s="26" t="s">
        <v>8161</v>
      </c>
    </row>
    <row r="233" s="1" customFormat="1">
      <c r="B233" s="48"/>
      <c r="D233" s="216" t="s">
        <v>288</v>
      </c>
      <c r="F233" s="217" t="s">
        <v>8162</v>
      </c>
      <c r="I233" s="218"/>
      <c r="L233" s="48"/>
      <c r="M233" s="219"/>
      <c r="N233" s="49"/>
      <c r="O233" s="49"/>
      <c r="P233" s="49"/>
      <c r="Q233" s="49"/>
      <c r="R233" s="49"/>
      <c r="S233" s="49"/>
      <c r="T233" s="87"/>
      <c r="AT233" s="26" t="s">
        <v>288</v>
      </c>
      <c r="AU233" s="26" t="s">
        <v>87</v>
      </c>
    </row>
    <row r="234" s="10" customFormat="1" ht="29.88" customHeight="1">
      <c r="B234" s="192"/>
      <c r="D234" s="193" t="s">
        <v>79</v>
      </c>
      <c r="E234" s="230" t="s">
        <v>7951</v>
      </c>
      <c r="F234" s="230" t="s">
        <v>7952</v>
      </c>
      <c r="I234" s="195"/>
      <c r="J234" s="231">
        <f>BK234</f>
        <v>0</v>
      </c>
      <c r="L234" s="192"/>
      <c r="M234" s="197"/>
      <c r="N234" s="198"/>
      <c r="O234" s="198"/>
      <c r="P234" s="199">
        <f>SUM(P235:P243)</f>
        <v>0</v>
      </c>
      <c r="Q234" s="198"/>
      <c r="R234" s="199">
        <f>SUM(R235:R243)</f>
        <v>0</v>
      </c>
      <c r="S234" s="198"/>
      <c r="T234" s="200">
        <f>SUM(T235:T243)</f>
        <v>0</v>
      </c>
      <c r="AR234" s="193" t="s">
        <v>24</v>
      </c>
      <c r="AT234" s="201" t="s">
        <v>79</v>
      </c>
      <c r="AU234" s="201" t="s">
        <v>24</v>
      </c>
      <c r="AY234" s="193" t="s">
        <v>281</v>
      </c>
      <c r="BK234" s="202">
        <f>SUM(BK235:BK243)</f>
        <v>0</v>
      </c>
    </row>
    <row r="235" s="1" customFormat="1" ht="25.5" customHeight="1">
      <c r="B235" s="203"/>
      <c r="C235" s="204" t="s">
        <v>1010</v>
      </c>
      <c r="D235" s="204" t="s">
        <v>282</v>
      </c>
      <c r="E235" s="205" t="s">
        <v>7953</v>
      </c>
      <c r="F235" s="206" t="s">
        <v>7954</v>
      </c>
      <c r="G235" s="207" t="s">
        <v>470</v>
      </c>
      <c r="H235" s="208">
        <v>0.876</v>
      </c>
      <c r="I235" s="209"/>
      <c r="J235" s="210">
        <f>ROUND(I235*H235,2)</f>
        <v>0</v>
      </c>
      <c r="K235" s="206" t="s">
        <v>389</v>
      </c>
      <c r="L235" s="48"/>
      <c r="M235" s="211" t="s">
        <v>5</v>
      </c>
      <c r="N235" s="212" t="s">
        <v>51</v>
      </c>
      <c r="O235" s="49"/>
      <c r="P235" s="213">
        <f>O235*H235</f>
        <v>0</v>
      </c>
      <c r="Q235" s="213">
        <v>0</v>
      </c>
      <c r="R235" s="213">
        <f>Q235*H235</f>
        <v>0</v>
      </c>
      <c r="S235" s="213">
        <v>0</v>
      </c>
      <c r="T235" s="214">
        <f>S235*H235</f>
        <v>0</v>
      </c>
      <c r="AR235" s="26" t="s">
        <v>286</v>
      </c>
      <c r="AT235" s="26" t="s">
        <v>282</v>
      </c>
      <c r="AU235" s="26" t="s">
        <v>87</v>
      </c>
      <c r="AY235" s="26" t="s">
        <v>281</v>
      </c>
      <c r="BE235" s="215">
        <f>IF(N235="základní",J235,0)</f>
        <v>0</v>
      </c>
      <c r="BF235" s="215">
        <f>IF(N235="snížená",J235,0)</f>
        <v>0</v>
      </c>
      <c r="BG235" s="215">
        <f>IF(N235="zákl. přenesená",J235,0)</f>
        <v>0</v>
      </c>
      <c r="BH235" s="215">
        <f>IF(N235="sníž. přenesená",J235,0)</f>
        <v>0</v>
      </c>
      <c r="BI235" s="215">
        <f>IF(N235="nulová",J235,0)</f>
        <v>0</v>
      </c>
      <c r="BJ235" s="26" t="s">
        <v>24</v>
      </c>
      <c r="BK235" s="215">
        <f>ROUND(I235*H235,2)</f>
        <v>0</v>
      </c>
      <c r="BL235" s="26" t="s">
        <v>286</v>
      </c>
      <c r="BM235" s="26" t="s">
        <v>8163</v>
      </c>
    </row>
    <row r="236" s="1" customFormat="1">
      <c r="B236" s="48"/>
      <c r="D236" s="216" t="s">
        <v>288</v>
      </c>
      <c r="F236" s="217" t="s">
        <v>7956</v>
      </c>
      <c r="I236" s="218"/>
      <c r="L236" s="48"/>
      <c r="M236" s="219"/>
      <c r="N236" s="49"/>
      <c r="O236" s="49"/>
      <c r="P236" s="49"/>
      <c r="Q236" s="49"/>
      <c r="R236" s="49"/>
      <c r="S236" s="49"/>
      <c r="T236" s="87"/>
      <c r="AT236" s="26" t="s">
        <v>288</v>
      </c>
      <c r="AU236" s="26" t="s">
        <v>87</v>
      </c>
    </row>
    <row r="237" s="1" customFormat="1" ht="25.5" customHeight="1">
      <c r="B237" s="203"/>
      <c r="C237" s="204" t="s">
        <v>457</v>
      </c>
      <c r="D237" s="204" t="s">
        <v>282</v>
      </c>
      <c r="E237" s="205" t="s">
        <v>7958</v>
      </c>
      <c r="F237" s="206" t="s">
        <v>7959</v>
      </c>
      <c r="G237" s="207" t="s">
        <v>470</v>
      </c>
      <c r="H237" s="208">
        <v>7.008</v>
      </c>
      <c r="I237" s="209"/>
      <c r="J237" s="210">
        <f>ROUND(I237*H237,2)</f>
        <v>0</v>
      </c>
      <c r="K237" s="206" t="s">
        <v>389</v>
      </c>
      <c r="L237" s="48"/>
      <c r="M237" s="211" t="s">
        <v>5</v>
      </c>
      <c r="N237" s="212" t="s">
        <v>51</v>
      </c>
      <c r="O237" s="49"/>
      <c r="P237" s="213">
        <f>O237*H237</f>
        <v>0</v>
      </c>
      <c r="Q237" s="213">
        <v>0</v>
      </c>
      <c r="R237" s="213">
        <f>Q237*H237</f>
        <v>0</v>
      </c>
      <c r="S237" s="213">
        <v>0</v>
      </c>
      <c r="T237" s="214">
        <f>S237*H237</f>
        <v>0</v>
      </c>
      <c r="AR237" s="26" t="s">
        <v>286</v>
      </c>
      <c r="AT237" s="26" t="s">
        <v>282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8164</v>
      </c>
    </row>
    <row r="238" s="1" customFormat="1">
      <c r="B238" s="48"/>
      <c r="D238" s="216" t="s">
        <v>288</v>
      </c>
      <c r="F238" s="217" t="s">
        <v>7961</v>
      </c>
      <c r="I238" s="218"/>
      <c r="L238" s="48"/>
      <c r="M238" s="219"/>
      <c r="N238" s="49"/>
      <c r="O238" s="49"/>
      <c r="P238" s="49"/>
      <c r="Q238" s="49"/>
      <c r="R238" s="49"/>
      <c r="S238" s="49"/>
      <c r="T238" s="87"/>
      <c r="AT238" s="26" t="s">
        <v>288</v>
      </c>
      <c r="AU238" s="26" t="s">
        <v>87</v>
      </c>
    </row>
    <row r="239" s="13" customFormat="1">
      <c r="B239" s="239"/>
      <c r="D239" s="216" t="s">
        <v>402</v>
      </c>
      <c r="F239" s="241" t="s">
        <v>8165</v>
      </c>
      <c r="H239" s="242">
        <v>7.008</v>
      </c>
      <c r="I239" s="243"/>
      <c r="L239" s="239"/>
      <c r="M239" s="244"/>
      <c r="N239" s="245"/>
      <c r="O239" s="245"/>
      <c r="P239" s="245"/>
      <c r="Q239" s="245"/>
      <c r="R239" s="245"/>
      <c r="S239" s="245"/>
      <c r="T239" s="246"/>
      <c r="AT239" s="240" t="s">
        <v>402</v>
      </c>
      <c r="AU239" s="240" t="s">
        <v>87</v>
      </c>
      <c r="AV239" s="13" t="s">
        <v>87</v>
      </c>
      <c r="AW239" s="13" t="s">
        <v>6</v>
      </c>
      <c r="AX239" s="13" t="s">
        <v>24</v>
      </c>
      <c r="AY239" s="240" t="s">
        <v>281</v>
      </c>
    </row>
    <row r="240" s="1" customFormat="1" ht="16.5" customHeight="1">
      <c r="B240" s="203"/>
      <c r="C240" s="204" t="s">
        <v>1019</v>
      </c>
      <c r="D240" s="204" t="s">
        <v>282</v>
      </c>
      <c r="E240" s="205" t="s">
        <v>7963</v>
      </c>
      <c r="F240" s="206" t="s">
        <v>7964</v>
      </c>
      <c r="G240" s="207" t="s">
        <v>470</v>
      </c>
      <c r="H240" s="208">
        <v>0.56000000000000005</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8166</v>
      </c>
    </row>
    <row r="241" s="1" customFormat="1">
      <c r="B241" s="48"/>
      <c r="D241" s="216" t="s">
        <v>288</v>
      </c>
      <c r="F241" s="217" t="s">
        <v>8167</v>
      </c>
      <c r="I241" s="218"/>
      <c r="L241" s="48"/>
      <c r="M241" s="219"/>
      <c r="N241" s="49"/>
      <c r="O241" s="49"/>
      <c r="P241" s="49"/>
      <c r="Q241" s="49"/>
      <c r="R241" s="49"/>
      <c r="S241" s="49"/>
      <c r="T241" s="87"/>
      <c r="AT241" s="26" t="s">
        <v>288</v>
      </c>
      <c r="AU241" s="26" t="s">
        <v>87</v>
      </c>
    </row>
    <row r="242" s="1" customFormat="1" ht="16.5" customHeight="1">
      <c r="B242" s="203"/>
      <c r="C242" s="204" t="s">
        <v>1024</v>
      </c>
      <c r="D242" s="204" t="s">
        <v>282</v>
      </c>
      <c r="E242" s="205" t="s">
        <v>8168</v>
      </c>
      <c r="F242" s="206" t="s">
        <v>8169</v>
      </c>
      <c r="G242" s="207" t="s">
        <v>470</v>
      </c>
      <c r="H242" s="208">
        <v>0.316</v>
      </c>
      <c r="I242" s="209"/>
      <c r="J242" s="210">
        <f>ROUND(I242*H242,2)</f>
        <v>0</v>
      </c>
      <c r="K242" s="206" t="s">
        <v>389</v>
      </c>
      <c r="L242" s="48"/>
      <c r="M242" s="211" t="s">
        <v>5</v>
      </c>
      <c r="N242" s="212" t="s">
        <v>51</v>
      </c>
      <c r="O242" s="49"/>
      <c r="P242" s="213">
        <f>O242*H242</f>
        <v>0</v>
      </c>
      <c r="Q242" s="213">
        <v>0</v>
      </c>
      <c r="R242" s="213">
        <f>Q242*H242</f>
        <v>0</v>
      </c>
      <c r="S242" s="213">
        <v>0</v>
      </c>
      <c r="T242" s="214">
        <f>S242*H242</f>
        <v>0</v>
      </c>
      <c r="AR242" s="26" t="s">
        <v>286</v>
      </c>
      <c r="AT242" s="26" t="s">
        <v>282</v>
      </c>
      <c r="AU242" s="26" t="s">
        <v>87</v>
      </c>
      <c r="AY242" s="26" t="s">
        <v>281</v>
      </c>
      <c r="BE242" s="215">
        <f>IF(N242="základní",J242,0)</f>
        <v>0</v>
      </c>
      <c r="BF242" s="215">
        <f>IF(N242="snížená",J242,0)</f>
        <v>0</v>
      </c>
      <c r="BG242" s="215">
        <f>IF(N242="zákl. přenesená",J242,0)</f>
        <v>0</v>
      </c>
      <c r="BH242" s="215">
        <f>IF(N242="sníž. přenesená",J242,0)</f>
        <v>0</v>
      </c>
      <c r="BI242" s="215">
        <f>IF(N242="nulová",J242,0)</f>
        <v>0</v>
      </c>
      <c r="BJ242" s="26" t="s">
        <v>24</v>
      </c>
      <c r="BK242" s="215">
        <f>ROUND(I242*H242,2)</f>
        <v>0</v>
      </c>
      <c r="BL242" s="26" t="s">
        <v>286</v>
      </c>
      <c r="BM242" s="26" t="s">
        <v>8170</v>
      </c>
    </row>
    <row r="243" s="1" customFormat="1">
      <c r="B243" s="48"/>
      <c r="D243" s="216" t="s">
        <v>288</v>
      </c>
      <c r="F243" s="217" t="s">
        <v>8171</v>
      </c>
      <c r="I243" s="218"/>
      <c r="L243" s="48"/>
      <c r="M243" s="219"/>
      <c r="N243" s="49"/>
      <c r="O243" s="49"/>
      <c r="P243" s="49"/>
      <c r="Q243" s="49"/>
      <c r="R243" s="49"/>
      <c r="S243" s="49"/>
      <c r="T243" s="87"/>
      <c r="AT243" s="26" t="s">
        <v>288</v>
      </c>
      <c r="AU243" s="26" t="s">
        <v>87</v>
      </c>
    </row>
    <row r="244" s="10" customFormat="1" ht="29.88" customHeight="1">
      <c r="B244" s="192"/>
      <c r="D244" s="193" t="s">
        <v>79</v>
      </c>
      <c r="E244" s="230" t="s">
        <v>518</v>
      </c>
      <c r="F244" s="230" t="s">
        <v>519</v>
      </c>
      <c r="I244" s="195"/>
      <c r="J244" s="231">
        <f>BK244</f>
        <v>0</v>
      </c>
      <c r="L244" s="192"/>
      <c r="M244" s="197"/>
      <c r="N244" s="198"/>
      <c r="O244" s="198"/>
      <c r="P244" s="199">
        <f>SUM(P245:P246)</f>
        <v>0</v>
      </c>
      <c r="Q244" s="198"/>
      <c r="R244" s="199">
        <f>SUM(R245:R246)</f>
        <v>0</v>
      </c>
      <c r="S244" s="198"/>
      <c r="T244" s="200">
        <f>SUM(T245:T246)</f>
        <v>0</v>
      </c>
      <c r="AR244" s="193" t="s">
        <v>24</v>
      </c>
      <c r="AT244" s="201" t="s">
        <v>79</v>
      </c>
      <c r="AU244" s="201" t="s">
        <v>24</v>
      </c>
      <c r="AY244" s="193" t="s">
        <v>281</v>
      </c>
      <c r="BK244" s="202">
        <f>SUM(BK245:BK246)</f>
        <v>0</v>
      </c>
    </row>
    <row r="245" s="1" customFormat="1" ht="16.5" customHeight="1">
      <c r="B245" s="203"/>
      <c r="C245" s="204" t="s">
        <v>1029</v>
      </c>
      <c r="D245" s="204" t="s">
        <v>282</v>
      </c>
      <c r="E245" s="205" t="s">
        <v>5088</v>
      </c>
      <c r="F245" s="206" t="s">
        <v>5089</v>
      </c>
      <c r="G245" s="207" t="s">
        <v>470</v>
      </c>
      <c r="H245" s="208">
        <v>0.42899999999999999</v>
      </c>
      <c r="I245" s="209"/>
      <c r="J245" s="210">
        <f>ROUND(I245*H245,2)</f>
        <v>0</v>
      </c>
      <c r="K245" s="206" t="s">
        <v>389</v>
      </c>
      <c r="L245" s="48"/>
      <c r="M245" s="211" t="s">
        <v>5</v>
      </c>
      <c r="N245" s="212" t="s">
        <v>51</v>
      </c>
      <c r="O245" s="49"/>
      <c r="P245" s="213">
        <f>O245*H245</f>
        <v>0</v>
      </c>
      <c r="Q245" s="213">
        <v>0</v>
      </c>
      <c r="R245" s="213">
        <f>Q245*H245</f>
        <v>0</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8172</v>
      </c>
    </row>
    <row r="246" s="1" customFormat="1">
      <c r="B246" s="48"/>
      <c r="D246" s="216" t="s">
        <v>288</v>
      </c>
      <c r="F246" s="217" t="s">
        <v>5091</v>
      </c>
      <c r="I246" s="218"/>
      <c r="L246" s="48"/>
      <c r="M246" s="220"/>
      <c r="N246" s="221"/>
      <c r="O246" s="221"/>
      <c r="P246" s="221"/>
      <c r="Q246" s="221"/>
      <c r="R246" s="221"/>
      <c r="S246" s="221"/>
      <c r="T246" s="222"/>
      <c r="AT246" s="26" t="s">
        <v>288</v>
      </c>
      <c r="AU246" s="26" t="s">
        <v>87</v>
      </c>
    </row>
    <row r="247" s="1" customFormat="1" ht="6.96" customHeight="1">
      <c r="B247" s="69"/>
      <c r="C247" s="70"/>
      <c r="D247" s="70"/>
      <c r="E247" s="70"/>
      <c r="F247" s="70"/>
      <c r="G247" s="70"/>
      <c r="H247" s="70"/>
      <c r="I247" s="164"/>
      <c r="J247" s="70"/>
      <c r="K247" s="70"/>
      <c r="L247" s="48"/>
    </row>
  </sheetData>
  <autoFilter ref="C89:K246"/>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163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8173</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8174</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164</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327.75" customHeight="1">
      <c r="B26" s="146"/>
      <c r="C26" s="147"/>
      <c r="D26" s="147"/>
      <c r="E26" s="46" t="s">
        <v>8175</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ROUND(SUM(BE94:BE233), 2)</f>
        <v>0</v>
      </c>
      <c r="G32" s="49"/>
      <c r="H32" s="49"/>
      <c r="I32" s="156">
        <v>0.20999999999999999</v>
      </c>
      <c r="J32" s="155">
        <f>ROUND(ROUND((SUM(BE94:BE233)), 2)*I32, 2)</f>
        <v>0</v>
      </c>
      <c r="K32" s="53"/>
    </row>
    <row r="33" s="1" customFormat="1" ht="14.4" customHeight="1">
      <c r="B33" s="48"/>
      <c r="C33" s="49"/>
      <c r="D33" s="49"/>
      <c r="E33" s="57" t="s">
        <v>52</v>
      </c>
      <c r="F33" s="155">
        <f>ROUND(SUM(BF94:BF233), 2)</f>
        <v>0</v>
      </c>
      <c r="G33" s="49"/>
      <c r="H33" s="49"/>
      <c r="I33" s="156">
        <v>0.14999999999999999</v>
      </c>
      <c r="J33" s="155">
        <f>ROUND(ROUND((SUM(BF94:BF233)), 2)*I33, 2)</f>
        <v>0</v>
      </c>
      <c r="K33" s="53"/>
    </row>
    <row r="34" hidden="1" s="1" customFormat="1" ht="14.4" customHeight="1">
      <c r="B34" s="48"/>
      <c r="C34" s="49"/>
      <c r="D34" s="49"/>
      <c r="E34" s="57" t="s">
        <v>53</v>
      </c>
      <c r="F34" s="155">
        <f>ROUND(SUM(BG94:BG233), 2)</f>
        <v>0</v>
      </c>
      <c r="G34" s="49"/>
      <c r="H34" s="49"/>
      <c r="I34" s="156">
        <v>0.20999999999999999</v>
      </c>
      <c r="J34" s="155">
        <v>0</v>
      </c>
      <c r="K34" s="53"/>
    </row>
    <row r="35" hidden="1" s="1" customFormat="1" ht="14.4" customHeight="1">
      <c r="B35" s="48"/>
      <c r="C35" s="49"/>
      <c r="D35" s="49"/>
      <c r="E35" s="57" t="s">
        <v>54</v>
      </c>
      <c r="F35" s="155">
        <f>ROUND(SUM(BH94:BH233), 2)</f>
        <v>0</v>
      </c>
      <c r="G35" s="49"/>
      <c r="H35" s="49"/>
      <c r="I35" s="156">
        <v>0.14999999999999999</v>
      </c>
      <c r="J35" s="155">
        <v>0</v>
      </c>
      <c r="K35" s="53"/>
    </row>
    <row r="36" hidden="1" s="1" customFormat="1" ht="14.4" customHeight="1">
      <c r="B36" s="48"/>
      <c r="C36" s="49"/>
      <c r="D36" s="49"/>
      <c r="E36" s="57" t="s">
        <v>55</v>
      </c>
      <c r="F36" s="155">
        <f>ROUND(SUM(BI94:BI233),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8173</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I05_1 - Rozšíření areálového NTL plynovodu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J94</f>
        <v>0</v>
      </c>
      <c r="K60" s="53"/>
      <c r="AU60" s="26" t="s">
        <v>262</v>
      </c>
    </row>
    <row r="61" s="8" customFormat="1" ht="24.96" customHeight="1">
      <c r="B61" s="173"/>
      <c r="C61" s="174"/>
      <c r="D61" s="175" t="s">
        <v>379</v>
      </c>
      <c r="E61" s="176"/>
      <c r="F61" s="176"/>
      <c r="G61" s="176"/>
      <c r="H61" s="176"/>
      <c r="I61" s="177"/>
      <c r="J61" s="178">
        <f>J95</f>
        <v>0</v>
      </c>
      <c r="K61" s="179"/>
    </row>
    <row r="62" s="11" customFormat="1" ht="19.92" customHeight="1">
      <c r="B62" s="223"/>
      <c r="C62" s="224"/>
      <c r="D62" s="225" t="s">
        <v>380</v>
      </c>
      <c r="E62" s="226"/>
      <c r="F62" s="226"/>
      <c r="G62" s="226"/>
      <c r="H62" s="226"/>
      <c r="I62" s="227"/>
      <c r="J62" s="228">
        <f>J96</f>
        <v>0</v>
      </c>
      <c r="K62" s="229"/>
    </row>
    <row r="63" s="11" customFormat="1" ht="19.92" customHeight="1">
      <c r="B63" s="223"/>
      <c r="C63" s="224"/>
      <c r="D63" s="225" t="s">
        <v>529</v>
      </c>
      <c r="E63" s="226"/>
      <c r="F63" s="226"/>
      <c r="G63" s="226"/>
      <c r="H63" s="226"/>
      <c r="I63" s="227"/>
      <c r="J63" s="228">
        <f>J127</f>
        <v>0</v>
      </c>
      <c r="K63" s="229"/>
    </row>
    <row r="64" s="11" customFormat="1" ht="19.92" customHeight="1">
      <c r="B64" s="223"/>
      <c r="C64" s="224"/>
      <c r="D64" s="225" t="s">
        <v>381</v>
      </c>
      <c r="E64" s="226"/>
      <c r="F64" s="226"/>
      <c r="G64" s="226"/>
      <c r="H64" s="226"/>
      <c r="I64" s="227"/>
      <c r="J64" s="228">
        <f>J140</f>
        <v>0</v>
      </c>
      <c r="K64" s="229"/>
    </row>
    <row r="65" s="11" customFormat="1" ht="19.92" customHeight="1">
      <c r="B65" s="223"/>
      <c r="C65" s="224"/>
      <c r="D65" s="225" t="s">
        <v>7477</v>
      </c>
      <c r="E65" s="226"/>
      <c r="F65" s="226"/>
      <c r="G65" s="226"/>
      <c r="H65" s="226"/>
      <c r="I65" s="227"/>
      <c r="J65" s="228">
        <f>J143</f>
        <v>0</v>
      </c>
      <c r="K65" s="229"/>
    </row>
    <row r="66" s="11" customFormat="1" ht="19.92" customHeight="1">
      <c r="B66" s="223"/>
      <c r="C66" s="224"/>
      <c r="D66" s="225" t="s">
        <v>382</v>
      </c>
      <c r="E66" s="226"/>
      <c r="F66" s="226"/>
      <c r="G66" s="226"/>
      <c r="H66" s="226"/>
      <c r="I66" s="227"/>
      <c r="J66" s="228">
        <f>J153</f>
        <v>0</v>
      </c>
      <c r="K66" s="229"/>
    </row>
    <row r="67" s="8" customFormat="1" ht="24.96" customHeight="1">
      <c r="B67" s="173"/>
      <c r="C67" s="174"/>
      <c r="D67" s="175" t="s">
        <v>536</v>
      </c>
      <c r="E67" s="176"/>
      <c r="F67" s="176"/>
      <c r="G67" s="176"/>
      <c r="H67" s="176"/>
      <c r="I67" s="177"/>
      <c r="J67" s="178">
        <f>J156</f>
        <v>0</v>
      </c>
      <c r="K67" s="179"/>
    </row>
    <row r="68" s="11" customFormat="1" ht="19.92" customHeight="1">
      <c r="B68" s="223"/>
      <c r="C68" s="224"/>
      <c r="D68" s="225" t="s">
        <v>4926</v>
      </c>
      <c r="E68" s="226"/>
      <c r="F68" s="226"/>
      <c r="G68" s="226"/>
      <c r="H68" s="226"/>
      <c r="I68" s="227"/>
      <c r="J68" s="228">
        <f>J157</f>
        <v>0</v>
      </c>
      <c r="K68" s="229"/>
    </row>
    <row r="69" s="11" customFormat="1" ht="19.92" customHeight="1">
      <c r="B69" s="223"/>
      <c r="C69" s="224"/>
      <c r="D69" s="225" t="s">
        <v>551</v>
      </c>
      <c r="E69" s="226"/>
      <c r="F69" s="226"/>
      <c r="G69" s="226"/>
      <c r="H69" s="226"/>
      <c r="I69" s="227"/>
      <c r="J69" s="228">
        <f>J168</f>
        <v>0</v>
      </c>
      <c r="K69" s="229"/>
    </row>
    <row r="70" s="8" customFormat="1" ht="24.96" customHeight="1">
      <c r="B70" s="173"/>
      <c r="C70" s="174"/>
      <c r="D70" s="175" t="s">
        <v>5856</v>
      </c>
      <c r="E70" s="176"/>
      <c r="F70" s="176"/>
      <c r="G70" s="176"/>
      <c r="H70" s="176"/>
      <c r="I70" s="177"/>
      <c r="J70" s="178">
        <f>J177</f>
        <v>0</v>
      </c>
      <c r="K70" s="179"/>
    </row>
    <row r="71" s="11" customFormat="1" ht="19.92" customHeight="1">
      <c r="B71" s="223"/>
      <c r="C71" s="224"/>
      <c r="D71" s="225" t="s">
        <v>8176</v>
      </c>
      <c r="E71" s="226"/>
      <c r="F71" s="226"/>
      <c r="G71" s="226"/>
      <c r="H71" s="226"/>
      <c r="I71" s="227"/>
      <c r="J71" s="228">
        <f>J178</f>
        <v>0</v>
      </c>
      <c r="K71" s="229"/>
    </row>
    <row r="72" s="11" customFormat="1" ht="19.92" customHeight="1">
      <c r="B72" s="223"/>
      <c r="C72" s="224"/>
      <c r="D72" s="225" t="s">
        <v>8177</v>
      </c>
      <c r="E72" s="226"/>
      <c r="F72" s="226"/>
      <c r="G72" s="226"/>
      <c r="H72" s="226"/>
      <c r="I72" s="227"/>
      <c r="J72" s="228">
        <f>J231</f>
        <v>0</v>
      </c>
      <c r="K72" s="229"/>
    </row>
    <row r="73" s="1" customFormat="1" ht="21.84" customHeight="1">
      <c r="B73" s="48"/>
      <c r="C73" s="49"/>
      <c r="D73" s="49"/>
      <c r="E73" s="49"/>
      <c r="F73" s="49"/>
      <c r="G73" s="49"/>
      <c r="H73" s="49"/>
      <c r="I73" s="142"/>
      <c r="J73" s="49"/>
      <c r="K73" s="53"/>
    </row>
    <row r="74" s="1" customFormat="1" ht="6.96" customHeight="1">
      <c r="B74" s="69"/>
      <c r="C74" s="70"/>
      <c r="D74" s="70"/>
      <c r="E74" s="70"/>
      <c r="F74" s="70"/>
      <c r="G74" s="70"/>
      <c r="H74" s="70"/>
      <c r="I74" s="164"/>
      <c r="J74" s="70"/>
      <c r="K74" s="71"/>
    </row>
    <row r="78" s="1" customFormat="1" ht="6.96" customHeight="1">
      <c r="B78" s="72"/>
      <c r="C78" s="73"/>
      <c r="D78" s="73"/>
      <c r="E78" s="73"/>
      <c r="F78" s="73"/>
      <c r="G78" s="73"/>
      <c r="H78" s="73"/>
      <c r="I78" s="165"/>
      <c r="J78" s="73"/>
      <c r="K78" s="73"/>
      <c r="L78" s="48"/>
    </row>
    <row r="79" s="1" customFormat="1" ht="36.96" customHeight="1">
      <c r="B79" s="48"/>
      <c r="C79" s="74" t="s">
        <v>264</v>
      </c>
      <c r="L79" s="48"/>
    </row>
    <row r="80" s="1" customFormat="1" ht="6.96" customHeight="1">
      <c r="B80" s="48"/>
      <c r="L80" s="48"/>
    </row>
    <row r="81" s="1" customFormat="1" ht="14.4" customHeight="1">
      <c r="B81" s="48"/>
      <c r="C81" s="76" t="s">
        <v>19</v>
      </c>
      <c r="L81" s="48"/>
    </row>
    <row r="82" s="1" customFormat="1" ht="16.5" customHeight="1">
      <c r="B82" s="48"/>
      <c r="E82" s="180" t="str">
        <f>E7</f>
        <v>Vzdělávací a výcvikové středisko integrovaného záchranného systému v Jihlavě</v>
      </c>
      <c r="F82" s="76"/>
      <c r="G82" s="76"/>
      <c r="H82" s="76"/>
      <c r="L82" s="48"/>
    </row>
    <row r="83">
      <c r="B83" s="30"/>
      <c r="C83" s="76" t="s">
        <v>254</v>
      </c>
      <c r="L83" s="30"/>
    </row>
    <row r="84" s="1" customFormat="1" ht="16.5" customHeight="1">
      <c r="B84" s="48"/>
      <c r="E84" s="180" t="s">
        <v>8173</v>
      </c>
      <c r="F84" s="1"/>
      <c r="G84" s="1"/>
      <c r="H84" s="1"/>
      <c r="L84" s="48"/>
    </row>
    <row r="85" s="1" customFormat="1" ht="14.4" customHeight="1">
      <c r="B85" s="48"/>
      <c r="C85" s="76" t="s">
        <v>256</v>
      </c>
      <c r="L85" s="48"/>
    </row>
    <row r="86" s="1" customFormat="1" ht="17.25" customHeight="1">
      <c r="B86" s="48"/>
      <c r="E86" s="79" t="str">
        <f>E11</f>
        <v>I05_1 - Rozšíření areálového NTL plynovodu</v>
      </c>
      <c r="F86" s="1"/>
      <c r="G86" s="1"/>
      <c r="H86" s="1"/>
      <c r="L86" s="48"/>
    </row>
    <row r="87" s="1" customFormat="1" ht="6.96" customHeight="1">
      <c r="B87" s="48"/>
      <c r="L87" s="48"/>
    </row>
    <row r="88" s="1" customFormat="1" ht="18" customHeight="1">
      <c r="B88" s="48"/>
      <c r="C88" s="76" t="s">
        <v>25</v>
      </c>
      <c r="F88" s="181" t="str">
        <f>F14</f>
        <v>město Jihlava, ul. Vrchlického, areál ZZS Jihlava</v>
      </c>
      <c r="I88" s="182" t="s">
        <v>27</v>
      </c>
      <c r="J88" s="81" t="str">
        <f>IF(J14="","",J14)</f>
        <v>15. 1. 2018</v>
      </c>
      <c r="L88" s="48"/>
    </row>
    <row r="89" s="1" customFormat="1" ht="6.96" customHeight="1">
      <c r="B89" s="48"/>
      <c r="L89" s="48"/>
    </row>
    <row r="90" s="1" customFormat="1">
      <c r="B90" s="48"/>
      <c r="C90" s="76" t="s">
        <v>31</v>
      </c>
      <c r="F90" s="181" t="str">
        <f>E17</f>
        <v>Kraj Vysočina</v>
      </c>
      <c r="I90" s="182" t="s">
        <v>39</v>
      </c>
      <c r="J90" s="181" t="str">
        <f>E23</f>
        <v>PROJEKT CENTRUM NOVA s.r.o.</v>
      </c>
      <c r="L90" s="48"/>
    </row>
    <row r="91" s="1" customFormat="1" ht="14.4" customHeight="1">
      <c r="B91" s="48"/>
      <c r="C91" s="76" t="s">
        <v>37</v>
      </c>
      <c r="F91" s="181" t="str">
        <f>IF(E20="","",E20)</f>
        <v/>
      </c>
      <c r="L91" s="48"/>
    </row>
    <row r="92" s="1" customFormat="1" ht="10.32" customHeight="1">
      <c r="B92" s="48"/>
      <c r="L92" s="48"/>
    </row>
    <row r="93" s="9" customFormat="1" ht="29.28" customHeight="1">
      <c r="B93" s="183"/>
      <c r="C93" s="184" t="s">
        <v>265</v>
      </c>
      <c r="D93" s="185" t="s">
        <v>65</v>
      </c>
      <c r="E93" s="185" t="s">
        <v>61</v>
      </c>
      <c r="F93" s="185" t="s">
        <v>266</v>
      </c>
      <c r="G93" s="185" t="s">
        <v>267</v>
      </c>
      <c r="H93" s="185" t="s">
        <v>268</v>
      </c>
      <c r="I93" s="186" t="s">
        <v>269</v>
      </c>
      <c r="J93" s="185" t="s">
        <v>260</v>
      </c>
      <c r="K93" s="187" t="s">
        <v>270</v>
      </c>
      <c r="L93" s="183"/>
      <c r="M93" s="94" t="s">
        <v>271</v>
      </c>
      <c r="N93" s="95" t="s">
        <v>50</v>
      </c>
      <c r="O93" s="95" t="s">
        <v>272</v>
      </c>
      <c r="P93" s="95" t="s">
        <v>273</v>
      </c>
      <c r="Q93" s="95" t="s">
        <v>274</v>
      </c>
      <c r="R93" s="95" t="s">
        <v>275</v>
      </c>
      <c r="S93" s="95" t="s">
        <v>276</v>
      </c>
      <c r="T93" s="96" t="s">
        <v>277</v>
      </c>
    </row>
    <row r="94" s="1" customFormat="1" ht="29.28" customHeight="1">
      <c r="B94" s="48"/>
      <c r="C94" s="98" t="s">
        <v>261</v>
      </c>
      <c r="J94" s="188">
        <f>BK94</f>
        <v>0</v>
      </c>
      <c r="L94" s="48"/>
      <c r="M94" s="97"/>
      <c r="N94" s="84"/>
      <c r="O94" s="84"/>
      <c r="P94" s="189">
        <f>P95+P156+P177</f>
        <v>0</v>
      </c>
      <c r="Q94" s="84"/>
      <c r="R94" s="189">
        <f>R95+R156+R177</f>
        <v>26.663905999999997</v>
      </c>
      <c r="S94" s="84"/>
      <c r="T94" s="190">
        <f>T95+T156+T177</f>
        <v>4.3800000000000008</v>
      </c>
      <c r="AT94" s="26" t="s">
        <v>79</v>
      </c>
      <c r="AU94" s="26" t="s">
        <v>262</v>
      </c>
      <c r="BK94" s="191">
        <f>BK95+BK156+BK177</f>
        <v>0</v>
      </c>
    </row>
    <row r="95" s="10" customFormat="1" ht="37.44" customHeight="1">
      <c r="B95" s="192"/>
      <c r="D95" s="193" t="s">
        <v>79</v>
      </c>
      <c r="E95" s="194" t="s">
        <v>383</v>
      </c>
      <c r="F95" s="194" t="s">
        <v>384</v>
      </c>
      <c r="I95" s="195"/>
      <c r="J95" s="196">
        <f>BK95</f>
        <v>0</v>
      </c>
      <c r="L95" s="192"/>
      <c r="M95" s="197"/>
      <c r="N95" s="198"/>
      <c r="O95" s="198"/>
      <c r="P95" s="199">
        <f>P96+P127+P140+P143+P153</f>
        <v>0</v>
      </c>
      <c r="Q95" s="198"/>
      <c r="R95" s="199">
        <f>R96+R127+R140+R143+R153</f>
        <v>26.329459999999997</v>
      </c>
      <c r="S95" s="198"/>
      <c r="T95" s="200">
        <f>T96+T127+T140+T143+T153</f>
        <v>4.3800000000000008</v>
      </c>
      <c r="AR95" s="193" t="s">
        <v>24</v>
      </c>
      <c r="AT95" s="201" t="s">
        <v>79</v>
      </c>
      <c r="AU95" s="201" t="s">
        <v>80</v>
      </c>
      <c r="AY95" s="193" t="s">
        <v>281</v>
      </c>
      <c r="BK95" s="202">
        <f>BK96+BK127+BK140+BK143+BK153</f>
        <v>0</v>
      </c>
    </row>
    <row r="96" s="10" customFormat="1" ht="19.92" customHeight="1">
      <c r="B96" s="192"/>
      <c r="D96" s="193" t="s">
        <v>79</v>
      </c>
      <c r="E96" s="230" t="s">
        <v>24</v>
      </c>
      <c r="F96" s="230" t="s">
        <v>385</v>
      </c>
      <c r="I96" s="195"/>
      <c r="J96" s="231">
        <f>BK96</f>
        <v>0</v>
      </c>
      <c r="L96" s="192"/>
      <c r="M96" s="197"/>
      <c r="N96" s="198"/>
      <c r="O96" s="198"/>
      <c r="P96" s="199">
        <f>SUM(P97:P126)</f>
        <v>0</v>
      </c>
      <c r="Q96" s="198"/>
      <c r="R96" s="199">
        <f>SUM(R97:R126)</f>
        <v>19.047599999999999</v>
      </c>
      <c r="S96" s="198"/>
      <c r="T96" s="200">
        <f>SUM(T97:T126)</f>
        <v>4.3800000000000008</v>
      </c>
      <c r="AR96" s="193" t="s">
        <v>24</v>
      </c>
      <c r="AT96" s="201" t="s">
        <v>79</v>
      </c>
      <c r="AU96" s="201" t="s">
        <v>24</v>
      </c>
      <c r="AY96" s="193" t="s">
        <v>281</v>
      </c>
      <c r="BK96" s="202">
        <f>SUM(BK97:BK126)</f>
        <v>0</v>
      </c>
    </row>
    <row r="97" s="1" customFormat="1" ht="25.5" customHeight="1">
      <c r="B97" s="203"/>
      <c r="C97" s="204" t="s">
        <v>24</v>
      </c>
      <c r="D97" s="204" t="s">
        <v>282</v>
      </c>
      <c r="E97" s="205" t="s">
        <v>7972</v>
      </c>
      <c r="F97" s="206" t="s">
        <v>7973</v>
      </c>
      <c r="G97" s="207" t="s">
        <v>388</v>
      </c>
      <c r="H97" s="208">
        <v>5</v>
      </c>
      <c r="I97" s="209"/>
      <c r="J97" s="210">
        <f>ROUND(I97*H97,2)</f>
        <v>0</v>
      </c>
      <c r="K97" s="206" t="s">
        <v>389</v>
      </c>
      <c r="L97" s="48"/>
      <c r="M97" s="211" t="s">
        <v>5</v>
      </c>
      <c r="N97" s="212" t="s">
        <v>51</v>
      </c>
      <c r="O97" s="49"/>
      <c r="P97" s="213">
        <f>O97*H97</f>
        <v>0</v>
      </c>
      <c r="Q97" s="213">
        <v>0</v>
      </c>
      <c r="R97" s="213">
        <f>Q97*H97</f>
        <v>0</v>
      </c>
      <c r="S97" s="213">
        <v>0.56000000000000005</v>
      </c>
      <c r="T97" s="214">
        <f>S97*H97</f>
        <v>2.8000000000000003</v>
      </c>
      <c r="AR97" s="26" t="s">
        <v>286</v>
      </c>
      <c r="AT97" s="26" t="s">
        <v>282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286</v>
      </c>
      <c r="BM97" s="26" t="s">
        <v>8178</v>
      </c>
    </row>
    <row r="98" s="1" customFormat="1">
      <c r="B98" s="48"/>
      <c r="D98" s="216" t="s">
        <v>288</v>
      </c>
      <c r="F98" s="217" t="s">
        <v>7975</v>
      </c>
      <c r="I98" s="218"/>
      <c r="L98" s="48"/>
      <c r="M98" s="219"/>
      <c r="N98" s="49"/>
      <c r="O98" s="49"/>
      <c r="P98" s="49"/>
      <c r="Q98" s="49"/>
      <c r="R98" s="49"/>
      <c r="S98" s="49"/>
      <c r="T98" s="87"/>
      <c r="AT98" s="26" t="s">
        <v>288</v>
      </c>
      <c r="AU98" s="26" t="s">
        <v>87</v>
      </c>
    </row>
    <row r="99" s="1" customFormat="1" ht="25.5" customHeight="1">
      <c r="B99" s="203"/>
      <c r="C99" s="204" t="s">
        <v>87</v>
      </c>
      <c r="D99" s="204" t="s">
        <v>282</v>
      </c>
      <c r="E99" s="205" t="s">
        <v>7976</v>
      </c>
      <c r="F99" s="206" t="s">
        <v>7977</v>
      </c>
      <c r="G99" s="207" t="s">
        <v>388</v>
      </c>
      <c r="H99" s="208">
        <v>5</v>
      </c>
      <c r="I99" s="209"/>
      <c r="J99" s="210">
        <f>ROUND(I99*H99,2)</f>
        <v>0</v>
      </c>
      <c r="K99" s="206" t="s">
        <v>389</v>
      </c>
      <c r="L99" s="48"/>
      <c r="M99" s="211" t="s">
        <v>5</v>
      </c>
      <c r="N99" s="212" t="s">
        <v>51</v>
      </c>
      <c r="O99" s="49"/>
      <c r="P99" s="213">
        <f>O99*H99</f>
        <v>0</v>
      </c>
      <c r="Q99" s="213">
        <v>0</v>
      </c>
      <c r="R99" s="213">
        <f>Q99*H99</f>
        <v>0</v>
      </c>
      <c r="S99" s="213">
        <v>0.316</v>
      </c>
      <c r="T99" s="214">
        <f>S99*H99</f>
        <v>1.5800000000000001</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8179</v>
      </c>
    </row>
    <row r="100" s="1" customFormat="1">
      <c r="B100" s="48"/>
      <c r="D100" s="216" t="s">
        <v>288</v>
      </c>
      <c r="F100" s="217" t="s">
        <v>7979</v>
      </c>
      <c r="I100" s="218"/>
      <c r="L100" s="48"/>
      <c r="M100" s="219"/>
      <c r="N100" s="49"/>
      <c r="O100" s="49"/>
      <c r="P100" s="49"/>
      <c r="Q100" s="49"/>
      <c r="R100" s="49"/>
      <c r="S100" s="49"/>
      <c r="T100" s="87"/>
      <c r="AT100" s="26" t="s">
        <v>288</v>
      </c>
      <c r="AU100" s="26" t="s">
        <v>87</v>
      </c>
    </row>
    <row r="101" s="1" customFormat="1" ht="16.5" customHeight="1">
      <c r="B101" s="203"/>
      <c r="C101" s="204" t="s">
        <v>294</v>
      </c>
      <c r="D101" s="204" t="s">
        <v>282</v>
      </c>
      <c r="E101" s="205" t="s">
        <v>7981</v>
      </c>
      <c r="F101" s="206" t="s">
        <v>7982</v>
      </c>
      <c r="G101" s="207" t="s">
        <v>394</v>
      </c>
      <c r="H101" s="208">
        <v>4</v>
      </c>
      <c r="I101" s="209"/>
      <c r="J101" s="210">
        <f>ROUND(I101*H101,2)</f>
        <v>0</v>
      </c>
      <c r="K101" s="206" t="s">
        <v>389</v>
      </c>
      <c r="L101" s="48"/>
      <c r="M101" s="211" t="s">
        <v>5</v>
      </c>
      <c r="N101" s="212" t="s">
        <v>51</v>
      </c>
      <c r="O101" s="49"/>
      <c r="P101" s="213">
        <f>O101*H101</f>
        <v>0</v>
      </c>
      <c r="Q101" s="213">
        <v>0.036900000000000002</v>
      </c>
      <c r="R101" s="213">
        <f>Q101*H101</f>
        <v>0.14760000000000001</v>
      </c>
      <c r="S101" s="213">
        <v>0</v>
      </c>
      <c r="T101" s="214">
        <f>S101*H101</f>
        <v>0</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8180</v>
      </c>
    </row>
    <row r="102" s="1" customFormat="1">
      <c r="B102" s="48"/>
      <c r="D102" s="216" t="s">
        <v>288</v>
      </c>
      <c r="F102" s="217" t="s">
        <v>7984</v>
      </c>
      <c r="I102" s="218"/>
      <c r="L102" s="48"/>
      <c r="M102" s="219"/>
      <c r="N102" s="49"/>
      <c r="O102" s="49"/>
      <c r="P102" s="49"/>
      <c r="Q102" s="49"/>
      <c r="R102" s="49"/>
      <c r="S102" s="49"/>
      <c r="T102" s="87"/>
      <c r="AT102" s="26" t="s">
        <v>288</v>
      </c>
      <c r="AU102" s="26" t="s">
        <v>87</v>
      </c>
    </row>
    <row r="103" s="1" customFormat="1" ht="16.5" customHeight="1">
      <c r="B103" s="203"/>
      <c r="C103" s="204" t="s">
        <v>286</v>
      </c>
      <c r="D103" s="204" t="s">
        <v>282</v>
      </c>
      <c r="E103" s="205" t="s">
        <v>7998</v>
      </c>
      <c r="F103" s="206" t="s">
        <v>7999</v>
      </c>
      <c r="G103" s="207" t="s">
        <v>408</v>
      </c>
      <c r="H103" s="208">
        <v>26</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8181</v>
      </c>
    </row>
    <row r="104" s="1" customFormat="1">
      <c r="B104" s="48"/>
      <c r="D104" s="216" t="s">
        <v>288</v>
      </c>
      <c r="F104" s="217" t="s">
        <v>8001</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8182</v>
      </c>
      <c r="H105" s="242">
        <v>26</v>
      </c>
      <c r="I105" s="243"/>
      <c r="L105" s="239"/>
      <c r="M105" s="244"/>
      <c r="N105" s="245"/>
      <c r="O105" s="245"/>
      <c r="P105" s="245"/>
      <c r="Q105" s="245"/>
      <c r="R105" s="245"/>
      <c r="S105" s="245"/>
      <c r="T105" s="246"/>
      <c r="AT105" s="240" t="s">
        <v>402</v>
      </c>
      <c r="AU105" s="240" t="s">
        <v>87</v>
      </c>
      <c r="AV105" s="13" t="s">
        <v>87</v>
      </c>
      <c r="AW105" s="13" t="s">
        <v>43</v>
      </c>
      <c r="AX105" s="13" t="s">
        <v>24</v>
      </c>
      <c r="AY105" s="240" t="s">
        <v>281</v>
      </c>
    </row>
    <row r="106" s="1" customFormat="1" ht="25.5" customHeight="1">
      <c r="B106" s="203"/>
      <c r="C106" s="204" t="s">
        <v>280</v>
      </c>
      <c r="D106" s="204" t="s">
        <v>282</v>
      </c>
      <c r="E106" s="205" t="s">
        <v>8004</v>
      </c>
      <c r="F106" s="206" t="s">
        <v>8005</v>
      </c>
      <c r="G106" s="207" t="s">
        <v>408</v>
      </c>
      <c r="H106" s="208">
        <v>1.1699999999999999</v>
      </c>
      <c r="I106" s="209"/>
      <c r="J106" s="210">
        <f>ROUND(I106*H106,2)</f>
        <v>0</v>
      </c>
      <c r="K106" s="206" t="s">
        <v>389</v>
      </c>
      <c r="L106" s="48"/>
      <c r="M106" s="211" t="s">
        <v>5</v>
      </c>
      <c r="N106" s="212" t="s">
        <v>51</v>
      </c>
      <c r="O106" s="49"/>
      <c r="P106" s="213">
        <f>O106*H106</f>
        <v>0</v>
      </c>
      <c r="Q106" s="213">
        <v>0</v>
      </c>
      <c r="R106" s="213">
        <f>Q106*H106</f>
        <v>0</v>
      </c>
      <c r="S106" s="213">
        <v>0</v>
      </c>
      <c r="T106" s="214">
        <f>S106*H106</f>
        <v>0</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8183</v>
      </c>
    </row>
    <row r="107" s="1" customFormat="1">
      <c r="B107" s="48"/>
      <c r="D107" s="216" t="s">
        <v>288</v>
      </c>
      <c r="F107" s="217" t="s">
        <v>8007</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8184</v>
      </c>
      <c r="H108" s="242">
        <v>1.1699999999999999</v>
      </c>
      <c r="I108" s="243"/>
      <c r="L108" s="239"/>
      <c r="M108" s="244"/>
      <c r="N108" s="245"/>
      <c r="O108" s="245"/>
      <c r="P108" s="245"/>
      <c r="Q108" s="245"/>
      <c r="R108" s="245"/>
      <c r="S108" s="245"/>
      <c r="T108" s="246"/>
      <c r="AT108" s="240" t="s">
        <v>402</v>
      </c>
      <c r="AU108" s="240" t="s">
        <v>87</v>
      </c>
      <c r="AV108" s="13" t="s">
        <v>87</v>
      </c>
      <c r="AW108" s="13" t="s">
        <v>43</v>
      </c>
      <c r="AX108" s="13" t="s">
        <v>24</v>
      </c>
      <c r="AY108" s="240" t="s">
        <v>281</v>
      </c>
    </row>
    <row r="109" s="1" customFormat="1" ht="16.5" customHeight="1">
      <c r="B109" s="203"/>
      <c r="C109" s="204" t="s">
        <v>307</v>
      </c>
      <c r="D109" s="204" t="s">
        <v>282</v>
      </c>
      <c r="E109" s="205" t="s">
        <v>7587</v>
      </c>
      <c r="F109" s="206" t="s">
        <v>7588</v>
      </c>
      <c r="G109" s="207" t="s">
        <v>408</v>
      </c>
      <c r="H109" s="208">
        <v>27.170000000000002</v>
      </c>
      <c r="I109" s="209"/>
      <c r="J109" s="210">
        <f>ROUND(I109*H109,2)</f>
        <v>0</v>
      </c>
      <c r="K109" s="206" t="s">
        <v>389</v>
      </c>
      <c r="L109" s="48"/>
      <c r="M109" s="211" t="s">
        <v>5</v>
      </c>
      <c r="N109" s="212" t="s">
        <v>51</v>
      </c>
      <c r="O109" s="49"/>
      <c r="P109" s="213">
        <f>O109*H109</f>
        <v>0</v>
      </c>
      <c r="Q109" s="213">
        <v>0</v>
      </c>
      <c r="R109" s="213">
        <f>Q109*H109</f>
        <v>0</v>
      </c>
      <c r="S109" s="213">
        <v>0</v>
      </c>
      <c r="T109" s="214">
        <f>S109*H109</f>
        <v>0</v>
      </c>
      <c r="AR109" s="26" t="s">
        <v>286</v>
      </c>
      <c r="AT109" s="26" t="s">
        <v>282</v>
      </c>
      <c r="AU109" s="26" t="s">
        <v>87</v>
      </c>
      <c r="AY109" s="26" t="s">
        <v>281</v>
      </c>
      <c r="BE109" s="215">
        <f>IF(N109="základní",J109,0)</f>
        <v>0</v>
      </c>
      <c r="BF109" s="215">
        <f>IF(N109="snížená",J109,0)</f>
        <v>0</v>
      </c>
      <c r="BG109" s="215">
        <f>IF(N109="zákl. přenesená",J109,0)</f>
        <v>0</v>
      </c>
      <c r="BH109" s="215">
        <f>IF(N109="sníž. přenesená",J109,0)</f>
        <v>0</v>
      </c>
      <c r="BI109" s="215">
        <f>IF(N109="nulová",J109,0)</f>
        <v>0</v>
      </c>
      <c r="BJ109" s="26" t="s">
        <v>24</v>
      </c>
      <c r="BK109" s="215">
        <f>ROUND(I109*H109,2)</f>
        <v>0</v>
      </c>
      <c r="BL109" s="26" t="s">
        <v>286</v>
      </c>
      <c r="BM109" s="26" t="s">
        <v>8185</v>
      </c>
    </row>
    <row r="110" s="1" customFormat="1">
      <c r="B110" s="48"/>
      <c r="D110" s="216" t="s">
        <v>288</v>
      </c>
      <c r="F110" s="217" t="s">
        <v>7590</v>
      </c>
      <c r="I110" s="218"/>
      <c r="L110" s="48"/>
      <c r="M110" s="219"/>
      <c r="N110" s="49"/>
      <c r="O110" s="49"/>
      <c r="P110" s="49"/>
      <c r="Q110" s="49"/>
      <c r="R110" s="49"/>
      <c r="S110" s="49"/>
      <c r="T110" s="87"/>
      <c r="AT110" s="26" t="s">
        <v>288</v>
      </c>
      <c r="AU110" s="26" t="s">
        <v>87</v>
      </c>
    </row>
    <row r="111" s="13" customFormat="1">
      <c r="B111" s="239"/>
      <c r="D111" s="216" t="s">
        <v>402</v>
      </c>
      <c r="E111" s="240" t="s">
        <v>5</v>
      </c>
      <c r="F111" s="241" t="s">
        <v>8186</v>
      </c>
      <c r="H111" s="242">
        <v>27.170000000000002</v>
      </c>
      <c r="I111" s="243"/>
      <c r="L111" s="239"/>
      <c r="M111" s="244"/>
      <c r="N111" s="245"/>
      <c r="O111" s="245"/>
      <c r="P111" s="245"/>
      <c r="Q111" s="245"/>
      <c r="R111" s="245"/>
      <c r="S111" s="245"/>
      <c r="T111" s="246"/>
      <c r="AT111" s="240" t="s">
        <v>402</v>
      </c>
      <c r="AU111" s="240" t="s">
        <v>87</v>
      </c>
      <c r="AV111" s="13" t="s">
        <v>87</v>
      </c>
      <c r="AW111" s="13" t="s">
        <v>43</v>
      </c>
      <c r="AX111" s="13" t="s">
        <v>24</v>
      </c>
      <c r="AY111" s="240" t="s">
        <v>281</v>
      </c>
    </row>
    <row r="112" s="1" customFormat="1" ht="16.5" customHeight="1">
      <c r="B112" s="203"/>
      <c r="C112" s="204" t="s">
        <v>311</v>
      </c>
      <c r="D112" s="204" t="s">
        <v>282</v>
      </c>
      <c r="E112" s="205" t="s">
        <v>458</v>
      </c>
      <c r="F112" s="206" t="s">
        <v>459</v>
      </c>
      <c r="G112" s="207" t="s">
        <v>408</v>
      </c>
      <c r="H112" s="208">
        <v>12</v>
      </c>
      <c r="I112" s="209"/>
      <c r="J112" s="210">
        <f>ROUND(I112*H112,2)</f>
        <v>0</v>
      </c>
      <c r="K112" s="206" t="s">
        <v>389</v>
      </c>
      <c r="L112" s="48"/>
      <c r="M112" s="211" t="s">
        <v>5</v>
      </c>
      <c r="N112" s="212" t="s">
        <v>51</v>
      </c>
      <c r="O112" s="49"/>
      <c r="P112" s="213">
        <f>O112*H112</f>
        <v>0</v>
      </c>
      <c r="Q112" s="213">
        <v>0</v>
      </c>
      <c r="R112" s="213">
        <f>Q112*H112</f>
        <v>0</v>
      </c>
      <c r="S112" s="213">
        <v>0</v>
      </c>
      <c r="T112" s="214">
        <f>S112*H112</f>
        <v>0</v>
      </c>
      <c r="AR112" s="26" t="s">
        <v>286</v>
      </c>
      <c r="AT112" s="26" t="s">
        <v>282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286</v>
      </c>
      <c r="BM112" s="26" t="s">
        <v>8187</v>
      </c>
    </row>
    <row r="113" s="1" customFormat="1">
      <c r="B113" s="48"/>
      <c r="D113" s="216" t="s">
        <v>288</v>
      </c>
      <c r="F113" s="217" t="s">
        <v>461</v>
      </c>
      <c r="I113" s="218"/>
      <c r="L113" s="48"/>
      <c r="M113" s="219"/>
      <c r="N113" s="49"/>
      <c r="O113" s="49"/>
      <c r="P113" s="49"/>
      <c r="Q113" s="49"/>
      <c r="R113" s="49"/>
      <c r="S113" s="49"/>
      <c r="T113" s="87"/>
      <c r="AT113" s="26" t="s">
        <v>288</v>
      </c>
      <c r="AU113" s="26" t="s">
        <v>87</v>
      </c>
    </row>
    <row r="114" s="13" customFormat="1">
      <c r="B114" s="239"/>
      <c r="D114" s="216" t="s">
        <v>402</v>
      </c>
      <c r="E114" s="240" t="s">
        <v>5</v>
      </c>
      <c r="F114" s="241" t="s">
        <v>8188</v>
      </c>
      <c r="H114" s="242">
        <v>12</v>
      </c>
      <c r="I114" s="243"/>
      <c r="L114" s="239"/>
      <c r="M114" s="244"/>
      <c r="N114" s="245"/>
      <c r="O114" s="245"/>
      <c r="P114" s="245"/>
      <c r="Q114" s="245"/>
      <c r="R114" s="245"/>
      <c r="S114" s="245"/>
      <c r="T114" s="246"/>
      <c r="AT114" s="240" t="s">
        <v>402</v>
      </c>
      <c r="AU114" s="240" t="s">
        <v>87</v>
      </c>
      <c r="AV114" s="13" t="s">
        <v>87</v>
      </c>
      <c r="AW114" s="13" t="s">
        <v>43</v>
      </c>
      <c r="AX114" s="13" t="s">
        <v>24</v>
      </c>
      <c r="AY114" s="240" t="s">
        <v>281</v>
      </c>
    </row>
    <row r="115" s="1" customFormat="1" ht="16.5" customHeight="1">
      <c r="B115" s="203"/>
      <c r="C115" s="204" t="s">
        <v>316</v>
      </c>
      <c r="D115" s="204" t="s">
        <v>282</v>
      </c>
      <c r="E115" s="205" t="s">
        <v>468</v>
      </c>
      <c r="F115" s="206" t="s">
        <v>469</v>
      </c>
      <c r="G115" s="207" t="s">
        <v>470</v>
      </c>
      <c r="H115" s="208">
        <v>25.199999999999999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8189</v>
      </c>
    </row>
    <row r="116" s="1" customFormat="1">
      <c r="B116" s="48"/>
      <c r="D116" s="216" t="s">
        <v>288</v>
      </c>
      <c r="F116" s="217" t="s">
        <v>8190</v>
      </c>
      <c r="I116" s="218"/>
      <c r="L116" s="48"/>
      <c r="M116" s="219"/>
      <c r="N116" s="49"/>
      <c r="O116" s="49"/>
      <c r="P116" s="49"/>
      <c r="Q116" s="49"/>
      <c r="R116" s="49"/>
      <c r="S116" s="49"/>
      <c r="T116" s="87"/>
      <c r="AT116" s="26" t="s">
        <v>288</v>
      </c>
      <c r="AU116" s="26" t="s">
        <v>87</v>
      </c>
    </row>
    <row r="117" s="13" customFormat="1">
      <c r="B117" s="239"/>
      <c r="D117" s="216" t="s">
        <v>402</v>
      </c>
      <c r="F117" s="241" t="s">
        <v>8191</v>
      </c>
      <c r="H117" s="242">
        <v>25.199999999999999</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7628</v>
      </c>
      <c r="F118" s="206" t="s">
        <v>7629</v>
      </c>
      <c r="G118" s="207" t="s">
        <v>408</v>
      </c>
      <c r="H118" s="208">
        <v>15.170999999999999</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8192</v>
      </c>
    </row>
    <row r="119" s="1" customFormat="1">
      <c r="B119" s="48"/>
      <c r="D119" s="216" t="s">
        <v>288</v>
      </c>
      <c r="F119" s="217" t="s">
        <v>7631</v>
      </c>
      <c r="I119" s="218"/>
      <c r="L119" s="48"/>
      <c r="M119" s="219"/>
      <c r="N119" s="49"/>
      <c r="O119" s="49"/>
      <c r="P119" s="49"/>
      <c r="Q119" s="49"/>
      <c r="R119" s="49"/>
      <c r="S119" s="49"/>
      <c r="T119" s="87"/>
      <c r="AT119" s="26" t="s">
        <v>288</v>
      </c>
      <c r="AU119" s="26" t="s">
        <v>87</v>
      </c>
    </row>
    <row r="120" s="13" customFormat="1">
      <c r="B120" s="239"/>
      <c r="D120" s="216" t="s">
        <v>402</v>
      </c>
      <c r="E120" s="240" t="s">
        <v>5</v>
      </c>
      <c r="F120" s="241" t="s">
        <v>8193</v>
      </c>
      <c r="H120" s="242">
        <v>15.170999999999999</v>
      </c>
      <c r="I120" s="243"/>
      <c r="L120" s="239"/>
      <c r="M120" s="244"/>
      <c r="N120" s="245"/>
      <c r="O120" s="245"/>
      <c r="P120" s="245"/>
      <c r="Q120" s="245"/>
      <c r="R120" s="245"/>
      <c r="S120" s="245"/>
      <c r="T120" s="246"/>
      <c r="AT120" s="240" t="s">
        <v>402</v>
      </c>
      <c r="AU120" s="240" t="s">
        <v>87</v>
      </c>
      <c r="AV120" s="13" t="s">
        <v>87</v>
      </c>
      <c r="AW120" s="13" t="s">
        <v>43</v>
      </c>
      <c r="AX120" s="13" t="s">
        <v>24</v>
      </c>
      <c r="AY120" s="240" t="s">
        <v>281</v>
      </c>
    </row>
    <row r="121" s="1" customFormat="1" ht="16.5" customHeight="1">
      <c r="B121" s="203"/>
      <c r="C121" s="204" t="s">
        <v>29</v>
      </c>
      <c r="D121" s="204" t="s">
        <v>282</v>
      </c>
      <c r="E121" s="205" t="s">
        <v>5009</v>
      </c>
      <c r="F121" s="206" t="s">
        <v>5010</v>
      </c>
      <c r="G121" s="207" t="s">
        <v>408</v>
      </c>
      <c r="H121" s="208">
        <v>10</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8194</v>
      </c>
    </row>
    <row r="122" s="1" customFormat="1">
      <c r="B122" s="48"/>
      <c r="D122" s="216" t="s">
        <v>288</v>
      </c>
      <c r="F122" s="217" t="s">
        <v>5012</v>
      </c>
      <c r="I122" s="218"/>
      <c r="L122" s="48"/>
      <c r="M122" s="219"/>
      <c r="N122" s="49"/>
      <c r="O122" s="49"/>
      <c r="P122" s="49"/>
      <c r="Q122" s="49"/>
      <c r="R122" s="49"/>
      <c r="S122" s="49"/>
      <c r="T122" s="87"/>
      <c r="AT122" s="26" t="s">
        <v>288</v>
      </c>
      <c r="AU122" s="26" t="s">
        <v>87</v>
      </c>
    </row>
    <row r="123" s="13" customFormat="1">
      <c r="B123" s="239"/>
      <c r="D123" s="216" t="s">
        <v>402</v>
      </c>
      <c r="E123" s="240" t="s">
        <v>5</v>
      </c>
      <c r="F123" s="241" t="s">
        <v>8195</v>
      </c>
      <c r="H123" s="242">
        <v>10</v>
      </c>
      <c r="I123" s="243"/>
      <c r="L123" s="239"/>
      <c r="M123" s="244"/>
      <c r="N123" s="245"/>
      <c r="O123" s="245"/>
      <c r="P123" s="245"/>
      <c r="Q123" s="245"/>
      <c r="R123" s="245"/>
      <c r="S123" s="245"/>
      <c r="T123" s="246"/>
      <c r="AT123" s="240" t="s">
        <v>402</v>
      </c>
      <c r="AU123" s="240" t="s">
        <v>87</v>
      </c>
      <c r="AV123" s="13" t="s">
        <v>87</v>
      </c>
      <c r="AW123" s="13" t="s">
        <v>43</v>
      </c>
      <c r="AX123" s="13" t="s">
        <v>24</v>
      </c>
      <c r="AY123" s="240" t="s">
        <v>281</v>
      </c>
    </row>
    <row r="124" s="1" customFormat="1" ht="16.5" customHeight="1">
      <c r="B124" s="203"/>
      <c r="C124" s="255" t="s">
        <v>330</v>
      </c>
      <c r="D124" s="255" t="s">
        <v>512</v>
      </c>
      <c r="E124" s="256" t="s">
        <v>5013</v>
      </c>
      <c r="F124" s="257" t="s">
        <v>5014</v>
      </c>
      <c r="G124" s="258" t="s">
        <v>470</v>
      </c>
      <c r="H124" s="259">
        <v>18.899999999999999</v>
      </c>
      <c r="I124" s="260"/>
      <c r="J124" s="261">
        <f>ROUND(I124*H124,2)</f>
        <v>0</v>
      </c>
      <c r="K124" s="257" t="s">
        <v>389</v>
      </c>
      <c r="L124" s="262"/>
      <c r="M124" s="263" t="s">
        <v>5</v>
      </c>
      <c r="N124" s="264" t="s">
        <v>51</v>
      </c>
      <c r="O124" s="49"/>
      <c r="P124" s="213">
        <f>O124*H124</f>
        <v>0</v>
      </c>
      <c r="Q124" s="213">
        <v>1</v>
      </c>
      <c r="R124" s="213">
        <f>Q124*H124</f>
        <v>18.899999999999999</v>
      </c>
      <c r="S124" s="213">
        <v>0</v>
      </c>
      <c r="T124" s="214">
        <f>S124*H124</f>
        <v>0</v>
      </c>
      <c r="AR124" s="26" t="s">
        <v>316</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8196</v>
      </c>
    </row>
    <row r="125" s="1" customFormat="1">
      <c r="B125" s="48"/>
      <c r="D125" s="216" t="s">
        <v>288</v>
      </c>
      <c r="F125" s="217" t="s">
        <v>5014</v>
      </c>
      <c r="I125" s="218"/>
      <c r="L125" s="48"/>
      <c r="M125" s="219"/>
      <c r="N125" s="49"/>
      <c r="O125" s="49"/>
      <c r="P125" s="49"/>
      <c r="Q125" s="49"/>
      <c r="R125" s="49"/>
      <c r="S125" s="49"/>
      <c r="T125" s="87"/>
      <c r="AT125" s="26" t="s">
        <v>288</v>
      </c>
      <c r="AU125" s="26" t="s">
        <v>87</v>
      </c>
    </row>
    <row r="126" s="13" customFormat="1">
      <c r="B126" s="239"/>
      <c r="D126" s="216" t="s">
        <v>402</v>
      </c>
      <c r="F126" s="241" t="s">
        <v>8197</v>
      </c>
      <c r="H126" s="242">
        <v>18.899999999999999</v>
      </c>
      <c r="I126" s="243"/>
      <c r="L126" s="239"/>
      <c r="M126" s="244"/>
      <c r="N126" s="245"/>
      <c r="O126" s="245"/>
      <c r="P126" s="245"/>
      <c r="Q126" s="245"/>
      <c r="R126" s="245"/>
      <c r="S126" s="245"/>
      <c r="T126" s="246"/>
      <c r="AT126" s="240" t="s">
        <v>402</v>
      </c>
      <c r="AU126" s="240" t="s">
        <v>87</v>
      </c>
      <c r="AV126" s="13" t="s">
        <v>87</v>
      </c>
      <c r="AW126" s="13" t="s">
        <v>6</v>
      </c>
      <c r="AX126" s="13" t="s">
        <v>24</v>
      </c>
      <c r="AY126" s="240" t="s">
        <v>281</v>
      </c>
    </row>
    <row r="127" s="10" customFormat="1" ht="29.88" customHeight="1">
      <c r="B127" s="192"/>
      <c r="D127" s="193" t="s">
        <v>79</v>
      </c>
      <c r="E127" s="230" t="s">
        <v>286</v>
      </c>
      <c r="F127" s="230" t="s">
        <v>1362</v>
      </c>
      <c r="I127" s="195"/>
      <c r="J127" s="231">
        <f>BK127</f>
        <v>0</v>
      </c>
      <c r="L127" s="192"/>
      <c r="M127" s="197"/>
      <c r="N127" s="198"/>
      <c r="O127" s="198"/>
      <c r="P127" s="199">
        <f>SUM(P128:P139)</f>
        <v>0</v>
      </c>
      <c r="Q127" s="198"/>
      <c r="R127" s="199">
        <f>SUM(R128:R139)</f>
        <v>3.8055599999999998</v>
      </c>
      <c r="S127" s="198"/>
      <c r="T127" s="200">
        <f>SUM(T128:T139)</f>
        <v>0</v>
      </c>
      <c r="AR127" s="193" t="s">
        <v>24</v>
      </c>
      <c r="AT127" s="201" t="s">
        <v>79</v>
      </c>
      <c r="AU127" s="201" t="s">
        <v>24</v>
      </c>
      <c r="AY127" s="193" t="s">
        <v>281</v>
      </c>
      <c r="BK127" s="202">
        <f>SUM(BK128:BK139)</f>
        <v>0</v>
      </c>
    </row>
    <row r="128" s="1" customFormat="1" ht="16.5" customHeight="1">
      <c r="B128" s="203"/>
      <c r="C128" s="204" t="s">
        <v>335</v>
      </c>
      <c r="D128" s="204" t="s">
        <v>282</v>
      </c>
      <c r="E128" s="205" t="s">
        <v>5022</v>
      </c>
      <c r="F128" s="206" t="s">
        <v>5023</v>
      </c>
      <c r="G128" s="207" t="s">
        <v>408</v>
      </c>
      <c r="H128" s="208">
        <v>2</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286</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286</v>
      </c>
      <c r="BM128" s="26" t="s">
        <v>8198</v>
      </c>
    </row>
    <row r="129" s="1" customFormat="1">
      <c r="B129" s="48"/>
      <c r="D129" s="216" t="s">
        <v>288</v>
      </c>
      <c r="F129" s="217" t="s">
        <v>5025</v>
      </c>
      <c r="I129" s="218"/>
      <c r="L129" s="48"/>
      <c r="M129" s="219"/>
      <c r="N129" s="49"/>
      <c r="O129" s="49"/>
      <c r="P129" s="49"/>
      <c r="Q129" s="49"/>
      <c r="R129" s="49"/>
      <c r="S129" s="49"/>
      <c r="T129" s="87"/>
      <c r="AT129" s="26" t="s">
        <v>288</v>
      </c>
      <c r="AU129" s="26" t="s">
        <v>87</v>
      </c>
    </row>
    <row r="130" s="13" customFormat="1">
      <c r="B130" s="239"/>
      <c r="D130" s="216" t="s">
        <v>402</v>
      </c>
      <c r="E130" s="240" t="s">
        <v>5</v>
      </c>
      <c r="F130" s="241" t="s">
        <v>8199</v>
      </c>
      <c r="H130" s="242">
        <v>2</v>
      </c>
      <c r="I130" s="243"/>
      <c r="L130" s="239"/>
      <c r="M130" s="244"/>
      <c r="N130" s="245"/>
      <c r="O130" s="245"/>
      <c r="P130" s="245"/>
      <c r="Q130" s="245"/>
      <c r="R130" s="245"/>
      <c r="S130" s="245"/>
      <c r="T130" s="246"/>
      <c r="AT130" s="240" t="s">
        <v>402</v>
      </c>
      <c r="AU130" s="240" t="s">
        <v>87</v>
      </c>
      <c r="AV130" s="13" t="s">
        <v>87</v>
      </c>
      <c r="AW130" s="13" t="s">
        <v>43</v>
      </c>
      <c r="AX130" s="13" t="s">
        <v>24</v>
      </c>
      <c r="AY130" s="240" t="s">
        <v>281</v>
      </c>
    </row>
    <row r="131" s="1" customFormat="1" ht="16.5" customHeight="1">
      <c r="B131" s="203"/>
      <c r="C131" s="255" t="s">
        <v>340</v>
      </c>
      <c r="D131" s="255" t="s">
        <v>512</v>
      </c>
      <c r="E131" s="256" t="s">
        <v>5013</v>
      </c>
      <c r="F131" s="257" t="s">
        <v>5014</v>
      </c>
      <c r="G131" s="258" t="s">
        <v>470</v>
      </c>
      <c r="H131" s="259">
        <v>3.7799999999999998</v>
      </c>
      <c r="I131" s="260"/>
      <c r="J131" s="261">
        <f>ROUND(I131*H131,2)</f>
        <v>0</v>
      </c>
      <c r="K131" s="257" t="s">
        <v>389</v>
      </c>
      <c r="L131" s="262"/>
      <c r="M131" s="263" t="s">
        <v>5</v>
      </c>
      <c r="N131" s="264" t="s">
        <v>51</v>
      </c>
      <c r="O131" s="49"/>
      <c r="P131" s="213">
        <f>O131*H131</f>
        <v>0</v>
      </c>
      <c r="Q131" s="213">
        <v>1</v>
      </c>
      <c r="R131" s="213">
        <f>Q131*H131</f>
        <v>3.7799999999999998</v>
      </c>
      <c r="S131" s="213">
        <v>0</v>
      </c>
      <c r="T131" s="214">
        <f>S131*H131</f>
        <v>0</v>
      </c>
      <c r="AR131" s="26" t="s">
        <v>316</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286</v>
      </c>
      <c r="BM131" s="26" t="s">
        <v>8200</v>
      </c>
    </row>
    <row r="132" s="1" customFormat="1">
      <c r="B132" s="48"/>
      <c r="D132" s="216" t="s">
        <v>288</v>
      </c>
      <c r="F132" s="217" t="s">
        <v>5014</v>
      </c>
      <c r="I132" s="218"/>
      <c r="L132" s="48"/>
      <c r="M132" s="219"/>
      <c r="N132" s="49"/>
      <c r="O132" s="49"/>
      <c r="P132" s="49"/>
      <c r="Q132" s="49"/>
      <c r="R132" s="49"/>
      <c r="S132" s="49"/>
      <c r="T132" s="87"/>
      <c r="AT132" s="26" t="s">
        <v>288</v>
      </c>
      <c r="AU132" s="26" t="s">
        <v>87</v>
      </c>
    </row>
    <row r="133" s="13" customFormat="1">
      <c r="B133" s="239"/>
      <c r="D133" s="216" t="s">
        <v>402</v>
      </c>
      <c r="F133" s="241" t="s">
        <v>8201</v>
      </c>
      <c r="H133" s="242">
        <v>3.7799999999999998</v>
      </c>
      <c r="I133" s="243"/>
      <c r="L133" s="239"/>
      <c r="M133" s="244"/>
      <c r="N133" s="245"/>
      <c r="O133" s="245"/>
      <c r="P133" s="245"/>
      <c r="Q133" s="245"/>
      <c r="R133" s="245"/>
      <c r="S133" s="245"/>
      <c r="T133" s="246"/>
      <c r="AT133" s="240" t="s">
        <v>402</v>
      </c>
      <c r="AU133" s="240" t="s">
        <v>87</v>
      </c>
      <c r="AV133" s="13" t="s">
        <v>87</v>
      </c>
      <c r="AW133" s="13" t="s">
        <v>6</v>
      </c>
      <c r="AX133" s="13" t="s">
        <v>24</v>
      </c>
      <c r="AY133" s="240" t="s">
        <v>281</v>
      </c>
    </row>
    <row r="134" s="1" customFormat="1" ht="25.5" customHeight="1">
      <c r="B134" s="203"/>
      <c r="C134" s="204" t="s">
        <v>345</v>
      </c>
      <c r="D134" s="204" t="s">
        <v>282</v>
      </c>
      <c r="E134" s="205" t="s">
        <v>8202</v>
      </c>
      <c r="F134" s="206" t="s">
        <v>8203</v>
      </c>
      <c r="G134" s="207" t="s">
        <v>408</v>
      </c>
      <c r="H134" s="208">
        <v>0.5</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8204</v>
      </c>
    </row>
    <row r="135" s="1" customFormat="1">
      <c r="B135" s="48"/>
      <c r="D135" s="216" t="s">
        <v>288</v>
      </c>
      <c r="F135" s="217" t="s">
        <v>8205</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8206</v>
      </c>
      <c r="H136" s="242">
        <v>0.5</v>
      </c>
      <c r="I136" s="243"/>
      <c r="L136" s="239"/>
      <c r="M136" s="244"/>
      <c r="N136" s="245"/>
      <c r="O136" s="245"/>
      <c r="P136" s="245"/>
      <c r="Q136" s="245"/>
      <c r="R136" s="245"/>
      <c r="S136" s="245"/>
      <c r="T136" s="246"/>
      <c r="AT136" s="240" t="s">
        <v>402</v>
      </c>
      <c r="AU136" s="240" t="s">
        <v>87</v>
      </c>
      <c r="AV136" s="13" t="s">
        <v>87</v>
      </c>
      <c r="AW136" s="13" t="s">
        <v>43</v>
      </c>
      <c r="AX136" s="13" t="s">
        <v>24</v>
      </c>
      <c r="AY136" s="240" t="s">
        <v>281</v>
      </c>
    </row>
    <row r="137" s="1" customFormat="1" ht="16.5" customHeight="1">
      <c r="B137" s="203"/>
      <c r="C137" s="204" t="s">
        <v>11</v>
      </c>
      <c r="D137" s="204" t="s">
        <v>282</v>
      </c>
      <c r="E137" s="205" t="s">
        <v>8056</v>
      </c>
      <c r="F137" s="206" t="s">
        <v>8057</v>
      </c>
      <c r="G137" s="207" t="s">
        <v>388</v>
      </c>
      <c r="H137" s="208">
        <v>4</v>
      </c>
      <c r="I137" s="209"/>
      <c r="J137" s="210">
        <f>ROUND(I137*H137,2)</f>
        <v>0</v>
      </c>
      <c r="K137" s="206" t="s">
        <v>389</v>
      </c>
      <c r="L137" s="48"/>
      <c r="M137" s="211" t="s">
        <v>5</v>
      </c>
      <c r="N137" s="212" t="s">
        <v>51</v>
      </c>
      <c r="O137" s="49"/>
      <c r="P137" s="213">
        <f>O137*H137</f>
        <v>0</v>
      </c>
      <c r="Q137" s="213">
        <v>0.0063899999999999998</v>
      </c>
      <c r="R137" s="213">
        <f>Q137*H137</f>
        <v>0.025559999999999999</v>
      </c>
      <c r="S137" s="213">
        <v>0</v>
      </c>
      <c r="T137" s="214">
        <f>S137*H137</f>
        <v>0</v>
      </c>
      <c r="AR137" s="26" t="s">
        <v>286</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286</v>
      </c>
      <c r="BM137" s="26" t="s">
        <v>8207</v>
      </c>
    </row>
    <row r="138" s="1" customFormat="1">
      <c r="B138" s="48"/>
      <c r="D138" s="216" t="s">
        <v>288</v>
      </c>
      <c r="F138" s="217" t="s">
        <v>8059</v>
      </c>
      <c r="I138" s="218"/>
      <c r="L138" s="48"/>
      <c r="M138" s="219"/>
      <c r="N138" s="49"/>
      <c r="O138" s="49"/>
      <c r="P138" s="49"/>
      <c r="Q138" s="49"/>
      <c r="R138" s="49"/>
      <c r="S138" s="49"/>
      <c r="T138" s="87"/>
      <c r="AT138" s="26" t="s">
        <v>288</v>
      </c>
      <c r="AU138" s="26" t="s">
        <v>87</v>
      </c>
    </row>
    <row r="139" s="13" customFormat="1">
      <c r="B139" s="239"/>
      <c r="D139" s="216" t="s">
        <v>402</v>
      </c>
      <c r="E139" s="240" t="s">
        <v>5</v>
      </c>
      <c r="F139" s="241" t="s">
        <v>8208</v>
      </c>
      <c r="H139" s="242">
        <v>4</v>
      </c>
      <c r="I139" s="243"/>
      <c r="L139" s="239"/>
      <c r="M139" s="244"/>
      <c r="N139" s="245"/>
      <c r="O139" s="245"/>
      <c r="P139" s="245"/>
      <c r="Q139" s="245"/>
      <c r="R139" s="245"/>
      <c r="S139" s="245"/>
      <c r="T139" s="246"/>
      <c r="AT139" s="240" t="s">
        <v>402</v>
      </c>
      <c r="AU139" s="240" t="s">
        <v>87</v>
      </c>
      <c r="AV139" s="13" t="s">
        <v>87</v>
      </c>
      <c r="AW139" s="13" t="s">
        <v>43</v>
      </c>
      <c r="AX139" s="13" t="s">
        <v>24</v>
      </c>
      <c r="AY139" s="240" t="s">
        <v>281</v>
      </c>
    </row>
    <row r="140" s="10" customFormat="1" ht="29.88" customHeight="1">
      <c r="B140" s="192"/>
      <c r="D140" s="193" t="s">
        <v>79</v>
      </c>
      <c r="E140" s="230" t="s">
        <v>280</v>
      </c>
      <c r="F140" s="230" t="s">
        <v>501</v>
      </c>
      <c r="I140" s="195"/>
      <c r="J140" s="231">
        <f>BK140</f>
        <v>0</v>
      </c>
      <c r="L140" s="192"/>
      <c r="M140" s="197"/>
      <c r="N140" s="198"/>
      <c r="O140" s="198"/>
      <c r="P140" s="199">
        <f>SUM(P141:P142)</f>
        <v>0</v>
      </c>
      <c r="Q140" s="198"/>
      <c r="R140" s="199">
        <f>SUM(R141:R142)</f>
        <v>3.4763000000000002</v>
      </c>
      <c r="S140" s="198"/>
      <c r="T140" s="200">
        <f>SUM(T141:T142)</f>
        <v>0</v>
      </c>
      <c r="AR140" s="193" t="s">
        <v>24</v>
      </c>
      <c r="AT140" s="201" t="s">
        <v>79</v>
      </c>
      <c r="AU140" s="201" t="s">
        <v>24</v>
      </c>
      <c r="AY140" s="193" t="s">
        <v>281</v>
      </c>
      <c r="BK140" s="202">
        <f>SUM(BK141:BK142)</f>
        <v>0</v>
      </c>
    </row>
    <row r="141" s="1" customFormat="1" ht="25.5" customHeight="1">
      <c r="B141" s="203"/>
      <c r="C141" s="204" t="s">
        <v>354</v>
      </c>
      <c r="D141" s="204" t="s">
        <v>282</v>
      </c>
      <c r="E141" s="205" t="s">
        <v>8063</v>
      </c>
      <c r="F141" s="206" t="s">
        <v>8064</v>
      </c>
      <c r="G141" s="207" t="s">
        <v>388</v>
      </c>
      <c r="H141" s="208">
        <v>10</v>
      </c>
      <c r="I141" s="209"/>
      <c r="J141" s="210">
        <f>ROUND(I141*H141,2)</f>
        <v>0</v>
      </c>
      <c r="K141" s="206" t="s">
        <v>389</v>
      </c>
      <c r="L141" s="48"/>
      <c r="M141" s="211" t="s">
        <v>5</v>
      </c>
      <c r="N141" s="212" t="s">
        <v>51</v>
      </c>
      <c r="O141" s="49"/>
      <c r="P141" s="213">
        <f>O141*H141</f>
        <v>0</v>
      </c>
      <c r="Q141" s="213">
        <v>0.34762999999999999</v>
      </c>
      <c r="R141" s="213">
        <f>Q141*H141</f>
        <v>3.4763000000000002</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8209</v>
      </c>
    </row>
    <row r="142" s="1" customFormat="1">
      <c r="B142" s="48"/>
      <c r="D142" s="216" t="s">
        <v>288</v>
      </c>
      <c r="F142" s="217" t="s">
        <v>8066</v>
      </c>
      <c r="I142" s="218"/>
      <c r="L142" s="48"/>
      <c r="M142" s="219"/>
      <c r="N142" s="49"/>
      <c r="O142" s="49"/>
      <c r="P142" s="49"/>
      <c r="Q142" s="49"/>
      <c r="R142" s="49"/>
      <c r="S142" s="49"/>
      <c r="T142" s="87"/>
      <c r="AT142" s="26" t="s">
        <v>288</v>
      </c>
      <c r="AU142" s="26" t="s">
        <v>87</v>
      </c>
    </row>
    <row r="143" s="10" customFormat="1" ht="29.88" customHeight="1">
      <c r="B143" s="192"/>
      <c r="D143" s="193" t="s">
        <v>79</v>
      </c>
      <c r="E143" s="230" t="s">
        <v>7951</v>
      </c>
      <c r="F143" s="230" t="s">
        <v>7952</v>
      </c>
      <c r="I143" s="195"/>
      <c r="J143" s="231">
        <f>BK143</f>
        <v>0</v>
      </c>
      <c r="L143" s="192"/>
      <c r="M143" s="197"/>
      <c r="N143" s="198"/>
      <c r="O143" s="198"/>
      <c r="P143" s="199">
        <f>SUM(P144:P152)</f>
        <v>0</v>
      </c>
      <c r="Q143" s="198"/>
      <c r="R143" s="199">
        <f>SUM(R144:R152)</f>
        <v>0</v>
      </c>
      <c r="S143" s="198"/>
      <c r="T143" s="200">
        <f>SUM(T144:T152)</f>
        <v>0</v>
      </c>
      <c r="AR143" s="193" t="s">
        <v>24</v>
      </c>
      <c r="AT143" s="201" t="s">
        <v>79</v>
      </c>
      <c r="AU143" s="201" t="s">
        <v>24</v>
      </c>
      <c r="AY143" s="193" t="s">
        <v>281</v>
      </c>
      <c r="BK143" s="202">
        <f>SUM(BK144:BK152)</f>
        <v>0</v>
      </c>
    </row>
    <row r="144" s="1" customFormat="1" ht="25.5" customHeight="1">
      <c r="B144" s="203"/>
      <c r="C144" s="204" t="s">
        <v>359</v>
      </c>
      <c r="D144" s="204" t="s">
        <v>282</v>
      </c>
      <c r="E144" s="205" t="s">
        <v>7953</v>
      </c>
      <c r="F144" s="206" t="s">
        <v>7954</v>
      </c>
      <c r="G144" s="207" t="s">
        <v>470</v>
      </c>
      <c r="H144" s="208">
        <v>4.3799999999999999</v>
      </c>
      <c r="I144" s="209"/>
      <c r="J144" s="210">
        <f>ROUND(I144*H144,2)</f>
        <v>0</v>
      </c>
      <c r="K144" s="206" t="s">
        <v>389</v>
      </c>
      <c r="L144" s="48"/>
      <c r="M144" s="211" t="s">
        <v>5</v>
      </c>
      <c r="N144" s="212" t="s">
        <v>51</v>
      </c>
      <c r="O144" s="49"/>
      <c r="P144" s="213">
        <f>O144*H144</f>
        <v>0</v>
      </c>
      <c r="Q144" s="213">
        <v>0</v>
      </c>
      <c r="R144" s="213">
        <f>Q144*H144</f>
        <v>0</v>
      </c>
      <c r="S144" s="213">
        <v>0</v>
      </c>
      <c r="T144" s="214">
        <f>S144*H144</f>
        <v>0</v>
      </c>
      <c r="AR144" s="26" t="s">
        <v>286</v>
      </c>
      <c r="AT144" s="26" t="s">
        <v>282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286</v>
      </c>
      <c r="BM144" s="26" t="s">
        <v>8210</v>
      </c>
    </row>
    <row r="145" s="1" customFormat="1">
      <c r="B145" s="48"/>
      <c r="D145" s="216" t="s">
        <v>288</v>
      </c>
      <c r="F145" s="217" t="s">
        <v>7956</v>
      </c>
      <c r="I145" s="218"/>
      <c r="L145" s="48"/>
      <c r="M145" s="219"/>
      <c r="N145" s="49"/>
      <c r="O145" s="49"/>
      <c r="P145" s="49"/>
      <c r="Q145" s="49"/>
      <c r="R145" s="49"/>
      <c r="S145" s="49"/>
      <c r="T145" s="87"/>
      <c r="AT145" s="26" t="s">
        <v>288</v>
      </c>
      <c r="AU145" s="26" t="s">
        <v>87</v>
      </c>
    </row>
    <row r="146" s="1" customFormat="1" ht="25.5" customHeight="1">
      <c r="B146" s="203"/>
      <c r="C146" s="204" t="s">
        <v>365</v>
      </c>
      <c r="D146" s="204" t="s">
        <v>282</v>
      </c>
      <c r="E146" s="205" t="s">
        <v>7958</v>
      </c>
      <c r="F146" s="206" t="s">
        <v>7959</v>
      </c>
      <c r="G146" s="207" t="s">
        <v>470</v>
      </c>
      <c r="H146" s="208">
        <v>35.039999999999999</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286</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286</v>
      </c>
      <c r="BM146" s="26" t="s">
        <v>8211</v>
      </c>
    </row>
    <row r="147" s="1" customFormat="1">
      <c r="B147" s="48"/>
      <c r="D147" s="216" t="s">
        <v>288</v>
      </c>
      <c r="F147" s="217" t="s">
        <v>7961</v>
      </c>
      <c r="I147" s="218"/>
      <c r="L147" s="48"/>
      <c r="M147" s="219"/>
      <c r="N147" s="49"/>
      <c r="O147" s="49"/>
      <c r="P147" s="49"/>
      <c r="Q147" s="49"/>
      <c r="R147" s="49"/>
      <c r="S147" s="49"/>
      <c r="T147" s="87"/>
      <c r="AT147" s="26" t="s">
        <v>288</v>
      </c>
      <c r="AU147" s="26" t="s">
        <v>87</v>
      </c>
    </row>
    <row r="148" s="13" customFormat="1">
      <c r="B148" s="239"/>
      <c r="D148" s="216" t="s">
        <v>402</v>
      </c>
      <c r="F148" s="241" t="s">
        <v>8212</v>
      </c>
      <c r="H148" s="242">
        <v>35.039999999999999</v>
      </c>
      <c r="I148" s="243"/>
      <c r="L148" s="239"/>
      <c r="M148" s="244"/>
      <c r="N148" s="245"/>
      <c r="O148" s="245"/>
      <c r="P148" s="245"/>
      <c r="Q148" s="245"/>
      <c r="R148" s="245"/>
      <c r="S148" s="245"/>
      <c r="T148" s="246"/>
      <c r="AT148" s="240" t="s">
        <v>402</v>
      </c>
      <c r="AU148" s="240" t="s">
        <v>87</v>
      </c>
      <c r="AV148" s="13" t="s">
        <v>87</v>
      </c>
      <c r="AW148" s="13" t="s">
        <v>6</v>
      </c>
      <c r="AX148" s="13" t="s">
        <v>24</v>
      </c>
      <c r="AY148" s="240" t="s">
        <v>281</v>
      </c>
    </row>
    <row r="149" s="1" customFormat="1" ht="16.5" customHeight="1">
      <c r="B149" s="203"/>
      <c r="C149" s="204" t="s">
        <v>370</v>
      </c>
      <c r="D149" s="204" t="s">
        <v>282</v>
      </c>
      <c r="E149" s="205" t="s">
        <v>7963</v>
      </c>
      <c r="F149" s="206" t="s">
        <v>7964</v>
      </c>
      <c r="G149" s="207" t="s">
        <v>470</v>
      </c>
      <c r="H149" s="208">
        <v>2.7999999999999998</v>
      </c>
      <c r="I149" s="209"/>
      <c r="J149" s="210">
        <f>ROUND(I149*H149,2)</f>
        <v>0</v>
      </c>
      <c r="K149" s="206" t="s">
        <v>389</v>
      </c>
      <c r="L149" s="48"/>
      <c r="M149" s="211" t="s">
        <v>5</v>
      </c>
      <c r="N149" s="212" t="s">
        <v>51</v>
      </c>
      <c r="O149" s="49"/>
      <c r="P149" s="213">
        <f>O149*H149</f>
        <v>0</v>
      </c>
      <c r="Q149" s="213">
        <v>0</v>
      </c>
      <c r="R149" s="213">
        <f>Q149*H149</f>
        <v>0</v>
      </c>
      <c r="S149" s="213">
        <v>0</v>
      </c>
      <c r="T149" s="214">
        <f>S149*H149</f>
        <v>0</v>
      </c>
      <c r="AR149" s="26" t="s">
        <v>286</v>
      </c>
      <c r="AT149" s="26" t="s">
        <v>282</v>
      </c>
      <c r="AU149" s="26" t="s">
        <v>87</v>
      </c>
      <c r="AY149" s="26" t="s">
        <v>281</v>
      </c>
      <c r="BE149" s="215">
        <f>IF(N149="základní",J149,0)</f>
        <v>0</v>
      </c>
      <c r="BF149" s="215">
        <f>IF(N149="snížená",J149,0)</f>
        <v>0</v>
      </c>
      <c r="BG149" s="215">
        <f>IF(N149="zákl. přenesená",J149,0)</f>
        <v>0</v>
      </c>
      <c r="BH149" s="215">
        <f>IF(N149="sníž. přenesená",J149,0)</f>
        <v>0</v>
      </c>
      <c r="BI149" s="215">
        <f>IF(N149="nulová",J149,0)</f>
        <v>0</v>
      </c>
      <c r="BJ149" s="26" t="s">
        <v>24</v>
      </c>
      <c r="BK149" s="215">
        <f>ROUND(I149*H149,2)</f>
        <v>0</v>
      </c>
      <c r="BL149" s="26" t="s">
        <v>286</v>
      </c>
      <c r="BM149" s="26" t="s">
        <v>8213</v>
      </c>
    </row>
    <row r="150" s="1" customFormat="1">
      <c r="B150" s="48"/>
      <c r="D150" s="216" t="s">
        <v>288</v>
      </c>
      <c r="F150" s="217" t="s">
        <v>7966</v>
      </c>
      <c r="I150" s="218"/>
      <c r="L150" s="48"/>
      <c r="M150" s="219"/>
      <c r="N150" s="49"/>
      <c r="O150" s="49"/>
      <c r="P150" s="49"/>
      <c r="Q150" s="49"/>
      <c r="R150" s="49"/>
      <c r="S150" s="49"/>
      <c r="T150" s="87"/>
      <c r="AT150" s="26" t="s">
        <v>288</v>
      </c>
      <c r="AU150" s="26" t="s">
        <v>87</v>
      </c>
    </row>
    <row r="151" s="1" customFormat="1" ht="16.5" customHeight="1">
      <c r="B151" s="203"/>
      <c r="C151" s="204" t="s">
        <v>655</v>
      </c>
      <c r="D151" s="204" t="s">
        <v>282</v>
      </c>
      <c r="E151" s="205" t="s">
        <v>8168</v>
      </c>
      <c r="F151" s="206" t="s">
        <v>8169</v>
      </c>
      <c r="G151" s="207" t="s">
        <v>470</v>
      </c>
      <c r="H151" s="208">
        <v>1.5800000000000001</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286</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286</v>
      </c>
      <c r="BM151" s="26" t="s">
        <v>8214</v>
      </c>
    </row>
    <row r="152" s="1" customFormat="1">
      <c r="B152" s="48"/>
      <c r="D152" s="216" t="s">
        <v>288</v>
      </c>
      <c r="F152" s="217" t="s">
        <v>8215</v>
      </c>
      <c r="I152" s="218"/>
      <c r="L152" s="48"/>
      <c r="M152" s="219"/>
      <c r="N152" s="49"/>
      <c r="O152" s="49"/>
      <c r="P152" s="49"/>
      <c r="Q152" s="49"/>
      <c r="R152" s="49"/>
      <c r="S152" s="49"/>
      <c r="T152" s="87"/>
      <c r="AT152" s="26" t="s">
        <v>288</v>
      </c>
      <c r="AU152" s="26" t="s">
        <v>87</v>
      </c>
    </row>
    <row r="153" s="10" customFormat="1" ht="29.88" customHeight="1">
      <c r="B153" s="192"/>
      <c r="D153" s="193" t="s">
        <v>79</v>
      </c>
      <c r="E153" s="230" t="s">
        <v>518</v>
      </c>
      <c r="F153" s="230" t="s">
        <v>519</v>
      </c>
      <c r="I153" s="195"/>
      <c r="J153" s="231">
        <f>BK153</f>
        <v>0</v>
      </c>
      <c r="L153" s="192"/>
      <c r="M153" s="197"/>
      <c r="N153" s="198"/>
      <c r="O153" s="198"/>
      <c r="P153" s="199">
        <f>SUM(P154:P155)</f>
        <v>0</v>
      </c>
      <c r="Q153" s="198"/>
      <c r="R153" s="199">
        <f>SUM(R154:R155)</f>
        <v>0</v>
      </c>
      <c r="S153" s="198"/>
      <c r="T153" s="200">
        <f>SUM(T154:T155)</f>
        <v>0</v>
      </c>
      <c r="AR153" s="193" t="s">
        <v>24</v>
      </c>
      <c r="AT153" s="201" t="s">
        <v>79</v>
      </c>
      <c r="AU153" s="201" t="s">
        <v>24</v>
      </c>
      <c r="AY153" s="193" t="s">
        <v>281</v>
      </c>
      <c r="BK153" s="202">
        <f>SUM(BK154:BK155)</f>
        <v>0</v>
      </c>
    </row>
    <row r="154" s="1" customFormat="1" ht="16.5" customHeight="1">
      <c r="B154" s="203"/>
      <c r="C154" s="204" t="s">
        <v>10</v>
      </c>
      <c r="D154" s="204" t="s">
        <v>282</v>
      </c>
      <c r="E154" s="205" t="s">
        <v>5088</v>
      </c>
      <c r="F154" s="206" t="s">
        <v>5089</v>
      </c>
      <c r="G154" s="207" t="s">
        <v>470</v>
      </c>
      <c r="H154" s="208">
        <v>0.099000000000000005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8216</v>
      </c>
    </row>
    <row r="155" s="1" customFormat="1">
      <c r="B155" s="48"/>
      <c r="D155" s="216" t="s">
        <v>288</v>
      </c>
      <c r="F155" s="217" t="s">
        <v>5091</v>
      </c>
      <c r="I155" s="218"/>
      <c r="L155" s="48"/>
      <c r="M155" s="219"/>
      <c r="N155" s="49"/>
      <c r="O155" s="49"/>
      <c r="P155" s="49"/>
      <c r="Q155" s="49"/>
      <c r="R155" s="49"/>
      <c r="S155" s="49"/>
      <c r="T155" s="87"/>
      <c r="AT155" s="26" t="s">
        <v>288</v>
      </c>
      <c r="AU155" s="26" t="s">
        <v>87</v>
      </c>
    </row>
    <row r="156" s="10" customFormat="1" ht="37.44" customHeight="1">
      <c r="B156" s="192"/>
      <c r="D156" s="193" t="s">
        <v>79</v>
      </c>
      <c r="E156" s="194" t="s">
        <v>2270</v>
      </c>
      <c r="F156" s="194" t="s">
        <v>2271</v>
      </c>
      <c r="I156" s="195"/>
      <c r="J156" s="196">
        <f>BK156</f>
        <v>0</v>
      </c>
      <c r="L156" s="192"/>
      <c r="M156" s="197"/>
      <c r="N156" s="198"/>
      <c r="O156" s="198"/>
      <c r="P156" s="199">
        <f>P157+P168</f>
        <v>0</v>
      </c>
      <c r="Q156" s="198"/>
      <c r="R156" s="199">
        <f>R157+R168</f>
        <v>0.077960000000000015</v>
      </c>
      <c r="S156" s="198"/>
      <c r="T156" s="200">
        <f>T157+T168</f>
        <v>0</v>
      </c>
      <c r="AR156" s="193" t="s">
        <v>87</v>
      </c>
      <c r="AT156" s="201" t="s">
        <v>79</v>
      </c>
      <c r="AU156" s="201" t="s">
        <v>80</v>
      </c>
      <c r="AY156" s="193" t="s">
        <v>281</v>
      </c>
      <c r="BK156" s="202">
        <f>BK157+BK168</f>
        <v>0</v>
      </c>
    </row>
    <row r="157" s="10" customFormat="1" ht="19.92" customHeight="1">
      <c r="B157" s="192"/>
      <c r="D157" s="193" t="s">
        <v>79</v>
      </c>
      <c r="E157" s="230" t="s">
        <v>5661</v>
      </c>
      <c r="F157" s="230" t="s">
        <v>5662</v>
      </c>
      <c r="I157" s="195"/>
      <c r="J157" s="231">
        <f>BK157</f>
        <v>0</v>
      </c>
      <c r="L157" s="192"/>
      <c r="M157" s="197"/>
      <c r="N157" s="198"/>
      <c r="O157" s="198"/>
      <c r="P157" s="199">
        <f>SUM(P158:P167)</f>
        <v>0</v>
      </c>
      <c r="Q157" s="198"/>
      <c r="R157" s="199">
        <f>SUM(R158:R167)</f>
        <v>0.076860000000000012</v>
      </c>
      <c r="S157" s="198"/>
      <c r="T157" s="200">
        <f>SUM(T158:T167)</f>
        <v>0</v>
      </c>
      <c r="AR157" s="193" t="s">
        <v>87</v>
      </c>
      <c r="AT157" s="201" t="s">
        <v>79</v>
      </c>
      <c r="AU157" s="201" t="s">
        <v>24</v>
      </c>
      <c r="AY157" s="193" t="s">
        <v>281</v>
      </c>
      <c r="BK157" s="202">
        <f>SUM(BK158:BK167)</f>
        <v>0</v>
      </c>
    </row>
    <row r="158" s="1" customFormat="1" ht="25.5" customHeight="1">
      <c r="B158" s="203"/>
      <c r="C158" s="204" t="s">
        <v>670</v>
      </c>
      <c r="D158" s="204" t="s">
        <v>282</v>
      </c>
      <c r="E158" s="205" t="s">
        <v>5671</v>
      </c>
      <c r="F158" s="206" t="s">
        <v>5672</v>
      </c>
      <c r="G158" s="207" t="s">
        <v>394</v>
      </c>
      <c r="H158" s="208">
        <v>13</v>
      </c>
      <c r="I158" s="209"/>
      <c r="J158" s="210">
        <f>ROUND(I158*H158,2)</f>
        <v>0</v>
      </c>
      <c r="K158" s="206" t="s">
        <v>389</v>
      </c>
      <c r="L158" s="48"/>
      <c r="M158" s="211" t="s">
        <v>5</v>
      </c>
      <c r="N158" s="212" t="s">
        <v>51</v>
      </c>
      <c r="O158" s="49"/>
      <c r="P158" s="213">
        <f>O158*H158</f>
        <v>0</v>
      </c>
      <c r="Q158" s="213">
        <v>0.0049300000000000004</v>
      </c>
      <c r="R158" s="213">
        <f>Q158*H158</f>
        <v>0.064090000000000008</v>
      </c>
      <c r="S158" s="213">
        <v>0</v>
      </c>
      <c r="T158" s="214">
        <f>S158*H158</f>
        <v>0</v>
      </c>
      <c r="AR158" s="26" t="s">
        <v>354</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354</v>
      </c>
      <c r="BM158" s="26" t="s">
        <v>8217</v>
      </c>
    </row>
    <row r="159" s="1" customFormat="1">
      <c r="B159" s="48"/>
      <c r="D159" s="216" t="s">
        <v>288</v>
      </c>
      <c r="F159" s="217" t="s">
        <v>5674</v>
      </c>
      <c r="I159" s="218"/>
      <c r="L159" s="48"/>
      <c r="M159" s="219"/>
      <c r="N159" s="49"/>
      <c r="O159" s="49"/>
      <c r="P159" s="49"/>
      <c r="Q159" s="49"/>
      <c r="R159" s="49"/>
      <c r="S159" s="49"/>
      <c r="T159" s="87"/>
      <c r="AT159" s="26" t="s">
        <v>288</v>
      </c>
      <c r="AU159" s="26" t="s">
        <v>87</v>
      </c>
    </row>
    <row r="160" s="1" customFormat="1" ht="16.5" customHeight="1">
      <c r="B160" s="203"/>
      <c r="C160" s="204" t="s">
        <v>677</v>
      </c>
      <c r="D160" s="204" t="s">
        <v>282</v>
      </c>
      <c r="E160" s="205" t="s">
        <v>5675</v>
      </c>
      <c r="F160" s="206" t="s">
        <v>5676</v>
      </c>
      <c r="G160" s="207" t="s">
        <v>394</v>
      </c>
      <c r="H160" s="208">
        <v>1</v>
      </c>
      <c r="I160" s="209"/>
      <c r="J160" s="210">
        <f>ROUND(I160*H160,2)</f>
        <v>0</v>
      </c>
      <c r="K160" s="206" t="s">
        <v>389</v>
      </c>
      <c r="L160" s="48"/>
      <c r="M160" s="211" t="s">
        <v>5</v>
      </c>
      <c r="N160" s="212" t="s">
        <v>51</v>
      </c>
      <c r="O160" s="49"/>
      <c r="P160" s="213">
        <f>O160*H160</f>
        <v>0</v>
      </c>
      <c r="Q160" s="213">
        <v>0.0086099999999999996</v>
      </c>
      <c r="R160" s="213">
        <f>Q160*H160</f>
        <v>0.0086099999999999996</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8218</v>
      </c>
    </row>
    <row r="161" s="1" customFormat="1">
      <c r="B161" s="48"/>
      <c r="D161" s="216" t="s">
        <v>288</v>
      </c>
      <c r="F161" s="217" t="s">
        <v>5678</v>
      </c>
      <c r="I161" s="218"/>
      <c r="L161" s="48"/>
      <c r="M161" s="219"/>
      <c r="N161" s="49"/>
      <c r="O161" s="49"/>
      <c r="P161" s="49"/>
      <c r="Q161" s="49"/>
      <c r="R161" s="49"/>
      <c r="S161" s="49"/>
      <c r="T161" s="87"/>
      <c r="AT161" s="26" t="s">
        <v>288</v>
      </c>
      <c r="AU161" s="26" t="s">
        <v>87</v>
      </c>
    </row>
    <row r="162" s="1" customFormat="1" ht="25.5" customHeight="1">
      <c r="B162" s="203"/>
      <c r="C162" s="204" t="s">
        <v>685</v>
      </c>
      <c r="D162" s="204" t="s">
        <v>282</v>
      </c>
      <c r="E162" s="205" t="s">
        <v>8219</v>
      </c>
      <c r="F162" s="206" t="s">
        <v>8220</v>
      </c>
      <c r="G162" s="207" t="s">
        <v>515</v>
      </c>
      <c r="H162" s="208">
        <v>2</v>
      </c>
      <c r="I162" s="209"/>
      <c r="J162" s="210">
        <f>ROUND(I162*H162,2)</f>
        <v>0</v>
      </c>
      <c r="K162" s="206" t="s">
        <v>389</v>
      </c>
      <c r="L162" s="48"/>
      <c r="M162" s="211" t="s">
        <v>5</v>
      </c>
      <c r="N162" s="212" t="s">
        <v>51</v>
      </c>
      <c r="O162" s="49"/>
      <c r="P162" s="213">
        <f>O162*H162</f>
        <v>0</v>
      </c>
      <c r="Q162" s="213">
        <v>0.0020799999999999998</v>
      </c>
      <c r="R162" s="213">
        <f>Q162*H162</f>
        <v>0.0041599999999999996</v>
      </c>
      <c r="S162" s="213">
        <v>0</v>
      </c>
      <c r="T162" s="214">
        <f>S162*H162</f>
        <v>0</v>
      </c>
      <c r="AR162" s="26" t="s">
        <v>354</v>
      </c>
      <c r="AT162" s="26" t="s">
        <v>282</v>
      </c>
      <c r="AU162" s="26" t="s">
        <v>87</v>
      </c>
      <c r="AY162" s="26" t="s">
        <v>281</v>
      </c>
      <c r="BE162" s="215">
        <f>IF(N162="základní",J162,0)</f>
        <v>0</v>
      </c>
      <c r="BF162" s="215">
        <f>IF(N162="snížená",J162,0)</f>
        <v>0</v>
      </c>
      <c r="BG162" s="215">
        <f>IF(N162="zákl. přenesená",J162,0)</f>
        <v>0</v>
      </c>
      <c r="BH162" s="215">
        <f>IF(N162="sníž. přenesená",J162,0)</f>
        <v>0</v>
      </c>
      <c r="BI162" s="215">
        <f>IF(N162="nulová",J162,0)</f>
        <v>0</v>
      </c>
      <c r="BJ162" s="26" t="s">
        <v>24</v>
      </c>
      <c r="BK162" s="215">
        <f>ROUND(I162*H162,2)</f>
        <v>0</v>
      </c>
      <c r="BL162" s="26" t="s">
        <v>354</v>
      </c>
      <c r="BM162" s="26" t="s">
        <v>8221</v>
      </c>
    </row>
    <row r="163" s="1" customFormat="1">
      <c r="B163" s="48"/>
      <c r="D163" s="216" t="s">
        <v>288</v>
      </c>
      <c r="F163" s="217" t="s">
        <v>8222</v>
      </c>
      <c r="I163" s="218"/>
      <c r="L163" s="48"/>
      <c r="M163" s="219"/>
      <c r="N163" s="49"/>
      <c r="O163" s="49"/>
      <c r="P163" s="49"/>
      <c r="Q163" s="49"/>
      <c r="R163" s="49"/>
      <c r="S163" s="49"/>
      <c r="T163" s="87"/>
      <c r="AT163" s="26" t="s">
        <v>288</v>
      </c>
      <c r="AU163" s="26" t="s">
        <v>87</v>
      </c>
    </row>
    <row r="164" s="1" customFormat="1" ht="16.5" customHeight="1">
      <c r="B164" s="203"/>
      <c r="C164" s="204" t="s">
        <v>692</v>
      </c>
      <c r="D164" s="204" t="s">
        <v>282</v>
      </c>
      <c r="E164" s="205" t="s">
        <v>8223</v>
      </c>
      <c r="F164" s="206" t="s">
        <v>8224</v>
      </c>
      <c r="G164" s="207" t="s">
        <v>285</v>
      </c>
      <c r="H164" s="208">
        <v>1</v>
      </c>
      <c r="I164" s="209"/>
      <c r="J164" s="210">
        <f>ROUND(I164*H164,2)</f>
        <v>0</v>
      </c>
      <c r="K164" s="206" t="s">
        <v>5</v>
      </c>
      <c r="L164" s="48"/>
      <c r="M164" s="211" t="s">
        <v>5</v>
      </c>
      <c r="N164" s="212" t="s">
        <v>51</v>
      </c>
      <c r="O164" s="49"/>
      <c r="P164" s="213">
        <f>O164*H164</f>
        <v>0</v>
      </c>
      <c r="Q164" s="213">
        <v>0</v>
      </c>
      <c r="R164" s="213">
        <f>Q164*H164</f>
        <v>0</v>
      </c>
      <c r="S164" s="213">
        <v>0</v>
      </c>
      <c r="T164" s="214">
        <f>S164*H164</f>
        <v>0</v>
      </c>
      <c r="AR164" s="26" t="s">
        <v>354</v>
      </c>
      <c r="AT164" s="26" t="s">
        <v>282</v>
      </c>
      <c r="AU164" s="26" t="s">
        <v>87</v>
      </c>
      <c r="AY164" s="26" t="s">
        <v>281</v>
      </c>
      <c r="BE164" s="215">
        <f>IF(N164="základní",J164,0)</f>
        <v>0</v>
      </c>
      <c r="BF164" s="215">
        <f>IF(N164="snížená",J164,0)</f>
        <v>0</v>
      </c>
      <c r="BG164" s="215">
        <f>IF(N164="zákl. přenesená",J164,0)</f>
        <v>0</v>
      </c>
      <c r="BH164" s="215">
        <f>IF(N164="sníž. přenesená",J164,0)</f>
        <v>0</v>
      </c>
      <c r="BI164" s="215">
        <f>IF(N164="nulová",J164,0)</f>
        <v>0</v>
      </c>
      <c r="BJ164" s="26" t="s">
        <v>24</v>
      </c>
      <c r="BK164" s="215">
        <f>ROUND(I164*H164,2)</f>
        <v>0</v>
      </c>
      <c r="BL164" s="26" t="s">
        <v>354</v>
      </c>
      <c r="BM164" s="26" t="s">
        <v>8225</v>
      </c>
    </row>
    <row r="165" s="1" customFormat="1">
      <c r="B165" s="48"/>
      <c r="D165" s="216" t="s">
        <v>288</v>
      </c>
      <c r="F165" s="217" t="s">
        <v>8224</v>
      </c>
      <c r="I165" s="218"/>
      <c r="L165" s="48"/>
      <c r="M165" s="219"/>
      <c r="N165" s="49"/>
      <c r="O165" s="49"/>
      <c r="P165" s="49"/>
      <c r="Q165" s="49"/>
      <c r="R165" s="49"/>
      <c r="S165" s="49"/>
      <c r="T165" s="87"/>
      <c r="AT165" s="26" t="s">
        <v>288</v>
      </c>
      <c r="AU165" s="26" t="s">
        <v>87</v>
      </c>
    </row>
    <row r="166" s="1" customFormat="1" ht="16.5" customHeight="1">
      <c r="B166" s="203"/>
      <c r="C166" s="204" t="s">
        <v>699</v>
      </c>
      <c r="D166" s="204" t="s">
        <v>282</v>
      </c>
      <c r="E166" s="205" t="s">
        <v>5728</v>
      </c>
      <c r="F166" s="206" t="s">
        <v>5729</v>
      </c>
      <c r="G166" s="207" t="s">
        <v>470</v>
      </c>
      <c r="H166" s="208">
        <v>0.076999999999999999</v>
      </c>
      <c r="I166" s="209"/>
      <c r="J166" s="210">
        <f>ROUND(I166*H166,2)</f>
        <v>0</v>
      </c>
      <c r="K166" s="206" t="s">
        <v>389</v>
      </c>
      <c r="L166" s="48"/>
      <c r="M166" s="211" t="s">
        <v>5</v>
      </c>
      <c r="N166" s="212" t="s">
        <v>51</v>
      </c>
      <c r="O166" s="49"/>
      <c r="P166" s="213">
        <f>O166*H166</f>
        <v>0</v>
      </c>
      <c r="Q166" s="213">
        <v>0</v>
      </c>
      <c r="R166" s="213">
        <f>Q166*H166</f>
        <v>0</v>
      </c>
      <c r="S166" s="213">
        <v>0</v>
      </c>
      <c r="T166" s="214">
        <f>S166*H166</f>
        <v>0</v>
      </c>
      <c r="AR166" s="26" t="s">
        <v>354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8226</v>
      </c>
    </row>
    <row r="167" s="1" customFormat="1">
      <c r="B167" s="48"/>
      <c r="D167" s="216" t="s">
        <v>288</v>
      </c>
      <c r="F167" s="217" t="s">
        <v>5731</v>
      </c>
      <c r="I167" s="218"/>
      <c r="L167" s="48"/>
      <c r="M167" s="219"/>
      <c r="N167" s="49"/>
      <c r="O167" s="49"/>
      <c r="P167" s="49"/>
      <c r="Q167" s="49"/>
      <c r="R167" s="49"/>
      <c r="S167" s="49"/>
      <c r="T167" s="87"/>
      <c r="AT167" s="26" t="s">
        <v>288</v>
      </c>
      <c r="AU167" s="26" t="s">
        <v>87</v>
      </c>
    </row>
    <row r="168" s="10" customFormat="1" ht="29.88" customHeight="1">
      <c r="B168" s="192"/>
      <c r="D168" s="193" t="s">
        <v>79</v>
      </c>
      <c r="E168" s="230" t="s">
        <v>3558</v>
      </c>
      <c r="F168" s="230" t="s">
        <v>3559</v>
      </c>
      <c r="I168" s="195"/>
      <c r="J168" s="231">
        <f>BK168</f>
        <v>0</v>
      </c>
      <c r="L168" s="192"/>
      <c r="M168" s="197"/>
      <c r="N168" s="198"/>
      <c r="O168" s="198"/>
      <c r="P168" s="199">
        <f>SUM(P169:P176)</f>
        <v>0</v>
      </c>
      <c r="Q168" s="198"/>
      <c r="R168" s="199">
        <f>SUM(R169:R176)</f>
        <v>0.0011000000000000001</v>
      </c>
      <c r="S168" s="198"/>
      <c r="T168" s="200">
        <f>SUM(T169:T176)</f>
        <v>0</v>
      </c>
      <c r="AR168" s="193" t="s">
        <v>87</v>
      </c>
      <c r="AT168" s="201" t="s">
        <v>79</v>
      </c>
      <c r="AU168" s="201" t="s">
        <v>24</v>
      </c>
      <c r="AY168" s="193" t="s">
        <v>281</v>
      </c>
      <c r="BK168" s="202">
        <f>SUM(BK169:BK176)</f>
        <v>0</v>
      </c>
    </row>
    <row r="169" s="1" customFormat="1" ht="16.5" customHeight="1">
      <c r="B169" s="203"/>
      <c r="C169" s="204" t="s">
        <v>704</v>
      </c>
      <c r="D169" s="204" t="s">
        <v>282</v>
      </c>
      <c r="E169" s="205" t="s">
        <v>8227</v>
      </c>
      <c r="F169" s="206" t="s">
        <v>8228</v>
      </c>
      <c r="G169" s="207" t="s">
        <v>394</v>
      </c>
      <c r="H169" s="208">
        <v>13</v>
      </c>
      <c r="I169" s="209"/>
      <c r="J169" s="210">
        <f>ROUND(I169*H169,2)</f>
        <v>0</v>
      </c>
      <c r="K169" s="206" t="s">
        <v>389</v>
      </c>
      <c r="L169" s="48"/>
      <c r="M169" s="211" t="s">
        <v>5</v>
      </c>
      <c r="N169" s="212" t="s">
        <v>51</v>
      </c>
      <c r="O169" s="49"/>
      <c r="P169" s="213">
        <f>O169*H169</f>
        <v>0</v>
      </c>
      <c r="Q169" s="213">
        <v>2.0000000000000002E-05</v>
      </c>
      <c r="R169" s="213">
        <f>Q169*H169</f>
        <v>0.00026000000000000003</v>
      </c>
      <c r="S169" s="213">
        <v>0</v>
      </c>
      <c r="T169" s="214">
        <f>S169*H169</f>
        <v>0</v>
      </c>
      <c r="AR169" s="26" t="s">
        <v>354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8229</v>
      </c>
    </row>
    <row r="170" s="1" customFormat="1">
      <c r="B170" s="48"/>
      <c r="D170" s="216" t="s">
        <v>288</v>
      </c>
      <c r="F170" s="217" t="s">
        <v>8230</v>
      </c>
      <c r="I170" s="218"/>
      <c r="L170" s="48"/>
      <c r="M170" s="219"/>
      <c r="N170" s="49"/>
      <c r="O170" s="49"/>
      <c r="P170" s="49"/>
      <c r="Q170" s="49"/>
      <c r="R170" s="49"/>
      <c r="S170" s="49"/>
      <c r="T170" s="87"/>
      <c r="AT170" s="26" t="s">
        <v>288</v>
      </c>
      <c r="AU170" s="26" t="s">
        <v>87</v>
      </c>
    </row>
    <row r="171" s="1" customFormat="1" ht="16.5" customHeight="1">
      <c r="B171" s="203"/>
      <c r="C171" s="204" t="s">
        <v>717</v>
      </c>
      <c r="D171" s="204" t="s">
        <v>282</v>
      </c>
      <c r="E171" s="205" t="s">
        <v>8231</v>
      </c>
      <c r="F171" s="206" t="s">
        <v>8232</v>
      </c>
      <c r="G171" s="207" t="s">
        <v>394</v>
      </c>
      <c r="H171" s="208">
        <v>5</v>
      </c>
      <c r="I171" s="209"/>
      <c r="J171" s="210">
        <f>ROUND(I171*H171,2)</f>
        <v>0</v>
      </c>
      <c r="K171" s="206" t="s">
        <v>389</v>
      </c>
      <c r="L171" s="48"/>
      <c r="M171" s="211" t="s">
        <v>5</v>
      </c>
      <c r="N171" s="212" t="s">
        <v>51</v>
      </c>
      <c r="O171" s="49"/>
      <c r="P171" s="213">
        <f>O171*H171</f>
        <v>0</v>
      </c>
      <c r="Q171" s="213">
        <v>5.0000000000000002E-05</v>
      </c>
      <c r="R171" s="213">
        <f>Q171*H171</f>
        <v>0.00025000000000000001</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8233</v>
      </c>
    </row>
    <row r="172" s="1" customFormat="1">
      <c r="B172" s="48"/>
      <c r="D172" s="216" t="s">
        <v>288</v>
      </c>
      <c r="F172" s="217" t="s">
        <v>8234</v>
      </c>
      <c r="I172" s="218"/>
      <c r="L172" s="48"/>
      <c r="M172" s="219"/>
      <c r="N172" s="49"/>
      <c r="O172" s="49"/>
      <c r="P172" s="49"/>
      <c r="Q172" s="49"/>
      <c r="R172" s="49"/>
      <c r="S172" s="49"/>
      <c r="T172" s="87"/>
      <c r="AT172" s="26" t="s">
        <v>288</v>
      </c>
      <c r="AU172" s="26" t="s">
        <v>87</v>
      </c>
    </row>
    <row r="173" s="1" customFormat="1" ht="16.5" customHeight="1">
      <c r="B173" s="203"/>
      <c r="C173" s="204" t="s">
        <v>721</v>
      </c>
      <c r="D173" s="204" t="s">
        <v>282</v>
      </c>
      <c r="E173" s="205" t="s">
        <v>8235</v>
      </c>
      <c r="F173" s="206" t="s">
        <v>8236</v>
      </c>
      <c r="G173" s="207" t="s">
        <v>394</v>
      </c>
      <c r="H173" s="208">
        <v>13</v>
      </c>
      <c r="I173" s="209"/>
      <c r="J173" s="210">
        <f>ROUND(I173*H173,2)</f>
        <v>0</v>
      </c>
      <c r="K173" s="206" t="s">
        <v>389</v>
      </c>
      <c r="L173" s="48"/>
      <c r="M173" s="211" t="s">
        <v>5</v>
      </c>
      <c r="N173" s="212" t="s">
        <v>51</v>
      </c>
      <c r="O173" s="49"/>
      <c r="P173" s="213">
        <f>O173*H173</f>
        <v>0</v>
      </c>
      <c r="Q173" s="213">
        <v>3.0000000000000001E-05</v>
      </c>
      <c r="R173" s="213">
        <f>Q173*H173</f>
        <v>0.00038999999999999999</v>
      </c>
      <c r="S173" s="213">
        <v>0</v>
      </c>
      <c r="T173" s="214">
        <f>S173*H173</f>
        <v>0</v>
      </c>
      <c r="AR173" s="26" t="s">
        <v>354</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8237</v>
      </c>
    </row>
    <row r="174" s="1" customFormat="1">
      <c r="B174" s="48"/>
      <c r="D174" s="216" t="s">
        <v>288</v>
      </c>
      <c r="F174" s="217" t="s">
        <v>8238</v>
      </c>
      <c r="I174" s="218"/>
      <c r="L174" s="48"/>
      <c r="M174" s="219"/>
      <c r="N174" s="49"/>
      <c r="O174" s="49"/>
      <c r="P174" s="49"/>
      <c r="Q174" s="49"/>
      <c r="R174" s="49"/>
      <c r="S174" s="49"/>
      <c r="T174" s="87"/>
      <c r="AT174" s="26" t="s">
        <v>288</v>
      </c>
      <c r="AU174" s="26" t="s">
        <v>87</v>
      </c>
    </row>
    <row r="175" s="1" customFormat="1" ht="16.5" customHeight="1">
      <c r="B175" s="203"/>
      <c r="C175" s="204" t="s">
        <v>727</v>
      </c>
      <c r="D175" s="204" t="s">
        <v>282</v>
      </c>
      <c r="E175" s="205" t="s">
        <v>8239</v>
      </c>
      <c r="F175" s="206" t="s">
        <v>8240</v>
      </c>
      <c r="G175" s="207" t="s">
        <v>394</v>
      </c>
      <c r="H175" s="208">
        <v>5</v>
      </c>
      <c r="I175" s="209"/>
      <c r="J175" s="210">
        <f>ROUND(I175*H175,2)</f>
        <v>0</v>
      </c>
      <c r="K175" s="206" t="s">
        <v>389</v>
      </c>
      <c r="L175" s="48"/>
      <c r="M175" s="211" t="s">
        <v>5</v>
      </c>
      <c r="N175" s="212" t="s">
        <v>51</v>
      </c>
      <c r="O175" s="49"/>
      <c r="P175" s="213">
        <f>O175*H175</f>
        <v>0</v>
      </c>
      <c r="Q175" s="213">
        <v>4.0000000000000003E-05</v>
      </c>
      <c r="R175" s="213">
        <f>Q175*H175</f>
        <v>0.00020000000000000001</v>
      </c>
      <c r="S175" s="213">
        <v>0</v>
      </c>
      <c r="T175" s="214">
        <f>S175*H175</f>
        <v>0</v>
      </c>
      <c r="AR175" s="26" t="s">
        <v>354</v>
      </c>
      <c r="AT175" s="26" t="s">
        <v>282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354</v>
      </c>
      <c r="BM175" s="26" t="s">
        <v>8241</v>
      </c>
    </row>
    <row r="176" s="1" customFormat="1">
      <c r="B176" s="48"/>
      <c r="D176" s="216" t="s">
        <v>288</v>
      </c>
      <c r="F176" s="217" t="s">
        <v>8242</v>
      </c>
      <c r="I176" s="218"/>
      <c r="L176" s="48"/>
      <c r="M176" s="219"/>
      <c r="N176" s="49"/>
      <c r="O176" s="49"/>
      <c r="P176" s="49"/>
      <c r="Q176" s="49"/>
      <c r="R176" s="49"/>
      <c r="S176" s="49"/>
      <c r="T176" s="87"/>
      <c r="AT176" s="26" t="s">
        <v>288</v>
      </c>
      <c r="AU176" s="26" t="s">
        <v>87</v>
      </c>
    </row>
    <row r="177" s="10" customFormat="1" ht="37.44" customHeight="1">
      <c r="B177" s="192"/>
      <c r="D177" s="193" t="s">
        <v>79</v>
      </c>
      <c r="E177" s="194" t="s">
        <v>512</v>
      </c>
      <c r="F177" s="194" t="s">
        <v>6590</v>
      </c>
      <c r="I177" s="195"/>
      <c r="J177" s="196">
        <f>BK177</f>
        <v>0</v>
      </c>
      <c r="L177" s="192"/>
      <c r="M177" s="197"/>
      <c r="N177" s="198"/>
      <c r="O177" s="198"/>
      <c r="P177" s="199">
        <f>P178+P231</f>
        <v>0</v>
      </c>
      <c r="Q177" s="198"/>
      <c r="R177" s="199">
        <f>R178+R231</f>
        <v>0.25648599999999999</v>
      </c>
      <c r="S177" s="198"/>
      <c r="T177" s="200">
        <f>T178+T231</f>
        <v>0</v>
      </c>
      <c r="AR177" s="193" t="s">
        <v>294</v>
      </c>
      <c r="AT177" s="201" t="s">
        <v>79</v>
      </c>
      <c r="AU177" s="201" t="s">
        <v>80</v>
      </c>
      <c r="AY177" s="193" t="s">
        <v>281</v>
      </c>
      <c r="BK177" s="202">
        <f>BK178+BK231</f>
        <v>0</v>
      </c>
    </row>
    <row r="178" s="10" customFormat="1" ht="19.92" customHeight="1">
      <c r="B178" s="192"/>
      <c r="D178" s="193" t="s">
        <v>79</v>
      </c>
      <c r="E178" s="230" t="s">
        <v>8243</v>
      </c>
      <c r="F178" s="230" t="s">
        <v>8244</v>
      </c>
      <c r="I178" s="195"/>
      <c r="J178" s="231">
        <f>BK178</f>
        <v>0</v>
      </c>
      <c r="L178" s="192"/>
      <c r="M178" s="197"/>
      <c r="N178" s="198"/>
      <c r="O178" s="198"/>
      <c r="P178" s="199">
        <f>SUM(P179:P230)</f>
        <v>0</v>
      </c>
      <c r="Q178" s="198"/>
      <c r="R178" s="199">
        <f>SUM(R179:R230)</f>
        <v>0.25648599999999999</v>
      </c>
      <c r="S178" s="198"/>
      <c r="T178" s="200">
        <f>SUM(T179:T230)</f>
        <v>0</v>
      </c>
      <c r="AR178" s="193" t="s">
        <v>294</v>
      </c>
      <c r="AT178" s="201" t="s">
        <v>79</v>
      </c>
      <c r="AU178" s="201" t="s">
        <v>24</v>
      </c>
      <c r="AY178" s="193" t="s">
        <v>281</v>
      </c>
      <c r="BK178" s="202">
        <f>SUM(BK179:BK230)</f>
        <v>0</v>
      </c>
    </row>
    <row r="179" s="1" customFormat="1" ht="16.5" customHeight="1">
      <c r="B179" s="203"/>
      <c r="C179" s="204" t="s">
        <v>732</v>
      </c>
      <c r="D179" s="204" t="s">
        <v>282</v>
      </c>
      <c r="E179" s="205" t="s">
        <v>8245</v>
      </c>
      <c r="F179" s="206" t="s">
        <v>8246</v>
      </c>
      <c r="G179" s="207" t="s">
        <v>394</v>
      </c>
      <c r="H179" s="208">
        <v>8</v>
      </c>
      <c r="I179" s="209"/>
      <c r="J179" s="210">
        <f>ROUND(I179*H179,2)</f>
        <v>0</v>
      </c>
      <c r="K179" s="206" t="s">
        <v>389</v>
      </c>
      <c r="L179" s="48"/>
      <c r="M179" s="211" t="s">
        <v>5</v>
      </c>
      <c r="N179" s="212" t="s">
        <v>51</v>
      </c>
      <c r="O179" s="49"/>
      <c r="P179" s="213">
        <f>O179*H179</f>
        <v>0</v>
      </c>
      <c r="Q179" s="213">
        <v>6.9999999999999994E-05</v>
      </c>
      <c r="R179" s="213">
        <f>Q179*H179</f>
        <v>0.00055999999999999995</v>
      </c>
      <c r="S179" s="213">
        <v>0</v>
      </c>
      <c r="T179" s="214">
        <f>S179*H179</f>
        <v>0</v>
      </c>
      <c r="AR179" s="26" t="s">
        <v>1034</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1034</v>
      </c>
      <c r="BM179" s="26" t="s">
        <v>8247</v>
      </c>
    </row>
    <row r="180" s="1" customFormat="1">
      <c r="B180" s="48"/>
      <c r="D180" s="216" t="s">
        <v>288</v>
      </c>
      <c r="F180" s="217" t="s">
        <v>8248</v>
      </c>
      <c r="I180" s="218"/>
      <c r="L180" s="48"/>
      <c r="M180" s="219"/>
      <c r="N180" s="49"/>
      <c r="O180" s="49"/>
      <c r="P180" s="49"/>
      <c r="Q180" s="49"/>
      <c r="R180" s="49"/>
      <c r="S180" s="49"/>
      <c r="T180" s="87"/>
      <c r="AT180" s="26" t="s">
        <v>288</v>
      </c>
      <c r="AU180" s="26" t="s">
        <v>87</v>
      </c>
    </row>
    <row r="181" s="1" customFormat="1" ht="16.5" customHeight="1">
      <c r="B181" s="203"/>
      <c r="C181" s="255" t="s">
        <v>738</v>
      </c>
      <c r="D181" s="255" t="s">
        <v>512</v>
      </c>
      <c r="E181" s="256" t="s">
        <v>8249</v>
      </c>
      <c r="F181" s="257" t="s">
        <v>8250</v>
      </c>
      <c r="G181" s="258" t="s">
        <v>394</v>
      </c>
      <c r="H181" s="259">
        <v>8</v>
      </c>
      <c r="I181" s="260"/>
      <c r="J181" s="261">
        <f>ROUND(I181*H181,2)</f>
        <v>0</v>
      </c>
      <c r="K181" s="257" t="s">
        <v>389</v>
      </c>
      <c r="L181" s="262"/>
      <c r="M181" s="263" t="s">
        <v>5</v>
      </c>
      <c r="N181" s="264" t="s">
        <v>51</v>
      </c>
      <c r="O181" s="49"/>
      <c r="P181" s="213">
        <f>O181*H181</f>
        <v>0</v>
      </c>
      <c r="Q181" s="213">
        <v>0.0051700000000000001</v>
      </c>
      <c r="R181" s="213">
        <f>Q181*H181</f>
        <v>0.041360000000000001</v>
      </c>
      <c r="S181" s="213">
        <v>0</v>
      </c>
      <c r="T181" s="214">
        <f>S181*H181</f>
        <v>0</v>
      </c>
      <c r="AR181" s="26" t="s">
        <v>1700</v>
      </c>
      <c r="AT181" s="26" t="s">
        <v>512</v>
      </c>
      <c r="AU181" s="26" t="s">
        <v>87</v>
      </c>
      <c r="AY181" s="26" t="s">
        <v>281</v>
      </c>
      <c r="BE181" s="215">
        <f>IF(N181="základní",J181,0)</f>
        <v>0</v>
      </c>
      <c r="BF181" s="215">
        <f>IF(N181="snížená",J181,0)</f>
        <v>0</v>
      </c>
      <c r="BG181" s="215">
        <f>IF(N181="zákl. přenesená",J181,0)</f>
        <v>0</v>
      </c>
      <c r="BH181" s="215">
        <f>IF(N181="sníž. přenesená",J181,0)</f>
        <v>0</v>
      </c>
      <c r="BI181" s="215">
        <f>IF(N181="nulová",J181,0)</f>
        <v>0</v>
      </c>
      <c r="BJ181" s="26" t="s">
        <v>24</v>
      </c>
      <c r="BK181" s="215">
        <f>ROUND(I181*H181,2)</f>
        <v>0</v>
      </c>
      <c r="BL181" s="26" t="s">
        <v>1700</v>
      </c>
      <c r="BM181" s="26" t="s">
        <v>8251</v>
      </c>
    </row>
    <row r="182" s="1" customFormat="1">
      <c r="B182" s="48"/>
      <c r="D182" s="216" t="s">
        <v>288</v>
      </c>
      <c r="F182" s="217" t="s">
        <v>8250</v>
      </c>
      <c r="I182" s="218"/>
      <c r="L182" s="48"/>
      <c r="M182" s="219"/>
      <c r="N182" s="49"/>
      <c r="O182" s="49"/>
      <c r="P182" s="49"/>
      <c r="Q182" s="49"/>
      <c r="R182" s="49"/>
      <c r="S182" s="49"/>
      <c r="T182" s="87"/>
      <c r="AT182" s="26" t="s">
        <v>288</v>
      </c>
      <c r="AU182" s="26" t="s">
        <v>87</v>
      </c>
    </row>
    <row r="183" s="1" customFormat="1" ht="25.5" customHeight="1">
      <c r="B183" s="203"/>
      <c r="C183" s="204" t="s">
        <v>744</v>
      </c>
      <c r="D183" s="204" t="s">
        <v>282</v>
      </c>
      <c r="E183" s="205" t="s">
        <v>8252</v>
      </c>
      <c r="F183" s="206" t="s">
        <v>8253</v>
      </c>
      <c r="G183" s="207" t="s">
        <v>515</v>
      </c>
      <c r="H183" s="208">
        <v>1</v>
      </c>
      <c r="I183" s="209"/>
      <c r="J183" s="210">
        <f>ROUND(I183*H183,2)</f>
        <v>0</v>
      </c>
      <c r="K183" s="206" t="s">
        <v>389</v>
      </c>
      <c r="L183" s="48"/>
      <c r="M183" s="211" t="s">
        <v>5</v>
      </c>
      <c r="N183" s="212" t="s">
        <v>51</v>
      </c>
      <c r="O183" s="49"/>
      <c r="P183" s="213">
        <f>O183*H183</f>
        <v>0</v>
      </c>
      <c r="Q183" s="213">
        <v>2.0000000000000002E-05</v>
      </c>
      <c r="R183" s="213">
        <f>Q183*H183</f>
        <v>2.0000000000000002E-05</v>
      </c>
      <c r="S183" s="213">
        <v>0</v>
      </c>
      <c r="T183" s="214">
        <f>S183*H183</f>
        <v>0</v>
      </c>
      <c r="AR183" s="26" t="s">
        <v>1034</v>
      </c>
      <c r="AT183" s="26" t="s">
        <v>282</v>
      </c>
      <c r="AU183" s="26" t="s">
        <v>87</v>
      </c>
      <c r="AY183" s="26" t="s">
        <v>281</v>
      </c>
      <c r="BE183" s="215">
        <f>IF(N183="základní",J183,0)</f>
        <v>0</v>
      </c>
      <c r="BF183" s="215">
        <f>IF(N183="snížená",J183,0)</f>
        <v>0</v>
      </c>
      <c r="BG183" s="215">
        <f>IF(N183="zákl. přenesená",J183,0)</f>
        <v>0</v>
      </c>
      <c r="BH183" s="215">
        <f>IF(N183="sníž. přenesená",J183,0)</f>
        <v>0</v>
      </c>
      <c r="BI183" s="215">
        <f>IF(N183="nulová",J183,0)</f>
        <v>0</v>
      </c>
      <c r="BJ183" s="26" t="s">
        <v>24</v>
      </c>
      <c r="BK183" s="215">
        <f>ROUND(I183*H183,2)</f>
        <v>0</v>
      </c>
      <c r="BL183" s="26" t="s">
        <v>1034</v>
      </c>
      <c r="BM183" s="26" t="s">
        <v>8254</v>
      </c>
    </row>
    <row r="184" s="1" customFormat="1">
      <c r="B184" s="48"/>
      <c r="D184" s="216" t="s">
        <v>288</v>
      </c>
      <c r="F184" s="217" t="s">
        <v>8255</v>
      </c>
      <c r="I184" s="218"/>
      <c r="L184" s="48"/>
      <c r="M184" s="219"/>
      <c r="N184" s="49"/>
      <c r="O184" s="49"/>
      <c r="P184" s="49"/>
      <c r="Q184" s="49"/>
      <c r="R184" s="49"/>
      <c r="S184" s="49"/>
      <c r="T184" s="87"/>
      <c r="AT184" s="26" t="s">
        <v>288</v>
      </c>
      <c r="AU184" s="26" t="s">
        <v>87</v>
      </c>
    </row>
    <row r="185" s="1" customFormat="1" ht="16.5" customHeight="1">
      <c r="B185" s="203"/>
      <c r="C185" s="204" t="s">
        <v>749</v>
      </c>
      <c r="D185" s="204" t="s">
        <v>282</v>
      </c>
      <c r="E185" s="205" t="s">
        <v>8256</v>
      </c>
      <c r="F185" s="206" t="s">
        <v>8257</v>
      </c>
      <c r="G185" s="207" t="s">
        <v>394</v>
      </c>
      <c r="H185" s="208">
        <v>2</v>
      </c>
      <c r="I185" s="209"/>
      <c r="J185" s="210">
        <f>ROUND(I185*H185,2)</f>
        <v>0</v>
      </c>
      <c r="K185" s="206" t="s">
        <v>389</v>
      </c>
      <c r="L185" s="48"/>
      <c r="M185" s="211" t="s">
        <v>5</v>
      </c>
      <c r="N185" s="212" t="s">
        <v>51</v>
      </c>
      <c r="O185" s="49"/>
      <c r="P185" s="213">
        <f>O185*H185</f>
        <v>0</v>
      </c>
      <c r="Q185" s="213">
        <v>0.00019000000000000001</v>
      </c>
      <c r="R185" s="213">
        <f>Q185*H185</f>
        <v>0.00038000000000000002</v>
      </c>
      <c r="S185" s="213">
        <v>0</v>
      </c>
      <c r="T185" s="214">
        <f>S185*H185</f>
        <v>0</v>
      </c>
      <c r="AR185" s="26" t="s">
        <v>1034</v>
      </c>
      <c r="AT185" s="26" t="s">
        <v>282</v>
      </c>
      <c r="AU185" s="26" t="s">
        <v>87</v>
      </c>
      <c r="AY185" s="26" t="s">
        <v>281</v>
      </c>
      <c r="BE185" s="215">
        <f>IF(N185="základní",J185,0)</f>
        <v>0</v>
      </c>
      <c r="BF185" s="215">
        <f>IF(N185="snížená",J185,0)</f>
        <v>0</v>
      </c>
      <c r="BG185" s="215">
        <f>IF(N185="zákl. přenesená",J185,0)</f>
        <v>0</v>
      </c>
      <c r="BH185" s="215">
        <f>IF(N185="sníž. přenesená",J185,0)</f>
        <v>0</v>
      </c>
      <c r="BI185" s="215">
        <f>IF(N185="nulová",J185,0)</f>
        <v>0</v>
      </c>
      <c r="BJ185" s="26" t="s">
        <v>24</v>
      </c>
      <c r="BK185" s="215">
        <f>ROUND(I185*H185,2)</f>
        <v>0</v>
      </c>
      <c r="BL185" s="26" t="s">
        <v>1034</v>
      </c>
      <c r="BM185" s="26" t="s">
        <v>8258</v>
      </c>
    </row>
    <row r="186" s="1" customFormat="1">
      <c r="B186" s="48"/>
      <c r="D186" s="216" t="s">
        <v>288</v>
      </c>
      <c r="F186" s="217" t="s">
        <v>8259</v>
      </c>
      <c r="I186" s="218"/>
      <c r="L186" s="48"/>
      <c r="M186" s="219"/>
      <c r="N186" s="49"/>
      <c r="O186" s="49"/>
      <c r="P186" s="49"/>
      <c r="Q186" s="49"/>
      <c r="R186" s="49"/>
      <c r="S186" s="49"/>
      <c r="T186" s="87"/>
      <c r="AT186" s="26" t="s">
        <v>288</v>
      </c>
      <c r="AU186" s="26" t="s">
        <v>87</v>
      </c>
    </row>
    <row r="187" s="1" customFormat="1" ht="16.5" customHeight="1">
      <c r="B187" s="203"/>
      <c r="C187" s="255" t="s">
        <v>755</v>
      </c>
      <c r="D187" s="255" t="s">
        <v>512</v>
      </c>
      <c r="E187" s="256" t="s">
        <v>8260</v>
      </c>
      <c r="F187" s="257" t="s">
        <v>8261</v>
      </c>
      <c r="G187" s="258" t="s">
        <v>394</v>
      </c>
      <c r="H187" s="259">
        <v>2</v>
      </c>
      <c r="I187" s="260"/>
      <c r="J187" s="261">
        <f>ROUND(I187*H187,2)</f>
        <v>0</v>
      </c>
      <c r="K187" s="257" t="s">
        <v>8262</v>
      </c>
      <c r="L187" s="262"/>
      <c r="M187" s="263" t="s">
        <v>5</v>
      </c>
      <c r="N187" s="264" t="s">
        <v>51</v>
      </c>
      <c r="O187" s="49"/>
      <c r="P187" s="213">
        <f>O187*H187</f>
        <v>0</v>
      </c>
      <c r="Q187" s="213">
        <v>0.0079000000000000008</v>
      </c>
      <c r="R187" s="213">
        <f>Q187*H187</f>
        <v>0.015800000000000002</v>
      </c>
      <c r="S187" s="213">
        <v>0</v>
      </c>
      <c r="T187" s="214">
        <f>S187*H187</f>
        <v>0</v>
      </c>
      <c r="AR187" s="26" t="s">
        <v>1700</v>
      </c>
      <c r="AT187" s="26" t="s">
        <v>512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1700</v>
      </c>
      <c r="BM187" s="26" t="s">
        <v>8263</v>
      </c>
    </row>
    <row r="188" s="1" customFormat="1">
      <c r="B188" s="48"/>
      <c r="D188" s="216" t="s">
        <v>288</v>
      </c>
      <c r="F188" s="217" t="s">
        <v>8261</v>
      </c>
      <c r="I188" s="218"/>
      <c r="L188" s="48"/>
      <c r="M188" s="219"/>
      <c r="N188" s="49"/>
      <c r="O188" s="49"/>
      <c r="P188" s="49"/>
      <c r="Q188" s="49"/>
      <c r="R188" s="49"/>
      <c r="S188" s="49"/>
      <c r="T188" s="87"/>
      <c r="AT188" s="26" t="s">
        <v>288</v>
      </c>
      <c r="AU188" s="26" t="s">
        <v>87</v>
      </c>
    </row>
    <row r="189" s="1" customFormat="1" ht="16.5" customHeight="1">
      <c r="B189" s="203"/>
      <c r="C189" s="204" t="s">
        <v>760</v>
      </c>
      <c r="D189" s="204" t="s">
        <v>282</v>
      </c>
      <c r="E189" s="205" t="s">
        <v>8264</v>
      </c>
      <c r="F189" s="206" t="s">
        <v>8265</v>
      </c>
      <c r="G189" s="207" t="s">
        <v>394</v>
      </c>
      <c r="H189" s="208">
        <v>7</v>
      </c>
      <c r="I189" s="209"/>
      <c r="J189" s="210">
        <f>ROUND(I189*H189,2)</f>
        <v>0</v>
      </c>
      <c r="K189" s="206" t="s">
        <v>389</v>
      </c>
      <c r="L189" s="48"/>
      <c r="M189" s="211" t="s">
        <v>5</v>
      </c>
      <c r="N189" s="212" t="s">
        <v>51</v>
      </c>
      <c r="O189" s="49"/>
      <c r="P189" s="213">
        <f>O189*H189</f>
        <v>0</v>
      </c>
      <c r="Q189" s="213">
        <v>0.00021000000000000001</v>
      </c>
      <c r="R189" s="213">
        <f>Q189*H189</f>
        <v>0.00147</v>
      </c>
      <c r="S189" s="213">
        <v>0</v>
      </c>
      <c r="T189" s="214">
        <f>S189*H189</f>
        <v>0</v>
      </c>
      <c r="AR189" s="26" t="s">
        <v>1034</v>
      </c>
      <c r="AT189" s="26" t="s">
        <v>282</v>
      </c>
      <c r="AU189" s="26" t="s">
        <v>87</v>
      </c>
      <c r="AY189" s="26" t="s">
        <v>281</v>
      </c>
      <c r="BE189" s="215">
        <f>IF(N189="základní",J189,0)</f>
        <v>0</v>
      </c>
      <c r="BF189" s="215">
        <f>IF(N189="snížená",J189,0)</f>
        <v>0</v>
      </c>
      <c r="BG189" s="215">
        <f>IF(N189="zákl. přenesená",J189,0)</f>
        <v>0</v>
      </c>
      <c r="BH189" s="215">
        <f>IF(N189="sníž. přenesená",J189,0)</f>
        <v>0</v>
      </c>
      <c r="BI189" s="215">
        <f>IF(N189="nulová",J189,0)</f>
        <v>0</v>
      </c>
      <c r="BJ189" s="26" t="s">
        <v>24</v>
      </c>
      <c r="BK189" s="215">
        <f>ROUND(I189*H189,2)</f>
        <v>0</v>
      </c>
      <c r="BL189" s="26" t="s">
        <v>1034</v>
      </c>
      <c r="BM189" s="26" t="s">
        <v>8266</v>
      </c>
    </row>
    <row r="190" s="1" customFormat="1">
      <c r="B190" s="48"/>
      <c r="D190" s="216" t="s">
        <v>288</v>
      </c>
      <c r="F190" s="217" t="s">
        <v>8267</v>
      </c>
      <c r="I190" s="218"/>
      <c r="L190" s="48"/>
      <c r="M190" s="219"/>
      <c r="N190" s="49"/>
      <c r="O190" s="49"/>
      <c r="P190" s="49"/>
      <c r="Q190" s="49"/>
      <c r="R190" s="49"/>
      <c r="S190" s="49"/>
      <c r="T190" s="87"/>
      <c r="AT190" s="26" t="s">
        <v>288</v>
      </c>
      <c r="AU190" s="26" t="s">
        <v>87</v>
      </c>
    </row>
    <row r="191" s="1" customFormat="1" ht="16.5" customHeight="1">
      <c r="B191" s="203"/>
      <c r="C191" s="255" t="s">
        <v>767</v>
      </c>
      <c r="D191" s="255" t="s">
        <v>512</v>
      </c>
      <c r="E191" s="256" t="s">
        <v>8268</v>
      </c>
      <c r="F191" s="257" t="s">
        <v>8269</v>
      </c>
      <c r="G191" s="258" t="s">
        <v>394</v>
      </c>
      <c r="H191" s="259">
        <v>7</v>
      </c>
      <c r="I191" s="260"/>
      <c r="J191" s="261">
        <f>ROUND(I191*H191,2)</f>
        <v>0</v>
      </c>
      <c r="K191" s="257" t="s">
        <v>389</v>
      </c>
      <c r="L191" s="262"/>
      <c r="M191" s="263" t="s">
        <v>5</v>
      </c>
      <c r="N191" s="264" t="s">
        <v>51</v>
      </c>
      <c r="O191" s="49"/>
      <c r="P191" s="213">
        <f>O191*H191</f>
        <v>0</v>
      </c>
      <c r="Q191" s="213">
        <v>0.010800000000000001</v>
      </c>
      <c r="R191" s="213">
        <f>Q191*H191</f>
        <v>0.075600000000000001</v>
      </c>
      <c r="S191" s="213">
        <v>0</v>
      </c>
      <c r="T191" s="214">
        <f>S191*H191</f>
        <v>0</v>
      </c>
      <c r="AR191" s="26" t="s">
        <v>1700</v>
      </c>
      <c r="AT191" s="26" t="s">
        <v>512</v>
      </c>
      <c r="AU191" s="26" t="s">
        <v>87</v>
      </c>
      <c r="AY191" s="26" t="s">
        <v>281</v>
      </c>
      <c r="BE191" s="215">
        <f>IF(N191="základní",J191,0)</f>
        <v>0</v>
      </c>
      <c r="BF191" s="215">
        <f>IF(N191="snížená",J191,0)</f>
        <v>0</v>
      </c>
      <c r="BG191" s="215">
        <f>IF(N191="zákl. přenesená",J191,0)</f>
        <v>0</v>
      </c>
      <c r="BH191" s="215">
        <f>IF(N191="sníž. přenesená",J191,0)</f>
        <v>0</v>
      </c>
      <c r="BI191" s="215">
        <f>IF(N191="nulová",J191,0)</f>
        <v>0</v>
      </c>
      <c r="BJ191" s="26" t="s">
        <v>24</v>
      </c>
      <c r="BK191" s="215">
        <f>ROUND(I191*H191,2)</f>
        <v>0</v>
      </c>
      <c r="BL191" s="26" t="s">
        <v>1700</v>
      </c>
      <c r="BM191" s="26" t="s">
        <v>8270</v>
      </c>
    </row>
    <row r="192" s="1" customFormat="1">
      <c r="B192" s="48"/>
      <c r="D192" s="216" t="s">
        <v>288</v>
      </c>
      <c r="F192" s="217" t="s">
        <v>8269</v>
      </c>
      <c r="I192" s="218"/>
      <c r="L192" s="48"/>
      <c r="M192" s="219"/>
      <c r="N192" s="49"/>
      <c r="O192" s="49"/>
      <c r="P192" s="49"/>
      <c r="Q192" s="49"/>
      <c r="R192" s="49"/>
      <c r="S192" s="49"/>
      <c r="T192" s="87"/>
      <c r="AT192" s="26" t="s">
        <v>288</v>
      </c>
      <c r="AU192" s="26" t="s">
        <v>87</v>
      </c>
    </row>
    <row r="193" s="1" customFormat="1" ht="25.5" customHeight="1">
      <c r="B193" s="203"/>
      <c r="C193" s="204" t="s">
        <v>754</v>
      </c>
      <c r="D193" s="204" t="s">
        <v>282</v>
      </c>
      <c r="E193" s="205" t="s">
        <v>8271</v>
      </c>
      <c r="F193" s="206" t="s">
        <v>8272</v>
      </c>
      <c r="G193" s="207" t="s">
        <v>394</v>
      </c>
      <c r="H193" s="208">
        <v>41</v>
      </c>
      <c r="I193" s="209"/>
      <c r="J193" s="210">
        <f>ROUND(I193*H193,2)</f>
        <v>0</v>
      </c>
      <c r="K193" s="206" t="s">
        <v>389</v>
      </c>
      <c r="L193" s="48"/>
      <c r="M193" s="211" t="s">
        <v>5</v>
      </c>
      <c r="N193" s="212" t="s">
        <v>51</v>
      </c>
      <c r="O193" s="49"/>
      <c r="P193" s="213">
        <f>O193*H193</f>
        <v>0</v>
      </c>
      <c r="Q193" s="213">
        <v>0</v>
      </c>
      <c r="R193" s="213">
        <f>Q193*H193</f>
        <v>0</v>
      </c>
      <c r="S193" s="213">
        <v>0</v>
      </c>
      <c r="T193" s="214">
        <f>S193*H193</f>
        <v>0</v>
      </c>
      <c r="AR193" s="26" t="s">
        <v>1034</v>
      </c>
      <c r="AT193" s="26" t="s">
        <v>282</v>
      </c>
      <c r="AU193" s="26" t="s">
        <v>87</v>
      </c>
      <c r="AY193" s="26" t="s">
        <v>281</v>
      </c>
      <c r="BE193" s="215">
        <f>IF(N193="základní",J193,0)</f>
        <v>0</v>
      </c>
      <c r="BF193" s="215">
        <f>IF(N193="snížená",J193,0)</f>
        <v>0</v>
      </c>
      <c r="BG193" s="215">
        <f>IF(N193="zákl. přenesená",J193,0)</f>
        <v>0</v>
      </c>
      <c r="BH193" s="215">
        <f>IF(N193="sníž. přenesená",J193,0)</f>
        <v>0</v>
      </c>
      <c r="BI193" s="215">
        <f>IF(N193="nulová",J193,0)</f>
        <v>0</v>
      </c>
      <c r="BJ193" s="26" t="s">
        <v>24</v>
      </c>
      <c r="BK193" s="215">
        <f>ROUND(I193*H193,2)</f>
        <v>0</v>
      </c>
      <c r="BL193" s="26" t="s">
        <v>1034</v>
      </c>
      <c r="BM193" s="26" t="s">
        <v>8273</v>
      </c>
    </row>
    <row r="194" s="1" customFormat="1">
      <c r="B194" s="48"/>
      <c r="D194" s="216" t="s">
        <v>288</v>
      </c>
      <c r="F194" s="217" t="s">
        <v>8274</v>
      </c>
      <c r="I194" s="218"/>
      <c r="L194" s="48"/>
      <c r="M194" s="219"/>
      <c r="N194" s="49"/>
      <c r="O194" s="49"/>
      <c r="P194" s="49"/>
      <c r="Q194" s="49"/>
      <c r="R194" s="49"/>
      <c r="S194" s="49"/>
      <c r="T194" s="87"/>
      <c r="AT194" s="26" t="s">
        <v>288</v>
      </c>
      <c r="AU194" s="26" t="s">
        <v>87</v>
      </c>
    </row>
    <row r="195" s="1" customFormat="1" ht="25.5" customHeight="1">
      <c r="B195" s="203"/>
      <c r="C195" s="255" t="s">
        <v>785</v>
      </c>
      <c r="D195" s="255" t="s">
        <v>512</v>
      </c>
      <c r="E195" s="256" t="s">
        <v>8275</v>
      </c>
      <c r="F195" s="257" t="s">
        <v>8276</v>
      </c>
      <c r="G195" s="258" t="s">
        <v>394</v>
      </c>
      <c r="H195" s="259">
        <v>41</v>
      </c>
      <c r="I195" s="260"/>
      <c r="J195" s="261">
        <f>ROUND(I195*H195,2)</f>
        <v>0</v>
      </c>
      <c r="K195" s="257" t="s">
        <v>389</v>
      </c>
      <c r="L195" s="262"/>
      <c r="M195" s="263" t="s">
        <v>5</v>
      </c>
      <c r="N195" s="264" t="s">
        <v>51</v>
      </c>
      <c r="O195" s="49"/>
      <c r="P195" s="213">
        <f>O195*H195</f>
        <v>0</v>
      </c>
      <c r="Q195" s="213">
        <v>0.0010499999999999999</v>
      </c>
      <c r="R195" s="213">
        <f>Q195*H195</f>
        <v>0.043049999999999998</v>
      </c>
      <c r="S195" s="213">
        <v>0</v>
      </c>
      <c r="T195" s="214">
        <f>S195*H195</f>
        <v>0</v>
      </c>
      <c r="AR195" s="26" t="s">
        <v>1700</v>
      </c>
      <c r="AT195" s="26" t="s">
        <v>512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1700</v>
      </c>
      <c r="BM195" s="26" t="s">
        <v>8277</v>
      </c>
    </row>
    <row r="196" s="1" customFormat="1">
      <c r="B196" s="48"/>
      <c r="D196" s="216" t="s">
        <v>288</v>
      </c>
      <c r="F196" s="217" t="s">
        <v>8276</v>
      </c>
      <c r="I196" s="218"/>
      <c r="L196" s="48"/>
      <c r="M196" s="219"/>
      <c r="N196" s="49"/>
      <c r="O196" s="49"/>
      <c r="P196" s="49"/>
      <c r="Q196" s="49"/>
      <c r="R196" s="49"/>
      <c r="S196" s="49"/>
      <c r="T196" s="87"/>
      <c r="AT196" s="26" t="s">
        <v>288</v>
      </c>
      <c r="AU196" s="26" t="s">
        <v>87</v>
      </c>
    </row>
    <row r="197" s="1" customFormat="1" ht="25.5" customHeight="1">
      <c r="B197" s="203"/>
      <c r="C197" s="204" t="s">
        <v>801</v>
      </c>
      <c r="D197" s="204" t="s">
        <v>282</v>
      </c>
      <c r="E197" s="205" t="s">
        <v>8278</v>
      </c>
      <c r="F197" s="206" t="s">
        <v>8279</v>
      </c>
      <c r="G197" s="207" t="s">
        <v>394</v>
      </c>
      <c r="H197" s="208">
        <v>3</v>
      </c>
      <c r="I197" s="209"/>
      <c r="J197" s="210">
        <f>ROUND(I197*H197,2)</f>
        <v>0</v>
      </c>
      <c r="K197" s="206" t="s">
        <v>389</v>
      </c>
      <c r="L197" s="48"/>
      <c r="M197" s="211" t="s">
        <v>5</v>
      </c>
      <c r="N197" s="212" t="s">
        <v>51</v>
      </c>
      <c r="O197" s="49"/>
      <c r="P197" s="213">
        <f>O197*H197</f>
        <v>0</v>
      </c>
      <c r="Q197" s="213">
        <v>0</v>
      </c>
      <c r="R197" s="213">
        <f>Q197*H197</f>
        <v>0</v>
      </c>
      <c r="S197" s="213">
        <v>0</v>
      </c>
      <c r="T197" s="214">
        <f>S197*H197</f>
        <v>0</v>
      </c>
      <c r="AR197" s="26" t="s">
        <v>1034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1034</v>
      </c>
      <c r="BM197" s="26" t="s">
        <v>8280</v>
      </c>
    </row>
    <row r="198" s="1" customFormat="1">
      <c r="B198" s="48"/>
      <c r="D198" s="216" t="s">
        <v>288</v>
      </c>
      <c r="F198" s="217" t="s">
        <v>8281</v>
      </c>
      <c r="I198" s="218"/>
      <c r="L198" s="48"/>
      <c r="M198" s="219"/>
      <c r="N198" s="49"/>
      <c r="O198" s="49"/>
      <c r="P198" s="49"/>
      <c r="Q198" s="49"/>
      <c r="R198" s="49"/>
      <c r="S198" s="49"/>
      <c r="T198" s="87"/>
      <c r="AT198" s="26" t="s">
        <v>288</v>
      </c>
      <c r="AU198" s="26" t="s">
        <v>87</v>
      </c>
    </row>
    <row r="199" s="1" customFormat="1" ht="16.5" customHeight="1">
      <c r="B199" s="203"/>
      <c r="C199" s="255" t="s">
        <v>807</v>
      </c>
      <c r="D199" s="255" t="s">
        <v>512</v>
      </c>
      <c r="E199" s="256" t="s">
        <v>8282</v>
      </c>
      <c r="F199" s="257" t="s">
        <v>8283</v>
      </c>
      <c r="G199" s="258" t="s">
        <v>394</v>
      </c>
      <c r="H199" s="259">
        <v>3</v>
      </c>
      <c r="I199" s="260"/>
      <c r="J199" s="261">
        <f>ROUND(I199*H199,2)</f>
        <v>0</v>
      </c>
      <c r="K199" s="257" t="s">
        <v>389</v>
      </c>
      <c r="L199" s="262"/>
      <c r="M199" s="263" t="s">
        <v>5</v>
      </c>
      <c r="N199" s="264" t="s">
        <v>51</v>
      </c>
      <c r="O199" s="49"/>
      <c r="P199" s="213">
        <f>O199*H199</f>
        <v>0</v>
      </c>
      <c r="Q199" s="213">
        <v>0.00096000000000000002</v>
      </c>
      <c r="R199" s="213">
        <f>Q199*H199</f>
        <v>0.0028800000000000002</v>
      </c>
      <c r="S199" s="213">
        <v>0</v>
      </c>
      <c r="T199" s="214">
        <f>S199*H199</f>
        <v>0</v>
      </c>
      <c r="AR199" s="26" t="s">
        <v>1700</v>
      </c>
      <c r="AT199" s="26" t="s">
        <v>512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1700</v>
      </c>
      <c r="BM199" s="26" t="s">
        <v>8284</v>
      </c>
    </row>
    <row r="200" s="1" customFormat="1">
      <c r="B200" s="48"/>
      <c r="D200" s="216" t="s">
        <v>288</v>
      </c>
      <c r="F200" s="217" t="s">
        <v>8283</v>
      </c>
      <c r="I200" s="218"/>
      <c r="L200" s="48"/>
      <c r="M200" s="219"/>
      <c r="N200" s="49"/>
      <c r="O200" s="49"/>
      <c r="P200" s="49"/>
      <c r="Q200" s="49"/>
      <c r="R200" s="49"/>
      <c r="S200" s="49"/>
      <c r="T200" s="87"/>
      <c r="AT200" s="26" t="s">
        <v>288</v>
      </c>
      <c r="AU200" s="26" t="s">
        <v>87</v>
      </c>
    </row>
    <row r="201" s="1" customFormat="1" ht="25.5" customHeight="1">
      <c r="B201" s="203"/>
      <c r="C201" s="204" t="s">
        <v>814</v>
      </c>
      <c r="D201" s="204" t="s">
        <v>282</v>
      </c>
      <c r="E201" s="205" t="s">
        <v>8285</v>
      </c>
      <c r="F201" s="206" t="s">
        <v>8286</v>
      </c>
      <c r="G201" s="207" t="s">
        <v>394</v>
      </c>
      <c r="H201" s="208">
        <v>2.7000000000000002</v>
      </c>
      <c r="I201" s="209"/>
      <c r="J201" s="210">
        <f>ROUND(I201*H201,2)</f>
        <v>0</v>
      </c>
      <c r="K201" s="206" t="s">
        <v>389</v>
      </c>
      <c r="L201" s="48"/>
      <c r="M201" s="211" t="s">
        <v>5</v>
      </c>
      <c r="N201" s="212" t="s">
        <v>51</v>
      </c>
      <c r="O201" s="49"/>
      <c r="P201" s="213">
        <f>O201*H201</f>
        <v>0</v>
      </c>
      <c r="Q201" s="213">
        <v>0</v>
      </c>
      <c r="R201" s="213">
        <f>Q201*H201</f>
        <v>0</v>
      </c>
      <c r="S201" s="213">
        <v>0</v>
      </c>
      <c r="T201" s="214">
        <f>S201*H201</f>
        <v>0</v>
      </c>
      <c r="AR201" s="26" t="s">
        <v>1034</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1034</v>
      </c>
      <c r="BM201" s="26" t="s">
        <v>8287</v>
      </c>
    </row>
    <row r="202" s="1" customFormat="1">
      <c r="B202" s="48"/>
      <c r="D202" s="216" t="s">
        <v>288</v>
      </c>
      <c r="F202" s="217" t="s">
        <v>8288</v>
      </c>
      <c r="I202" s="218"/>
      <c r="L202" s="48"/>
      <c r="M202" s="219"/>
      <c r="N202" s="49"/>
      <c r="O202" s="49"/>
      <c r="P202" s="49"/>
      <c r="Q202" s="49"/>
      <c r="R202" s="49"/>
      <c r="S202" s="49"/>
      <c r="T202" s="87"/>
      <c r="AT202" s="26" t="s">
        <v>288</v>
      </c>
      <c r="AU202" s="26" t="s">
        <v>87</v>
      </c>
    </row>
    <row r="203" s="1" customFormat="1" ht="25.5" customHeight="1">
      <c r="B203" s="203"/>
      <c r="C203" s="255" t="s">
        <v>800</v>
      </c>
      <c r="D203" s="255" t="s">
        <v>512</v>
      </c>
      <c r="E203" s="256" t="s">
        <v>8289</v>
      </c>
      <c r="F203" s="257" t="s">
        <v>8290</v>
      </c>
      <c r="G203" s="258" t="s">
        <v>394</v>
      </c>
      <c r="H203" s="259">
        <v>2.7000000000000002</v>
      </c>
      <c r="I203" s="260"/>
      <c r="J203" s="261">
        <f>ROUND(I203*H203,2)</f>
        <v>0</v>
      </c>
      <c r="K203" s="257" t="s">
        <v>389</v>
      </c>
      <c r="L203" s="262"/>
      <c r="M203" s="263" t="s">
        <v>5</v>
      </c>
      <c r="N203" s="264" t="s">
        <v>51</v>
      </c>
      <c r="O203" s="49"/>
      <c r="P203" s="213">
        <f>O203*H203</f>
        <v>0</v>
      </c>
      <c r="Q203" s="213">
        <v>0.0020999999999999999</v>
      </c>
      <c r="R203" s="213">
        <f>Q203*H203</f>
        <v>0.0056699999999999997</v>
      </c>
      <c r="S203" s="213">
        <v>0</v>
      </c>
      <c r="T203" s="214">
        <f>S203*H203</f>
        <v>0</v>
      </c>
      <c r="AR203" s="26" t="s">
        <v>1700</v>
      </c>
      <c r="AT203" s="26" t="s">
        <v>512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1700</v>
      </c>
      <c r="BM203" s="26" t="s">
        <v>8291</v>
      </c>
    </row>
    <row r="204" s="1" customFormat="1">
      <c r="B204" s="48"/>
      <c r="D204" s="216" t="s">
        <v>288</v>
      </c>
      <c r="F204" s="217" t="s">
        <v>8290</v>
      </c>
      <c r="I204" s="218"/>
      <c r="L204" s="48"/>
      <c r="M204" s="219"/>
      <c r="N204" s="49"/>
      <c r="O204" s="49"/>
      <c r="P204" s="49"/>
      <c r="Q204" s="49"/>
      <c r="R204" s="49"/>
      <c r="S204" s="49"/>
      <c r="T204" s="87"/>
      <c r="AT204" s="26" t="s">
        <v>288</v>
      </c>
      <c r="AU204" s="26" t="s">
        <v>87</v>
      </c>
    </row>
    <row r="205" s="1" customFormat="1" ht="25.5" customHeight="1">
      <c r="B205" s="203"/>
      <c r="C205" s="204" t="s">
        <v>838</v>
      </c>
      <c r="D205" s="204" t="s">
        <v>282</v>
      </c>
      <c r="E205" s="205" t="s">
        <v>8292</v>
      </c>
      <c r="F205" s="206" t="s">
        <v>8293</v>
      </c>
      <c r="G205" s="207" t="s">
        <v>515</v>
      </c>
      <c r="H205" s="208">
        <v>9</v>
      </c>
      <c r="I205" s="209"/>
      <c r="J205" s="210">
        <f>ROUND(I205*H205,2)</f>
        <v>0</v>
      </c>
      <c r="K205" s="206" t="s">
        <v>389</v>
      </c>
      <c r="L205" s="48"/>
      <c r="M205" s="211" t="s">
        <v>5</v>
      </c>
      <c r="N205" s="212" t="s">
        <v>51</v>
      </c>
      <c r="O205" s="49"/>
      <c r="P205" s="213">
        <f>O205*H205</f>
        <v>0</v>
      </c>
      <c r="Q205" s="213">
        <v>0</v>
      </c>
      <c r="R205" s="213">
        <f>Q205*H205</f>
        <v>0</v>
      </c>
      <c r="S205" s="213">
        <v>0</v>
      </c>
      <c r="T205" s="214">
        <f>S205*H205</f>
        <v>0</v>
      </c>
      <c r="AR205" s="26" t="s">
        <v>1034</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1034</v>
      </c>
      <c r="BM205" s="26" t="s">
        <v>8294</v>
      </c>
    </row>
    <row r="206" s="1" customFormat="1">
      <c r="B206" s="48"/>
      <c r="D206" s="216" t="s">
        <v>288</v>
      </c>
      <c r="F206" s="217" t="s">
        <v>8295</v>
      </c>
      <c r="I206" s="218"/>
      <c r="L206" s="48"/>
      <c r="M206" s="219"/>
      <c r="N206" s="49"/>
      <c r="O206" s="49"/>
      <c r="P206" s="49"/>
      <c r="Q206" s="49"/>
      <c r="R206" s="49"/>
      <c r="S206" s="49"/>
      <c r="T206" s="87"/>
      <c r="AT206" s="26" t="s">
        <v>288</v>
      </c>
      <c r="AU206" s="26" t="s">
        <v>87</v>
      </c>
    </row>
    <row r="207" s="1" customFormat="1" ht="16.5" customHeight="1">
      <c r="B207" s="203"/>
      <c r="C207" s="255" t="s">
        <v>859</v>
      </c>
      <c r="D207" s="255" t="s">
        <v>512</v>
      </c>
      <c r="E207" s="256" t="s">
        <v>8296</v>
      </c>
      <c r="F207" s="257" t="s">
        <v>8297</v>
      </c>
      <c r="G207" s="258" t="s">
        <v>515</v>
      </c>
      <c r="H207" s="259">
        <v>1</v>
      </c>
      <c r="I207" s="260"/>
      <c r="J207" s="261">
        <f>ROUND(I207*H207,2)</f>
        <v>0</v>
      </c>
      <c r="K207" s="257" t="s">
        <v>5</v>
      </c>
      <c r="L207" s="262"/>
      <c r="M207" s="263" t="s">
        <v>5</v>
      </c>
      <c r="N207" s="264" t="s">
        <v>51</v>
      </c>
      <c r="O207" s="49"/>
      <c r="P207" s="213">
        <f>O207*H207</f>
        <v>0</v>
      </c>
      <c r="Q207" s="213">
        <v>0.00055000000000000003</v>
      </c>
      <c r="R207" s="213">
        <f>Q207*H207</f>
        <v>0.00055000000000000003</v>
      </c>
      <c r="S207" s="213">
        <v>0</v>
      </c>
      <c r="T207" s="214">
        <f>S207*H207</f>
        <v>0</v>
      </c>
      <c r="AR207" s="26" t="s">
        <v>1700</v>
      </c>
      <c r="AT207" s="26" t="s">
        <v>512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1700</v>
      </c>
      <c r="BM207" s="26" t="s">
        <v>8298</v>
      </c>
    </row>
    <row r="208" s="1" customFormat="1">
      <c r="B208" s="48"/>
      <c r="D208" s="216" t="s">
        <v>288</v>
      </c>
      <c r="F208" s="217" t="s">
        <v>8299</v>
      </c>
      <c r="I208" s="218"/>
      <c r="L208" s="48"/>
      <c r="M208" s="219"/>
      <c r="N208" s="49"/>
      <c r="O208" s="49"/>
      <c r="P208" s="49"/>
      <c r="Q208" s="49"/>
      <c r="R208" s="49"/>
      <c r="S208" s="49"/>
      <c r="T208" s="87"/>
      <c r="AT208" s="26" t="s">
        <v>288</v>
      </c>
      <c r="AU208" s="26" t="s">
        <v>87</v>
      </c>
    </row>
    <row r="209" s="1" customFormat="1" ht="16.5" customHeight="1">
      <c r="B209" s="203"/>
      <c r="C209" s="255" t="s">
        <v>864</v>
      </c>
      <c r="D209" s="255" t="s">
        <v>512</v>
      </c>
      <c r="E209" s="256" t="s">
        <v>8300</v>
      </c>
      <c r="F209" s="257" t="s">
        <v>8301</v>
      </c>
      <c r="G209" s="258" t="s">
        <v>515</v>
      </c>
      <c r="H209" s="259">
        <v>1</v>
      </c>
      <c r="I209" s="260"/>
      <c r="J209" s="261">
        <f>ROUND(I209*H209,2)</f>
        <v>0</v>
      </c>
      <c r="K209" s="257" t="s">
        <v>5</v>
      </c>
      <c r="L209" s="262"/>
      <c r="M209" s="263" t="s">
        <v>5</v>
      </c>
      <c r="N209" s="264" t="s">
        <v>51</v>
      </c>
      <c r="O209" s="49"/>
      <c r="P209" s="213">
        <f>O209*H209</f>
        <v>0</v>
      </c>
      <c r="Q209" s="213">
        <v>0.0028</v>
      </c>
      <c r="R209" s="213">
        <f>Q209*H209</f>
        <v>0.0028</v>
      </c>
      <c r="S209" s="213">
        <v>0</v>
      </c>
      <c r="T209" s="214">
        <f>S209*H209</f>
        <v>0</v>
      </c>
      <c r="AR209" s="26" t="s">
        <v>1700</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1700</v>
      </c>
      <c r="BM209" s="26" t="s">
        <v>8302</v>
      </c>
    </row>
    <row r="210" s="1" customFormat="1">
      <c r="B210" s="48"/>
      <c r="D210" s="216" t="s">
        <v>288</v>
      </c>
      <c r="F210" s="217" t="s">
        <v>8303</v>
      </c>
      <c r="I210" s="218"/>
      <c r="L210" s="48"/>
      <c r="M210" s="219"/>
      <c r="N210" s="49"/>
      <c r="O210" s="49"/>
      <c r="P210" s="49"/>
      <c r="Q210" s="49"/>
      <c r="R210" s="49"/>
      <c r="S210" s="49"/>
      <c r="T210" s="87"/>
      <c r="AT210" s="26" t="s">
        <v>288</v>
      </c>
      <c r="AU210" s="26" t="s">
        <v>87</v>
      </c>
    </row>
    <row r="211" s="1" customFormat="1" ht="16.5" customHeight="1">
      <c r="B211" s="203"/>
      <c r="C211" s="255" t="s">
        <v>906</v>
      </c>
      <c r="D211" s="255" t="s">
        <v>512</v>
      </c>
      <c r="E211" s="256" t="s">
        <v>8304</v>
      </c>
      <c r="F211" s="257" t="s">
        <v>8305</v>
      </c>
      <c r="G211" s="258" t="s">
        <v>515</v>
      </c>
      <c r="H211" s="259">
        <v>2</v>
      </c>
      <c r="I211" s="260"/>
      <c r="J211" s="261">
        <f>ROUND(I211*H211,2)</f>
        <v>0</v>
      </c>
      <c r="K211" s="257" t="s">
        <v>389</v>
      </c>
      <c r="L211" s="262"/>
      <c r="M211" s="263" t="s">
        <v>5</v>
      </c>
      <c r="N211" s="264" t="s">
        <v>51</v>
      </c>
      <c r="O211" s="49"/>
      <c r="P211" s="213">
        <f>O211*H211</f>
        <v>0</v>
      </c>
      <c r="Q211" s="213">
        <v>0.00016799999999999999</v>
      </c>
      <c r="R211" s="213">
        <f>Q211*H211</f>
        <v>0.00033599999999999998</v>
      </c>
      <c r="S211" s="213">
        <v>0</v>
      </c>
      <c r="T211" s="214">
        <f>S211*H211</f>
        <v>0</v>
      </c>
      <c r="AR211" s="26" t="s">
        <v>1700</v>
      </c>
      <c r="AT211" s="26" t="s">
        <v>512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1700</v>
      </c>
      <c r="BM211" s="26" t="s">
        <v>8306</v>
      </c>
    </row>
    <row r="212" s="1" customFormat="1">
      <c r="B212" s="48"/>
      <c r="D212" s="216" t="s">
        <v>288</v>
      </c>
      <c r="F212" s="217" t="s">
        <v>8307</v>
      </c>
      <c r="I212" s="218"/>
      <c r="L212" s="48"/>
      <c r="M212" s="219"/>
      <c r="N212" s="49"/>
      <c r="O212" s="49"/>
      <c r="P212" s="49"/>
      <c r="Q212" s="49"/>
      <c r="R212" s="49"/>
      <c r="S212" s="49"/>
      <c r="T212" s="87"/>
      <c r="AT212" s="26" t="s">
        <v>288</v>
      </c>
      <c r="AU212" s="26" t="s">
        <v>87</v>
      </c>
    </row>
    <row r="213" s="1" customFormat="1" ht="16.5" customHeight="1">
      <c r="B213" s="203"/>
      <c r="C213" s="255" t="s">
        <v>922</v>
      </c>
      <c r="D213" s="255" t="s">
        <v>512</v>
      </c>
      <c r="E213" s="256" t="s">
        <v>8308</v>
      </c>
      <c r="F213" s="257" t="s">
        <v>8309</v>
      </c>
      <c r="G213" s="258" t="s">
        <v>515</v>
      </c>
      <c r="H213" s="259">
        <v>5</v>
      </c>
      <c r="I213" s="260"/>
      <c r="J213" s="261">
        <f>ROUND(I213*H213,2)</f>
        <v>0</v>
      </c>
      <c r="K213" s="257" t="s">
        <v>389</v>
      </c>
      <c r="L213" s="262"/>
      <c r="M213" s="263" t="s">
        <v>5</v>
      </c>
      <c r="N213" s="264" t="s">
        <v>51</v>
      </c>
      <c r="O213" s="49"/>
      <c r="P213" s="213">
        <f>O213*H213</f>
        <v>0</v>
      </c>
      <c r="Q213" s="213">
        <v>0.00031799999999999998</v>
      </c>
      <c r="R213" s="213">
        <f>Q213*H213</f>
        <v>0.0015899999999999998</v>
      </c>
      <c r="S213" s="213">
        <v>0</v>
      </c>
      <c r="T213" s="214">
        <f>S213*H213</f>
        <v>0</v>
      </c>
      <c r="AR213" s="26" t="s">
        <v>1700</v>
      </c>
      <c r="AT213" s="26" t="s">
        <v>512</v>
      </c>
      <c r="AU213" s="26" t="s">
        <v>87</v>
      </c>
      <c r="AY213" s="26" t="s">
        <v>281</v>
      </c>
      <c r="BE213" s="215">
        <f>IF(N213="základní",J213,0)</f>
        <v>0</v>
      </c>
      <c r="BF213" s="215">
        <f>IF(N213="snížená",J213,0)</f>
        <v>0</v>
      </c>
      <c r="BG213" s="215">
        <f>IF(N213="zákl. přenesená",J213,0)</f>
        <v>0</v>
      </c>
      <c r="BH213" s="215">
        <f>IF(N213="sníž. přenesená",J213,0)</f>
        <v>0</v>
      </c>
      <c r="BI213" s="215">
        <f>IF(N213="nulová",J213,0)</f>
        <v>0</v>
      </c>
      <c r="BJ213" s="26" t="s">
        <v>24</v>
      </c>
      <c r="BK213" s="215">
        <f>ROUND(I213*H213,2)</f>
        <v>0</v>
      </c>
      <c r="BL213" s="26" t="s">
        <v>1700</v>
      </c>
      <c r="BM213" s="26" t="s">
        <v>8310</v>
      </c>
    </row>
    <row r="214" s="1" customFormat="1">
      <c r="B214" s="48"/>
      <c r="D214" s="216" t="s">
        <v>288</v>
      </c>
      <c r="F214" s="217" t="s">
        <v>8311</v>
      </c>
      <c r="I214" s="218"/>
      <c r="L214" s="48"/>
      <c r="M214" s="219"/>
      <c r="N214" s="49"/>
      <c r="O214" s="49"/>
      <c r="P214" s="49"/>
      <c r="Q214" s="49"/>
      <c r="R214" s="49"/>
      <c r="S214" s="49"/>
      <c r="T214" s="87"/>
      <c r="AT214" s="26" t="s">
        <v>288</v>
      </c>
      <c r="AU214" s="26" t="s">
        <v>87</v>
      </c>
    </row>
    <row r="215" s="1" customFormat="1" ht="16.5" customHeight="1">
      <c r="B215" s="203"/>
      <c r="C215" s="204" t="s">
        <v>936</v>
      </c>
      <c r="D215" s="204" t="s">
        <v>282</v>
      </c>
      <c r="E215" s="205" t="s">
        <v>8312</v>
      </c>
      <c r="F215" s="206" t="s">
        <v>8313</v>
      </c>
      <c r="G215" s="207" t="s">
        <v>515</v>
      </c>
      <c r="H215" s="208">
        <v>1</v>
      </c>
      <c r="I215" s="209"/>
      <c r="J215" s="210">
        <f>ROUND(I215*H215,2)</f>
        <v>0</v>
      </c>
      <c r="K215" s="206" t="s">
        <v>389</v>
      </c>
      <c r="L215" s="48"/>
      <c r="M215" s="211" t="s">
        <v>5</v>
      </c>
      <c r="N215" s="212" t="s">
        <v>51</v>
      </c>
      <c r="O215" s="49"/>
      <c r="P215" s="213">
        <f>O215*H215</f>
        <v>0</v>
      </c>
      <c r="Q215" s="213">
        <v>0</v>
      </c>
      <c r="R215" s="213">
        <f>Q215*H215</f>
        <v>0</v>
      </c>
      <c r="S215" s="213">
        <v>0</v>
      </c>
      <c r="T215" s="214">
        <f>S215*H215</f>
        <v>0</v>
      </c>
      <c r="AR215" s="26" t="s">
        <v>1034</v>
      </c>
      <c r="AT215" s="26" t="s">
        <v>282</v>
      </c>
      <c r="AU215" s="26" t="s">
        <v>87</v>
      </c>
      <c r="AY215" s="26" t="s">
        <v>281</v>
      </c>
      <c r="BE215" s="215">
        <f>IF(N215="základní",J215,0)</f>
        <v>0</v>
      </c>
      <c r="BF215" s="215">
        <f>IF(N215="snížená",J215,0)</f>
        <v>0</v>
      </c>
      <c r="BG215" s="215">
        <f>IF(N215="zákl. přenesená",J215,0)</f>
        <v>0</v>
      </c>
      <c r="BH215" s="215">
        <f>IF(N215="sníž. přenesená",J215,0)</f>
        <v>0</v>
      </c>
      <c r="BI215" s="215">
        <f>IF(N215="nulová",J215,0)</f>
        <v>0</v>
      </c>
      <c r="BJ215" s="26" t="s">
        <v>24</v>
      </c>
      <c r="BK215" s="215">
        <f>ROUND(I215*H215,2)</f>
        <v>0</v>
      </c>
      <c r="BL215" s="26" t="s">
        <v>1034</v>
      </c>
      <c r="BM215" s="26" t="s">
        <v>8314</v>
      </c>
    </row>
    <row r="216" s="1" customFormat="1">
      <c r="B216" s="48"/>
      <c r="D216" s="216" t="s">
        <v>288</v>
      </c>
      <c r="F216" s="217" t="s">
        <v>8315</v>
      </c>
      <c r="I216" s="218"/>
      <c r="L216" s="48"/>
      <c r="M216" s="219"/>
      <c r="N216" s="49"/>
      <c r="O216" s="49"/>
      <c r="P216" s="49"/>
      <c r="Q216" s="49"/>
      <c r="R216" s="49"/>
      <c r="S216" s="49"/>
      <c r="T216" s="87"/>
      <c r="AT216" s="26" t="s">
        <v>288</v>
      </c>
      <c r="AU216" s="26" t="s">
        <v>87</v>
      </c>
    </row>
    <row r="217" s="1" customFormat="1" ht="25.5" customHeight="1">
      <c r="B217" s="203"/>
      <c r="C217" s="255" t="s">
        <v>451</v>
      </c>
      <c r="D217" s="255" t="s">
        <v>512</v>
      </c>
      <c r="E217" s="256" t="s">
        <v>8316</v>
      </c>
      <c r="F217" s="257" t="s">
        <v>8317</v>
      </c>
      <c r="G217" s="258" t="s">
        <v>285</v>
      </c>
      <c r="H217" s="259">
        <v>1</v>
      </c>
      <c r="I217" s="260"/>
      <c r="J217" s="261">
        <f>ROUND(I217*H217,2)</f>
        <v>0</v>
      </c>
      <c r="K217" s="257" t="s">
        <v>5</v>
      </c>
      <c r="L217" s="262"/>
      <c r="M217" s="263" t="s">
        <v>5</v>
      </c>
      <c r="N217" s="264" t="s">
        <v>51</v>
      </c>
      <c r="O217" s="49"/>
      <c r="P217" s="213">
        <f>O217*H217</f>
        <v>0</v>
      </c>
      <c r="Q217" s="213">
        <v>0.021000000000000001</v>
      </c>
      <c r="R217" s="213">
        <f>Q217*H217</f>
        <v>0.021000000000000001</v>
      </c>
      <c r="S217" s="213">
        <v>0</v>
      </c>
      <c r="T217" s="214">
        <f>S217*H217</f>
        <v>0</v>
      </c>
      <c r="AR217" s="26" t="s">
        <v>1700</v>
      </c>
      <c r="AT217" s="26" t="s">
        <v>512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1700</v>
      </c>
      <c r="BM217" s="26" t="s">
        <v>8318</v>
      </c>
    </row>
    <row r="218" s="1" customFormat="1">
      <c r="B218" s="48"/>
      <c r="D218" s="216" t="s">
        <v>288</v>
      </c>
      <c r="F218" s="217" t="s">
        <v>8319</v>
      </c>
      <c r="I218" s="218"/>
      <c r="L218" s="48"/>
      <c r="M218" s="219"/>
      <c r="N218" s="49"/>
      <c r="O218" s="49"/>
      <c r="P218" s="49"/>
      <c r="Q218" s="49"/>
      <c r="R218" s="49"/>
      <c r="S218" s="49"/>
      <c r="T218" s="87"/>
      <c r="AT218" s="26" t="s">
        <v>288</v>
      </c>
      <c r="AU218" s="26" t="s">
        <v>87</v>
      </c>
    </row>
    <row r="219" s="1" customFormat="1" ht="25.5" customHeight="1">
      <c r="B219" s="203"/>
      <c r="C219" s="255" t="s">
        <v>949</v>
      </c>
      <c r="D219" s="255" t="s">
        <v>512</v>
      </c>
      <c r="E219" s="256" t="s">
        <v>8320</v>
      </c>
      <c r="F219" s="257" t="s">
        <v>8321</v>
      </c>
      <c r="G219" s="258" t="s">
        <v>285</v>
      </c>
      <c r="H219" s="259">
        <v>1</v>
      </c>
      <c r="I219" s="260"/>
      <c r="J219" s="261">
        <f>ROUND(I219*H219,2)</f>
        <v>0</v>
      </c>
      <c r="K219" s="257" t="s">
        <v>5</v>
      </c>
      <c r="L219" s="262"/>
      <c r="M219" s="263" t="s">
        <v>5</v>
      </c>
      <c r="N219" s="264" t="s">
        <v>51</v>
      </c>
      <c r="O219" s="49"/>
      <c r="P219" s="213">
        <f>O219*H219</f>
        <v>0</v>
      </c>
      <c r="Q219" s="213">
        <v>0.014999999999999999</v>
      </c>
      <c r="R219" s="213">
        <f>Q219*H219</f>
        <v>0.014999999999999999</v>
      </c>
      <c r="S219" s="213">
        <v>0</v>
      </c>
      <c r="T219" s="214">
        <f>S219*H219</f>
        <v>0</v>
      </c>
      <c r="AR219" s="26" t="s">
        <v>1700</v>
      </c>
      <c r="AT219" s="26" t="s">
        <v>512</v>
      </c>
      <c r="AU219" s="26" t="s">
        <v>87</v>
      </c>
      <c r="AY219" s="26" t="s">
        <v>281</v>
      </c>
      <c r="BE219" s="215">
        <f>IF(N219="základní",J219,0)</f>
        <v>0</v>
      </c>
      <c r="BF219" s="215">
        <f>IF(N219="snížená",J219,0)</f>
        <v>0</v>
      </c>
      <c r="BG219" s="215">
        <f>IF(N219="zákl. přenesená",J219,0)</f>
        <v>0</v>
      </c>
      <c r="BH219" s="215">
        <f>IF(N219="sníž. přenesená",J219,0)</f>
        <v>0</v>
      </c>
      <c r="BI219" s="215">
        <f>IF(N219="nulová",J219,0)</f>
        <v>0</v>
      </c>
      <c r="BJ219" s="26" t="s">
        <v>24</v>
      </c>
      <c r="BK219" s="215">
        <f>ROUND(I219*H219,2)</f>
        <v>0</v>
      </c>
      <c r="BL219" s="26" t="s">
        <v>1700</v>
      </c>
      <c r="BM219" s="26" t="s">
        <v>8322</v>
      </c>
    </row>
    <row r="220" s="1" customFormat="1">
      <c r="B220" s="48"/>
      <c r="D220" s="216" t="s">
        <v>288</v>
      </c>
      <c r="F220" s="217" t="s">
        <v>8323</v>
      </c>
      <c r="I220" s="218"/>
      <c r="L220" s="48"/>
      <c r="M220" s="219"/>
      <c r="N220" s="49"/>
      <c r="O220" s="49"/>
      <c r="P220" s="49"/>
      <c r="Q220" s="49"/>
      <c r="R220" s="49"/>
      <c r="S220" s="49"/>
      <c r="T220" s="87"/>
      <c r="AT220" s="26" t="s">
        <v>288</v>
      </c>
      <c r="AU220" s="26" t="s">
        <v>87</v>
      </c>
    </row>
    <row r="221" s="1" customFormat="1" ht="16.5" customHeight="1">
      <c r="B221" s="203"/>
      <c r="C221" s="255" t="s">
        <v>953</v>
      </c>
      <c r="D221" s="255" t="s">
        <v>512</v>
      </c>
      <c r="E221" s="256" t="s">
        <v>8139</v>
      </c>
      <c r="F221" s="257" t="s">
        <v>8324</v>
      </c>
      <c r="G221" s="258" t="s">
        <v>515</v>
      </c>
      <c r="H221" s="259">
        <v>1</v>
      </c>
      <c r="I221" s="260"/>
      <c r="J221" s="261">
        <f>ROUND(I221*H221,2)</f>
        <v>0</v>
      </c>
      <c r="K221" s="257" t="s">
        <v>5</v>
      </c>
      <c r="L221" s="262"/>
      <c r="M221" s="263" t="s">
        <v>5</v>
      </c>
      <c r="N221" s="264" t="s">
        <v>51</v>
      </c>
      <c r="O221" s="49"/>
      <c r="P221" s="213">
        <f>O221*H221</f>
        <v>0</v>
      </c>
      <c r="Q221" s="213">
        <v>0.013299999999999999</v>
      </c>
      <c r="R221" s="213">
        <f>Q221*H221</f>
        <v>0.013299999999999999</v>
      </c>
      <c r="S221" s="213">
        <v>0</v>
      </c>
      <c r="T221" s="214">
        <f>S221*H221</f>
        <v>0</v>
      </c>
      <c r="AR221" s="26" t="s">
        <v>1700</v>
      </c>
      <c r="AT221" s="26" t="s">
        <v>512</v>
      </c>
      <c r="AU221" s="26" t="s">
        <v>87</v>
      </c>
      <c r="AY221" s="26" t="s">
        <v>281</v>
      </c>
      <c r="BE221" s="215">
        <f>IF(N221="základní",J221,0)</f>
        <v>0</v>
      </c>
      <c r="BF221" s="215">
        <f>IF(N221="snížená",J221,0)</f>
        <v>0</v>
      </c>
      <c r="BG221" s="215">
        <f>IF(N221="zákl. přenesená",J221,0)</f>
        <v>0</v>
      </c>
      <c r="BH221" s="215">
        <f>IF(N221="sníž. přenesená",J221,0)</f>
        <v>0</v>
      </c>
      <c r="BI221" s="215">
        <f>IF(N221="nulová",J221,0)</f>
        <v>0</v>
      </c>
      <c r="BJ221" s="26" t="s">
        <v>24</v>
      </c>
      <c r="BK221" s="215">
        <f>ROUND(I221*H221,2)</f>
        <v>0</v>
      </c>
      <c r="BL221" s="26" t="s">
        <v>1700</v>
      </c>
      <c r="BM221" s="26" t="s">
        <v>8325</v>
      </c>
    </row>
    <row r="222" s="1" customFormat="1">
      <c r="B222" s="48"/>
      <c r="D222" s="216" t="s">
        <v>288</v>
      </c>
      <c r="F222" s="217" t="s">
        <v>8326</v>
      </c>
      <c r="I222" s="218"/>
      <c r="L222" s="48"/>
      <c r="M222" s="219"/>
      <c r="N222" s="49"/>
      <c r="O222" s="49"/>
      <c r="P222" s="49"/>
      <c r="Q222" s="49"/>
      <c r="R222" s="49"/>
      <c r="S222" s="49"/>
      <c r="T222" s="87"/>
      <c r="AT222" s="26" t="s">
        <v>288</v>
      </c>
      <c r="AU222" s="26" t="s">
        <v>87</v>
      </c>
    </row>
    <row r="223" s="1" customFormat="1" ht="16.5" customHeight="1">
      <c r="B223" s="203"/>
      <c r="C223" s="204" t="s">
        <v>973</v>
      </c>
      <c r="D223" s="204" t="s">
        <v>282</v>
      </c>
      <c r="E223" s="205" t="s">
        <v>8327</v>
      </c>
      <c r="F223" s="206" t="s">
        <v>8328</v>
      </c>
      <c r="G223" s="207" t="s">
        <v>515</v>
      </c>
      <c r="H223" s="208">
        <v>1</v>
      </c>
      <c r="I223" s="209"/>
      <c r="J223" s="210">
        <f>ROUND(I223*H223,2)</f>
        <v>0</v>
      </c>
      <c r="K223" s="206" t="s">
        <v>389</v>
      </c>
      <c r="L223" s="48"/>
      <c r="M223" s="211" t="s">
        <v>5</v>
      </c>
      <c r="N223" s="212" t="s">
        <v>51</v>
      </c>
      <c r="O223" s="49"/>
      <c r="P223" s="213">
        <f>O223*H223</f>
        <v>0</v>
      </c>
      <c r="Q223" s="213">
        <v>0</v>
      </c>
      <c r="R223" s="213">
        <f>Q223*H223</f>
        <v>0</v>
      </c>
      <c r="S223" s="213">
        <v>0</v>
      </c>
      <c r="T223" s="214">
        <f>S223*H223</f>
        <v>0</v>
      </c>
      <c r="AR223" s="26" t="s">
        <v>1034</v>
      </c>
      <c r="AT223" s="26" t="s">
        <v>282</v>
      </c>
      <c r="AU223" s="26" t="s">
        <v>87</v>
      </c>
      <c r="AY223" s="26" t="s">
        <v>281</v>
      </c>
      <c r="BE223" s="215">
        <f>IF(N223="základní",J223,0)</f>
        <v>0</v>
      </c>
      <c r="BF223" s="215">
        <f>IF(N223="snížená",J223,0)</f>
        <v>0</v>
      </c>
      <c r="BG223" s="215">
        <f>IF(N223="zákl. přenesená",J223,0)</f>
        <v>0</v>
      </c>
      <c r="BH223" s="215">
        <f>IF(N223="sníž. přenesená",J223,0)</f>
        <v>0</v>
      </c>
      <c r="BI223" s="215">
        <f>IF(N223="nulová",J223,0)</f>
        <v>0</v>
      </c>
      <c r="BJ223" s="26" t="s">
        <v>24</v>
      </c>
      <c r="BK223" s="215">
        <f>ROUND(I223*H223,2)</f>
        <v>0</v>
      </c>
      <c r="BL223" s="26" t="s">
        <v>1034</v>
      </c>
      <c r="BM223" s="26" t="s">
        <v>8329</v>
      </c>
    </row>
    <row r="224" s="1" customFormat="1">
      <c r="B224" s="48"/>
      <c r="D224" s="216" t="s">
        <v>288</v>
      </c>
      <c r="F224" s="217" t="s">
        <v>8330</v>
      </c>
      <c r="I224" s="218"/>
      <c r="L224" s="48"/>
      <c r="M224" s="219"/>
      <c r="N224" s="49"/>
      <c r="O224" s="49"/>
      <c r="P224" s="49"/>
      <c r="Q224" s="49"/>
      <c r="R224" s="49"/>
      <c r="S224" s="49"/>
      <c r="T224" s="87"/>
      <c r="AT224" s="26" t="s">
        <v>288</v>
      </c>
      <c r="AU224" s="26" t="s">
        <v>87</v>
      </c>
    </row>
    <row r="225" s="1" customFormat="1" ht="16.5" customHeight="1">
      <c r="B225" s="203"/>
      <c r="C225" s="255" t="s">
        <v>982</v>
      </c>
      <c r="D225" s="255" t="s">
        <v>512</v>
      </c>
      <c r="E225" s="256" t="s">
        <v>8331</v>
      </c>
      <c r="F225" s="257" t="s">
        <v>8332</v>
      </c>
      <c r="G225" s="258" t="s">
        <v>285</v>
      </c>
      <c r="H225" s="259">
        <v>1</v>
      </c>
      <c r="I225" s="260"/>
      <c r="J225" s="261">
        <f>ROUND(I225*H225,2)</f>
        <v>0</v>
      </c>
      <c r="K225" s="257" t="s">
        <v>5</v>
      </c>
      <c r="L225" s="262"/>
      <c r="M225" s="263" t="s">
        <v>5</v>
      </c>
      <c r="N225" s="264" t="s">
        <v>51</v>
      </c>
      <c r="O225" s="49"/>
      <c r="P225" s="213">
        <f>O225*H225</f>
        <v>0</v>
      </c>
      <c r="Q225" s="213">
        <v>0</v>
      </c>
      <c r="R225" s="213">
        <f>Q225*H225</f>
        <v>0</v>
      </c>
      <c r="S225" s="213">
        <v>0</v>
      </c>
      <c r="T225" s="214">
        <f>S225*H225</f>
        <v>0</v>
      </c>
      <c r="AR225" s="26" t="s">
        <v>1700</v>
      </c>
      <c r="AT225" s="26" t="s">
        <v>512</v>
      </c>
      <c r="AU225" s="26" t="s">
        <v>87</v>
      </c>
      <c r="AY225" s="26" t="s">
        <v>281</v>
      </c>
      <c r="BE225" s="215">
        <f>IF(N225="základní",J225,0)</f>
        <v>0</v>
      </c>
      <c r="BF225" s="215">
        <f>IF(N225="snížená",J225,0)</f>
        <v>0</v>
      </c>
      <c r="BG225" s="215">
        <f>IF(N225="zákl. přenesená",J225,0)</f>
        <v>0</v>
      </c>
      <c r="BH225" s="215">
        <f>IF(N225="sníž. přenesená",J225,0)</f>
        <v>0</v>
      </c>
      <c r="BI225" s="215">
        <f>IF(N225="nulová",J225,0)</f>
        <v>0</v>
      </c>
      <c r="BJ225" s="26" t="s">
        <v>24</v>
      </c>
      <c r="BK225" s="215">
        <f>ROUND(I225*H225,2)</f>
        <v>0</v>
      </c>
      <c r="BL225" s="26" t="s">
        <v>1700</v>
      </c>
      <c r="BM225" s="26" t="s">
        <v>8333</v>
      </c>
    </row>
    <row r="226" s="1" customFormat="1">
      <c r="B226" s="48"/>
      <c r="D226" s="216" t="s">
        <v>288</v>
      </c>
      <c r="F226" s="217" t="s">
        <v>8334</v>
      </c>
      <c r="I226" s="218"/>
      <c r="L226" s="48"/>
      <c r="M226" s="219"/>
      <c r="N226" s="49"/>
      <c r="O226" s="49"/>
      <c r="P226" s="49"/>
      <c r="Q226" s="49"/>
      <c r="R226" s="49"/>
      <c r="S226" s="49"/>
      <c r="T226" s="87"/>
      <c r="AT226" s="26" t="s">
        <v>288</v>
      </c>
      <c r="AU226" s="26" t="s">
        <v>87</v>
      </c>
    </row>
    <row r="227" s="1" customFormat="1" ht="16.5" customHeight="1">
      <c r="B227" s="203"/>
      <c r="C227" s="204" t="s">
        <v>986</v>
      </c>
      <c r="D227" s="204" t="s">
        <v>282</v>
      </c>
      <c r="E227" s="205" t="s">
        <v>8143</v>
      </c>
      <c r="F227" s="206" t="s">
        <v>8144</v>
      </c>
      <c r="G227" s="207" t="s">
        <v>394</v>
      </c>
      <c r="H227" s="208">
        <v>54</v>
      </c>
      <c r="I227" s="209"/>
      <c r="J227" s="210">
        <f>ROUND(I227*H227,2)</f>
        <v>0</v>
      </c>
      <c r="K227" s="206" t="s">
        <v>389</v>
      </c>
      <c r="L227" s="48"/>
      <c r="M227" s="211" t="s">
        <v>5</v>
      </c>
      <c r="N227" s="212" t="s">
        <v>51</v>
      </c>
      <c r="O227" s="49"/>
      <c r="P227" s="213">
        <f>O227*H227</f>
        <v>0</v>
      </c>
      <c r="Q227" s="213">
        <v>0.00019000000000000001</v>
      </c>
      <c r="R227" s="213">
        <f>Q227*H227</f>
        <v>0.01026</v>
      </c>
      <c r="S227" s="213">
        <v>0</v>
      </c>
      <c r="T227" s="214">
        <f>S227*H227</f>
        <v>0</v>
      </c>
      <c r="AR227" s="26" t="s">
        <v>286</v>
      </c>
      <c r="AT227" s="26" t="s">
        <v>282</v>
      </c>
      <c r="AU227" s="26" t="s">
        <v>87</v>
      </c>
      <c r="AY227" s="26" t="s">
        <v>281</v>
      </c>
      <c r="BE227" s="215">
        <f>IF(N227="základní",J227,0)</f>
        <v>0</v>
      </c>
      <c r="BF227" s="215">
        <f>IF(N227="snížená",J227,0)</f>
        <v>0</v>
      </c>
      <c r="BG227" s="215">
        <f>IF(N227="zákl. přenesená",J227,0)</f>
        <v>0</v>
      </c>
      <c r="BH227" s="215">
        <f>IF(N227="sníž. přenesená",J227,0)</f>
        <v>0</v>
      </c>
      <c r="BI227" s="215">
        <f>IF(N227="nulová",J227,0)</f>
        <v>0</v>
      </c>
      <c r="BJ227" s="26" t="s">
        <v>24</v>
      </c>
      <c r="BK227" s="215">
        <f>ROUND(I227*H227,2)</f>
        <v>0</v>
      </c>
      <c r="BL227" s="26" t="s">
        <v>286</v>
      </c>
      <c r="BM227" s="26" t="s">
        <v>8335</v>
      </c>
    </row>
    <row r="228" s="1" customFormat="1">
      <c r="B228" s="48"/>
      <c r="D228" s="216" t="s">
        <v>288</v>
      </c>
      <c r="F228" s="217" t="s">
        <v>8146</v>
      </c>
      <c r="I228" s="218"/>
      <c r="L228" s="48"/>
      <c r="M228" s="219"/>
      <c r="N228" s="49"/>
      <c r="O228" s="49"/>
      <c r="P228" s="49"/>
      <c r="Q228" s="49"/>
      <c r="R228" s="49"/>
      <c r="S228" s="49"/>
      <c r="T228" s="87"/>
      <c r="AT228" s="26" t="s">
        <v>288</v>
      </c>
      <c r="AU228" s="26" t="s">
        <v>87</v>
      </c>
    </row>
    <row r="229" s="1" customFormat="1" ht="16.5" customHeight="1">
      <c r="B229" s="203"/>
      <c r="C229" s="204" t="s">
        <v>994</v>
      </c>
      <c r="D229" s="204" t="s">
        <v>282</v>
      </c>
      <c r="E229" s="205" t="s">
        <v>8336</v>
      </c>
      <c r="F229" s="206" t="s">
        <v>8337</v>
      </c>
      <c r="G229" s="207" t="s">
        <v>394</v>
      </c>
      <c r="H229" s="208">
        <v>54</v>
      </c>
      <c r="I229" s="209"/>
      <c r="J229" s="210">
        <f>ROUND(I229*H229,2)</f>
        <v>0</v>
      </c>
      <c r="K229" s="206" t="s">
        <v>389</v>
      </c>
      <c r="L229" s="48"/>
      <c r="M229" s="211" t="s">
        <v>5</v>
      </c>
      <c r="N229" s="212" t="s">
        <v>51</v>
      </c>
      <c r="O229" s="49"/>
      <c r="P229" s="213">
        <f>O229*H229</f>
        <v>0</v>
      </c>
      <c r="Q229" s="213">
        <v>9.0000000000000006E-05</v>
      </c>
      <c r="R229" s="213">
        <f>Q229*H229</f>
        <v>0.0048600000000000006</v>
      </c>
      <c r="S229" s="213">
        <v>0</v>
      </c>
      <c r="T229" s="214">
        <f>S229*H229</f>
        <v>0</v>
      </c>
      <c r="AR229" s="26" t="s">
        <v>286</v>
      </c>
      <c r="AT229" s="26" t="s">
        <v>282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8338</v>
      </c>
    </row>
    <row r="230" s="1" customFormat="1">
      <c r="B230" s="48"/>
      <c r="D230" s="216" t="s">
        <v>288</v>
      </c>
      <c r="F230" s="217" t="s">
        <v>8339</v>
      </c>
      <c r="I230" s="218"/>
      <c r="L230" s="48"/>
      <c r="M230" s="219"/>
      <c r="N230" s="49"/>
      <c r="O230" s="49"/>
      <c r="P230" s="49"/>
      <c r="Q230" s="49"/>
      <c r="R230" s="49"/>
      <c r="S230" s="49"/>
      <c r="T230" s="87"/>
      <c r="AT230" s="26" t="s">
        <v>288</v>
      </c>
      <c r="AU230" s="26" t="s">
        <v>87</v>
      </c>
    </row>
    <row r="231" s="10" customFormat="1" ht="29.88" customHeight="1">
      <c r="B231" s="192"/>
      <c r="D231" s="193" t="s">
        <v>79</v>
      </c>
      <c r="E231" s="230" t="s">
        <v>8340</v>
      </c>
      <c r="F231" s="230" t="s">
        <v>8341</v>
      </c>
      <c r="I231" s="195"/>
      <c r="J231" s="231">
        <f>BK231</f>
        <v>0</v>
      </c>
      <c r="L231" s="192"/>
      <c r="M231" s="197"/>
      <c r="N231" s="198"/>
      <c r="O231" s="198"/>
      <c r="P231" s="199">
        <f>SUM(P232:P233)</f>
        <v>0</v>
      </c>
      <c r="Q231" s="198"/>
      <c r="R231" s="199">
        <f>SUM(R232:R233)</f>
        <v>0</v>
      </c>
      <c r="S231" s="198"/>
      <c r="T231" s="200">
        <f>SUM(T232:T233)</f>
        <v>0</v>
      </c>
      <c r="AR231" s="193" t="s">
        <v>294</v>
      </c>
      <c r="AT231" s="201" t="s">
        <v>79</v>
      </c>
      <c r="AU231" s="201" t="s">
        <v>24</v>
      </c>
      <c r="AY231" s="193" t="s">
        <v>281</v>
      </c>
      <c r="BK231" s="202">
        <f>SUM(BK232:BK233)</f>
        <v>0</v>
      </c>
    </row>
    <row r="232" s="1" customFormat="1" ht="16.5" customHeight="1">
      <c r="B232" s="203"/>
      <c r="C232" s="204" t="s">
        <v>999</v>
      </c>
      <c r="D232" s="204" t="s">
        <v>282</v>
      </c>
      <c r="E232" s="205" t="s">
        <v>8342</v>
      </c>
      <c r="F232" s="206" t="s">
        <v>8343</v>
      </c>
      <c r="G232" s="207" t="s">
        <v>394</v>
      </c>
      <c r="H232" s="208">
        <v>54</v>
      </c>
      <c r="I232" s="209"/>
      <c r="J232" s="210">
        <f>ROUND(I232*H232,2)</f>
        <v>0</v>
      </c>
      <c r="K232" s="206" t="s">
        <v>389</v>
      </c>
      <c r="L232" s="48"/>
      <c r="M232" s="211" t="s">
        <v>5</v>
      </c>
      <c r="N232" s="212" t="s">
        <v>51</v>
      </c>
      <c r="O232" s="49"/>
      <c r="P232" s="213">
        <f>O232*H232</f>
        <v>0</v>
      </c>
      <c r="Q232" s="213">
        <v>0</v>
      </c>
      <c r="R232" s="213">
        <f>Q232*H232</f>
        <v>0</v>
      </c>
      <c r="S232" s="213">
        <v>0</v>
      </c>
      <c r="T232" s="214">
        <f>S232*H232</f>
        <v>0</v>
      </c>
      <c r="AR232" s="26" t="s">
        <v>1034</v>
      </c>
      <c r="AT232" s="26" t="s">
        <v>282</v>
      </c>
      <c r="AU232" s="26" t="s">
        <v>87</v>
      </c>
      <c r="AY232" s="26" t="s">
        <v>281</v>
      </c>
      <c r="BE232" s="215">
        <f>IF(N232="základní",J232,0)</f>
        <v>0</v>
      </c>
      <c r="BF232" s="215">
        <f>IF(N232="snížená",J232,0)</f>
        <v>0</v>
      </c>
      <c r="BG232" s="215">
        <f>IF(N232="zákl. přenesená",J232,0)</f>
        <v>0</v>
      </c>
      <c r="BH232" s="215">
        <f>IF(N232="sníž. přenesená",J232,0)</f>
        <v>0</v>
      </c>
      <c r="BI232" s="215">
        <f>IF(N232="nulová",J232,0)</f>
        <v>0</v>
      </c>
      <c r="BJ232" s="26" t="s">
        <v>24</v>
      </c>
      <c r="BK232" s="215">
        <f>ROUND(I232*H232,2)</f>
        <v>0</v>
      </c>
      <c r="BL232" s="26" t="s">
        <v>1034</v>
      </c>
      <c r="BM232" s="26" t="s">
        <v>8344</v>
      </c>
    </row>
    <row r="233" s="1" customFormat="1">
      <c r="B233" s="48"/>
      <c r="D233" s="216" t="s">
        <v>288</v>
      </c>
      <c r="F233" s="217" t="s">
        <v>8343</v>
      </c>
      <c r="I233" s="218"/>
      <c r="L233" s="48"/>
      <c r="M233" s="220"/>
      <c r="N233" s="221"/>
      <c r="O233" s="221"/>
      <c r="P233" s="221"/>
      <c r="Q233" s="221"/>
      <c r="R233" s="221"/>
      <c r="S233" s="221"/>
      <c r="T233" s="222"/>
      <c r="AT233" s="26" t="s">
        <v>288</v>
      </c>
      <c r="AU233" s="26" t="s">
        <v>87</v>
      </c>
    </row>
    <row r="234" s="1" customFormat="1" ht="6.96" customHeight="1">
      <c r="B234" s="69"/>
      <c r="C234" s="70"/>
      <c r="D234" s="70"/>
      <c r="E234" s="70"/>
      <c r="F234" s="70"/>
      <c r="G234" s="70"/>
      <c r="H234" s="70"/>
      <c r="I234" s="164"/>
      <c r="J234" s="70"/>
      <c r="K234" s="70"/>
      <c r="L234" s="48"/>
    </row>
  </sheetData>
  <autoFilter ref="C93:K233"/>
  <mergeCells count="13">
    <mergeCell ref="E7:H7"/>
    <mergeCell ref="E9:H9"/>
    <mergeCell ref="E11:H11"/>
    <mergeCell ref="E26:H26"/>
    <mergeCell ref="E47:H47"/>
    <mergeCell ref="E49:H49"/>
    <mergeCell ref="E51:H51"/>
    <mergeCell ref="J55:J56"/>
    <mergeCell ref="E82:H82"/>
    <mergeCell ref="E84:H84"/>
    <mergeCell ref="E86:H86"/>
    <mergeCell ref="G1:H1"/>
    <mergeCell ref="L2:V2"/>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8345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8346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171</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ROUND(SUM(BE85:BE102), 2)</f>
        <v>0</v>
      </c>
      <c r="G32" s="49"/>
      <c r="H32" s="49"/>
      <c r="I32" s="156">
        <v>0.20999999999999999</v>
      </c>
      <c r="J32" s="155">
        <f>ROUND(ROUND((SUM(BE85:BE102)), 2)*I32, 2)</f>
        <v>0</v>
      </c>
      <c r="K32" s="53"/>
    </row>
    <row r="33" s="1" customFormat="1" ht="14.4" customHeight="1">
      <c r="B33" s="48"/>
      <c r="C33" s="49"/>
      <c r="D33" s="49"/>
      <c r="E33" s="57" t="s">
        <v>52</v>
      </c>
      <c r="F33" s="155">
        <f>ROUND(SUM(BF85:BF102), 2)</f>
        <v>0</v>
      </c>
      <c r="G33" s="49"/>
      <c r="H33" s="49"/>
      <c r="I33" s="156">
        <v>0.14999999999999999</v>
      </c>
      <c r="J33" s="155">
        <f>ROUND(ROUND((SUM(BF85:BF102)), 2)*I33, 2)</f>
        <v>0</v>
      </c>
      <c r="K33" s="53"/>
    </row>
    <row r="34" hidden="1" s="1" customFormat="1" ht="14.4" customHeight="1">
      <c r="B34" s="48"/>
      <c r="C34" s="49"/>
      <c r="D34" s="49"/>
      <c r="E34" s="57" t="s">
        <v>53</v>
      </c>
      <c r="F34" s="155">
        <f>ROUND(SUM(BG85:BG102), 2)</f>
        <v>0</v>
      </c>
      <c r="G34" s="49"/>
      <c r="H34" s="49"/>
      <c r="I34" s="156">
        <v>0.20999999999999999</v>
      </c>
      <c r="J34" s="155">
        <v>0</v>
      </c>
      <c r="K34" s="53"/>
    </row>
    <row r="35" hidden="1" s="1" customFormat="1" ht="14.4" customHeight="1">
      <c r="B35" s="48"/>
      <c r="C35" s="49"/>
      <c r="D35" s="49"/>
      <c r="E35" s="57" t="s">
        <v>54</v>
      </c>
      <c r="F35" s="155">
        <f>ROUND(SUM(BH85:BH102), 2)</f>
        <v>0</v>
      </c>
      <c r="G35" s="49"/>
      <c r="H35" s="49"/>
      <c r="I35" s="156">
        <v>0.14999999999999999</v>
      </c>
      <c r="J35" s="155">
        <v>0</v>
      </c>
      <c r="K35" s="53"/>
    </row>
    <row r="36" hidden="1" s="1" customFormat="1" ht="14.4" customHeight="1">
      <c r="B36" s="48"/>
      <c r="C36" s="49"/>
      <c r="D36" s="49"/>
      <c r="E36" s="57" t="s">
        <v>55</v>
      </c>
      <c r="F36" s="155">
        <f>ROUND(SUM(BI85:BI102),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8345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I06_1 - Úprava kabelového vedení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8" customFormat="1" ht="24.96" customHeight="1">
      <c r="B62" s="173"/>
      <c r="C62" s="174"/>
      <c r="D62" s="175" t="s">
        <v>5856</v>
      </c>
      <c r="E62" s="176"/>
      <c r="F62" s="176"/>
      <c r="G62" s="176"/>
      <c r="H62" s="176"/>
      <c r="I62" s="177"/>
      <c r="J62" s="178">
        <f>J87</f>
        <v>0</v>
      </c>
      <c r="K62" s="179"/>
    </row>
    <row r="63" s="11" customFormat="1" ht="19.92" customHeight="1">
      <c r="B63" s="223"/>
      <c r="C63" s="224"/>
      <c r="D63" s="225" t="s">
        <v>8348</v>
      </c>
      <c r="E63" s="226"/>
      <c r="F63" s="226"/>
      <c r="G63" s="226"/>
      <c r="H63" s="226"/>
      <c r="I63" s="227"/>
      <c r="J63" s="228">
        <f>J88</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8345</v>
      </c>
      <c r="F75" s="1"/>
      <c r="G75" s="1"/>
      <c r="H75" s="1"/>
      <c r="L75" s="48"/>
    </row>
    <row r="76" s="1" customFormat="1" ht="14.4" customHeight="1">
      <c r="B76" s="48"/>
      <c r="C76" s="76" t="s">
        <v>256</v>
      </c>
      <c r="L76" s="48"/>
    </row>
    <row r="77" s="1" customFormat="1" ht="17.25" customHeight="1">
      <c r="B77" s="48"/>
      <c r="E77" s="79" t="str">
        <f>E11</f>
        <v>I06_1 - Úprava kabelového vedení NN</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P86+P87</f>
        <v>0</v>
      </c>
      <c r="Q85" s="84"/>
      <c r="R85" s="189">
        <f>R86+R87</f>
        <v>3.8827200000000004</v>
      </c>
      <c r="S85" s="84"/>
      <c r="T85" s="190">
        <f>T86+T87</f>
        <v>0</v>
      </c>
      <c r="AT85" s="26" t="s">
        <v>79</v>
      </c>
      <c r="AU85" s="26" t="s">
        <v>262</v>
      </c>
      <c r="BK85" s="191">
        <f>BK86+BK87</f>
        <v>0</v>
      </c>
    </row>
    <row r="86" s="10" customFormat="1" ht="37.44" customHeight="1">
      <c r="B86" s="192"/>
      <c r="D86" s="193" t="s">
        <v>79</v>
      </c>
      <c r="E86" s="194" t="s">
        <v>2270</v>
      </c>
      <c r="F86" s="194" t="s">
        <v>2271</v>
      </c>
      <c r="I86" s="195"/>
      <c r="J86" s="196">
        <f>BK86</f>
        <v>0</v>
      </c>
      <c r="L86" s="192"/>
      <c r="M86" s="197"/>
      <c r="N86" s="198"/>
      <c r="O86" s="198"/>
      <c r="P86" s="199">
        <v>0</v>
      </c>
      <c r="Q86" s="198"/>
      <c r="R86" s="199">
        <v>0</v>
      </c>
      <c r="S86" s="198"/>
      <c r="T86" s="200">
        <v>0</v>
      </c>
      <c r="AR86" s="193" t="s">
        <v>87</v>
      </c>
      <c r="AT86" s="201" t="s">
        <v>79</v>
      </c>
      <c r="AU86" s="201" t="s">
        <v>80</v>
      </c>
      <c r="AY86" s="193" t="s">
        <v>281</v>
      </c>
      <c r="BK86" s="202">
        <v>0</v>
      </c>
    </row>
    <row r="87" s="10" customFormat="1" ht="24.96" customHeight="1">
      <c r="B87" s="192"/>
      <c r="D87" s="193" t="s">
        <v>79</v>
      </c>
      <c r="E87" s="194" t="s">
        <v>512</v>
      </c>
      <c r="F87" s="194" t="s">
        <v>6590</v>
      </c>
      <c r="I87" s="195"/>
      <c r="J87" s="196">
        <f>BK87</f>
        <v>0</v>
      </c>
      <c r="L87" s="192"/>
      <c r="M87" s="197"/>
      <c r="N87" s="198"/>
      <c r="O87" s="198"/>
      <c r="P87" s="199">
        <f>P88</f>
        <v>0</v>
      </c>
      <c r="Q87" s="198"/>
      <c r="R87" s="199">
        <f>R88</f>
        <v>3.8827200000000004</v>
      </c>
      <c r="S87" s="198"/>
      <c r="T87" s="200">
        <f>T88</f>
        <v>0</v>
      </c>
      <c r="AR87" s="193" t="s">
        <v>294</v>
      </c>
      <c r="AT87" s="201" t="s">
        <v>79</v>
      </c>
      <c r="AU87" s="201" t="s">
        <v>80</v>
      </c>
      <c r="AY87" s="193" t="s">
        <v>281</v>
      </c>
      <c r="BK87" s="202">
        <f>BK88</f>
        <v>0</v>
      </c>
    </row>
    <row r="88" s="10" customFormat="1" ht="19.92" customHeight="1">
      <c r="B88" s="192"/>
      <c r="D88" s="193" t="s">
        <v>79</v>
      </c>
      <c r="E88" s="230" t="s">
        <v>8349</v>
      </c>
      <c r="F88" s="230" t="s">
        <v>8350</v>
      </c>
      <c r="I88" s="195"/>
      <c r="J88" s="231">
        <f>BK88</f>
        <v>0</v>
      </c>
      <c r="L88" s="192"/>
      <c r="M88" s="197"/>
      <c r="N88" s="198"/>
      <c r="O88" s="198"/>
      <c r="P88" s="199">
        <f>SUM(P89:P102)</f>
        <v>0</v>
      </c>
      <c r="Q88" s="198"/>
      <c r="R88" s="199">
        <f>SUM(R89:R102)</f>
        <v>3.8827200000000004</v>
      </c>
      <c r="S88" s="198"/>
      <c r="T88" s="200">
        <f>SUM(T89:T102)</f>
        <v>0</v>
      </c>
      <c r="AR88" s="193" t="s">
        <v>294</v>
      </c>
      <c r="AT88" s="201" t="s">
        <v>79</v>
      </c>
      <c r="AU88" s="201" t="s">
        <v>24</v>
      </c>
      <c r="AY88" s="193" t="s">
        <v>281</v>
      </c>
      <c r="BK88" s="202">
        <f>SUM(BK89:BK102)</f>
        <v>0</v>
      </c>
    </row>
    <row r="89" s="1" customFormat="1" ht="25.5" customHeight="1">
      <c r="B89" s="203"/>
      <c r="C89" s="204" t="s">
        <v>24</v>
      </c>
      <c r="D89" s="204" t="s">
        <v>282</v>
      </c>
      <c r="E89" s="205" t="s">
        <v>8351</v>
      </c>
      <c r="F89" s="206" t="s">
        <v>8352</v>
      </c>
      <c r="G89" s="207" t="s">
        <v>394</v>
      </c>
      <c r="H89" s="208">
        <v>8</v>
      </c>
      <c r="I89" s="209"/>
      <c r="J89" s="210">
        <f>ROUND(I89*H89,2)</f>
        <v>0</v>
      </c>
      <c r="K89" s="206" t="s">
        <v>389</v>
      </c>
      <c r="L89" s="48"/>
      <c r="M89" s="211" t="s">
        <v>5</v>
      </c>
      <c r="N89" s="212" t="s">
        <v>51</v>
      </c>
      <c r="O89" s="49"/>
      <c r="P89" s="213">
        <f>O89*H89</f>
        <v>0</v>
      </c>
      <c r="Q89" s="213">
        <v>0</v>
      </c>
      <c r="R89" s="213">
        <f>Q89*H89</f>
        <v>0</v>
      </c>
      <c r="S89" s="213">
        <v>0</v>
      </c>
      <c r="T89" s="214">
        <f>S89*H89</f>
        <v>0</v>
      </c>
      <c r="AR89" s="26" t="s">
        <v>1034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8353</v>
      </c>
    </row>
    <row r="90" s="1" customFormat="1">
      <c r="B90" s="48"/>
      <c r="D90" s="216" t="s">
        <v>288</v>
      </c>
      <c r="F90" s="217" t="s">
        <v>8354</v>
      </c>
      <c r="I90" s="218"/>
      <c r="L90" s="48"/>
      <c r="M90" s="219"/>
      <c r="N90" s="49"/>
      <c r="O90" s="49"/>
      <c r="P90" s="49"/>
      <c r="Q90" s="49"/>
      <c r="R90" s="49"/>
      <c r="S90" s="49"/>
      <c r="T90" s="87"/>
      <c r="AT90" s="26" t="s">
        <v>288</v>
      </c>
      <c r="AU90" s="26" t="s">
        <v>87</v>
      </c>
    </row>
    <row r="91" s="1" customFormat="1" ht="25.5" customHeight="1">
      <c r="B91" s="203"/>
      <c r="C91" s="204" t="s">
        <v>87</v>
      </c>
      <c r="D91" s="204" t="s">
        <v>282</v>
      </c>
      <c r="E91" s="205" t="s">
        <v>8355</v>
      </c>
      <c r="F91" s="206" t="s">
        <v>8356</v>
      </c>
      <c r="G91" s="207" t="s">
        <v>394</v>
      </c>
      <c r="H91" s="208">
        <v>16</v>
      </c>
      <c r="I91" s="209"/>
      <c r="J91" s="210">
        <f>ROUND(I91*H91,2)</f>
        <v>0</v>
      </c>
      <c r="K91" s="206" t="s">
        <v>389</v>
      </c>
      <c r="L91" s="48"/>
      <c r="M91" s="211" t="s">
        <v>5</v>
      </c>
      <c r="N91" s="212" t="s">
        <v>51</v>
      </c>
      <c r="O91" s="49"/>
      <c r="P91" s="213">
        <f>O91*H91</f>
        <v>0</v>
      </c>
      <c r="Q91" s="213">
        <v>0.20300000000000001</v>
      </c>
      <c r="R91" s="213">
        <f>Q91*H91</f>
        <v>3.2480000000000002</v>
      </c>
      <c r="S91" s="213">
        <v>0</v>
      </c>
      <c r="T91" s="214">
        <f>S91*H91</f>
        <v>0</v>
      </c>
      <c r="AR91" s="26" t="s">
        <v>1034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1034</v>
      </c>
      <c r="BM91" s="26" t="s">
        <v>8357</v>
      </c>
    </row>
    <row r="92" s="1" customFormat="1">
      <c r="B92" s="48"/>
      <c r="D92" s="216" t="s">
        <v>288</v>
      </c>
      <c r="F92" s="217" t="s">
        <v>8356</v>
      </c>
      <c r="I92" s="218"/>
      <c r="L92" s="48"/>
      <c r="M92" s="219"/>
      <c r="N92" s="49"/>
      <c r="O92" s="49"/>
      <c r="P92" s="49"/>
      <c r="Q92" s="49"/>
      <c r="R92" s="49"/>
      <c r="S92" s="49"/>
      <c r="T92" s="87"/>
      <c r="AT92" s="26" t="s">
        <v>288</v>
      </c>
      <c r="AU92" s="26" t="s">
        <v>87</v>
      </c>
    </row>
    <row r="93" s="1" customFormat="1" ht="16.5" customHeight="1">
      <c r="B93" s="203"/>
      <c r="C93" s="204" t="s">
        <v>294</v>
      </c>
      <c r="D93" s="204" t="s">
        <v>282</v>
      </c>
      <c r="E93" s="205" t="s">
        <v>8358</v>
      </c>
      <c r="F93" s="206" t="s">
        <v>8359</v>
      </c>
      <c r="G93" s="207" t="s">
        <v>394</v>
      </c>
      <c r="H93" s="208">
        <v>8</v>
      </c>
      <c r="I93" s="209"/>
      <c r="J93" s="210">
        <f>ROUND(I93*H93,2)</f>
        <v>0</v>
      </c>
      <c r="K93" s="206" t="s">
        <v>389</v>
      </c>
      <c r="L93" s="48"/>
      <c r="M93" s="211" t="s">
        <v>5</v>
      </c>
      <c r="N93" s="212" t="s">
        <v>51</v>
      </c>
      <c r="O93" s="49"/>
      <c r="P93" s="213">
        <f>O93*H93</f>
        <v>0</v>
      </c>
      <c r="Q93" s="213">
        <v>0.00012</v>
      </c>
      <c r="R93" s="213">
        <f>Q93*H93</f>
        <v>0.00096000000000000002</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8360</v>
      </c>
    </row>
    <row r="94" s="1" customFormat="1">
      <c r="B94" s="48"/>
      <c r="D94" s="216" t="s">
        <v>288</v>
      </c>
      <c r="F94" s="217" t="s">
        <v>8359</v>
      </c>
      <c r="I94" s="218"/>
      <c r="L94" s="48"/>
      <c r="M94" s="219"/>
      <c r="N94" s="49"/>
      <c r="O94" s="49"/>
      <c r="P94" s="49"/>
      <c r="Q94" s="49"/>
      <c r="R94" s="49"/>
      <c r="S94" s="49"/>
      <c r="T94" s="87"/>
      <c r="AT94" s="26" t="s">
        <v>288</v>
      </c>
      <c r="AU94" s="26" t="s">
        <v>87</v>
      </c>
    </row>
    <row r="95" s="1" customFormat="1" ht="16.5" customHeight="1">
      <c r="B95" s="203"/>
      <c r="C95" s="255" t="s">
        <v>286</v>
      </c>
      <c r="D95" s="255" t="s">
        <v>512</v>
      </c>
      <c r="E95" s="256" t="s">
        <v>8361</v>
      </c>
      <c r="F95" s="257" t="s">
        <v>8362</v>
      </c>
      <c r="G95" s="258" t="s">
        <v>394</v>
      </c>
      <c r="H95" s="259">
        <v>8</v>
      </c>
      <c r="I95" s="260"/>
      <c r="J95" s="261">
        <f>ROUND(I95*H95,2)</f>
        <v>0</v>
      </c>
      <c r="K95" s="257" t="s">
        <v>5</v>
      </c>
      <c r="L95" s="262"/>
      <c r="M95" s="263" t="s">
        <v>5</v>
      </c>
      <c r="N95" s="264" t="s">
        <v>51</v>
      </c>
      <c r="O95" s="49"/>
      <c r="P95" s="213">
        <f>O95*H95</f>
        <v>0</v>
      </c>
      <c r="Q95" s="213">
        <v>2.0000000000000002E-05</v>
      </c>
      <c r="R95" s="213">
        <f>Q95*H95</f>
        <v>0.00016000000000000001</v>
      </c>
      <c r="S95" s="213">
        <v>0</v>
      </c>
      <c r="T95" s="214">
        <f>S95*H95</f>
        <v>0</v>
      </c>
      <c r="AR95" s="26" t="s">
        <v>1700</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1700</v>
      </c>
      <c r="BM95" s="26" t="s">
        <v>8363</v>
      </c>
    </row>
    <row r="96" s="1" customFormat="1" ht="25.5" customHeight="1">
      <c r="B96" s="203"/>
      <c r="C96" s="204" t="s">
        <v>280</v>
      </c>
      <c r="D96" s="204" t="s">
        <v>282</v>
      </c>
      <c r="E96" s="205" t="s">
        <v>8364</v>
      </c>
      <c r="F96" s="206" t="s">
        <v>8365</v>
      </c>
      <c r="G96" s="207" t="s">
        <v>394</v>
      </c>
      <c r="H96" s="208">
        <v>8</v>
      </c>
      <c r="I96" s="209"/>
      <c r="J96" s="210">
        <f>ROUND(I96*H96,2)</f>
        <v>0</v>
      </c>
      <c r="K96" s="206" t="s">
        <v>389</v>
      </c>
      <c r="L96" s="48"/>
      <c r="M96" s="211" t="s">
        <v>5</v>
      </c>
      <c r="N96" s="212" t="s">
        <v>51</v>
      </c>
      <c r="O96" s="49"/>
      <c r="P96" s="213">
        <f>O96*H96</f>
        <v>0</v>
      </c>
      <c r="Q96" s="213">
        <v>0.079200000000000007</v>
      </c>
      <c r="R96" s="213">
        <f>Q96*H96</f>
        <v>0.63360000000000005</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8366</v>
      </c>
    </row>
    <row r="97" s="1" customFormat="1">
      <c r="B97" s="48"/>
      <c r="D97" s="216" t="s">
        <v>288</v>
      </c>
      <c r="F97" s="217" t="s">
        <v>8367</v>
      </c>
      <c r="I97" s="218"/>
      <c r="L97" s="48"/>
      <c r="M97" s="219"/>
      <c r="N97" s="49"/>
      <c r="O97" s="49"/>
      <c r="P97" s="49"/>
      <c r="Q97" s="49"/>
      <c r="R97" s="49"/>
      <c r="S97" s="49"/>
      <c r="T97" s="87"/>
      <c r="AT97" s="26" t="s">
        <v>288</v>
      </c>
      <c r="AU97" s="26" t="s">
        <v>87</v>
      </c>
    </row>
    <row r="98" s="1" customFormat="1" ht="16.5" customHeight="1">
      <c r="B98" s="203"/>
      <c r="C98" s="255" t="s">
        <v>307</v>
      </c>
      <c r="D98" s="255" t="s">
        <v>512</v>
      </c>
      <c r="E98" s="256" t="s">
        <v>8368</v>
      </c>
      <c r="F98" s="257" t="s">
        <v>8369</v>
      </c>
      <c r="G98" s="258" t="s">
        <v>515</v>
      </c>
      <c r="H98" s="259">
        <v>16</v>
      </c>
      <c r="I98" s="260"/>
      <c r="J98" s="261">
        <f>ROUND(I98*H98,2)</f>
        <v>0</v>
      </c>
      <c r="K98" s="257" t="s">
        <v>5</v>
      </c>
      <c r="L98" s="262"/>
      <c r="M98" s="263" t="s">
        <v>5</v>
      </c>
      <c r="N98" s="264" t="s">
        <v>51</v>
      </c>
      <c r="O98" s="49"/>
      <c r="P98" s="213">
        <f>O98*H98</f>
        <v>0</v>
      </c>
      <c r="Q98" s="213">
        <v>0</v>
      </c>
      <c r="R98" s="213">
        <f>Q98*H98</f>
        <v>0</v>
      </c>
      <c r="S98" s="213">
        <v>0</v>
      </c>
      <c r="T98" s="214">
        <f>S98*H98</f>
        <v>0</v>
      </c>
      <c r="AR98" s="26" t="s">
        <v>2469</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1034</v>
      </c>
      <c r="BM98" s="26" t="s">
        <v>8370</v>
      </c>
    </row>
    <row r="99" s="1" customFormat="1">
      <c r="B99" s="48"/>
      <c r="D99" s="216" t="s">
        <v>288</v>
      </c>
      <c r="F99" s="217" t="s">
        <v>8371</v>
      </c>
      <c r="I99" s="218"/>
      <c r="L99" s="48"/>
      <c r="M99" s="219"/>
      <c r="N99" s="49"/>
      <c r="O99" s="49"/>
      <c r="P99" s="49"/>
      <c r="Q99" s="49"/>
      <c r="R99" s="49"/>
      <c r="S99" s="49"/>
      <c r="T99" s="87"/>
      <c r="AT99" s="26" t="s">
        <v>288</v>
      </c>
      <c r="AU99" s="26" t="s">
        <v>87</v>
      </c>
    </row>
    <row r="100" s="13" customFormat="1">
      <c r="B100" s="239"/>
      <c r="D100" s="216" t="s">
        <v>402</v>
      </c>
      <c r="E100" s="240" t="s">
        <v>5</v>
      </c>
      <c r="F100" s="241" t="s">
        <v>8372</v>
      </c>
      <c r="H100" s="242">
        <v>16</v>
      </c>
      <c r="I100" s="243"/>
      <c r="L100" s="239"/>
      <c r="M100" s="244"/>
      <c r="N100" s="245"/>
      <c r="O100" s="245"/>
      <c r="P100" s="245"/>
      <c r="Q100" s="245"/>
      <c r="R100" s="245"/>
      <c r="S100" s="245"/>
      <c r="T100" s="246"/>
      <c r="AT100" s="240" t="s">
        <v>402</v>
      </c>
      <c r="AU100" s="240" t="s">
        <v>87</v>
      </c>
      <c r="AV100" s="13" t="s">
        <v>87</v>
      </c>
      <c r="AW100" s="13" t="s">
        <v>43</v>
      </c>
      <c r="AX100" s="13" t="s">
        <v>24</v>
      </c>
      <c r="AY100" s="240" t="s">
        <v>281</v>
      </c>
    </row>
    <row r="101" s="1" customFormat="1" ht="16.5" customHeight="1">
      <c r="B101" s="203"/>
      <c r="C101" s="204" t="s">
        <v>311</v>
      </c>
      <c r="D101" s="204" t="s">
        <v>282</v>
      </c>
      <c r="E101" s="205" t="s">
        <v>8373</v>
      </c>
      <c r="F101" s="206" t="s">
        <v>8374</v>
      </c>
      <c r="G101" s="207" t="s">
        <v>394</v>
      </c>
      <c r="H101" s="208">
        <v>8</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1034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1034</v>
      </c>
      <c r="BM101" s="26" t="s">
        <v>8375</v>
      </c>
    </row>
    <row r="102" s="1" customFormat="1">
      <c r="B102" s="48"/>
      <c r="D102" s="216" t="s">
        <v>288</v>
      </c>
      <c r="F102" s="217" t="s">
        <v>8376</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4:K10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177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8377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8378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178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ROUND(SUM(BE93:BE176), 2)</f>
        <v>0</v>
      </c>
      <c r="G32" s="49"/>
      <c r="H32" s="49"/>
      <c r="I32" s="156">
        <v>0.20999999999999999</v>
      </c>
      <c r="J32" s="155">
        <f>ROUND(ROUND((SUM(BE93:BE176)), 2)*I32, 2)</f>
        <v>0</v>
      </c>
      <c r="K32" s="53"/>
    </row>
    <row r="33" s="1" customFormat="1" ht="14.4" customHeight="1">
      <c r="B33" s="48"/>
      <c r="C33" s="49"/>
      <c r="D33" s="49"/>
      <c r="E33" s="57" t="s">
        <v>52</v>
      </c>
      <c r="F33" s="155">
        <f>ROUND(SUM(BF93:BF176), 2)</f>
        <v>0</v>
      </c>
      <c r="G33" s="49"/>
      <c r="H33" s="49"/>
      <c r="I33" s="156">
        <v>0.14999999999999999</v>
      </c>
      <c r="J33" s="155">
        <f>ROUND(ROUND((SUM(BF93:BF176)), 2)*I33, 2)</f>
        <v>0</v>
      </c>
      <c r="K33" s="53"/>
    </row>
    <row r="34" hidden="1" s="1" customFormat="1" ht="14.4" customHeight="1">
      <c r="B34" s="48"/>
      <c r="C34" s="49"/>
      <c r="D34" s="49"/>
      <c r="E34" s="57" t="s">
        <v>53</v>
      </c>
      <c r="F34" s="155">
        <f>ROUND(SUM(BG93:BG176), 2)</f>
        <v>0</v>
      </c>
      <c r="G34" s="49"/>
      <c r="H34" s="49"/>
      <c r="I34" s="156">
        <v>0.20999999999999999</v>
      </c>
      <c r="J34" s="155">
        <v>0</v>
      </c>
      <c r="K34" s="53"/>
    </row>
    <row r="35" hidden="1" s="1" customFormat="1" ht="14.4" customHeight="1">
      <c r="B35" s="48"/>
      <c r="C35" s="49"/>
      <c r="D35" s="49"/>
      <c r="E35" s="57" t="s">
        <v>54</v>
      </c>
      <c r="F35" s="155">
        <f>ROUND(SUM(BH93:BH176), 2)</f>
        <v>0</v>
      </c>
      <c r="G35" s="49"/>
      <c r="H35" s="49"/>
      <c r="I35" s="156">
        <v>0.14999999999999999</v>
      </c>
      <c r="J35" s="155">
        <v>0</v>
      </c>
      <c r="K35" s="53"/>
    </row>
    <row r="36" hidden="1" s="1" customFormat="1" ht="14.4" customHeight="1">
      <c r="B36" s="48"/>
      <c r="C36" s="49"/>
      <c r="D36" s="49"/>
      <c r="E36" s="57" t="s">
        <v>55</v>
      </c>
      <c r="F36" s="155">
        <f>ROUND(SUM(BI93:BI176),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8377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I07_1 -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J93</f>
        <v>0</v>
      </c>
      <c r="K60" s="53"/>
      <c r="AU60" s="26" t="s">
        <v>262</v>
      </c>
    </row>
    <row r="61" s="8" customFormat="1" ht="24.96" customHeight="1">
      <c r="B61" s="173"/>
      <c r="C61" s="174"/>
      <c r="D61" s="175" t="s">
        <v>8379</v>
      </c>
      <c r="E61" s="176"/>
      <c r="F61" s="176"/>
      <c r="G61" s="176"/>
      <c r="H61" s="176"/>
      <c r="I61" s="177"/>
      <c r="J61" s="178">
        <f>J94</f>
        <v>0</v>
      </c>
      <c r="K61" s="179"/>
    </row>
    <row r="62" s="11" customFormat="1" ht="19.92" customHeight="1">
      <c r="B62" s="223"/>
      <c r="C62" s="224"/>
      <c r="D62" s="225" t="s">
        <v>7477</v>
      </c>
      <c r="E62" s="226"/>
      <c r="F62" s="226"/>
      <c r="G62" s="226"/>
      <c r="H62" s="226"/>
      <c r="I62" s="227"/>
      <c r="J62" s="228">
        <f>J95</f>
        <v>0</v>
      </c>
      <c r="K62" s="229"/>
    </row>
    <row r="63" s="8" customFormat="1" ht="24.96" customHeight="1">
      <c r="B63" s="173"/>
      <c r="C63" s="174"/>
      <c r="D63" s="175" t="s">
        <v>536</v>
      </c>
      <c r="E63" s="176"/>
      <c r="F63" s="176"/>
      <c r="G63" s="176"/>
      <c r="H63" s="176"/>
      <c r="I63" s="177"/>
      <c r="J63" s="178">
        <f>J105</f>
        <v>0</v>
      </c>
      <c r="K63" s="179"/>
    </row>
    <row r="64" s="11" customFormat="1" ht="19.92" customHeight="1">
      <c r="B64" s="223"/>
      <c r="C64" s="224"/>
      <c r="D64" s="225" t="s">
        <v>5849</v>
      </c>
      <c r="E64" s="226"/>
      <c r="F64" s="226"/>
      <c r="G64" s="226"/>
      <c r="H64" s="226"/>
      <c r="I64" s="227"/>
      <c r="J64" s="228">
        <f>J106</f>
        <v>0</v>
      </c>
      <c r="K64" s="229"/>
    </row>
    <row r="65" s="11" customFormat="1" ht="19.92" customHeight="1">
      <c r="B65" s="223"/>
      <c r="C65" s="224"/>
      <c r="D65" s="225" t="s">
        <v>5851</v>
      </c>
      <c r="E65" s="226"/>
      <c r="F65" s="226"/>
      <c r="G65" s="226"/>
      <c r="H65" s="226"/>
      <c r="I65" s="227"/>
      <c r="J65" s="228">
        <f>J109</f>
        <v>0</v>
      </c>
      <c r="K65" s="229"/>
    </row>
    <row r="66" s="11" customFormat="1" ht="19.92" customHeight="1">
      <c r="B66" s="223"/>
      <c r="C66" s="224"/>
      <c r="D66" s="225" t="s">
        <v>5852</v>
      </c>
      <c r="E66" s="226"/>
      <c r="F66" s="226"/>
      <c r="G66" s="226"/>
      <c r="H66" s="226"/>
      <c r="I66" s="227"/>
      <c r="J66" s="228">
        <f>J132</f>
        <v>0</v>
      </c>
      <c r="K66" s="229"/>
    </row>
    <row r="67" s="11" customFormat="1" ht="19.92" customHeight="1">
      <c r="B67" s="223"/>
      <c r="C67" s="224"/>
      <c r="D67" s="225" t="s">
        <v>5853</v>
      </c>
      <c r="E67" s="226"/>
      <c r="F67" s="226"/>
      <c r="G67" s="226"/>
      <c r="H67" s="226"/>
      <c r="I67" s="227"/>
      <c r="J67" s="228">
        <f>J145</f>
        <v>0</v>
      </c>
      <c r="K67" s="229"/>
    </row>
    <row r="68" s="11" customFormat="1" ht="19.92" customHeight="1">
      <c r="B68" s="223"/>
      <c r="C68" s="224"/>
      <c r="D68" s="225" t="s">
        <v>5854</v>
      </c>
      <c r="E68" s="226"/>
      <c r="F68" s="226"/>
      <c r="G68" s="226"/>
      <c r="H68" s="226"/>
      <c r="I68" s="227"/>
      <c r="J68" s="228">
        <f>J152</f>
        <v>0</v>
      </c>
      <c r="K68" s="229"/>
    </row>
    <row r="69" s="8" customFormat="1" ht="24.96" customHeight="1">
      <c r="B69" s="173"/>
      <c r="C69" s="174"/>
      <c r="D69" s="175" t="s">
        <v>5856</v>
      </c>
      <c r="E69" s="176"/>
      <c r="F69" s="176"/>
      <c r="G69" s="176"/>
      <c r="H69" s="176"/>
      <c r="I69" s="177"/>
      <c r="J69" s="178">
        <f>J157</f>
        <v>0</v>
      </c>
      <c r="K69" s="179"/>
    </row>
    <row r="70" s="11" customFormat="1" ht="19.92" customHeight="1">
      <c r="B70" s="223"/>
      <c r="C70" s="224"/>
      <c r="D70" s="225" t="s">
        <v>5857</v>
      </c>
      <c r="E70" s="226"/>
      <c r="F70" s="226"/>
      <c r="G70" s="226"/>
      <c r="H70" s="226"/>
      <c r="I70" s="227"/>
      <c r="J70" s="228">
        <f>J158</f>
        <v>0</v>
      </c>
      <c r="K70" s="229"/>
    </row>
    <row r="71" s="11" customFormat="1" ht="19.92" customHeight="1">
      <c r="B71" s="223"/>
      <c r="C71" s="224"/>
      <c r="D71" s="225" t="s">
        <v>8348</v>
      </c>
      <c r="E71" s="226"/>
      <c r="F71" s="226"/>
      <c r="G71" s="226"/>
      <c r="H71" s="226"/>
      <c r="I71" s="227"/>
      <c r="J71" s="228">
        <f>J162</f>
        <v>0</v>
      </c>
      <c r="K71" s="229"/>
    </row>
    <row r="72" s="1" customFormat="1" ht="21.84" customHeight="1">
      <c r="B72" s="48"/>
      <c r="C72" s="49"/>
      <c r="D72" s="49"/>
      <c r="E72" s="49"/>
      <c r="F72" s="49"/>
      <c r="G72" s="49"/>
      <c r="H72" s="49"/>
      <c r="I72" s="142"/>
      <c r="J72" s="49"/>
      <c r="K72" s="53"/>
    </row>
    <row r="73" s="1" customFormat="1" ht="6.96" customHeight="1">
      <c r="B73" s="69"/>
      <c r="C73" s="70"/>
      <c r="D73" s="70"/>
      <c r="E73" s="70"/>
      <c r="F73" s="70"/>
      <c r="G73" s="70"/>
      <c r="H73" s="70"/>
      <c r="I73" s="164"/>
      <c r="J73" s="70"/>
      <c r="K73" s="71"/>
    </row>
    <row r="77" s="1" customFormat="1" ht="6.96" customHeight="1">
      <c r="B77" s="72"/>
      <c r="C77" s="73"/>
      <c r="D77" s="73"/>
      <c r="E77" s="73"/>
      <c r="F77" s="73"/>
      <c r="G77" s="73"/>
      <c r="H77" s="73"/>
      <c r="I77" s="165"/>
      <c r="J77" s="73"/>
      <c r="K77" s="73"/>
      <c r="L77" s="48"/>
    </row>
    <row r="78" s="1" customFormat="1" ht="36.96" customHeight="1">
      <c r="B78" s="48"/>
      <c r="C78" s="74" t="s">
        <v>264</v>
      </c>
      <c r="L78" s="48"/>
    </row>
    <row r="79" s="1" customFormat="1" ht="6.96" customHeight="1">
      <c r="B79" s="48"/>
      <c r="L79" s="48"/>
    </row>
    <row r="80" s="1" customFormat="1" ht="14.4" customHeight="1">
      <c r="B80" s="48"/>
      <c r="C80" s="76" t="s">
        <v>19</v>
      </c>
      <c r="L80" s="48"/>
    </row>
    <row r="81" s="1" customFormat="1" ht="16.5" customHeight="1">
      <c r="B81" s="48"/>
      <c r="E81" s="180" t="str">
        <f>E7</f>
        <v>Vzdělávací a výcvikové středisko integrovaného záchranného systému v Jihlavě</v>
      </c>
      <c r="F81" s="76"/>
      <c r="G81" s="76"/>
      <c r="H81" s="76"/>
      <c r="L81" s="48"/>
    </row>
    <row r="82">
      <c r="B82" s="30"/>
      <c r="C82" s="76" t="s">
        <v>254</v>
      </c>
      <c r="L82" s="30"/>
    </row>
    <row r="83" s="1" customFormat="1" ht="16.5" customHeight="1">
      <c r="B83" s="48"/>
      <c r="E83" s="180" t="s">
        <v>8377</v>
      </c>
      <c r="F83" s="1"/>
      <c r="G83" s="1"/>
      <c r="H83" s="1"/>
      <c r="L83" s="48"/>
    </row>
    <row r="84" s="1" customFormat="1" ht="14.4" customHeight="1">
      <c r="B84" s="48"/>
      <c r="C84" s="76" t="s">
        <v>256</v>
      </c>
      <c r="L84" s="48"/>
    </row>
    <row r="85" s="1" customFormat="1" ht="17.25" customHeight="1">
      <c r="B85" s="48"/>
      <c r="E85" s="79" t="str">
        <f>E11</f>
        <v>I07_1 - Areálový rozvod NN</v>
      </c>
      <c r="F85" s="1"/>
      <c r="G85" s="1"/>
      <c r="H85" s="1"/>
      <c r="L85" s="48"/>
    </row>
    <row r="86" s="1" customFormat="1" ht="6.96" customHeight="1">
      <c r="B86" s="48"/>
      <c r="L86" s="48"/>
    </row>
    <row r="87" s="1" customFormat="1" ht="18" customHeight="1">
      <c r="B87" s="48"/>
      <c r="C87" s="76" t="s">
        <v>25</v>
      </c>
      <c r="F87" s="181" t="str">
        <f>F14</f>
        <v>město Jihlava, ul. Vrchlického, areál ZZS Jihlava</v>
      </c>
      <c r="I87" s="182" t="s">
        <v>27</v>
      </c>
      <c r="J87" s="81" t="str">
        <f>IF(J14="","",J14)</f>
        <v>15. 1. 2018</v>
      </c>
      <c r="L87" s="48"/>
    </row>
    <row r="88" s="1" customFormat="1" ht="6.96" customHeight="1">
      <c r="B88" s="48"/>
      <c r="L88" s="48"/>
    </row>
    <row r="89" s="1" customFormat="1">
      <c r="B89" s="48"/>
      <c r="C89" s="76" t="s">
        <v>31</v>
      </c>
      <c r="F89" s="181" t="str">
        <f>E17</f>
        <v>Kraj Vysočina</v>
      </c>
      <c r="I89" s="182" t="s">
        <v>39</v>
      </c>
      <c r="J89" s="181" t="str">
        <f>E23</f>
        <v>PROJEKT CENTRUM NOVA s.r.o.</v>
      </c>
      <c r="L89" s="48"/>
    </row>
    <row r="90" s="1" customFormat="1" ht="14.4" customHeight="1">
      <c r="B90" s="48"/>
      <c r="C90" s="76" t="s">
        <v>37</v>
      </c>
      <c r="F90" s="181" t="str">
        <f>IF(E20="","",E20)</f>
        <v/>
      </c>
      <c r="L90" s="48"/>
    </row>
    <row r="91" s="1" customFormat="1" ht="10.32" customHeight="1">
      <c r="B91" s="48"/>
      <c r="L91" s="48"/>
    </row>
    <row r="92" s="9" customFormat="1" ht="29.28" customHeight="1">
      <c r="B92" s="183"/>
      <c r="C92" s="184" t="s">
        <v>265</v>
      </c>
      <c r="D92" s="185" t="s">
        <v>65</v>
      </c>
      <c r="E92" s="185" t="s">
        <v>61</v>
      </c>
      <c r="F92" s="185" t="s">
        <v>266</v>
      </c>
      <c r="G92" s="185" t="s">
        <v>267</v>
      </c>
      <c r="H92" s="185" t="s">
        <v>268</v>
      </c>
      <c r="I92" s="186" t="s">
        <v>269</v>
      </c>
      <c r="J92" s="185" t="s">
        <v>260</v>
      </c>
      <c r="K92" s="187" t="s">
        <v>270</v>
      </c>
      <c r="L92" s="183"/>
      <c r="M92" s="94" t="s">
        <v>271</v>
      </c>
      <c r="N92" s="95" t="s">
        <v>50</v>
      </c>
      <c r="O92" s="95" t="s">
        <v>272</v>
      </c>
      <c r="P92" s="95" t="s">
        <v>273</v>
      </c>
      <c r="Q92" s="95" t="s">
        <v>274</v>
      </c>
      <c r="R92" s="95" t="s">
        <v>275</v>
      </c>
      <c r="S92" s="95" t="s">
        <v>276</v>
      </c>
      <c r="T92" s="96" t="s">
        <v>277</v>
      </c>
    </row>
    <row r="93" s="1" customFormat="1" ht="29.28" customHeight="1">
      <c r="B93" s="48"/>
      <c r="C93" s="98" t="s">
        <v>261</v>
      </c>
      <c r="J93" s="188">
        <f>BK93</f>
        <v>0</v>
      </c>
      <c r="L93" s="48"/>
      <c r="M93" s="97"/>
      <c r="N93" s="84"/>
      <c r="O93" s="84"/>
      <c r="P93" s="189">
        <f>P94+P105+P157</f>
        <v>0</v>
      </c>
      <c r="Q93" s="84"/>
      <c r="R93" s="189">
        <f>R94+R105+R157</f>
        <v>11.219849999999999</v>
      </c>
      <c r="S93" s="84"/>
      <c r="T93" s="190">
        <f>T94+T105+T157</f>
        <v>0</v>
      </c>
      <c r="AT93" s="26" t="s">
        <v>79</v>
      </c>
      <c r="AU93" s="26" t="s">
        <v>262</v>
      </c>
      <c r="BK93" s="191">
        <f>BK94+BK105+BK157</f>
        <v>0</v>
      </c>
    </row>
    <row r="94" s="10" customFormat="1" ht="37.44" customHeight="1">
      <c r="B94" s="192"/>
      <c r="D94" s="193" t="s">
        <v>79</v>
      </c>
      <c r="E94" s="194" t="s">
        <v>383</v>
      </c>
      <c r="F94" s="194" t="s">
        <v>383</v>
      </c>
      <c r="I94" s="195"/>
      <c r="J94" s="196">
        <f>BK94</f>
        <v>0</v>
      </c>
      <c r="L94" s="192"/>
      <c r="M94" s="197"/>
      <c r="N94" s="198"/>
      <c r="O94" s="198"/>
      <c r="P94" s="199">
        <f>P95</f>
        <v>0</v>
      </c>
      <c r="Q94" s="198"/>
      <c r="R94" s="199">
        <f>R95</f>
        <v>0</v>
      </c>
      <c r="S94" s="198"/>
      <c r="T94" s="200">
        <f>T95</f>
        <v>0</v>
      </c>
      <c r="AR94" s="193" t="s">
        <v>24</v>
      </c>
      <c r="AT94" s="201" t="s">
        <v>79</v>
      </c>
      <c r="AU94" s="201" t="s">
        <v>80</v>
      </c>
      <c r="AY94" s="193" t="s">
        <v>281</v>
      </c>
      <c r="BK94" s="202">
        <f>BK95</f>
        <v>0</v>
      </c>
    </row>
    <row r="95" s="10" customFormat="1" ht="19.92" customHeight="1">
      <c r="B95" s="192"/>
      <c r="D95" s="193" t="s">
        <v>79</v>
      </c>
      <c r="E95" s="230" t="s">
        <v>7951</v>
      </c>
      <c r="F95" s="230" t="s">
        <v>7952</v>
      </c>
      <c r="I95" s="195"/>
      <c r="J95" s="231">
        <f>BK95</f>
        <v>0</v>
      </c>
      <c r="L95" s="192"/>
      <c r="M95" s="197"/>
      <c r="N95" s="198"/>
      <c r="O95" s="198"/>
      <c r="P95" s="199">
        <f>SUM(P96:P104)</f>
        <v>0</v>
      </c>
      <c r="Q95" s="198"/>
      <c r="R95" s="199">
        <f>SUM(R96:R104)</f>
        <v>0</v>
      </c>
      <c r="S95" s="198"/>
      <c r="T95" s="200">
        <f>SUM(T96:T104)</f>
        <v>0</v>
      </c>
      <c r="AR95" s="193" t="s">
        <v>24</v>
      </c>
      <c r="AT95" s="201" t="s">
        <v>79</v>
      </c>
      <c r="AU95" s="201" t="s">
        <v>24</v>
      </c>
      <c r="AY95" s="193" t="s">
        <v>281</v>
      </c>
      <c r="BK95" s="202">
        <f>SUM(BK96:BK104)</f>
        <v>0</v>
      </c>
    </row>
    <row r="96" s="1" customFormat="1" ht="25.5" customHeight="1">
      <c r="B96" s="203"/>
      <c r="C96" s="204" t="s">
        <v>24</v>
      </c>
      <c r="D96" s="204" t="s">
        <v>282</v>
      </c>
      <c r="E96" s="205" t="s">
        <v>7953</v>
      </c>
      <c r="F96" s="206" t="s">
        <v>7954</v>
      </c>
      <c r="G96" s="207" t="s">
        <v>470</v>
      </c>
      <c r="H96" s="208">
        <v>11.550000000000001</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8380</v>
      </c>
    </row>
    <row r="97" s="1" customFormat="1">
      <c r="B97" s="48"/>
      <c r="D97" s="216" t="s">
        <v>288</v>
      </c>
      <c r="F97" s="217" t="s">
        <v>7956</v>
      </c>
      <c r="I97" s="218"/>
      <c r="L97" s="48"/>
      <c r="M97" s="219"/>
      <c r="N97" s="49"/>
      <c r="O97" s="49"/>
      <c r="P97" s="49"/>
      <c r="Q97" s="49"/>
      <c r="R97" s="49"/>
      <c r="S97" s="49"/>
      <c r="T97" s="87"/>
      <c r="AT97" s="26" t="s">
        <v>288</v>
      </c>
      <c r="AU97" s="26" t="s">
        <v>87</v>
      </c>
    </row>
    <row r="98" s="13" customFormat="1">
      <c r="B98" s="239"/>
      <c r="D98" s="216" t="s">
        <v>402</v>
      </c>
      <c r="E98" s="240" t="s">
        <v>5</v>
      </c>
      <c r="F98" s="241" t="s">
        <v>8381</v>
      </c>
      <c r="H98" s="242">
        <v>5.5</v>
      </c>
      <c r="I98" s="243"/>
      <c r="L98" s="239"/>
      <c r="M98" s="244"/>
      <c r="N98" s="245"/>
      <c r="O98" s="245"/>
      <c r="P98" s="245"/>
      <c r="Q98" s="245"/>
      <c r="R98" s="245"/>
      <c r="S98" s="245"/>
      <c r="T98" s="246"/>
      <c r="AT98" s="240" t="s">
        <v>402</v>
      </c>
      <c r="AU98" s="240" t="s">
        <v>87</v>
      </c>
      <c r="AV98" s="13" t="s">
        <v>87</v>
      </c>
      <c r="AW98" s="13" t="s">
        <v>43</v>
      </c>
      <c r="AX98" s="13" t="s">
        <v>24</v>
      </c>
      <c r="AY98" s="240" t="s">
        <v>281</v>
      </c>
    </row>
    <row r="99" s="13" customFormat="1">
      <c r="B99" s="239"/>
      <c r="D99" s="216" t="s">
        <v>402</v>
      </c>
      <c r="F99" s="241" t="s">
        <v>8382</v>
      </c>
      <c r="H99" s="242">
        <v>11.550000000000001</v>
      </c>
      <c r="I99" s="243"/>
      <c r="L99" s="239"/>
      <c r="M99" s="244"/>
      <c r="N99" s="245"/>
      <c r="O99" s="245"/>
      <c r="P99" s="245"/>
      <c r="Q99" s="245"/>
      <c r="R99" s="245"/>
      <c r="S99" s="245"/>
      <c r="T99" s="246"/>
      <c r="AT99" s="240" t="s">
        <v>402</v>
      </c>
      <c r="AU99" s="240" t="s">
        <v>87</v>
      </c>
      <c r="AV99" s="13" t="s">
        <v>87</v>
      </c>
      <c r="AW99" s="13" t="s">
        <v>6</v>
      </c>
      <c r="AX99" s="13" t="s">
        <v>24</v>
      </c>
      <c r="AY99" s="240" t="s">
        <v>281</v>
      </c>
    </row>
    <row r="100" s="1" customFormat="1" ht="25.5" customHeight="1">
      <c r="B100" s="203"/>
      <c r="C100" s="204" t="s">
        <v>87</v>
      </c>
      <c r="D100" s="204" t="s">
        <v>282</v>
      </c>
      <c r="E100" s="205" t="s">
        <v>7958</v>
      </c>
      <c r="F100" s="206" t="s">
        <v>7959</v>
      </c>
      <c r="G100" s="207" t="s">
        <v>470</v>
      </c>
      <c r="H100" s="208">
        <v>92.400000000000006</v>
      </c>
      <c r="I100" s="209"/>
      <c r="J100" s="210">
        <f>ROUND(I100*H100,2)</f>
        <v>0</v>
      </c>
      <c r="K100" s="206" t="s">
        <v>389</v>
      </c>
      <c r="L100" s="48"/>
      <c r="M100" s="211" t="s">
        <v>5</v>
      </c>
      <c r="N100" s="212" t="s">
        <v>51</v>
      </c>
      <c r="O100" s="49"/>
      <c r="P100" s="213">
        <f>O100*H100</f>
        <v>0</v>
      </c>
      <c r="Q100" s="213">
        <v>0</v>
      </c>
      <c r="R100" s="213">
        <f>Q100*H100</f>
        <v>0</v>
      </c>
      <c r="S100" s="213">
        <v>0</v>
      </c>
      <c r="T100" s="214">
        <f>S100*H100</f>
        <v>0</v>
      </c>
      <c r="AR100" s="26" t="s">
        <v>286</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286</v>
      </c>
      <c r="BM100" s="26" t="s">
        <v>8383</v>
      </c>
    </row>
    <row r="101" s="1" customFormat="1">
      <c r="B101" s="48"/>
      <c r="D101" s="216" t="s">
        <v>288</v>
      </c>
      <c r="F101" s="217" t="s">
        <v>7961</v>
      </c>
      <c r="I101" s="218"/>
      <c r="L101" s="48"/>
      <c r="M101" s="219"/>
      <c r="N101" s="49"/>
      <c r="O101" s="49"/>
      <c r="P101" s="49"/>
      <c r="Q101" s="49"/>
      <c r="R101" s="49"/>
      <c r="S101" s="49"/>
      <c r="T101" s="87"/>
      <c r="AT101" s="26" t="s">
        <v>288</v>
      </c>
      <c r="AU101" s="26" t="s">
        <v>87</v>
      </c>
    </row>
    <row r="102" s="13" customFormat="1">
      <c r="B102" s="239"/>
      <c r="D102" s="216" t="s">
        <v>402</v>
      </c>
      <c r="F102" s="241" t="s">
        <v>8384</v>
      </c>
      <c r="H102" s="242">
        <v>92.400000000000006</v>
      </c>
      <c r="I102" s="243"/>
      <c r="L102" s="239"/>
      <c r="M102" s="244"/>
      <c r="N102" s="245"/>
      <c r="O102" s="245"/>
      <c r="P102" s="245"/>
      <c r="Q102" s="245"/>
      <c r="R102" s="245"/>
      <c r="S102" s="245"/>
      <c r="T102" s="246"/>
      <c r="AT102" s="240" t="s">
        <v>402</v>
      </c>
      <c r="AU102" s="240" t="s">
        <v>87</v>
      </c>
      <c r="AV102" s="13" t="s">
        <v>87</v>
      </c>
      <c r="AW102" s="13" t="s">
        <v>6</v>
      </c>
      <c r="AX102" s="13" t="s">
        <v>24</v>
      </c>
      <c r="AY102" s="240" t="s">
        <v>281</v>
      </c>
    </row>
    <row r="103" s="1" customFormat="1" ht="16.5" customHeight="1">
      <c r="B103" s="203"/>
      <c r="C103" s="204" t="s">
        <v>294</v>
      </c>
      <c r="D103" s="204" t="s">
        <v>282</v>
      </c>
      <c r="E103" s="205" t="s">
        <v>8385</v>
      </c>
      <c r="F103" s="206" t="s">
        <v>8386</v>
      </c>
      <c r="G103" s="207" t="s">
        <v>470</v>
      </c>
      <c r="H103" s="208">
        <v>11.550000000000001</v>
      </c>
      <c r="I103" s="209"/>
      <c r="J103" s="210">
        <f>ROUND(I103*H103,2)</f>
        <v>0</v>
      </c>
      <c r="K103" s="206" t="s">
        <v>5</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8387</v>
      </c>
    </row>
    <row r="104" s="1" customFormat="1">
      <c r="B104" s="48"/>
      <c r="D104" s="216" t="s">
        <v>288</v>
      </c>
      <c r="F104" s="217" t="s">
        <v>8388</v>
      </c>
      <c r="I104" s="218"/>
      <c r="L104" s="48"/>
      <c r="M104" s="219"/>
      <c r="N104" s="49"/>
      <c r="O104" s="49"/>
      <c r="P104" s="49"/>
      <c r="Q104" s="49"/>
      <c r="R104" s="49"/>
      <c r="S104" s="49"/>
      <c r="T104" s="87"/>
      <c r="AT104" s="26" t="s">
        <v>288</v>
      </c>
      <c r="AU104" s="26" t="s">
        <v>87</v>
      </c>
    </row>
    <row r="105" s="10" customFormat="1" ht="37.44" customHeight="1">
      <c r="B105" s="192"/>
      <c r="D105" s="193" t="s">
        <v>79</v>
      </c>
      <c r="E105" s="194" t="s">
        <v>2270</v>
      </c>
      <c r="F105" s="194" t="s">
        <v>2271</v>
      </c>
      <c r="I105" s="195"/>
      <c r="J105" s="196">
        <f>BK105</f>
        <v>0</v>
      </c>
      <c r="L105" s="192"/>
      <c r="M105" s="197"/>
      <c r="N105" s="198"/>
      <c r="O105" s="198"/>
      <c r="P105" s="199">
        <f>P106+P109+P132+P145+P152</f>
        <v>0</v>
      </c>
      <c r="Q105" s="198"/>
      <c r="R105" s="199">
        <f>R106+R109+R132+R145+R152</f>
        <v>0.21215000000000001</v>
      </c>
      <c r="S105" s="198"/>
      <c r="T105" s="200">
        <f>T106+T109+T132+T145+T152</f>
        <v>0</v>
      </c>
      <c r="AR105" s="193" t="s">
        <v>87</v>
      </c>
      <c r="AT105" s="201" t="s">
        <v>79</v>
      </c>
      <c r="AU105" s="201" t="s">
        <v>80</v>
      </c>
      <c r="AY105" s="193" t="s">
        <v>281</v>
      </c>
      <c r="BK105" s="202">
        <f>BK106+BK109+BK132+BK145+BK152</f>
        <v>0</v>
      </c>
    </row>
    <row r="106" s="10" customFormat="1" ht="19.92" customHeight="1">
      <c r="B106" s="192"/>
      <c r="D106" s="193" t="s">
        <v>79</v>
      </c>
      <c r="E106" s="230" t="s">
        <v>5858</v>
      </c>
      <c r="F106" s="230" t="s">
        <v>5859</v>
      </c>
      <c r="I106" s="195"/>
      <c r="J106" s="231">
        <f>BK106</f>
        <v>0</v>
      </c>
      <c r="L106" s="192"/>
      <c r="M106" s="197"/>
      <c r="N106" s="198"/>
      <c r="O106" s="198"/>
      <c r="P106" s="199">
        <f>SUM(P107:P108)</f>
        <v>0</v>
      </c>
      <c r="Q106" s="198"/>
      <c r="R106" s="199">
        <f>SUM(R107:R108)</f>
        <v>0</v>
      </c>
      <c r="S106" s="198"/>
      <c r="T106" s="200">
        <f>SUM(T107:T108)</f>
        <v>0</v>
      </c>
      <c r="AR106" s="193" t="s">
        <v>87</v>
      </c>
      <c r="AT106" s="201" t="s">
        <v>79</v>
      </c>
      <c r="AU106" s="201" t="s">
        <v>24</v>
      </c>
      <c r="AY106" s="193" t="s">
        <v>281</v>
      </c>
      <c r="BK106" s="202">
        <f>SUM(BK107:BK108)</f>
        <v>0</v>
      </c>
    </row>
    <row r="107" s="1" customFormat="1" ht="16.5" customHeight="1">
      <c r="B107" s="203"/>
      <c r="C107" s="204" t="s">
        <v>286</v>
      </c>
      <c r="D107" s="204" t="s">
        <v>282</v>
      </c>
      <c r="E107" s="205" t="s">
        <v>6608</v>
      </c>
      <c r="F107" s="206" t="s">
        <v>8389</v>
      </c>
      <c r="G107" s="207" t="s">
        <v>515</v>
      </c>
      <c r="H107" s="208">
        <v>1</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8390</v>
      </c>
    </row>
    <row r="108" s="1" customFormat="1">
      <c r="B108" s="48"/>
      <c r="D108" s="216" t="s">
        <v>288</v>
      </c>
      <c r="F108" s="217" t="s">
        <v>5863</v>
      </c>
      <c r="I108" s="218"/>
      <c r="L108" s="48"/>
      <c r="M108" s="219"/>
      <c r="N108" s="49"/>
      <c r="O108" s="49"/>
      <c r="P108" s="49"/>
      <c r="Q108" s="49"/>
      <c r="R108" s="49"/>
      <c r="S108" s="49"/>
      <c r="T108" s="87"/>
      <c r="AT108" s="26" t="s">
        <v>288</v>
      </c>
      <c r="AU108" s="26" t="s">
        <v>87</v>
      </c>
    </row>
    <row r="109" s="10" customFormat="1" ht="29.88" customHeight="1">
      <c r="B109" s="192"/>
      <c r="D109" s="193" t="s">
        <v>79</v>
      </c>
      <c r="E109" s="230" t="s">
        <v>5892</v>
      </c>
      <c r="F109" s="230" t="s">
        <v>5893</v>
      </c>
      <c r="I109" s="195"/>
      <c r="J109" s="231">
        <f>BK109</f>
        <v>0</v>
      </c>
      <c r="L109" s="192"/>
      <c r="M109" s="197"/>
      <c r="N109" s="198"/>
      <c r="O109" s="198"/>
      <c r="P109" s="199">
        <f>SUM(P110:P131)</f>
        <v>0</v>
      </c>
      <c r="Q109" s="198"/>
      <c r="R109" s="199">
        <f>SUM(R110:R131)</f>
        <v>0.096100000000000005</v>
      </c>
      <c r="S109" s="198"/>
      <c r="T109" s="200">
        <f>SUM(T110:T131)</f>
        <v>0</v>
      </c>
      <c r="AR109" s="193" t="s">
        <v>87</v>
      </c>
      <c r="AT109" s="201" t="s">
        <v>79</v>
      </c>
      <c r="AU109" s="201" t="s">
        <v>24</v>
      </c>
      <c r="AY109" s="193" t="s">
        <v>281</v>
      </c>
      <c r="BK109" s="202">
        <f>SUM(BK110:BK131)</f>
        <v>0</v>
      </c>
    </row>
    <row r="110" s="1" customFormat="1" ht="25.5" customHeight="1">
      <c r="B110" s="203"/>
      <c r="C110" s="204" t="s">
        <v>280</v>
      </c>
      <c r="D110" s="204" t="s">
        <v>282</v>
      </c>
      <c r="E110" s="205" t="s">
        <v>5929</v>
      </c>
      <c r="F110" s="206" t="s">
        <v>5930</v>
      </c>
      <c r="G110" s="207" t="s">
        <v>394</v>
      </c>
      <c r="H110" s="208">
        <v>40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8391</v>
      </c>
    </row>
    <row r="111" s="1" customFormat="1">
      <c r="B111" s="48"/>
      <c r="D111" s="216" t="s">
        <v>288</v>
      </c>
      <c r="F111" s="217" t="s">
        <v>5932</v>
      </c>
      <c r="I111" s="218"/>
      <c r="L111" s="48"/>
      <c r="M111" s="219"/>
      <c r="N111" s="49"/>
      <c r="O111" s="49"/>
      <c r="P111" s="49"/>
      <c r="Q111" s="49"/>
      <c r="R111" s="49"/>
      <c r="S111" s="49"/>
      <c r="T111" s="87"/>
      <c r="AT111" s="26" t="s">
        <v>288</v>
      </c>
      <c r="AU111" s="26" t="s">
        <v>87</v>
      </c>
    </row>
    <row r="112" s="1" customFormat="1" ht="16.5" customHeight="1">
      <c r="B112" s="203"/>
      <c r="C112" s="255" t="s">
        <v>307</v>
      </c>
      <c r="D112" s="255" t="s">
        <v>512</v>
      </c>
      <c r="E112" s="256" t="s">
        <v>5933</v>
      </c>
      <c r="F112" s="257" t="s">
        <v>8392</v>
      </c>
      <c r="G112" s="258" t="s">
        <v>394</v>
      </c>
      <c r="H112" s="259">
        <v>40</v>
      </c>
      <c r="I112" s="260"/>
      <c r="J112" s="261">
        <f>ROUND(I112*H112,2)</f>
        <v>0</v>
      </c>
      <c r="K112" s="257" t="s">
        <v>389</v>
      </c>
      <c r="L112" s="262"/>
      <c r="M112" s="263" t="s">
        <v>5</v>
      </c>
      <c r="N112" s="264" t="s">
        <v>51</v>
      </c>
      <c r="O112" s="49"/>
      <c r="P112" s="213">
        <f>O112*H112</f>
        <v>0</v>
      </c>
      <c r="Q112" s="213">
        <v>0.00035</v>
      </c>
      <c r="R112" s="213">
        <f>Q112*H112</f>
        <v>0.014</v>
      </c>
      <c r="S112" s="213">
        <v>0</v>
      </c>
      <c r="T112" s="214">
        <f>S112*H112</f>
        <v>0</v>
      </c>
      <c r="AR112" s="26" t="s">
        <v>1700</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1700</v>
      </c>
      <c r="BM112" s="26" t="s">
        <v>8393</v>
      </c>
    </row>
    <row r="113" s="1" customFormat="1">
      <c r="B113" s="48"/>
      <c r="D113" s="216" t="s">
        <v>288</v>
      </c>
      <c r="F113" s="217" t="s">
        <v>5936</v>
      </c>
      <c r="I113" s="218"/>
      <c r="L113" s="48"/>
      <c r="M113" s="219"/>
      <c r="N113" s="49"/>
      <c r="O113" s="49"/>
      <c r="P113" s="49"/>
      <c r="Q113" s="49"/>
      <c r="R113" s="49"/>
      <c r="S113" s="49"/>
      <c r="T113" s="87"/>
      <c r="AT113" s="26" t="s">
        <v>288</v>
      </c>
      <c r="AU113" s="26" t="s">
        <v>87</v>
      </c>
    </row>
    <row r="114" s="1" customFormat="1" ht="25.5" customHeight="1">
      <c r="B114" s="203"/>
      <c r="C114" s="204" t="s">
        <v>311</v>
      </c>
      <c r="D114" s="204" t="s">
        <v>282</v>
      </c>
      <c r="E114" s="205" t="s">
        <v>8394</v>
      </c>
      <c r="F114" s="206" t="s">
        <v>8395</v>
      </c>
      <c r="G114" s="207" t="s">
        <v>394</v>
      </c>
      <c r="H114" s="208">
        <v>50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8396</v>
      </c>
    </row>
    <row r="115" s="1" customFormat="1">
      <c r="B115" s="48"/>
      <c r="D115" s="216" t="s">
        <v>288</v>
      </c>
      <c r="F115" s="217" t="s">
        <v>8397</v>
      </c>
      <c r="I115" s="218"/>
      <c r="L115" s="48"/>
      <c r="M115" s="219"/>
      <c r="N115" s="49"/>
      <c r="O115" s="49"/>
      <c r="P115" s="49"/>
      <c r="Q115" s="49"/>
      <c r="R115" s="49"/>
      <c r="S115" s="49"/>
      <c r="T115" s="87"/>
      <c r="AT115" s="26" t="s">
        <v>288</v>
      </c>
      <c r="AU115" s="26" t="s">
        <v>87</v>
      </c>
    </row>
    <row r="116" s="1" customFormat="1" ht="16.5" customHeight="1">
      <c r="B116" s="203"/>
      <c r="C116" s="255" t="s">
        <v>316</v>
      </c>
      <c r="D116" s="255" t="s">
        <v>512</v>
      </c>
      <c r="E116" s="256" t="s">
        <v>8398</v>
      </c>
      <c r="F116" s="257" t="s">
        <v>8399</v>
      </c>
      <c r="G116" s="258" t="s">
        <v>394</v>
      </c>
      <c r="H116" s="259">
        <v>50</v>
      </c>
      <c r="I116" s="260"/>
      <c r="J116" s="261">
        <f>ROUND(I116*H116,2)</f>
        <v>0</v>
      </c>
      <c r="K116" s="257" t="s">
        <v>389</v>
      </c>
      <c r="L116" s="262"/>
      <c r="M116" s="263" t="s">
        <v>5</v>
      </c>
      <c r="N116" s="264" t="s">
        <v>51</v>
      </c>
      <c r="O116" s="49"/>
      <c r="P116" s="213">
        <f>O116*H116</f>
        <v>0</v>
      </c>
      <c r="Q116" s="213">
        <v>0.00068999999999999997</v>
      </c>
      <c r="R116" s="213">
        <f>Q116*H116</f>
        <v>0.034499999999999996</v>
      </c>
      <c r="S116" s="213">
        <v>0</v>
      </c>
      <c r="T116" s="214">
        <f>S116*H116</f>
        <v>0</v>
      </c>
      <c r="AR116" s="26" t="s">
        <v>1700</v>
      </c>
      <c r="AT116" s="26" t="s">
        <v>512</v>
      </c>
      <c r="AU116" s="26" t="s">
        <v>87</v>
      </c>
      <c r="AY116" s="26" t="s">
        <v>281</v>
      </c>
      <c r="BE116" s="215">
        <f>IF(N116="základní",J116,0)</f>
        <v>0</v>
      </c>
      <c r="BF116" s="215">
        <f>IF(N116="snížená",J116,0)</f>
        <v>0</v>
      </c>
      <c r="BG116" s="215">
        <f>IF(N116="zákl. přenesená",J116,0)</f>
        <v>0</v>
      </c>
      <c r="BH116" s="215">
        <f>IF(N116="sníž. přenesená",J116,0)</f>
        <v>0</v>
      </c>
      <c r="BI116" s="215">
        <f>IF(N116="nulová",J116,0)</f>
        <v>0</v>
      </c>
      <c r="BJ116" s="26" t="s">
        <v>24</v>
      </c>
      <c r="BK116" s="215">
        <f>ROUND(I116*H116,2)</f>
        <v>0</v>
      </c>
      <c r="BL116" s="26" t="s">
        <v>1700</v>
      </c>
      <c r="BM116" s="26" t="s">
        <v>8400</v>
      </c>
    </row>
    <row r="117" s="1" customFormat="1">
      <c r="B117" s="48"/>
      <c r="D117" s="216" t="s">
        <v>288</v>
      </c>
      <c r="F117" s="217" t="s">
        <v>8401</v>
      </c>
      <c r="I117" s="218"/>
      <c r="L117" s="48"/>
      <c r="M117" s="219"/>
      <c r="N117" s="49"/>
      <c r="O117" s="49"/>
      <c r="P117" s="49"/>
      <c r="Q117" s="49"/>
      <c r="R117" s="49"/>
      <c r="S117" s="49"/>
      <c r="T117" s="87"/>
      <c r="AT117" s="26" t="s">
        <v>288</v>
      </c>
      <c r="AU117" s="26" t="s">
        <v>87</v>
      </c>
    </row>
    <row r="118" s="1" customFormat="1" ht="25.5" customHeight="1">
      <c r="B118" s="203"/>
      <c r="C118" s="204" t="s">
        <v>321</v>
      </c>
      <c r="D118" s="204" t="s">
        <v>282</v>
      </c>
      <c r="E118" s="205" t="s">
        <v>6612</v>
      </c>
      <c r="F118" s="206" t="s">
        <v>6613</v>
      </c>
      <c r="G118" s="207" t="s">
        <v>394</v>
      </c>
      <c r="H118" s="208">
        <v>40</v>
      </c>
      <c r="I118" s="209"/>
      <c r="J118" s="210">
        <f>ROUND(I118*H118,2)</f>
        <v>0</v>
      </c>
      <c r="K118" s="206" t="s">
        <v>389</v>
      </c>
      <c r="L118" s="48"/>
      <c r="M118" s="211" t="s">
        <v>5</v>
      </c>
      <c r="N118" s="212" t="s">
        <v>51</v>
      </c>
      <c r="O118" s="49"/>
      <c r="P118" s="213">
        <f>O118*H118</f>
        <v>0</v>
      </c>
      <c r="Q118" s="213">
        <v>0</v>
      </c>
      <c r="R118" s="213">
        <f>Q118*H118</f>
        <v>0</v>
      </c>
      <c r="S118" s="213">
        <v>0</v>
      </c>
      <c r="T118" s="214">
        <f>S118*H118</f>
        <v>0</v>
      </c>
      <c r="AR118" s="26" t="s">
        <v>354</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354</v>
      </c>
      <c r="BM118" s="26" t="s">
        <v>8402</v>
      </c>
    </row>
    <row r="119" s="1" customFormat="1">
      <c r="B119" s="48"/>
      <c r="D119" s="216" t="s">
        <v>288</v>
      </c>
      <c r="F119" s="217" t="s">
        <v>6613</v>
      </c>
      <c r="I119" s="218"/>
      <c r="L119" s="48"/>
      <c r="M119" s="219"/>
      <c r="N119" s="49"/>
      <c r="O119" s="49"/>
      <c r="P119" s="49"/>
      <c r="Q119" s="49"/>
      <c r="R119" s="49"/>
      <c r="S119" s="49"/>
      <c r="T119" s="87"/>
      <c r="AT119" s="26" t="s">
        <v>288</v>
      </c>
      <c r="AU119" s="26" t="s">
        <v>87</v>
      </c>
    </row>
    <row r="120" s="1" customFormat="1" ht="16.5" customHeight="1">
      <c r="B120" s="203"/>
      <c r="C120" s="255" t="s">
        <v>29</v>
      </c>
      <c r="D120" s="255" t="s">
        <v>512</v>
      </c>
      <c r="E120" s="256" t="s">
        <v>6616</v>
      </c>
      <c r="F120" s="257" t="s">
        <v>6617</v>
      </c>
      <c r="G120" s="258" t="s">
        <v>2318</v>
      </c>
      <c r="H120" s="259">
        <v>42</v>
      </c>
      <c r="I120" s="260"/>
      <c r="J120" s="261">
        <f>ROUND(I120*H120,2)</f>
        <v>0</v>
      </c>
      <c r="K120" s="257" t="s">
        <v>389</v>
      </c>
      <c r="L120" s="262"/>
      <c r="M120" s="263" t="s">
        <v>5</v>
      </c>
      <c r="N120" s="264" t="s">
        <v>51</v>
      </c>
      <c r="O120" s="49"/>
      <c r="P120" s="213">
        <f>O120*H120</f>
        <v>0</v>
      </c>
      <c r="Q120" s="213">
        <v>0.001</v>
      </c>
      <c r="R120" s="213">
        <f>Q120*H120</f>
        <v>0.042000000000000003</v>
      </c>
      <c r="S120" s="213">
        <v>0</v>
      </c>
      <c r="T120" s="214">
        <f>S120*H120</f>
        <v>0</v>
      </c>
      <c r="AR120" s="26" t="s">
        <v>738</v>
      </c>
      <c r="AT120" s="26" t="s">
        <v>512</v>
      </c>
      <c r="AU120" s="26" t="s">
        <v>87</v>
      </c>
      <c r="AY120" s="26" t="s">
        <v>281</v>
      </c>
      <c r="BE120" s="215">
        <f>IF(N120="základní",J120,0)</f>
        <v>0</v>
      </c>
      <c r="BF120" s="215">
        <f>IF(N120="snížená",J120,0)</f>
        <v>0</v>
      </c>
      <c r="BG120" s="215">
        <f>IF(N120="zákl. přenesená",J120,0)</f>
        <v>0</v>
      </c>
      <c r="BH120" s="215">
        <f>IF(N120="sníž. přenesená",J120,0)</f>
        <v>0</v>
      </c>
      <c r="BI120" s="215">
        <f>IF(N120="nulová",J120,0)</f>
        <v>0</v>
      </c>
      <c r="BJ120" s="26" t="s">
        <v>24</v>
      </c>
      <c r="BK120" s="215">
        <f>ROUND(I120*H120,2)</f>
        <v>0</v>
      </c>
      <c r="BL120" s="26" t="s">
        <v>354</v>
      </c>
      <c r="BM120" s="26" t="s">
        <v>8403</v>
      </c>
    </row>
    <row r="121" s="1" customFormat="1">
      <c r="B121" s="48"/>
      <c r="D121" s="216" t="s">
        <v>288</v>
      </c>
      <c r="F121" s="217" t="s">
        <v>6239</v>
      </c>
      <c r="I121" s="218"/>
      <c r="L121" s="48"/>
      <c r="M121" s="219"/>
      <c r="N121" s="49"/>
      <c r="O121" s="49"/>
      <c r="P121" s="49"/>
      <c r="Q121" s="49"/>
      <c r="R121" s="49"/>
      <c r="S121" s="49"/>
      <c r="T121" s="87"/>
      <c r="AT121" s="26" t="s">
        <v>288</v>
      </c>
      <c r="AU121" s="26" t="s">
        <v>87</v>
      </c>
    </row>
    <row r="122" s="13" customFormat="1">
      <c r="B122" s="239"/>
      <c r="D122" s="216" t="s">
        <v>402</v>
      </c>
      <c r="E122" s="240" t="s">
        <v>5</v>
      </c>
      <c r="F122" s="241" t="s">
        <v>8404</v>
      </c>
      <c r="H122" s="242">
        <v>42</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 customFormat="1" ht="16.5" customHeight="1">
      <c r="B123" s="203"/>
      <c r="C123" s="204" t="s">
        <v>330</v>
      </c>
      <c r="D123" s="204" t="s">
        <v>282</v>
      </c>
      <c r="E123" s="205" t="s">
        <v>8405</v>
      </c>
      <c r="F123" s="206" t="s">
        <v>8406</v>
      </c>
      <c r="G123" s="207" t="s">
        <v>394</v>
      </c>
      <c r="H123" s="208">
        <v>8</v>
      </c>
      <c r="I123" s="209"/>
      <c r="J123" s="210">
        <f>ROUND(I123*H123,2)</f>
        <v>0</v>
      </c>
      <c r="K123" s="206" t="s">
        <v>389</v>
      </c>
      <c r="L123" s="48"/>
      <c r="M123" s="211" t="s">
        <v>5</v>
      </c>
      <c r="N123" s="212" t="s">
        <v>51</v>
      </c>
      <c r="O123" s="49"/>
      <c r="P123" s="213">
        <f>O123*H123</f>
        <v>0</v>
      </c>
      <c r="Q123" s="213">
        <v>0</v>
      </c>
      <c r="R123" s="213">
        <f>Q123*H123</f>
        <v>0</v>
      </c>
      <c r="S123" s="213">
        <v>0</v>
      </c>
      <c r="T123" s="214">
        <f>S123*H123</f>
        <v>0</v>
      </c>
      <c r="AR123" s="26" t="s">
        <v>354</v>
      </c>
      <c r="AT123" s="26" t="s">
        <v>282</v>
      </c>
      <c r="AU123" s="26" t="s">
        <v>87</v>
      </c>
      <c r="AY123" s="26" t="s">
        <v>281</v>
      </c>
      <c r="BE123" s="215">
        <f>IF(N123="základní",J123,0)</f>
        <v>0</v>
      </c>
      <c r="BF123" s="215">
        <f>IF(N123="snížená",J123,0)</f>
        <v>0</v>
      </c>
      <c r="BG123" s="215">
        <f>IF(N123="zákl. přenesená",J123,0)</f>
        <v>0</v>
      </c>
      <c r="BH123" s="215">
        <f>IF(N123="sníž. přenesená",J123,0)</f>
        <v>0</v>
      </c>
      <c r="BI123" s="215">
        <f>IF(N123="nulová",J123,0)</f>
        <v>0</v>
      </c>
      <c r="BJ123" s="26" t="s">
        <v>24</v>
      </c>
      <c r="BK123" s="215">
        <f>ROUND(I123*H123,2)</f>
        <v>0</v>
      </c>
      <c r="BL123" s="26" t="s">
        <v>354</v>
      </c>
      <c r="BM123" s="26" t="s">
        <v>8407</v>
      </c>
    </row>
    <row r="124" s="1" customFormat="1">
      <c r="B124" s="48"/>
      <c r="D124" s="216" t="s">
        <v>288</v>
      </c>
      <c r="F124" s="217" t="s">
        <v>8406</v>
      </c>
      <c r="I124" s="218"/>
      <c r="L124" s="48"/>
      <c r="M124" s="219"/>
      <c r="N124" s="49"/>
      <c r="O124" s="49"/>
      <c r="P124" s="49"/>
      <c r="Q124" s="49"/>
      <c r="R124" s="49"/>
      <c r="S124" s="49"/>
      <c r="T124" s="87"/>
      <c r="AT124" s="26" t="s">
        <v>288</v>
      </c>
      <c r="AU124" s="26" t="s">
        <v>87</v>
      </c>
    </row>
    <row r="125" s="1" customFormat="1" ht="16.5" customHeight="1">
      <c r="B125" s="203"/>
      <c r="C125" s="255" t="s">
        <v>335</v>
      </c>
      <c r="D125" s="255" t="s">
        <v>512</v>
      </c>
      <c r="E125" s="256" t="s">
        <v>6630</v>
      </c>
      <c r="F125" s="257" t="s">
        <v>6631</v>
      </c>
      <c r="G125" s="258" t="s">
        <v>2318</v>
      </c>
      <c r="H125" s="259">
        <v>4.96</v>
      </c>
      <c r="I125" s="260"/>
      <c r="J125" s="261">
        <f>ROUND(I125*H125,2)</f>
        <v>0</v>
      </c>
      <c r="K125" s="257" t="s">
        <v>389</v>
      </c>
      <c r="L125" s="262"/>
      <c r="M125" s="263" t="s">
        <v>5</v>
      </c>
      <c r="N125" s="264" t="s">
        <v>51</v>
      </c>
      <c r="O125" s="49"/>
      <c r="P125" s="213">
        <f>O125*H125</f>
        <v>0</v>
      </c>
      <c r="Q125" s="213">
        <v>0.001</v>
      </c>
      <c r="R125" s="213">
        <f>Q125*H125</f>
        <v>0.00496</v>
      </c>
      <c r="S125" s="213">
        <v>0</v>
      </c>
      <c r="T125" s="214">
        <f>S125*H125</f>
        <v>0</v>
      </c>
      <c r="AR125" s="26" t="s">
        <v>738</v>
      </c>
      <c r="AT125" s="26" t="s">
        <v>512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8408</v>
      </c>
    </row>
    <row r="126" s="1" customFormat="1">
      <c r="B126" s="48"/>
      <c r="D126" s="216" t="s">
        <v>288</v>
      </c>
      <c r="F126" s="217" t="s">
        <v>6239</v>
      </c>
      <c r="I126" s="218"/>
      <c r="L126" s="48"/>
      <c r="M126" s="219"/>
      <c r="N126" s="49"/>
      <c r="O126" s="49"/>
      <c r="P126" s="49"/>
      <c r="Q126" s="49"/>
      <c r="R126" s="49"/>
      <c r="S126" s="49"/>
      <c r="T126" s="87"/>
      <c r="AT126" s="26" t="s">
        <v>288</v>
      </c>
      <c r="AU126" s="26" t="s">
        <v>87</v>
      </c>
    </row>
    <row r="127" s="13" customFormat="1">
      <c r="B127" s="239"/>
      <c r="D127" s="216" t="s">
        <v>402</v>
      </c>
      <c r="E127" s="240" t="s">
        <v>5</v>
      </c>
      <c r="F127" s="241" t="s">
        <v>8409</v>
      </c>
      <c r="H127" s="242">
        <v>4.96</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 customFormat="1" ht="16.5" customHeight="1">
      <c r="B128" s="203"/>
      <c r="C128" s="204" t="s">
        <v>340</v>
      </c>
      <c r="D128" s="204" t="s">
        <v>282</v>
      </c>
      <c r="E128" s="205" t="s">
        <v>6669</v>
      </c>
      <c r="F128" s="206" t="s">
        <v>6670</v>
      </c>
      <c r="G128" s="207" t="s">
        <v>515</v>
      </c>
      <c r="H128" s="208">
        <v>4</v>
      </c>
      <c r="I128" s="209"/>
      <c r="J128" s="210">
        <f>ROUND(I128*H128,2)</f>
        <v>0</v>
      </c>
      <c r="K128" s="206" t="s">
        <v>389</v>
      </c>
      <c r="L128" s="48"/>
      <c r="M128" s="211" t="s">
        <v>5</v>
      </c>
      <c r="N128" s="212" t="s">
        <v>51</v>
      </c>
      <c r="O128" s="49"/>
      <c r="P128" s="213">
        <f>O128*H128</f>
        <v>0</v>
      </c>
      <c r="Q128" s="213">
        <v>0</v>
      </c>
      <c r="R128" s="213">
        <f>Q128*H128</f>
        <v>0</v>
      </c>
      <c r="S128" s="213">
        <v>0</v>
      </c>
      <c r="T128" s="214">
        <f>S128*H128</f>
        <v>0</v>
      </c>
      <c r="AR128" s="26" t="s">
        <v>354</v>
      </c>
      <c r="AT128" s="26" t="s">
        <v>282</v>
      </c>
      <c r="AU128" s="26" t="s">
        <v>87</v>
      </c>
      <c r="AY128" s="26" t="s">
        <v>281</v>
      </c>
      <c r="BE128" s="215">
        <f>IF(N128="základní",J128,0)</f>
        <v>0</v>
      </c>
      <c r="BF128" s="215">
        <f>IF(N128="snížená",J128,0)</f>
        <v>0</v>
      </c>
      <c r="BG128" s="215">
        <f>IF(N128="zákl. přenesená",J128,0)</f>
        <v>0</v>
      </c>
      <c r="BH128" s="215">
        <f>IF(N128="sníž. přenesená",J128,0)</f>
        <v>0</v>
      </c>
      <c r="BI128" s="215">
        <f>IF(N128="nulová",J128,0)</f>
        <v>0</v>
      </c>
      <c r="BJ128" s="26" t="s">
        <v>24</v>
      </c>
      <c r="BK128" s="215">
        <f>ROUND(I128*H128,2)</f>
        <v>0</v>
      </c>
      <c r="BL128" s="26" t="s">
        <v>354</v>
      </c>
      <c r="BM128" s="26" t="s">
        <v>8410</v>
      </c>
    </row>
    <row r="129" s="1" customFormat="1">
      <c r="B129" s="48"/>
      <c r="D129" s="216" t="s">
        <v>288</v>
      </c>
      <c r="F129" s="217" t="s">
        <v>6670</v>
      </c>
      <c r="I129" s="218"/>
      <c r="L129" s="48"/>
      <c r="M129" s="219"/>
      <c r="N129" s="49"/>
      <c r="O129" s="49"/>
      <c r="P129" s="49"/>
      <c r="Q129" s="49"/>
      <c r="R129" s="49"/>
      <c r="S129" s="49"/>
      <c r="T129" s="87"/>
      <c r="AT129" s="26" t="s">
        <v>288</v>
      </c>
      <c r="AU129" s="26" t="s">
        <v>87</v>
      </c>
    </row>
    <row r="130" s="1" customFormat="1" ht="16.5" customHeight="1">
      <c r="B130" s="203"/>
      <c r="C130" s="255" t="s">
        <v>345</v>
      </c>
      <c r="D130" s="255" t="s">
        <v>512</v>
      </c>
      <c r="E130" s="256" t="s">
        <v>6652</v>
      </c>
      <c r="F130" s="257" t="s">
        <v>6653</v>
      </c>
      <c r="G130" s="258" t="s">
        <v>515</v>
      </c>
      <c r="H130" s="259">
        <v>4</v>
      </c>
      <c r="I130" s="260"/>
      <c r="J130" s="261">
        <f>ROUND(I130*H130,2)</f>
        <v>0</v>
      </c>
      <c r="K130" s="257" t="s">
        <v>389</v>
      </c>
      <c r="L130" s="262"/>
      <c r="M130" s="263" t="s">
        <v>5</v>
      </c>
      <c r="N130" s="264" t="s">
        <v>51</v>
      </c>
      <c r="O130" s="49"/>
      <c r="P130" s="213">
        <f>O130*H130</f>
        <v>0</v>
      </c>
      <c r="Q130" s="213">
        <v>0.00016000000000000001</v>
      </c>
      <c r="R130" s="213">
        <f>Q130*H130</f>
        <v>0.00064000000000000005</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8411</v>
      </c>
    </row>
    <row r="131" s="1" customFormat="1">
      <c r="B131" s="48"/>
      <c r="D131" s="216" t="s">
        <v>288</v>
      </c>
      <c r="F131" s="217" t="s">
        <v>6239</v>
      </c>
      <c r="I131" s="218"/>
      <c r="L131" s="48"/>
      <c r="M131" s="219"/>
      <c r="N131" s="49"/>
      <c r="O131" s="49"/>
      <c r="P131" s="49"/>
      <c r="Q131" s="49"/>
      <c r="R131" s="49"/>
      <c r="S131" s="49"/>
      <c r="T131" s="87"/>
      <c r="AT131" s="26" t="s">
        <v>288</v>
      </c>
      <c r="AU131" s="26" t="s">
        <v>87</v>
      </c>
    </row>
    <row r="132" s="10" customFormat="1" ht="29.88" customHeight="1">
      <c r="B132" s="192"/>
      <c r="D132" s="193" t="s">
        <v>79</v>
      </c>
      <c r="E132" s="230" t="s">
        <v>6016</v>
      </c>
      <c r="F132" s="230" t="s">
        <v>6017</v>
      </c>
      <c r="I132" s="195"/>
      <c r="J132" s="231">
        <f>BK132</f>
        <v>0</v>
      </c>
      <c r="L132" s="192"/>
      <c r="M132" s="197"/>
      <c r="N132" s="198"/>
      <c r="O132" s="198"/>
      <c r="P132" s="199">
        <f>SUM(P133:P144)</f>
        <v>0</v>
      </c>
      <c r="Q132" s="198"/>
      <c r="R132" s="199">
        <f>SUM(R133:R144)</f>
        <v>0.11499999999999999</v>
      </c>
      <c r="S132" s="198"/>
      <c r="T132" s="200">
        <f>SUM(T133:T144)</f>
        <v>0</v>
      </c>
      <c r="AR132" s="193" t="s">
        <v>87</v>
      </c>
      <c r="AT132" s="201" t="s">
        <v>79</v>
      </c>
      <c r="AU132" s="201" t="s">
        <v>24</v>
      </c>
      <c r="AY132" s="193" t="s">
        <v>281</v>
      </c>
      <c r="BK132" s="202">
        <f>SUM(BK133:BK144)</f>
        <v>0</v>
      </c>
    </row>
    <row r="133" s="1" customFormat="1" ht="16.5" customHeight="1">
      <c r="B133" s="203"/>
      <c r="C133" s="204" t="s">
        <v>11</v>
      </c>
      <c r="D133" s="204" t="s">
        <v>282</v>
      </c>
      <c r="E133" s="205" t="s">
        <v>8412</v>
      </c>
      <c r="F133" s="206" t="s">
        <v>8413</v>
      </c>
      <c r="G133" s="207" t="s">
        <v>394</v>
      </c>
      <c r="H133" s="208">
        <v>110</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8414</v>
      </c>
    </row>
    <row r="134" s="1" customFormat="1">
      <c r="B134" s="48"/>
      <c r="D134" s="216" t="s">
        <v>288</v>
      </c>
      <c r="F134" s="217" t="s">
        <v>8413</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8415</v>
      </c>
      <c r="H135" s="242">
        <v>110</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354</v>
      </c>
      <c r="D136" s="255" t="s">
        <v>512</v>
      </c>
      <c r="E136" s="256" t="s">
        <v>6057</v>
      </c>
      <c r="F136" s="257" t="s">
        <v>6058</v>
      </c>
      <c r="G136" s="258" t="s">
        <v>394</v>
      </c>
      <c r="H136" s="259">
        <v>70</v>
      </c>
      <c r="I136" s="260"/>
      <c r="J136" s="261">
        <f>ROUND(I136*H136,2)</f>
        <v>0</v>
      </c>
      <c r="K136" s="257" t="s">
        <v>389</v>
      </c>
      <c r="L136" s="262"/>
      <c r="M136" s="263" t="s">
        <v>5</v>
      </c>
      <c r="N136" s="264" t="s">
        <v>51</v>
      </c>
      <c r="O136" s="49"/>
      <c r="P136" s="213">
        <f>O136*H136</f>
        <v>0</v>
      </c>
      <c r="Q136" s="213">
        <v>0.00012</v>
      </c>
      <c r="R136" s="213">
        <f>Q136*H136</f>
        <v>0.0083999999999999995</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8416</v>
      </c>
    </row>
    <row r="137" s="1" customFormat="1">
      <c r="B137" s="48"/>
      <c r="D137" s="216" t="s">
        <v>288</v>
      </c>
      <c r="F137" s="217" t="s">
        <v>6060</v>
      </c>
      <c r="I137" s="218"/>
      <c r="L137" s="48"/>
      <c r="M137" s="219"/>
      <c r="N137" s="49"/>
      <c r="O137" s="49"/>
      <c r="P137" s="49"/>
      <c r="Q137" s="49"/>
      <c r="R137" s="49"/>
      <c r="S137" s="49"/>
      <c r="T137" s="87"/>
      <c r="AT137" s="26" t="s">
        <v>288</v>
      </c>
      <c r="AU137" s="26" t="s">
        <v>87</v>
      </c>
    </row>
    <row r="138" s="1" customFormat="1" ht="16.5" customHeight="1">
      <c r="B138" s="203"/>
      <c r="C138" s="255" t="s">
        <v>359</v>
      </c>
      <c r="D138" s="255" t="s">
        <v>512</v>
      </c>
      <c r="E138" s="256" t="s">
        <v>6080</v>
      </c>
      <c r="F138" s="257" t="s">
        <v>6081</v>
      </c>
      <c r="G138" s="258" t="s">
        <v>394</v>
      </c>
      <c r="H138" s="259">
        <v>40</v>
      </c>
      <c r="I138" s="260"/>
      <c r="J138" s="261">
        <f>ROUND(I138*H138,2)</f>
        <v>0</v>
      </c>
      <c r="K138" s="257" t="s">
        <v>389</v>
      </c>
      <c r="L138" s="262"/>
      <c r="M138" s="263" t="s">
        <v>5</v>
      </c>
      <c r="N138" s="264" t="s">
        <v>51</v>
      </c>
      <c r="O138" s="49"/>
      <c r="P138" s="213">
        <f>O138*H138</f>
        <v>0</v>
      </c>
      <c r="Q138" s="213">
        <v>0.00025000000000000001</v>
      </c>
      <c r="R138" s="213">
        <f>Q138*H138</f>
        <v>0.01</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8417</v>
      </c>
    </row>
    <row r="139" s="1" customFormat="1">
      <c r="B139" s="48"/>
      <c r="D139" s="216" t="s">
        <v>288</v>
      </c>
      <c r="F139" s="217" t="s">
        <v>6083</v>
      </c>
      <c r="I139" s="218"/>
      <c r="L139" s="48"/>
      <c r="M139" s="219"/>
      <c r="N139" s="49"/>
      <c r="O139" s="49"/>
      <c r="P139" s="49"/>
      <c r="Q139" s="49"/>
      <c r="R139" s="49"/>
      <c r="S139" s="49"/>
      <c r="T139" s="87"/>
      <c r="AT139" s="26" t="s">
        <v>288</v>
      </c>
      <c r="AU139" s="26" t="s">
        <v>87</v>
      </c>
    </row>
    <row r="140" s="13" customFormat="1">
      <c r="B140" s="239"/>
      <c r="D140" s="216" t="s">
        <v>402</v>
      </c>
      <c r="E140" s="240" t="s">
        <v>5</v>
      </c>
      <c r="F140" s="241" t="s">
        <v>801</v>
      </c>
      <c r="H140" s="242">
        <v>40</v>
      </c>
      <c r="I140" s="243"/>
      <c r="L140" s="239"/>
      <c r="M140" s="244"/>
      <c r="N140" s="245"/>
      <c r="O140" s="245"/>
      <c r="P140" s="245"/>
      <c r="Q140" s="245"/>
      <c r="R140" s="245"/>
      <c r="S140" s="245"/>
      <c r="T140" s="246"/>
      <c r="AT140" s="240" t="s">
        <v>402</v>
      </c>
      <c r="AU140" s="240" t="s">
        <v>87</v>
      </c>
      <c r="AV140" s="13" t="s">
        <v>87</v>
      </c>
      <c r="AW140" s="13" t="s">
        <v>43</v>
      </c>
      <c r="AX140" s="13" t="s">
        <v>24</v>
      </c>
      <c r="AY140" s="240" t="s">
        <v>281</v>
      </c>
    </row>
    <row r="141" s="1" customFormat="1" ht="16.5" customHeight="1">
      <c r="B141" s="203"/>
      <c r="C141" s="204" t="s">
        <v>365</v>
      </c>
      <c r="D141" s="204" t="s">
        <v>282</v>
      </c>
      <c r="E141" s="205" t="s">
        <v>8418</v>
      </c>
      <c r="F141" s="206" t="s">
        <v>8419</v>
      </c>
      <c r="G141" s="207" t="s">
        <v>394</v>
      </c>
      <c r="H141" s="208">
        <v>70</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354</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8420</v>
      </c>
    </row>
    <row r="142" s="1" customFormat="1">
      <c r="B142" s="48"/>
      <c r="D142" s="216" t="s">
        <v>288</v>
      </c>
      <c r="F142" s="217" t="s">
        <v>8421</v>
      </c>
      <c r="I142" s="218"/>
      <c r="L142" s="48"/>
      <c r="M142" s="219"/>
      <c r="N142" s="49"/>
      <c r="O142" s="49"/>
      <c r="P142" s="49"/>
      <c r="Q142" s="49"/>
      <c r="R142" s="49"/>
      <c r="S142" s="49"/>
      <c r="T142" s="87"/>
      <c r="AT142" s="26" t="s">
        <v>288</v>
      </c>
      <c r="AU142" s="26" t="s">
        <v>87</v>
      </c>
    </row>
    <row r="143" s="1" customFormat="1" ht="16.5" customHeight="1">
      <c r="B143" s="203"/>
      <c r="C143" s="255" t="s">
        <v>370</v>
      </c>
      <c r="D143" s="255" t="s">
        <v>512</v>
      </c>
      <c r="E143" s="256" t="s">
        <v>8422</v>
      </c>
      <c r="F143" s="257" t="s">
        <v>8423</v>
      </c>
      <c r="G143" s="258" t="s">
        <v>394</v>
      </c>
      <c r="H143" s="259">
        <v>70</v>
      </c>
      <c r="I143" s="260"/>
      <c r="J143" s="261">
        <f>ROUND(I143*H143,2)</f>
        <v>0</v>
      </c>
      <c r="K143" s="257" t="s">
        <v>5</v>
      </c>
      <c r="L143" s="262"/>
      <c r="M143" s="263" t="s">
        <v>5</v>
      </c>
      <c r="N143" s="264" t="s">
        <v>51</v>
      </c>
      <c r="O143" s="49"/>
      <c r="P143" s="213">
        <f>O143*H143</f>
        <v>0</v>
      </c>
      <c r="Q143" s="213">
        <v>0.0013799999999999999</v>
      </c>
      <c r="R143" s="213">
        <f>Q143*H143</f>
        <v>0.096599999999999991</v>
      </c>
      <c r="S143" s="213">
        <v>0</v>
      </c>
      <c r="T143" s="214">
        <f>S143*H143</f>
        <v>0</v>
      </c>
      <c r="AR143" s="26" t="s">
        <v>738</v>
      </c>
      <c r="AT143" s="26" t="s">
        <v>512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8424</v>
      </c>
    </row>
    <row r="144" s="1" customFormat="1">
      <c r="B144" s="48"/>
      <c r="D144" s="216" t="s">
        <v>288</v>
      </c>
      <c r="F144" s="217" t="s">
        <v>8425</v>
      </c>
      <c r="I144" s="218"/>
      <c r="L144" s="48"/>
      <c r="M144" s="219"/>
      <c r="N144" s="49"/>
      <c r="O144" s="49"/>
      <c r="P144" s="49"/>
      <c r="Q144" s="49"/>
      <c r="R144" s="49"/>
      <c r="S144" s="49"/>
      <c r="T144" s="87"/>
      <c r="AT144" s="26" t="s">
        <v>288</v>
      </c>
      <c r="AU144" s="26" t="s">
        <v>87</v>
      </c>
    </row>
    <row r="145" s="10" customFormat="1" ht="29.88" customHeight="1">
      <c r="B145" s="192"/>
      <c r="D145" s="193" t="s">
        <v>79</v>
      </c>
      <c r="E145" s="230" t="s">
        <v>6145</v>
      </c>
      <c r="F145" s="230" t="s">
        <v>6146</v>
      </c>
      <c r="I145" s="195"/>
      <c r="J145" s="231">
        <f>BK145</f>
        <v>0</v>
      </c>
      <c r="L145" s="192"/>
      <c r="M145" s="197"/>
      <c r="N145" s="198"/>
      <c r="O145" s="198"/>
      <c r="P145" s="199">
        <f>SUM(P146:P151)</f>
        <v>0</v>
      </c>
      <c r="Q145" s="198"/>
      <c r="R145" s="199">
        <f>SUM(R146:R151)</f>
        <v>0</v>
      </c>
      <c r="S145" s="198"/>
      <c r="T145" s="200">
        <f>SUM(T146:T151)</f>
        <v>0</v>
      </c>
      <c r="AR145" s="193" t="s">
        <v>87</v>
      </c>
      <c r="AT145" s="201" t="s">
        <v>79</v>
      </c>
      <c r="AU145" s="201" t="s">
        <v>24</v>
      </c>
      <c r="AY145" s="193" t="s">
        <v>281</v>
      </c>
      <c r="BK145" s="202">
        <f>SUM(BK146:BK151)</f>
        <v>0</v>
      </c>
    </row>
    <row r="146" s="1" customFormat="1" ht="25.5" customHeight="1">
      <c r="B146" s="203"/>
      <c r="C146" s="204" t="s">
        <v>655</v>
      </c>
      <c r="D146" s="204" t="s">
        <v>282</v>
      </c>
      <c r="E146" s="205" t="s">
        <v>6152</v>
      </c>
      <c r="F146" s="206" t="s">
        <v>6153</v>
      </c>
      <c r="G146" s="207" t="s">
        <v>515</v>
      </c>
      <c r="H146" s="208">
        <v>2</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8426</v>
      </c>
    </row>
    <row r="147" s="1" customFormat="1">
      <c r="B147" s="48"/>
      <c r="D147" s="216" t="s">
        <v>288</v>
      </c>
      <c r="F147" s="217" t="s">
        <v>6153</v>
      </c>
      <c r="I147" s="218"/>
      <c r="L147" s="48"/>
      <c r="M147" s="219"/>
      <c r="N147" s="49"/>
      <c r="O147" s="49"/>
      <c r="P147" s="49"/>
      <c r="Q147" s="49"/>
      <c r="R147" s="49"/>
      <c r="S147" s="49"/>
      <c r="T147" s="87"/>
      <c r="AT147" s="26" t="s">
        <v>288</v>
      </c>
      <c r="AU147" s="26" t="s">
        <v>87</v>
      </c>
    </row>
    <row r="148" s="1" customFormat="1" ht="25.5" customHeight="1">
      <c r="B148" s="203"/>
      <c r="C148" s="204" t="s">
        <v>10</v>
      </c>
      <c r="D148" s="204" t="s">
        <v>282</v>
      </c>
      <c r="E148" s="205" t="s">
        <v>6156</v>
      </c>
      <c r="F148" s="206" t="s">
        <v>6157</v>
      </c>
      <c r="G148" s="207" t="s">
        <v>515</v>
      </c>
      <c r="H148" s="208">
        <v>2</v>
      </c>
      <c r="I148" s="209"/>
      <c r="J148" s="210">
        <f>ROUND(I148*H148,2)</f>
        <v>0</v>
      </c>
      <c r="K148" s="206" t="s">
        <v>389</v>
      </c>
      <c r="L148" s="48"/>
      <c r="M148" s="211" t="s">
        <v>5</v>
      </c>
      <c r="N148" s="212" t="s">
        <v>51</v>
      </c>
      <c r="O148" s="49"/>
      <c r="P148" s="213">
        <f>O148*H148</f>
        <v>0</v>
      </c>
      <c r="Q148" s="213">
        <v>0</v>
      </c>
      <c r="R148" s="213">
        <f>Q148*H148</f>
        <v>0</v>
      </c>
      <c r="S148" s="213">
        <v>0</v>
      </c>
      <c r="T148" s="214">
        <f>S148*H148</f>
        <v>0</v>
      </c>
      <c r="AR148" s="26" t="s">
        <v>354</v>
      </c>
      <c r="AT148" s="26" t="s">
        <v>282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8427</v>
      </c>
    </row>
    <row r="149" s="1" customFormat="1">
      <c r="B149" s="48"/>
      <c r="D149" s="216" t="s">
        <v>288</v>
      </c>
      <c r="F149" s="217" t="s">
        <v>8428</v>
      </c>
      <c r="I149" s="218"/>
      <c r="L149" s="48"/>
      <c r="M149" s="219"/>
      <c r="N149" s="49"/>
      <c r="O149" s="49"/>
      <c r="P149" s="49"/>
      <c r="Q149" s="49"/>
      <c r="R149" s="49"/>
      <c r="S149" s="49"/>
      <c r="T149" s="87"/>
      <c r="AT149" s="26" t="s">
        <v>288</v>
      </c>
      <c r="AU149" s="26" t="s">
        <v>87</v>
      </c>
    </row>
    <row r="150" s="1" customFormat="1" ht="16.5" customHeight="1">
      <c r="B150" s="203"/>
      <c r="C150" s="204" t="s">
        <v>670</v>
      </c>
      <c r="D150" s="204" t="s">
        <v>282</v>
      </c>
      <c r="E150" s="205" t="s">
        <v>8429</v>
      </c>
      <c r="F150" s="206" t="s">
        <v>8430</v>
      </c>
      <c r="G150" s="207" t="s">
        <v>515</v>
      </c>
      <c r="H150" s="208">
        <v>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354</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354</v>
      </c>
      <c r="BM150" s="26" t="s">
        <v>8431</v>
      </c>
    </row>
    <row r="151" s="1" customFormat="1">
      <c r="B151" s="48"/>
      <c r="D151" s="216" t="s">
        <v>288</v>
      </c>
      <c r="F151" s="217" t="s">
        <v>8432</v>
      </c>
      <c r="I151" s="218"/>
      <c r="L151" s="48"/>
      <c r="M151" s="219"/>
      <c r="N151" s="49"/>
      <c r="O151" s="49"/>
      <c r="P151" s="49"/>
      <c r="Q151" s="49"/>
      <c r="R151" s="49"/>
      <c r="S151" s="49"/>
      <c r="T151" s="87"/>
      <c r="AT151" s="26" t="s">
        <v>288</v>
      </c>
      <c r="AU151" s="26" t="s">
        <v>87</v>
      </c>
    </row>
    <row r="152" s="10" customFormat="1" ht="29.88" customHeight="1">
      <c r="B152" s="192"/>
      <c r="D152" s="193" t="s">
        <v>79</v>
      </c>
      <c r="E152" s="230" t="s">
        <v>6169</v>
      </c>
      <c r="F152" s="230" t="s">
        <v>6170</v>
      </c>
      <c r="I152" s="195"/>
      <c r="J152" s="231">
        <f>BK152</f>
        <v>0</v>
      </c>
      <c r="L152" s="192"/>
      <c r="M152" s="197"/>
      <c r="N152" s="198"/>
      <c r="O152" s="198"/>
      <c r="P152" s="199">
        <f>SUM(P153:P156)</f>
        <v>0</v>
      </c>
      <c r="Q152" s="198"/>
      <c r="R152" s="199">
        <f>SUM(R153:R156)</f>
        <v>0.0010499999999999999</v>
      </c>
      <c r="S152" s="198"/>
      <c r="T152" s="200">
        <f>SUM(T153:T156)</f>
        <v>0</v>
      </c>
      <c r="AR152" s="193" t="s">
        <v>87</v>
      </c>
      <c r="AT152" s="201" t="s">
        <v>79</v>
      </c>
      <c r="AU152" s="201" t="s">
        <v>24</v>
      </c>
      <c r="AY152" s="193" t="s">
        <v>281</v>
      </c>
      <c r="BK152" s="202">
        <f>SUM(BK153:BK156)</f>
        <v>0</v>
      </c>
    </row>
    <row r="153" s="1" customFormat="1" ht="16.5" customHeight="1">
      <c r="B153" s="203"/>
      <c r="C153" s="204" t="s">
        <v>677</v>
      </c>
      <c r="D153" s="204" t="s">
        <v>282</v>
      </c>
      <c r="E153" s="205" t="s">
        <v>6442</v>
      </c>
      <c r="F153" s="206" t="s">
        <v>6443</v>
      </c>
      <c r="G153" s="207" t="s">
        <v>515</v>
      </c>
      <c r="H153" s="208">
        <v>1</v>
      </c>
      <c r="I153" s="209"/>
      <c r="J153" s="210">
        <f>ROUND(I153*H153,2)</f>
        <v>0</v>
      </c>
      <c r="K153" s="206" t="s">
        <v>389</v>
      </c>
      <c r="L153" s="48"/>
      <c r="M153" s="211" t="s">
        <v>5</v>
      </c>
      <c r="N153" s="212" t="s">
        <v>51</v>
      </c>
      <c r="O153" s="49"/>
      <c r="P153" s="213">
        <f>O153*H153</f>
        <v>0</v>
      </c>
      <c r="Q153" s="213">
        <v>0</v>
      </c>
      <c r="R153" s="213">
        <f>Q153*H153</f>
        <v>0</v>
      </c>
      <c r="S153" s="213">
        <v>0</v>
      </c>
      <c r="T153" s="214">
        <f>S153*H153</f>
        <v>0</v>
      </c>
      <c r="AR153" s="26" t="s">
        <v>354</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8433</v>
      </c>
    </row>
    <row r="154" s="1" customFormat="1">
      <c r="B154" s="48"/>
      <c r="D154" s="216" t="s">
        <v>288</v>
      </c>
      <c r="F154" s="217" t="s">
        <v>6445</v>
      </c>
      <c r="I154" s="218"/>
      <c r="L154" s="48"/>
      <c r="M154" s="219"/>
      <c r="N154" s="49"/>
      <c r="O154" s="49"/>
      <c r="P154" s="49"/>
      <c r="Q154" s="49"/>
      <c r="R154" s="49"/>
      <c r="S154" s="49"/>
      <c r="T154" s="87"/>
      <c r="AT154" s="26" t="s">
        <v>288</v>
      </c>
      <c r="AU154" s="26" t="s">
        <v>87</v>
      </c>
    </row>
    <row r="155" s="1" customFormat="1" ht="16.5" customHeight="1">
      <c r="B155" s="203"/>
      <c r="C155" s="255" t="s">
        <v>685</v>
      </c>
      <c r="D155" s="255" t="s">
        <v>512</v>
      </c>
      <c r="E155" s="256" t="s">
        <v>6446</v>
      </c>
      <c r="F155" s="257" t="s">
        <v>6447</v>
      </c>
      <c r="G155" s="258" t="s">
        <v>515</v>
      </c>
      <c r="H155" s="259">
        <v>1</v>
      </c>
      <c r="I155" s="260"/>
      <c r="J155" s="261">
        <f>ROUND(I155*H155,2)</f>
        <v>0</v>
      </c>
      <c r="K155" s="257" t="s">
        <v>389</v>
      </c>
      <c r="L155" s="262"/>
      <c r="M155" s="263" t="s">
        <v>5</v>
      </c>
      <c r="N155" s="264" t="s">
        <v>51</v>
      </c>
      <c r="O155" s="49"/>
      <c r="P155" s="213">
        <f>O155*H155</f>
        <v>0</v>
      </c>
      <c r="Q155" s="213">
        <v>0.0010499999999999999</v>
      </c>
      <c r="R155" s="213">
        <f>Q155*H155</f>
        <v>0.0010499999999999999</v>
      </c>
      <c r="S155" s="213">
        <v>0</v>
      </c>
      <c r="T155" s="214">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8434</v>
      </c>
    </row>
    <row r="156" s="1" customFormat="1">
      <c r="B156" s="48"/>
      <c r="D156" s="216" t="s">
        <v>288</v>
      </c>
      <c r="F156" s="217" t="s">
        <v>6447</v>
      </c>
      <c r="I156" s="218"/>
      <c r="L156" s="48"/>
      <c r="M156" s="219"/>
      <c r="N156" s="49"/>
      <c r="O156" s="49"/>
      <c r="P156" s="49"/>
      <c r="Q156" s="49"/>
      <c r="R156" s="49"/>
      <c r="S156" s="49"/>
      <c r="T156" s="87"/>
      <c r="AT156" s="26" t="s">
        <v>288</v>
      </c>
      <c r="AU156" s="26" t="s">
        <v>87</v>
      </c>
    </row>
    <row r="157" s="10" customFormat="1" ht="37.44" customHeight="1">
      <c r="B157" s="192"/>
      <c r="D157" s="193" t="s">
        <v>79</v>
      </c>
      <c r="E157" s="194" t="s">
        <v>512</v>
      </c>
      <c r="F157" s="194" t="s">
        <v>6590</v>
      </c>
      <c r="I157" s="195"/>
      <c r="J157" s="196">
        <f>BK157</f>
        <v>0</v>
      </c>
      <c r="L157" s="192"/>
      <c r="M157" s="197"/>
      <c r="N157" s="198"/>
      <c r="O157" s="198"/>
      <c r="P157" s="199">
        <f>P158+P162</f>
        <v>0</v>
      </c>
      <c r="Q157" s="198"/>
      <c r="R157" s="199">
        <f>R158+R162</f>
        <v>11.0077</v>
      </c>
      <c r="S157" s="198"/>
      <c r="T157" s="200">
        <f>T158+T162</f>
        <v>0</v>
      </c>
      <c r="AR157" s="193" t="s">
        <v>294</v>
      </c>
      <c r="AT157" s="201" t="s">
        <v>79</v>
      </c>
      <c r="AU157" s="201" t="s">
        <v>80</v>
      </c>
      <c r="AY157" s="193" t="s">
        <v>281</v>
      </c>
      <c r="BK157" s="202">
        <f>BK158+BK162</f>
        <v>0</v>
      </c>
    </row>
    <row r="158" s="10" customFormat="1" ht="19.92" customHeight="1">
      <c r="B158" s="192"/>
      <c r="D158" s="193" t="s">
        <v>79</v>
      </c>
      <c r="E158" s="230" t="s">
        <v>6591</v>
      </c>
      <c r="F158" s="230" t="s">
        <v>6592</v>
      </c>
      <c r="I158" s="195"/>
      <c r="J158" s="231">
        <f>BK158</f>
        <v>0</v>
      </c>
      <c r="L158" s="192"/>
      <c r="M158" s="197"/>
      <c r="N158" s="198"/>
      <c r="O158" s="198"/>
      <c r="P158" s="199">
        <f>SUM(P159:P161)</f>
        <v>0</v>
      </c>
      <c r="Q158" s="198"/>
      <c r="R158" s="199">
        <f>SUM(R159:R161)</f>
        <v>0</v>
      </c>
      <c r="S158" s="198"/>
      <c r="T158" s="200">
        <f>SUM(T159:T161)</f>
        <v>0</v>
      </c>
      <c r="AR158" s="193" t="s">
        <v>294</v>
      </c>
      <c r="AT158" s="201" t="s">
        <v>79</v>
      </c>
      <c r="AU158" s="201" t="s">
        <v>24</v>
      </c>
      <c r="AY158" s="193" t="s">
        <v>281</v>
      </c>
      <c r="BK158" s="202">
        <f>SUM(BK159:BK161)</f>
        <v>0</v>
      </c>
    </row>
    <row r="159" s="1" customFormat="1" ht="16.5" customHeight="1">
      <c r="B159" s="203"/>
      <c r="C159" s="204" t="s">
        <v>692</v>
      </c>
      <c r="D159" s="204" t="s">
        <v>282</v>
      </c>
      <c r="E159" s="205" t="s">
        <v>8435</v>
      </c>
      <c r="F159" s="206" t="s">
        <v>8436</v>
      </c>
      <c r="G159" s="207" t="s">
        <v>285</v>
      </c>
      <c r="H159" s="208">
        <v>1</v>
      </c>
      <c r="I159" s="209"/>
      <c r="J159" s="210">
        <f>ROUND(I159*H159,2)</f>
        <v>0</v>
      </c>
      <c r="K159" s="206" t="s">
        <v>5</v>
      </c>
      <c r="L159" s="48"/>
      <c r="M159" s="211" t="s">
        <v>5</v>
      </c>
      <c r="N159" s="212" t="s">
        <v>51</v>
      </c>
      <c r="O159" s="49"/>
      <c r="P159" s="213">
        <f>O159*H159</f>
        <v>0</v>
      </c>
      <c r="Q159" s="213">
        <v>0</v>
      </c>
      <c r="R159" s="213">
        <f>Q159*H159</f>
        <v>0</v>
      </c>
      <c r="S159" s="213">
        <v>0</v>
      </c>
      <c r="T159" s="214">
        <f>S159*H159</f>
        <v>0</v>
      </c>
      <c r="AR159" s="26" t="s">
        <v>354</v>
      </c>
      <c r="AT159" s="26" t="s">
        <v>282</v>
      </c>
      <c r="AU159" s="26" t="s">
        <v>87</v>
      </c>
      <c r="AY159" s="26" t="s">
        <v>281</v>
      </c>
      <c r="BE159" s="215">
        <f>IF(N159="základní",J159,0)</f>
        <v>0</v>
      </c>
      <c r="BF159" s="215">
        <f>IF(N159="snížená",J159,0)</f>
        <v>0</v>
      </c>
      <c r="BG159" s="215">
        <f>IF(N159="zákl. přenesená",J159,0)</f>
        <v>0</v>
      </c>
      <c r="BH159" s="215">
        <f>IF(N159="sníž. přenesená",J159,0)</f>
        <v>0</v>
      </c>
      <c r="BI159" s="215">
        <f>IF(N159="nulová",J159,0)</f>
        <v>0</v>
      </c>
      <c r="BJ159" s="26" t="s">
        <v>24</v>
      </c>
      <c r="BK159" s="215">
        <f>ROUND(I159*H159,2)</f>
        <v>0</v>
      </c>
      <c r="BL159" s="26" t="s">
        <v>354</v>
      </c>
      <c r="BM159" s="26" t="s">
        <v>8437</v>
      </c>
    </row>
    <row r="160" s="1" customFormat="1" ht="16.5" customHeight="1">
      <c r="B160" s="203"/>
      <c r="C160" s="204" t="s">
        <v>699</v>
      </c>
      <c r="D160" s="204" t="s">
        <v>282</v>
      </c>
      <c r="E160" s="205" t="s">
        <v>6593</v>
      </c>
      <c r="F160" s="206" t="s">
        <v>6594</v>
      </c>
      <c r="G160" s="207" t="s">
        <v>399</v>
      </c>
      <c r="H160" s="208">
        <v>24</v>
      </c>
      <c r="I160" s="209"/>
      <c r="J160" s="210">
        <f>ROUND(I160*H160,2)</f>
        <v>0</v>
      </c>
      <c r="K160" s="206" t="s">
        <v>5</v>
      </c>
      <c r="L160" s="48"/>
      <c r="M160" s="211" t="s">
        <v>5</v>
      </c>
      <c r="N160" s="212" t="s">
        <v>51</v>
      </c>
      <c r="O160" s="49"/>
      <c r="P160" s="213">
        <f>O160*H160</f>
        <v>0</v>
      </c>
      <c r="Q160" s="213">
        <v>0</v>
      </c>
      <c r="R160" s="213">
        <f>Q160*H160</f>
        <v>0</v>
      </c>
      <c r="S160" s="213">
        <v>0</v>
      </c>
      <c r="T160" s="214">
        <f>S160*H160</f>
        <v>0</v>
      </c>
      <c r="AR160" s="26" t="s">
        <v>354</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8438</v>
      </c>
    </row>
    <row r="161" s="1" customFormat="1" ht="16.5" customHeight="1">
      <c r="B161" s="203"/>
      <c r="C161" s="204" t="s">
        <v>704</v>
      </c>
      <c r="D161" s="204" t="s">
        <v>282</v>
      </c>
      <c r="E161" s="205" t="s">
        <v>8439</v>
      </c>
      <c r="F161" s="206" t="s">
        <v>8440</v>
      </c>
      <c r="G161" s="207" t="s">
        <v>399</v>
      </c>
      <c r="H161" s="208">
        <v>8</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1034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1034</v>
      </c>
      <c r="BM161" s="26" t="s">
        <v>8441</v>
      </c>
    </row>
    <row r="162" s="10" customFormat="1" ht="29.88" customHeight="1">
      <c r="B162" s="192"/>
      <c r="D162" s="193" t="s">
        <v>79</v>
      </c>
      <c r="E162" s="230" t="s">
        <v>8349</v>
      </c>
      <c r="F162" s="230" t="s">
        <v>8350</v>
      </c>
      <c r="I162" s="195"/>
      <c r="J162" s="231">
        <f>BK162</f>
        <v>0</v>
      </c>
      <c r="L162" s="192"/>
      <c r="M162" s="197"/>
      <c r="N162" s="198"/>
      <c r="O162" s="198"/>
      <c r="P162" s="199">
        <f>SUM(P163:P176)</f>
        <v>0</v>
      </c>
      <c r="Q162" s="198"/>
      <c r="R162" s="199">
        <f>SUM(R163:R176)</f>
        <v>11.0077</v>
      </c>
      <c r="S162" s="198"/>
      <c r="T162" s="200">
        <f>SUM(T163:T176)</f>
        <v>0</v>
      </c>
      <c r="AR162" s="193" t="s">
        <v>294</v>
      </c>
      <c r="AT162" s="201" t="s">
        <v>79</v>
      </c>
      <c r="AU162" s="201" t="s">
        <v>24</v>
      </c>
      <c r="AY162" s="193" t="s">
        <v>281</v>
      </c>
      <c r="BK162" s="202">
        <f>SUM(BK163:BK176)</f>
        <v>0</v>
      </c>
    </row>
    <row r="163" s="1" customFormat="1" ht="25.5" customHeight="1">
      <c r="B163" s="203"/>
      <c r="C163" s="204" t="s">
        <v>717</v>
      </c>
      <c r="D163" s="204" t="s">
        <v>282</v>
      </c>
      <c r="E163" s="205" t="s">
        <v>8442</v>
      </c>
      <c r="F163" s="206" t="s">
        <v>8443</v>
      </c>
      <c r="G163" s="207" t="s">
        <v>408</v>
      </c>
      <c r="H163" s="208">
        <v>13.75</v>
      </c>
      <c r="I163" s="209"/>
      <c r="J163" s="210">
        <f>ROUND(I163*H163,2)</f>
        <v>0</v>
      </c>
      <c r="K163" s="206" t="s">
        <v>389</v>
      </c>
      <c r="L163" s="48"/>
      <c r="M163" s="211" t="s">
        <v>5</v>
      </c>
      <c r="N163" s="212" t="s">
        <v>51</v>
      </c>
      <c r="O163" s="49"/>
      <c r="P163" s="213">
        <f>O163*H163</f>
        <v>0</v>
      </c>
      <c r="Q163" s="213">
        <v>0</v>
      </c>
      <c r="R163" s="213">
        <f>Q163*H163</f>
        <v>0</v>
      </c>
      <c r="S163" s="213">
        <v>0</v>
      </c>
      <c r="T163" s="214">
        <f>S163*H163</f>
        <v>0</v>
      </c>
      <c r="AR163" s="26" t="s">
        <v>1034</v>
      </c>
      <c r="AT163" s="26" t="s">
        <v>282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1034</v>
      </c>
      <c r="BM163" s="26" t="s">
        <v>8444</v>
      </c>
    </row>
    <row r="164" s="1" customFormat="1">
      <c r="B164" s="48"/>
      <c r="D164" s="216" t="s">
        <v>288</v>
      </c>
      <c r="F164" s="217" t="s">
        <v>8445</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8446</v>
      </c>
      <c r="H165" s="242">
        <v>13.75</v>
      </c>
      <c r="I165" s="243"/>
      <c r="L165" s="239"/>
      <c r="M165" s="244"/>
      <c r="N165" s="245"/>
      <c r="O165" s="245"/>
      <c r="P165" s="245"/>
      <c r="Q165" s="245"/>
      <c r="R165" s="245"/>
      <c r="S165" s="245"/>
      <c r="T165" s="246"/>
      <c r="AT165" s="240" t="s">
        <v>402</v>
      </c>
      <c r="AU165" s="240" t="s">
        <v>87</v>
      </c>
      <c r="AV165" s="13" t="s">
        <v>87</v>
      </c>
      <c r="AW165" s="13" t="s">
        <v>43</v>
      </c>
      <c r="AX165" s="13" t="s">
        <v>24</v>
      </c>
      <c r="AY165" s="240" t="s">
        <v>281</v>
      </c>
    </row>
    <row r="166" s="1" customFormat="1" ht="25.5" customHeight="1">
      <c r="B166" s="203"/>
      <c r="C166" s="204" t="s">
        <v>721</v>
      </c>
      <c r="D166" s="204" t="s">
        <v>282</v>
      </c>
      <c r="E166" s="205" t="s">
        <v>8355</v>
      </c>
      <c r="F166" s="206" t="s">
        <v>8356</v>
      </c>
      <c r="G166" s="207" t="s">
        <v>394</v>
      </c>
      <c r="H166" s="208">
        <v>110</v>
      </c>
      <c r="I166" s="209"/>
      <c r="J166" s="210">
        <f>ROUND(I166*H166,2)</f>
        <v>0</v>
      </c>
      <c r="K166" s="206" t="s">
        <v>389</v>
      </c>
      <c r="L166" s="48"/>
      <c r="M166" s="211" t="s">
        <v>5</v>
      </c>
      <c r="N166" s="212" t="s">
        <v>51</v>
      </c>
      <c r="O166" s="49"/>
      <c r="P166" s="213">
        <f>O166*H166</f>
        <v>0</v>
      </c>
      <c r="Q166" s="213">
        <v>0.10000000000000001</v>
      </c>
      <c r="R166" s="213">
        <f>Q166*H166</f>
        <v>11</v>
      </c>
      <c r="S166" s="213">
        <v>0</v>
      </c>
      <c r="T166" s="214">
        <f>S166*H166</f>
        <v>0</v>
      </c>
      <c r="AR166" s="26" t="s">
        <v>1034</v>
      </c>
      <c r="AT166" s="26" t="s">
        <v>282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1034</v>
      </c>
      <c r="BM166" s="26" t="s">
        <v>8447</v>
      </c>
    </row>
    <row r="167" s="1" customFormat="1">
      <c r="B167" s="48"/>
      <c r="D167" s="216" t="s">
        <v>288</v>
      </c>
      <c r="F167" s="217" t="s">
        <v>8356</v>
      </c>
      <c r="I167" s="218"/>
      <c r="L167" s="48"/>
      <c r="M167" s="219"/>
      <c r="N167" s="49"/>
      <c r="O167" s="49"/>
      <c r="P167" s="49"/>
      <c r="Q167" s="49"/>
      <c r="R167" s="49"/>
      <c r="S167" s="49"/>
      <c r="T167" s="87"/>
      <c r="AT167" s="26" t="s">
        <v>288</v>
      </c>
      <c r="AU167" s="26" t="s">
        <v>87</v>
      </c>
    </row>
    <row r="168" s="13" customFormat="1">
      <c r="B168" s="239"/>
      <c r="D168" s="216" t="s">
        <v>402</v>
      </c>
      <c r="E168" s="240" t="s">
        <v>5</v>
      </c>
      <c r="F168" s="241" t="s">
        <v>8448</v>
      </c>
      <c r="H168" s="242">
        <v>110</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 customFormat="1" ht="16.5" customHeight="1">
      <c r="B169" s="203"/>
      <c r="C169" s="204" t="s">
        <v>727</v>
      </c>
      <c r="D169" s="204" t="s">
        <v>282</v>
      </c>
      <c r="E169" s="205" t="s">
        <v>8358</v>
      </c>
      <c r="F169" s="206" t="s">
        <v>8359</v>
      </c>
      <c r="G169" s="207" t="s">
        <v>394</v>
      </c>
      <c r="H169" s="208">
        <v>55</v>
      </c>
      <c r="I169" s="209"/>
      <c r="J169" s="210">
        <f>ROUND(I169*H169,2)</f>
        <v>0</v>
      </c>
      <c r="K169" s="206" t="s">
        <v>389</v>
      </c>
      <c r="L169" s="48"/>
      <c r="M169" s="211" t="s">
        <v>5</v>
      </c>
      <c r="N169" s="212" t="s">
        <v>51</v>
      </c>
      <c r="O169" s="49"/>
      <c r="P169" s="213">
        <f>O169*H169</f>
        <v>0</v>
      </c>
      <c r="Q169" s="213">
        <v>0.00012</v>
      </c>
      <c r="R169" s="213">
        <f>Q169*H169</f>
        <v>0.0066</v>
      </c>
      <c r="S169" s="213">
        <v>0</v>
      </c>
      <c r="T169" s="214">
        <f>S169*H169</f>
        <v>0</v>
      </c>
      <c r="AR169" s="26" t="s">
        <v>1034</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1034</v>
      </c>
      <c r="BM169" s="26" t="s">
        <v>8449</v>
      </c>
    </row>
    <row r="170" s="1" customFormat="1" ht="16.5" customHeight="1">
      <c r="B170" s="203"/>
      <c r="C170" s="255" t="s">
        <v>732</v>
      </c>
      <c r="D170" s="255" t="s">
        <v>512</v>
      </c>
      <c r="E170" s="256" t="s">
        <v>8361</v>
      </c>
      <c r="F170" s="257" t="s">
        <v>8362</v>
      </c>
      <c r="G170" s="258" t="s">
        <v>394</v>
      </c>
      <c r="H170" s="259">
        <v>55</v>
      </c>
      <c r="I170" s="260"/>
      <c r="J170" s="261">
        <f>ROUND(I170*H170,2)</f>
        <v>0</v>
      </c>
      <c r="K170" s="257" t="s">
        <v>5</v>
      </c>
      <c r="L170" s="262"/>
      <c r="M170" s="263" t="s">
        <v>5</v>
      </c>
      <c r="N170" s="264" t="s">
        <v>51</v>
      </c>
      <c r="O170" s="49"/>
      <c r="P170" s="213">
        <f>O170*H170</f>
        <v>0</v>
      </c>
      <c r="Q170" s="213">
        <v>2.0000000000000002E-05</v>
      </c>
      <c r="R170" s="213">
        <f>Q170*H170</f>
        <v>0.0011000000000000001</v>
      </c>
      <c r="S170" s="213">
        <v>0</v>
      </c>
      <c r="T170" s="214">
        <f>S170*H170</f>
        <v>0</v>
      </c>
      <c r="AR170" s="26" t="s">
        <v>1700</v>
      </c>
      <c r="AT170" s="26" t="s">
        <v>512</v>
      </c>
      <c r="AU170" s="26" t="s">
        <v>87</v>
      </c>
      <c r="AY170" s="26" t="s">
        <v>281</v>
      </c>
      <c r="BE170" s="215">
        <f>IF(N170="základní",J170,0)</f>
        <v>0</v>
      </c>
      <c r="BF170" s="215">
        <f>IF(N170="snížená",J170,0)</f>
        <v>0</v>
      </c>
      <c r="BG170" s="215">
        <f>IF(N170="zákl. přenesená",J170,0)</f>
        <v>0</v>
      </c>
      <c r="BH170" s="215">
        <f>IF(N170="sníž. přenesená",J170,0)</f>
        <v>0</v>
      </c>
      <c r="BI170" s="215">
        <f>IF(N170="nulová",J170,0)</f>
        <v>0</v>
      </c>
      <c r="BJ170" s="26" t="s">
        <v>24</v>
      </c>
      <c r="BK170" s="215">
        <f>ROUND(I170*H170,2)</f>
        <v>0</v>
      </c>
      <c r="BL170" s="26" t="s">
        <v>1700</v>
      </c>
      <c r="BM170" s="26" t="s">
        <v>8450</v>
      </c>
    </row>
    <row r="171" s="1" customFormat="1" ht="16.5" customHeight="1">
      <c r="B171" s="203"/>
      <c r="C171" s="204" t="s">
        <v>738</v>
      </c>
      <c r="D171" s="204" t="s">
        <v>282</v>
      </c>
      <c r="E171" s="205" t="s">
        <v>8451</v>
      </c>
      <c r="F171" s="206" t="s">
        <v>8452</v>
      </c>
      <c r="G171" s="207" t="s">
        <v>408</v>
      </c>
      <c r="H171" s="208">
        <v>8.25</v>
      </c>
      <c r="I171" s="209"/>
      <c r="J171" s="210">
        <f>ROUND(I171*H171,2)</f>
        <v>0</v>
      </c>
      <c r="K171" s="206" t="s">
        <v>389</v>
      </c>
      <c r="L171" s="48"/>
      <c r="M171" s="211" t="s">
        <v>5</v>
      </c>
      <c r="N171" s="212" t="s">
        <v>51</v>
      </c>
      <c r="O171" s="49"/>
      <c r="P171" s="213">
        <f>O171*H171</f>
        <v>0</v>
      </c>
      <c r="Q171" s="213">
        <v>0</v>
      </c>
      <c r="R171" s="213">
        <f>Q171*H171</f>
        <v>0</v>
      </c>
      <c r="S171" s="213">
        <v>0</v>
      </c>
      <c r="T171" s="214">
        <f>S171*H171</f>
        <v>0</v>
      </c>
      <c r="AR171" s="26" t="s">
        <v>1034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1034</v>
      </c>
      <c r="BM171" s="26" t="s">
        <v>8453</v>
      </c>
    </row>
    <row r="172" s="1" customFormat="1">
      <c r="B172" s="48"/>
      <c r="D172" s="216" t="s">
        <v>288</v>
      </c>
      <c r="F172" s="217" t="s">
        <v>8454</v>
      </c>
      <c r="I172" s="218"/>
      <c r="L172" s="48"/>
      <c r="M172" s="219"/>
      <c r="N172" s="49"/>
      <c r="O172" s="49"/>
      <c r="P172" s="49"/>
      <c r="Q172" s="49"/>
      <c r="R172" s="49"/>
      <c r="S172" s="49"/>
      <c r="T172" s="87"/>
      <c r="AT172" s="26" t="s">
        <v>288</v>
      </c>
      <c r="AU172" s="26" t="s">
        <v>87</v>
      </c>
    </row>
    <row r="173" s="13" customFormat="1">
      <c r="B173" s="239"/>
      <c r="D173" s="216" t="s">
        <v>402</v>
      </c>
      <c r="E173" s="240" t="s">
        <v>5</v>
      </c>
      <c r="F173" s="241" t="s">
        <v>8455</v>
      </c>
      <c r="H173" s="242">
        <v>8.25</v>
      </c>
      <c r="I173" s="243"/>
      <c r="L173" s="239"/>
      <c r="M173" s="244"/>
      <c r="N173" s="245"/>
      <c r="O173" s="245"/>
      <c r="P173" s="245"/>
      <c r="Q173" s="245"/>
      <c r="R173" s="245"/>
      <c r="S173" s="245"/>
      <c r="T173" s="246"/>
      <c r="AT173" s="240" t="s">
        <v>402</v>
      </c>
      <c r="AU173" s="240" t="s">
        <v>87</v>
      </c>
      <c r="AV173" s="13" t="s">
        <v>87</v>
      </c>
      <c r="AW173" s="13" t="s">
        <v>43</v>
      </c>
      <c r="AX173" s="13" t="s">
        <v>24</v>
      </c>
      <c r="AY173" s="240" t="s">
        <v>281</v>
      </c>
    </row>
    <row r="174" s="1" customFormat="1" ht="16.5" customHeight="1">
      <c r="B174" s="203"/>
      <c r="C174" s="204" t="s">
        <v>744</v>
      </c>
      <c r="D174" s="204" t="s">
        <v>282</v>
      </c>
      <c r="E174" s="205" t="s">
        <v>8456</v>
      </c>
      <c r="F174" s="206" t="s">
        <v>8457</v>
      </c>
      <c r="G174" s="207" t="s">
        <v>388</v>
      </c>
      <c r="H174" s="208">
        <v>27.5</v>
      </c>
      <c r="I174" s="209"/>
      <c r="J174" s="210">
        <f>ROUND(I174*H174,2)</f>
        <v>0</v>
      </c>
      <c r="K174" s="206" t="s">
        <v>389</v>
      </c>
      <c r="L174" s="48"/>
      <c r="M174" s="211" t="s">
        <v>5</v>
      </c>
      <c r="N174" s="212" t="s">
        <v>51</v>
      </c>
      <c r="O174" s="49"/>
      <c r="P174" s="213">
        <f>O174*H174</f>
        <v>0</v>
      </c>
      <c r="Q174" s="213">
        <v>0</v>
      </c>
      <c r="R174" s="213">
        <f>Q174*H174</f>
        <v>0</v>
      </c>
      <c r="S174" s="213">
        <v>0</v>
      </c>
      <c r="T174" s="214">
        <f>S174*H174</f>
        <v>0</v>
      </c>
      <c r="AR174" s="26" t="s">
        <v>1034</v>
      </c>
      <c r="AT174" s="26" t="s">
        <v>282</v>
      </c>
      <c r="AU174" s="26" t="s">
        <v>87</v>
      </c>
      <c r="AY174" s="26" t="s">
        <v>281</v>
      </c>
      <c r="BE174" s="215">
        <f>IF(N174="základní",J174,0)</f>
        <v>0</v>
      </c>
      <c r="BF174" s="215">
        <f>IF(N174="snížená",J174,0)</f>
        <v>0</v>
      </c>
      <c r="BG174" s="215">
        <f>IF(N174="zákl. přenesená",J174,0)</f>
        <v>0</v>
      </c>
      <c r="BH174" s="215">
        <f>IF(N174="sníž. přenesená",J174,0)</f>
        <v>0</v>
      </c>
      <c r="BI174" s="215">
        <f>IF(N174="nulová",J174,0)</f>
        <v>0</v>
      </c>
      <c r="BJ174" s="26" t="s">
        <v>24</v>
      </c>
      <c r="BK174" s="215">
        <f>ROUND(I174*H174,2)</f>
        <v>0</v>
      </c>
      <c r="BL174" s="26" t="s">
        <v>1034</v>
      </c>
      <c r="BM174" s="26" t="s">
        <v>8458</v>
      </c>
    </row>
    <row r="175" s="1" customFormat="1">
      <c r="B175" s="48"/>
      <c r="D175" s="216" t="s">
        <v>288</v>
      </c>
      <c r="F175" s="217" t="s">
        <v>8459</v>
      </c>
      <c r="I175" s="218"/>
      <c r="L175" s="48"/>
      <c r="M175" s="219"/>
      <c r="N175" s="49"/>
      <c r="O175" s="49"/>
      <c r="P175" s="49"/>
      <c r="Q175" s="49"/>
      <c r="R175" s="49"/>
      <c r="S175" s="49"/>
      <c r="T175" s="87"/>
      <c r="AT175" s="26" t="s">
        <v>288</v>
      </c>
      <c r="AU175" s="26" t="s">
        <v>87</v>
      </c>
    </row>
    <row r="176" s="13" customFormat="1">
      <c r="B176" s="239"/>
      <c r="D176" s="216" t="s">
        <v>402</v>
      </c>
      <c r="E176" s="240" t="s">
        <v>5</v>
      </c>
      <c r="F176" s="241" t="s">
        <v>8460</v>
      </c>
      <c r="H176" s="242">
        <v>27.5</v>
      </c>
      <c r="I176" s="243"/>
      <c r="L176" s="239"/>
      <c r="M176" s="284"/>
      <c r="N176" s="285"/>
      <c r="O176" s="285"/>
      <c r="P176" s="285"/>
      <c r="Q176" s="285"/>
      <c r="R176" s="285"/>
      <c r="S176" s="285"/>
      <c r="T176" s="286"/>
      <c r="AT176" s="240" t="s">
        <v>402</v>
      </c>
      <c r="AU176" s="240" t="s">
        <v>87</v>
      </c>
      <c r="AV176" s="13" t="s">
        <v>87</v>
      </c>
      <c r="AW176" s="13" t="s">
        <v>43</v>
      </c>
      <c r="AX176" s="13" t="s">
        <v>24</v>
      </c>
      <c r="AY176" s="240" t="s">
        <v>281</v>
      </c>
    </row>
    <row r="177" s="1" customFormat="1" ht="6.96" customHeight="1">
      <c r="B177" s="69"/>
      <c r="C177" s="70"/>
      <c r="D177" s="70"/>
      <c r="E177" s="70"/>
      <c r="F177" s="70"/>
      <c r="G177" s="70"/>
      <c r="H177" s="70"/>
      <c r="I177" s="164"/>
      <c r="J177" s="70"/>
      <c r="K177" s="70"/>
      <c r="L177" s="48"/>
    </row>
  </sheetData>
  <autoFilter ref="C92:K176"/>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184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8461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8462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185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8347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ROUND(SUM(BE90:BE178), 2)</f>
        <v>0</v>
      </c>
      <c r="G32" s="49"/>
      <c r="H32" s="49"/>
      <c r="I32" s="156">
        <v>0.20999999999999999</v>
      </c>
      <c r="J32" s="155">
        <f>ROUND(ROUND((SUM(BE90:BE178)), 2)*I32, 2)</f>
        <v>0</v>
      </c>
      <c r="K32" s="53"/>
    </row>
    <row r="33" s="1" customFormat="1" ht="14.4" customHeight="1">
      <c r="B33" s="48"/>
      <c r="C33" s="49"/>
      <c r="D33" s="49"/>
      <c r="E33" s="57" t="s">
        <v>52</v>
      </c>
      <c r="F33" s="155">
        <f>ROUND(SUM(BF90:BF178), 2)</f>
        <v>0</v>
      </c>
      <c r="G33" s="49"/>
      <c r="H33" s="49"/>
      <c r="I33" s="156">
        <v>0.14999999999999999</v>
      </c>
      <c r="J33" s="155">
        <f>ROUND(ROUND((SUM(BF90:BF178)), 2)*I33, 2)</f>
        <v>0</v>
      </c>
      <c r="K33" s="53"/>
    </row>
    <row r="34" hidden="1" s="1" customFormat="1" ht="14.4" customHeight="1">
      <c r="B34" s="48"/>
      <c r="C34" s="49"/>
      <c r="D34" s="49"/>
      <c r="E34" s="57" t="s">
        <v>53</v>
      </c>
      <c r="F34" s="155">
        <f>ROUND(SUM(BG90:BG178), 2)</f>
        <v>0</v>
      </c>
      <c r="G34" s="49"/>
      <c r="H34" s="49"/>
      <c r="I34" s="156">
        <v>0.20999999999999999</v>
      </c>
      <c r="J34" s="155">
        <v>0</v>
      </c>
      <c r="K34" s="53"/>
    </row>
    <row r="35" hidden="1" s="1" customFormat="1" ht="14.4" customHeight="1">
      <c r="B35" s="48"/>
      <c r="C35" s="49"/>
      <c r="D35" s="49"/>
      <c r="E35" s="57" t="s">
        <v>54</v>
      </c>
      <c r="F35" s="155">
        <f>ROUND(SUM(BH90:BH178), 2)</f>
        <v>0</v>
      </c>
      <c r="G35" s="49"/>
      <c r="H35" s="49"/>
      <c r="I35" s="156">
        <v>0.14999999999999999</v>
      </c>
      <c r="J35" s="155">
        <v>0</v>
      </c>
      <c r="K35" s="53"/>
    </row>
    <row r="36" hidden="1" s="1" customFormat="1" ht="14.4" customHeight="1">
      <c r="B36" s="48"/>
      <c r="C36" s="49"/>
      <c r="D36" s="49"/>
      <c r="E36" s="57" t="s">
        <v>55</v>
      </c>
      <c r="F36" s="155">
        <f>ROUND(SUM(BI90:BI178),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8461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I08_1 - Areálový rozvod slaboproudu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7477</v>
      </c>
      <c r="E63" s="226"/>
      <c r="F63" s="226"/>
      <c r="G63" s="226"/>
      <c r="H63" s="226"/>
      <c r="I63" s="227"/>
      <c r="J63" s="228">
        <f>J110</f>
        <v>0</v>
      </c>
      <c r="K63" s="229"/>
    </row>
    <row r="64" s="8" customFormat="1" ht="24.96" customHeight="1">
      <c r="B64" s="173"/>
      <c r="C64" s="174"/>
      <c r="D64" s="175" t="s">
        <v>536</v>
      </c>
      <c r="E64" s="176"/>
      <c r="F64" s="176"/>
      <c r="G64" s="176"/>
      <c r="H64" s="176"/>
      <c r="I64" s="177"/>
      <c r="J64" s="178">
        <f>J120</f>
        <v>0</v>
      </c>
      <c r="K64" s="179"/>
    </row>
    <row r="65" s="11" customFormat="1" ht="19.92" customHeight="1">
      <c r="B65" s="223"/>
      <c r="C65" s="224"/>
      <c r="D65" s="225" t="s">
        <v>8463</v>
      </c>
      <c r="E65" s="226"/>
      <c r="F65" s="226"/>
      <c r="G65" s="226"/>
      <c r="H65" s="226"/>
      <c r="I65" s="227"/>
      <c r="J65" s="228">
        <f>J121</f>
        <v>0</v>
      </c>
      <c r="K65" s="229"/>
    </row>
    <row r="66" s="11" customFormat="1" ht="19.92" customHeight="1">
      <c r="B66" s="223"/>
      <c r="C66" s="224"/>
      <c r="D66" s="225" t="s">
        <v>6735</v>
      </c>
      <c r="E66" s="226"/>
      <c r="F66" s="226"/>
      <c r="G66" s="226"/>
      <c r="H66" s="226"/>
      <c r="I66" s="227"/>
      <c r="J66" s="228">
        <f>J145</f>
        <v>0</v>
      </c>
      <c r="K66" s="229"/>
    </row>
    <row r="67" s="11" customFormat="1" ht="19.92" customHeight="1">
      <c r="B67" s="223"/>
      <c r="C67" s="224"/>
      <c r="D67" s="225" t="s">
        <v>6736</v>
      </c>
      <c r="E67" s="226"/>
      <c r="F67" s="226"/>
      <c r="G67" s="226"/>
      <c r="H67" s="226"/>
      <c r="I67" s="227"/>
      <c r="J67" s="228">
        <f>J160</f>
        <v>0</v>
      </c>
      <c r="K67" s="229"/>
    </row>
    <row r="68" s="11" customFormat="1" ht="19.92" customHeight="1">
      <c r="B68" s="223"/>
      <c r="C68" s="224"/>
      <c r="D68" s="225" t="s">
        <v>5857</v>
      </c>
      <c r="E68" s="226"/>
      <c r="F68" s="226"/>
      <c r="G68" s="226"/>
      <c r="H68" s="226"/>
      <c r="I68" s="227"/>
      <c r="J68" s="228">
        <f>J175</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8461</v>
      </c>
      <c r="F80" s="1"/>
      <c r="G80" s="1"/>
      <c r="H80" s="1"/>
      <c r="L80" s="48"/>
    </row>
    <row r="81" s="1" customFormat="1" ht="14.4" customHeight="1">
      <c r="B81" s="48"/>
      <c r="C81" s="76" t="s">
        <v>256</v>
      </c>
      <c r="L81" s="48"/>
    </row>
    <row r="82" s="1" customFormat="1" ht="17.25" customHeight="1">
      <c r="B82" s="48"/>
      <c r="E82" s="79" t="str">
        <f>E11</f>
        <v>I08_1 - Areálový rozvod slaboproudu</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P91+P120</f>
        <v>0</v>
      </c>
      <c r="Q90" s="84"/>
      <c r="R90" s="189">
        <f>R91+R120</f>
        <v>32.491200000000006</v>
      </c>
      <c r="S90" s="84"/>
      <c r="T90" s="190">
        <f>T91+T120</f>
        <v>0</v>
      </c>
      <c r="AT90" s="26" t="s">
        <v>79</v>
      </c>
      <c r="AU90" s="26" t="s">
        <v>262</v>
      </c>
      <c r="BK90" s="191">
        <f>BK91+BK120</f>
        <v>0</v>
      </c>
    </row>
    <row r="91" s="10" customFormat="1" ht="37.44" customHeight="1">
      <c r="B91" s="192"/>
      <c r="D91" s="193" t="s">
        <v>79</v>
      </c>
      <c r="E91" s="194" t="s">
        <v>383</v>
      </c>
      <c r="F91" s="194" t="s">
        <v>384</v>
      </c>
      <c r="I91" s="195"/>
      <c r="J91" s="196">
        <f>BK91</f>
        <v>0</v>
      </c>
      <c r="L91" s="192"/>
      <c r="M91" s="197"/>
      <c r="N91" s="198"/>
      <c r="O91" s="198"/>
      <c r="P91" s="199">
        <f>P92+P110</f>
        <v>0</v>
      </c>
      <c r="Q91" s="198"/>
      <c r="R91" s="199">
        <f>R92+R110</f>
        <v>32.491200000000006</v>
      </c>
      <c r="S91" s="198"/>
      <c r="T91" s="200">
        <f>T92+T110</f>
        <v>0</v>
      </c>
      <c r="AR91" s="193" t="s">
        <v>24</v>
      </c>
      <c r="AT91" s="201" t="s">
        <v>79</v>
      </c>
      <c r="AU91" s="201" t="s">
        <v>80</v>
      </c>
      <c r="AY91" s="193" t="s">
        <v>281</v>
      </c>
      <c r="BK91" s="202">
        <f>BK92+BK110</f>
        <v>0</v>
      </c>
    </row>
    <row r="92" s="10" customFormat="1" ht="19.92" customHeight="1">
      <c r="B92" s="192"/>
      <c r="D92" s="193" t="s">
        <v>79</v>
      </c>
      <c r="E92" s="230" t="s">
        <v>24</v>
      </c>
      <c r="F92" s="230" t="s">
        <v>385</v>
      </c>
      <c r="I92" s="195"/>
      <c r="J92" s="231">
        <f>BK92</f>
        <v>0</v>
      </c>
      <c r="L92" s="192"/>
      <c r="M92" s="197"/>
      <c r="N92" s="198"/>
      <c r="O92" s="198"/>
      <c r="P92" s="199">
        <f>SUM(P93:P109)</f>
        <v>0</v>
      </c>
      <c r="Q92" s="198"/>
      <c r="R92" s="199">
        <f>SUM(R93:R109)</f>
        <v>32.491200000000006</v>
      </c>
      <c r="S92" s="198"/>
      <c r="T92" s="200">
        <f>SUM(T93:T109)</f>
        <v>0</v>
      </c>
      <c r="AR92" s="193" t="s">
        <v>24</v>
      </c>
      <c r="AT92" s="201" t="s">
        <v>79</v>
      </c>
      <c r="AU92" s="201" t="s">
        <v>24</v>
      </c>
      <c r="AY92" s="193" t="s">
        <v>281</v>
      </c>
      <c r="BK92" s="202">
        <f>SUM(BK93:BK109)</f>
        <v>0</v>
      </c>
    </row>
    <row r="93" s="1" customFormat="1" ht="25.5" customHeight="1">
      <c r="B93" s="203"/>
      <c r="C93" s="204" t="s">
        <v>24</v>
      </c>
      <c r="D93" s="204" t="s">
        <v>282</v>
      </c>
      <c r="E93" s="205" t="s">
        <v>8442</v>
      </c>
      <c r="F93" s="206" t="s">
        <v>8443</v>
      </c>
      <c r="G93" s="207" t="s">
        <v>408</v>
      </c>
      <c r="H93" s="208">
        <v>20</v>
      </c>
      <c r="I93" s="209"/>
      <c r="J93" s="210">
        <f>ROUND(I93*H93,2)</f>
        <v>0</v>
      </c>
      <c r="K93" s="206" t="s">
        <v>389</v>
      </c>
      <c r="L93" s="48"/>
      <c r="M93" s="211" t="s">
        <v>5</v>
      </c>
      <c r="N93" s="212" t="s">
        <v>51</v>
      </c>
      <c r="O93" s="49"/>
      <c r="P93" s="213">
        <f>O93*H93</f>
        <v>0</v>
      </c>
      <c r="Q93" s="213">
        <v>0</v>
      </c>
      <c r="R93" s="213">
        <f>Q93*H93</f>
        <v>0</v>
      </c>
      <c r="S93" s="213">
        <v>0</v>
      </c>
      <c r="T93" s="214">
        <f>S93*H93</f>
        <v>0</v>
      </c>
      <c r="AR93" s="26" t="s">
        <v>1034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1034</v>
      </c>
      <c r="BM93" s="26" t="s">
        <v>8464</v>
      </c>
    </row>
    <row r="94" s="1" customFormat="1">
      <c r="B94" s="48"/>
      <c r="D94" s="216" t="s">
        <v>288</v>
      </c>
      <c r="F94" s="217" t="s">
        <v>8445</v>
      </c>
      <c r="I94" s="218"/>
      <c r="L94" s="48"/>
      <c r="M94" s="219"/>
      <c r="N94" s="49"/>
      <c r="O94" s="49"/>
      <c r="P94" s="49"/>
      <c r="Q94" s="49"/>
      <c r="R94" s="49"/>
      <c r="S94" s="49"/>
      <c r="T94" s="87"/>
      <c r="AT94" s="26" t="s">
        <v>288</v>
      </c>
      <c r="AU94" s="26" t="s">
        <v>87</v>
      </c>
    </row>
    <row r="95" s="13" customFormat="1">
      <c r="B95" s="239"/>
      <c r="D95" s="216" t="s">
        <v>402</v>
      </c>
      <c r="E95" s="240" t="s">
        <v>5</v>
      </c>
      <c r="F95" s="241" t="s">
        <v>8465</v>
      </c>
      <c r="H95" s="242">
        <v>20</v>
      </c>
      <c r="I95" s="243"/>
      <c r="L95" s="239"/>
      <c r="M95" s="244"/>
      <c r="N95" s="245"/>
      <c r="O95" s="245"/>
      <c r="P95" s="245"/>
      <c r="Q95" s="245"/>
      <c r="R95" s="245"/>
      <c r="S95" s="245"/>
      <c r="T95" s="246"/>
      <c r="AT95" s="240" t="s">
        <v>402</v>
      </c>
      <c r="AU95" s="240" t="s">
        <v>87</v>
      </c>
      <c r="AV95" s="13" t="s">
        <v>87</v>
      </c>
      <c r="AW95" s="13" t="s">
        <v>43</v>
      </c>
      <c r="AX95" s="13" t="s">
        <v>24</v>
      </c>
      <c r="AY95" s="240" t="s">
        <v>281</v>
      </c>
    </row>
    <row r="96" s="1" customFormat="1" ht="25.5" customHeight="1">
      <c r="B96" s="203"/>
      <c r="C96" s="204" t="s">
        <v>87</v>
      </c>
      <c r="D96" s="204" t="s">
        <v>282</v>
      </c>
      <c r="E96" s="205" t="s">
        <v>8466</v>
      </c>
      <c r="F96" s="206" t="s">
        <v>8356</v>
      </c>
      <c r="G96" s="207" t="s">
        <v>394</v>
      </c>
      <c r="H96" s="208">
        <v>160</v>
      </c>
      <c r="I96" s="209"/>
      <c r="J96" s="210">
        <f>ROUND(I96*H96,2)</f>
        <v>0</v>
      </c>
      <c r="K96" s="206" t="s">
        <v>389</v>
      </c>
      <c r="L96" s="48"/>
      <c r="M96" s="211" t="s">
        <v>5</v>
      </c>
      <c r="N96" s="212" t="s">
        <v>51</v>
      </c>
      <c r="O96" s="49"/>
      <c r="P96" s="213">
        <f>O96*H96</f>
        <v>0</v>
      </c>
      <c r="Q96" s="213">
        <v>0.20300000000000001</v>
      </c>
      <c r="R96" s="213">
        <f>Q96*H96</f>
        <v>32.480000000000004</v>
      </c>
      <c r="S96" s="213">
        <v>0</v>
      </c>
      <c r="T96" s="214">
        <f>S96*H96</f>
        <v>0</v>
      </c>
      <c r="AR96" s="26" t="s">
        <v>1034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1034</v>
      </c>
      <c r="BM96" s="26" t="s">
        <v>8467</v>
      </c>
    </row>
    <row r="97" s="1" customFormat="1">
      <c r="B97" s="48"/>
      <c r="D97" s="216" t="s">
        <v>288</v>
      </c>
      <c r="F97" s="217" t="s">
        <v>8356</v>
      </c>
      <c r="I97" s="218"/>
      <c r="L97" s="48"/>
      <c r="M97" s="219"/>
      <c r="N97" s="49"/>
      <c r="O97" s="49"/>
      <c r="P97" s="49"/>
      <c r="Q97" s="49"/>
      <c r="R97" s="49"/>
      <c r="S97" s="49"/>
      <c r="T97" s="87"/>
      <c r="AT97" s="26" t="s">
        <v>288</v>
      </c>
      <c r="AU97" s="26" t="s">
        <v>87</v>
      </c>
    </row>
    <row r="98" s="13" customFormat="1">
      <c r="B98" s="239"/>
      <c r="D98" s="216" t="s">
        <v>402</v>
      </c>
      <c r="E98" s="240" t="s">
        <v>5</v>
      </c>
      <c r="F98" s="241" t="s">
        <v>8468</v>
      </c>
      <c r="H98" s="242">
        <v>160</v>
      </c>
      <c r="I98" s="243"/>
      <c r="L98" s="239"/>
      <c r="M98" s="244"/>
      <c r="N98" s="245"/>
      <c r="O98" s="245"/>
      <c r="P98" s="245"/>
      <c r="Q98" s="245"/>
      <c r="R98" s="245"/>
      <c r="S98" s="245"/>
      <c r="T98" s="246"/>
      <c r="AT98" s="240" t="s">
        <v>402</v>
      </c>
      <c r="AU98" s="240" t="s">
        <v>87</v>
      </c>
      <c r="AV98" s="13" t="s">
        <v>87</v>
      </c>
      <c r="AW98" s="13" t="s">
        <v>43</v>
      </c>
      <c r="AX98" s="13" t="s">
        <v>80</v>
      </c>
      <c r="AY98" s="240" t="s">
        <v>281</v>
      </c>
    </row>
    <row r="99" s="1" customFormat="1" ht="16.5" customHeight="1">
      <c r="B99" s="203"/>
      <c r="C99" s="204" t="s">
        <v>294</v>
      </c>
      <c r="D99" s="204" t="s">
        <v>282</v>
      </c>
      <c r="E99" s="205" t="s">
        <v>8358</v>
      </c>
      <c r="F99" s="206" t="s">
        <v>8359</v>
      </c>
      <c r="G99" s="207" t="s">
        <v>394</v>
      </c>
      <c r="H99" s="208">
        <v>80</v>
      </c>
      <c r="I99" s="209"/>
      <c r="J99" s="210">
        <f>ROUND(I99*H99,2)</f>
        <v>0</v>
      </c>
      <c r="K99" s="206" t="s">
        <v>389</v>
      </c>
      <c r="L99" s="48"/>
      <c r="M99" s="211" t="s">
        <v>5</v>
      </c>
      <c r="N99" s="212" t="s">
        <v>51</v>
      </c>
      <c r="O99" s="49"/>
      <c r="P99" s="213">
        <f>O99*H99</f>
        <v>0</v>
      </c>
      <c r="Q99" s="213">
        <v>0.00012</v>
      </c>
      <c r="R99" s="213">
        <f>Q99*H99</f>
        <v>0.0096000000000000009</v>
      </c>
      <c r="S99" s="213">
        <v>0</v>
      </c>
      <c r="T99" s="214">
        <f>S99*H99</f>
        <v>0</v>
      </c>
      <c r="AR99" s="26" t="s">
        <v>1034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1034</v>
      </c>
      <c r="BM99" s="26" t="s">
        <v>8469</v>
      </c>
    </row>
    <row r="100" s="1" customFormat="1">
      <c r="B100" s="48"/>
      <c r="D100" s="216" t="s">
        <v>288</v>
      </c>
      <c r="F100" s="217" t="s">
        <v>8359</v>
      </c>
      <c r="I100" s="218"/>
      <c r="L100" s="48"/>
      <c r="M100" s="219"/>
      <c r="N100" s="49"/>
      <c r="O100" s="49"/>
      <c r="P100" s="49"/>
      <c r="Q100" s="49"/>
      <c r="R100" s="49"/>
      <c r="S100" s="49"/>
      <c r="T100" s="87"/>
      <c r="AT100" s="26" t="s">
        <v>288</v>
      </c>
      <c r="AU100" s="26" t="s">
        <v>87</v>
      </c>
    </row>
    <row r="101" s="1" customFormat="1" ht="16.5" customHeight="1">
      <c r="B101" s="203"/>
      <c r="C101" s="255" t="s">
        <v>286</v>
      </c>
      <c r="D101" s="255" t="s">
        <v>512</v>
      </c>
      <c r="E101" s="256" t="s">
        <v>8361</v>
      </c>
      <c r="F101" s="257" t="s">
        <v>8362</v>
      </c>
      <c r="G101" s="258" t="s">
        <v>394</v>
      </c>
      <c r="H101" s="259">
        <v>80</v>
      </c>
      <c r="I101" s="260"/>
      <c r="J101" s="261">
        <f>ROUND(I101*H101,2)</f>
        <v>0</v>
      </c>
      <c r="K101" s="257" t="s">
        <v>5</v>
      </c>
      <c r="L101" s="262"/>
      <c r="M101" s="263" t="s">
        <v>5</v>
      </c>
      <c r="N101" s="264" t="s">
        <v>51</v>
      </c>
      <c r="O101" s="49"/>
      <c r="P101" s="213">
        <f>O101*H101</f>
        <v>0</v>
      </c>
      <c r="Q101" s="213">
        <v>2.0000000000000002E-05</v>
      </c>
      <c r="R101" s="213">
        <f>Q101*H101</f>
        <v>0.0016000000000000001</v>
      </c>
      <c r="S101" s="213">
        <v>0</v>
      </c>
      <c r="T101" s="214">
        <f>S101*H101</f>
        <v>0</v>
      </c>
      <c r="AR101" s="26" t="s">
        <v>1700</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1700</v>
      </c>
      <c r="BM101" s="26" t="s">
        <v>8470</v>
      </c>
    </row>
    <row r="102" s="1" customFormat="1">
      <c r="B102" s="48"/>
      <c r="D102" s="216" t="s">
        <v>288</v>
      </c>
      <c r="F102" s="217" t="s">
        <v>8362</v>
      </c>
      <c r="I102" s="218"/>
      <c r="L102" s="48"/>
      <c r="M102" s="219"/>
      <c r="N102" s="49"/>
      <c r="O102" s="49"/>
      <c r="P102" s="49"/>
      <c r="Q102" s="49"/>
      <c r="R102" s="49"/>
      <c r="S102" s="49"/>
      <c r="T102" s="87"/>
      <c r="AT102" s="26" t="s">
        <v>288</v>
      </c>
      <c r="AU102" s="26" t="s">
        <v>87</v>
      </c>
    </row>
    <row r="103" s="13" customFormat="1">
      <c r="B103" s="239"/>
      <c r="D103" s="216" t="s">
        <v>402</v>
      </c>
      <c r="E103" s="240" t="s">
        <v>5</v>
      </c>
      <c r="F103" s="241" t="s">
        <v>1201</v>
      </c>
      <c r="H103" s="242">
        <v>80</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 customFormat="1" ht="16.5" customHeight="1">
      <c r="B104" s="203"/>
      <c r="C104" s="204" t="s">
        <v>280</v>
      </c>
      <c r="D104" s="204" t="s">
        <v>282</v>
      </c>
      <c r="E104" s="205" t="s">
        <v>8451</v>
      </c>
      <c r="F104" s="206" t="s">
        <v>8452</v>
      </c>
      <c r="G104" s="207" t="s">
        <v>408</v>
      </c>
      <c r="H104" s="208">
        <v>12</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1034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1034</v>
      </c>
      <c r="BM104" s="26" t="s">
        <v>8471</v>
      </c>
    </row>
    <row r="105" s="1" customFormat="1">
      <c r="B105" s="48"/>
      <c r="D105" s="216" t="s">
        <v>288</v>
      </c>
      <c r="F105" s="217" t="s">
        <v>8454</v>
      </c>
      <c r="I105" s="218"/>
      <c r="L105" s="48"/>
      <c r="M105" s="219"/>
      <c r="N105" s="49"/>
      <c r="O105" s="49"/>
      <c r="P105" s="49"/>
      <c r="Q105" s="49"/>
      <c r="R105" s="49"/>
      <c r="S105" s="49"/>
      <c r="T105" s="87"/>
      <c r="AT105" s="26" t="s">
        <v>288</v>
      </c>
      <c r="AU105" s="26" t="s">
        <v>87</v>
      </c>
    </row>
    <row r="106" s="13" customFormat="1">
      <c r="B106" s="239"/>
      <c r="D106" s="216" t="s">
        <v>402</v>
      </c>
      <c r="E106" s="240" t="s">
        <v>5</v>
      </c>
      <c r="F106" s="241" t="s">
        <v>8472</v>
      </c>
      <c r="H106" s="242">
        <v>12</v>
      </c>
      <c r="I106" s="243"/>
      <c r="L106" s="239"/>
      <c r="M106" s="244"/>
      <c r="N106" s="245"/>
      <c r="O106" s="245"/>
      <c r="P106" s="245"/>
      <c r="Q106" s="245"/>
      <c r="R106" s="245"/>
      <c r="S106" s="245"/>
      <c r="T106" s="246"/>
      <c r="AT106" s="240" t="s">
        <v>402</v>
      </c>
      <c r="AU106" s="240" t="s">
        <v>87</v>
      </c>
      <c r="AV106" s="13" t="s">
        <v>87</v>
      </c>
      <c r="AW106" s="13" t="s">
        <v>43</v>
      </c>
      <c r="AX106" s="13" t="s">
        <v>24</v>
      </c>
      <c r="AY106" s="240" t="s">
        <v>281</v>
      </c>
    </row>
    <row r="107" s="1" customFormat="1" ht="16.5" customHeight="1">
      <c r="B107" s="203"/>
      <c r="C107" s="204" t="s">
        <v>307</v>
      </c>
      <c r="D107" s="204" t="s">
        <v>282</v>
      </c>
      <c r="E107" s="205" t="s">
        <v>8456</v>
      </c>
      <c r="F107" s="206" t="s">
        <v>8457</v>
      </c>
      <c r="G107" s="207" t="s">
        <v>388</v>
      </c>
      <c r="H107" s="208">
        <v>40</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1034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1034</v>
      </c>
      <c r="BM107" s="26" t="s">
        <v>8473</v>
      </c>
    </row>
    <row r="108" s="1" customFormat="1">
      <c r="B108" s="48"/>
      <c r="D108" s="216" t="s">
        <v>288</v>
      </c>
      <c r="F108" s="217" t="s">
        <v>8459</v>
      </c>
      <c r="I108" s="218"/>
      <c r="L108" s="48"/>
      <c r="M108" s="219"/>
      <c r="N108" s="49"/>
      <c r="O108" s="49"/>
      <c r="P108" s="49"/>
      <c r="Q108" s="49"/>
      <c r="R108" s="49"/>
      <c r="S108" s="49"/>
      <c r="T108" s="87"/>
      <c r="AT108" s="26" t="s">
        <v>288</v>
      </c>
      <c r="AU108" s="26" t="s">
        <v>87</v>
      </c>
    </row>
    <row r="109" s="13" customFormat="1">
      <c r="B109" s="239"/>
      <c r="D109" s="216" t="s">
        <v>402</v>
      </c>
      <c r="E109" s="240" t="s">
        <v>5</v>
      </c>
      <c r="F109" s="241" t="s">
        <v>8474</v>
      </c>
      <c r="H109" s="242">
        <v>40</v>
      </c>
      <c r="I109" s="243"/>
      <c r="L109" s="239"/>
      <c r="M109" s="244"/>
      <c r="N109" s="245"/>
      <c r="O109" s="245"/>
      <c r="P109" s="245"/>
      <c r="Q109" s="245"/>
      <c r="R109" s="245"/>
      <c r="S109" s="245"/>
      <c r="T109" s="246"/>
      <c r="AT109" s="240" t="s">
        <v>402</v>
      </c>
      <c r="AU109" s="240" t="s">
        <v>87</v>
      </c>
      <c r="AV109" s="13" t="s">
        <v>87</v>
      </c>
      <c r="AW109" s="13" t="s">
        <v>43</v>
      </c>
      <c r="AX109" s="13" t="s">
        <v>24</v>
      </c>
      <c r="AY109" s="240" t="s">
        <v>281</v>
      </c>
    </row>
    <row r="110" s="10" customFormat="1" ht="29.88" customHeight="1">
      <c r="B110" s="192"/>
      <c r="D110" s="193" t="s">
        <v>79</v>
      </c>
      <c r="E110" s="230" t="s">
        <v>7951</v>
      </c>
      <c r="F110" s="230" t="s">
        <v>7952</v>
      </c>
      <c r="I110" s="195"/>
      <c r="J110" s="231">
        <f>BK110</f>
        <v>0</v>
      </c>
      <c r="L110" s="192"/>
      <c r="M110" s="197"/>
      <c r="N110" s="198"/>
      <c r="O110" s="198"/>
      <c r="P110" s="199">
        <f>SUM(P111:P119)</f>
        <v>0</v>
      </c>
      <c r="Q110" s="198"/>
      <c r="R110" s="199">
        <f>SUM(R111:R119)</f>
        <v>0</v>
      </c>
      <c r="S110" s="198"/>
      <c r="T110" s="200">
        <f>SUM(T111:T119)</f>
        <v>0</v>
      </c>
      <c r="AR110" s="193" t="s">
        <v>24</v>
      </c>
      <c r="AT110" s="201" t="s">
        <v>79</v>
      </c>
      <c r="AU110" s="201" t="s">
        <v>24</v>
      </c>
      <c r="AY110" s="193" t="s">
        <v>281</v>
      </c>
      <c r="BK110" s="202">
        <f>SUM(BK111:BK119)</f>
        <v>0</v>
      </c>
    </row>
    <row r="111" s="1" customFormat="1" ht="25.5" customHeight="1">
      <c r="B111" s="203"/>
      <c r="C111" s="204" t="s">
        <v>311</v>
      </c>
      <c r="D111" s="204" t="s">
        <v>282</v>
      </c>
      <c r="E111" s="205" t="s">
        <v>7953</v>
      </c>
      <c r="F111" s="206" t="s">
        <v>7954</v>
      </c>
      <c r="G111" s="207" t="s">
        <v>470</v>
      </c>
      <c r="H111" s="208">
        <v>16.800000000000001</v>
      </c>
      <c r="I111" s="209"/>
      <c r="J111" s="210">
        <f>ROUND(I111*H111,2)</f>
        <v>0</v>
      </c>
      <c r="K111" s="206" t="s">
        <v>389</v>
      </c>
      <c r="L111" s="48"/>
      <c r="M111" s="211" t="s">
        <v>5</v>
      </c>
      <c r="N111" s="212" t="s">
        <v>51</v>
      </c>
      <c r="O111" s="49"/>
      <c r="P111" s="213">
        <f>O111*H111</f>
        <v>0</v>
      </c>
      <c r="Q111" s="213">
        <v>0</v>
      </c>
      <c r="R111" s="213">
        <f>Q111*H111</f>
        <v>0</v>
      </c>
      <c r="S111" s="213">
        <v>0</v>
      </c>
      <c r="T111" s="214">
        <f>S111*H111</f>
        <v>0</v>
      </c>
      <c r="AR111" s="26" t="s">
        <v>286</v>
      </c>
      <c r="AT111" s="26" t="s">
        <v>282</v>
      </c>
      <c r="AU111" s="26" t="s">
        <v>87</v>
      </c>
      <c r="AY111" s="26" t="s">
        <v>281</v>
      </c>
      <c r="BE111" s="215">
        <f>IF(N111="základní",J111,0)</f>
        <v>0</v>
      </c>
      <c r="BF111" s="215">
        <f>IF(N111="snížená",J111,0)</f>
        <v>0</v>
      </c>
      <c r="BG111" s="215">
        <f>IF(N111="zákl. přenesená",J111,0)</f>
        <v>0</v>
      </c>
      <c r="BH111" s="215">
        <f>IF(N111="sníž. přenesená",J111,0)</f>
        <v>0</v>
      </c>
      <c r="BI111" s="215">
        <f>IF(N111="nulová",J111,0)</f>
        <v>0</v>
      </c>
      <c r="BJ111" s="26" t="s">
        <v>24</v>
      </c>
      <c r="BK111" s="215">
        <f>ROUND(I111*H111,2)</f>
        <v>0</v>
      </c>
      <c r="BL111" s="26" t="s">
        <v>286</v>
      </c>
      <c r="BM111" s="26" t="s">
        <v>8475</v>
      </c>
    </row>
    <row r="112" s="1" customFormat="1">
      <c r="B112" s="48"/>
      <c r="D112" s="216" t="s">
        <v>288</v>
      </c>
      <c r="F112" s="217" t="s">
        <v>7956</v>
      </c>
      <c r="I112" s="218"/>
      <c r="L112" s="48"/>
      <c r="M112" s="219"/>
      <c r="N112" s="49"/>
      <c r="O112" s="49"/>
      <c r="P112" s="49"/>
      <c r="Q112" s="49"/>
      <c r="R112" s="49"/>
      <c r="S112" s="49"/>
      <c r="T112" s="87"/>
      <c r="AT112" s="26" t="s">
        <v>288</v>
      </c>
      <c r="AU112" s="26" t="s">
        <v>87</v>
      </c>
    </row>
    <row r="113" s="13" customFormat="1">
      <c r="B113" s="239"/>
      <c r="D113" s="216" t="s">
        <v>402</v>
      </c>
      <c r="E113" s="240" t="s">
        <v>5</v>
      </c>
      <c r="F113" s="241" t="s">
        <v>8476</v>
      </c>
      <c r="H113" s="242">
        <v>8</v>
      </c>
      <c r="I113" s="243"/>
      <c r="L113" s="239"/>
      <c r="M113" s="244"/>
      <c r="N113" s="245"/>
      <c r="O113" s="245"/>
      <c r="P113" s="245"/>
      <c r="Q113" s="245"/>
      <c r="R113" s="245"/>
      <c r="S113" s="245"/>
      <c r="T113" s="246"/>
      <c r="AT113" s="240" t="s">
        <v>402</v>
      </c>
      <c r="AU113" s="240" t="s">
        <v>87</v>
      </c>
      <c r="AV113" s="13" t="s">
        <v>87</v>
      </c>
      <c r="AW113" s="13" t="s">
        <v>43</v>
      </c>
      <c r="AX113" s="13" t="s">
        <v>24</v>
      </c>
      <c r="AY113" s="240" t="s">
        <v>281</v>
      </c>
    </row>
    <row r="114" s="13" customFormat="1">
      <c r="B114" s="239"/>
      <c r="D114" s="216" t="s">
        <v>402</v>
      </c>
      <c r="F114" s="241" t="s">
        <v>8477</v>
      </c>
      <c r="H114" s="242">
        <v>16.800000000000001</v>
      </c>
      <c r="I114" s="243"/>
      <c r="L114" s="239"/>
      <c r="M114" s="244"/>
      <c r="N114" s="245"/>
      <c r="O114" s="245"/>
      <c r="P114" s="245"/>
      <c r="Q114" s="245"/>
      <c r="R114" s="245"/>
      <c r="S114" s="245"/>
      <c r="T114" s="246"/>
      <c r="AT114" s="240" t="s">
        <v>402</v>
      </c>
      <c r="AU114" s="240" t="s">
        <v>87</v>
      </c>
      <c r="AV114" s="13" t="s">
        <v>87</v>
      </c>
      <c r="AW114" s="13" t="s">
        <v>6</v>
      </c>
      <c r="AX114" s="13" t="s">
        <v>24</v>
      </c>
      <c r="AY114" s="240" t="s">
        <v>281</v>
      </c>
    </row>
    <row r="115" s="1" customFormat="1" ht="25.5" customHeight="1">
      <c r="B115" s="203"/>
      <c r="C115" s="204" t="s">
        <v>316</v>
      </c>
      <c r="D115" s="204" t="s">
        <v>282</v>
      </c>
      <c r="E115" s="205" t="s">
        <v>7958</v>
      </c>
      <c r="F115" s="206" t="s">
        <v>7959</v>
      </c>
      <c r="G115" s="207" t="s">
        <v>470</v>
      </c>
      <c r="H115" s="208">
        <v>134.40000000000001</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8478</v>
      </c>
    </row>
    <row r="116" s="1" customFormat="1">
      <c r="B116" s="48"/>
      <c r="D116" s="216" t="s">
        <v>288</v>
      </c>
      <c r="F116" s="217" t="s">
        <v>7961</v>
      </c>
      <c r="I116" s="218"/>
      <c r="L116" s="48"/>
      <c r="M116" s="219"/>
      <c r="N116" s="49"/>
      <c r="O116" s="49"/>
      <c r="P116" s="49"/>
      <c r="Q116" s="49"/>
      <c r="R116" s="49"/>
      <c r="S116" s="49"/>
      <c r="T116" s="87"/>
      <c r="AT116" s="26" t="s">
        <v>288</v>
      </c>
      <c r="AU116" s="26" t="s">
        <v>87</v>
      </c>
    </row>
    <row r="117" s="13" customFormat="1">
      <c r="B117" s="239"/>
      <c r="D117" s="216" t="s">
        <v>402</v>
      </c>
      <c r="F117" s="241" t="s">
        <v>8479</v>
      </c>
      <c r="H117" s="242">
        <v>134.40000000000001</v>
      </c>
      <c r="I117" s="243"/>
      <c r="L117" s="239"/>
      <c r="M117" s="244"/>
      <c r="N117" s="245"/>
      <c r="O117" s="245"/>
      <c r="P117" s="245"/>
      <c r="Q117" s="245"/>
      <c r="R117" s="245"/>
      <c r="S117" s="245"/>
      <c r="T117" s="246"/>
      <c r="AT117" s="240" t="s">
        <v>402</v>
      </c>
      <c r="AU117" s="240" t="s">
        <v>87</v>
      </c>
      <c r="AV117" s="13" t="s">
        <v>87</v>
      </c>
      <c r="AW117" s="13" t="s">
        <v>6</v>
      </c>
      <c r="AX117" s="13" t="s">
        <v>24</v>
      </c>
      <c r="AY117" s="240" t="s">
        <v>281</v>
      </c>
    </row>
    <row r="118" s="1" customFormat="1" ht="16.5" customHeight="1">
      <c r="B118" s="203"/>
      <c r="C118" s="204" t="s">
        <v>321</v>
      </c>
      <c r="D118" s="204" t="s">
        <v>282</v>
      </c>
      <c r="E118" s="205" t="s">
        <v>8385</v>
      </c>
      <c r="F118" s="206" t="s">
        <v>8386</v>
      </c>
      <c r="G118" s="207" t="s">
        <v>470</v>
      </c>
      <c r="H118" s="208">
        <v>16.800000000000001</v>
      </c>
      <c r="I118" s="209"/>
      <c r="J118" s="210">
        <f>ROUND(I118*H118,2)</f>
        <v>0</v>
      </c>
      <c r="K118" s="206" t="s">
        <v>5</v>
      </c>
      <c r="L118" s="48"/>
      <c r="M118" s="211" t="s">
        <v>5</v>
      </c>
      <c r="N118" s="212" t="s">
        <v>51</v>
      </c>
      <c r="O118" s="49"/>
      <c r="P118" s="213">
        <f>O118*H118</f>
        <v>0</v>
      </c>
      <c r="Q118" s="213">
        <v>0</v>
      </c>
      <c r="R118" s="213">
        <f>Q118*H118</f>
        <v>0</v>
      </c>
      <c r="S118" s="213">
        <v>0</v>
      </c>
      <c r="T118" s="214">
        <f>S118*H118</f>
        <v>0</v>
      </c>
      <c r="AR118" s="26" t="s">
        <v>286</v>
      </c>
      <c r="AT118" s="26" t="s">
        <v>282</v>
      </c>
      <c r="AU118" s="26" t="s">
        <v>87</v>
      </c>
      <c r="AY118" s="26" t="s">
        <v>281</v>
      </c>
      <c r="BE118" s="215">
        <f>IF(N118="základní",J118,0)</f>
        <v>0</v>
      </c>
      <c r="BF118" s="215">
        <f>IF(N118="snížená",J118,0)</f>
        <v>0</v>
      </c>
      <c r="BG118" s="215">
        <f>IF(N118="zákl. přenesená",J118,0)</f>
        <v>0</v>
      </c>
      <c r="BH118" s="215">
        <f>IF(N118="sníž. přenesená",J118,0)</f>
        <v>0</v>
      </c>
      <c r="BI118" s="215">
        <f>IF(N118="nulová",J118,0)</f>
        <v>0</v>
      </c>
      <c r="BJ118" s="26" t="s">
        <v>24</v>
      </c>
      <c r="BK118" s="215">
        <f>ROUND(I118*H118,2)</f>
        <v>0</v>
      </c>
      <c r="BL118" s="26" t="s">
        <v>286</v>
      </c>
      <c r="BM118" s="26" t="s">
        <v>8480</v>
      </c>
    </row>
    <row r="119" s="1" customFormat="1">
      <c r="B119" s="48"/>
      <c r="D119" s="216" t="s">
        <v>288</v>
      </c>
      <c r="F119" s="217" t="s">
        <v>8481</v>
      </c>
      <c r="I119" s="218"/>
      <c r="L119" s="48"/>
      <c r="M119" s="219"/>
      <c r="N119" s="49"/>
      <c r="O119" s="49"/>
      <c r="P119" s="49"/>
      <c r="Q119" s="49"/>
      <c r="R119" s="49"/>
      <c r="S119" s="49"/>
      <c r="T119" s="87"/>
      <c r="AT119" s="26" t="s">
        <v>288</v>
      </c>
      <c r="AU119" s="26" t="s">
        <v>87</v>
      </c>
    </row>
    <row r="120" s="10" customFormat="1" ht="37.44" customHeight="1">
      <c r="B120" s="192"/>
      <c r="D120" s="193" t="s">
        <v>79</v>
      </c>
      <c r="E120" s="194" t="s">
        <v>2270</v>
      </c>
      <c r="F120" s="194" t="s">
        <v>2271</v>
      </c>
      <c r="I120" s="195"/>
      <c r="J120" s="196">
        <f>BK120</f>
        <v>0</v>
      </c>
      <c r="L120" s="192"/>
      <c r="M120" s="197"/>
      <c r="N120" s="198"/>
      <c r="O120" s="198"/>
      <c r="P120" s="199">
        <f>P121+P145+P160+P175</f>
        <v>0</v>
      </c>
      <c r="Q120" s="198"/>
      <c r="R120" s="199">
        <f>R121+R145+R160+R175</f>
        <v>0</v>
      </c>
      <c r="S120" s="198"/>
      <c r="T120" s="200">
        <f>T121+T145+T160+T175</f>
        <v>0</v>
      </c>
      <c r="AR120" s="193" t="s">
        <v>87</v>
      </c>
      <c r="AT120" s="201" t="s">
        <v>79</v>
      </c>
      <c r="AU120" s="201" t="s">
        <v>80</v>
      </c>
      <c r="AY120" s="193" t="s">
        <v>281</v>
      </c>
      <c r="BK120" s="202">
        <f>BK121+BK145+BK160+BK175</f>
        <v>0</v>
      </c>
    </row>
    <row r="121" s="10" customFormat="1" ht="19.92" customHeight="1">
      <c r="B121" s="192"/>
      <c r="D121" s="193" t="s">
        <v>79</v>
      </c>
      <c r="E121" s="230" t="s">
        <v>8482</v>
      </c>
      <c r="F121" s="230" t="s">
        <v>8483</v>
      </c>
      <c r="I121" s="195"/>
      <c r="J121" s="231">
        <f>BK121</f>
        <v>0</v>
      </c>
      <c r="L121" s="192"/>
      <c r="M121" s="197"/>
      <c r="N121" s="198"/>
      <c r="O121" s="198"/>
      <c r="P121" s="199">
        <f>SUM(P122:P144)</f>
        <v>0</v>
      </c>
      <c r="Q121" s="198"/>
      <c r="R121" s="199">
        <f>SUM(R122:R144)</f>
        <v>0</v>
      </c>
      <c r="S121" s="198"/>
      <c r="T121" s="200">
        <f>SUM(T122:T144)</f>
        <v>0</v>
      </c>
      <c r="AR121" s="193" t="s">
        <v>24</v>
      </c>
      <c r="AT121" s="201" t="s">
        <v>79</v>
      </c>
      <c r="AU121" s="201" t="s">
        <v>24</v>
      </c>
      <c r="AY121" s="193" t="s">
        <v>281</v>
      </c>
      <c r="BK121" s="202">
        <f>SUM(BK122:BK144)</f>
        <v>0</v>
      </c>
    </row>
    <row r="122" s="1" customFormat="1" ht="16.5" customHeight="1">
      <c r="B122" s="203"/>
      <c r="C122" s="204" t="s">
        <v>29</v>
      </c>
      <c r="D122" s="204" t="s">
        <v>282</v>
      </c>
      <c r="E122" s="205" t="s">
        <v>8484</v>
      </c>
      <c r="F122" s="206" t="s">
        <v>8485</v>
      </c>
      <c r="G122" s="207" t="s">
        <v>4036</v>
      </c>
      <c r="H122" s="208">
        <v>24</v>
      </c>
      <c r="I122" s="209"/>
      <c r="J122" s="210">
        <f>ROUND(I122*H122,2)</f>
        <v>0</v>
      </c>
      <c r="K122" s="206" t="s">
        <v>5</v>
      </c>
      <c r="L122" s="48"/>
      <c r="M122" s="211" t="s">
        <v>5</v>
      </c>
      <c r="N122" s="212" t="s">
        <v>51</v>
      </c>
      <c r="O122" s="49"/>
      <c r="P122" s="213">
        <f>O122*H122</f>
        <v>0</v>
      </c>
      <c r="Q122" s="213">
        <v>0</v>
      </c>
      <c r="R122" s="213">
        <f>Q122*H122</f>
        <v>0</v>
      </c>
      <c r="S122" s="213">
        <v>0</v>
      </c>
      <c r="T122" s="214">
        <f>S122*H122</f>
        <v>0</v>
      </c>
      <c r="AR122" s="26" t="s">
        <v>354</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354</v>
      </c>
      <c r="BM122" s="26" t="s">
        <v>8486</v>
      </c>
    </row>
    <row r="123" s="1" customFormat="1">
      <c r="B123" s="48"/>
      <c r="D123" s="216" t="s">
        <v>288</v>
      </c>
      <c r="F123" s="217" t="s">
        <v>8485</v>
      </c>
      <c r="I123" s="218"/>
      <c r="L123" s="48"/>
      <c r="M123" s="219"/>
      <c r="N123" s="49"/>
      <c r="O123" s="49"/>
      <c r="P123" s="49"/>
      <c r="Q123" s="49"/>
      <c r="R123" s="49"/>
      <c r="S123" s="49"/>
      <c r="T123" s="87"/>
      <c r="AT123" s="26" t="s">
        <v>288</v>
      </c>
      <c r="AU123" s="26" t="s">
        <v>87</v>
      </c>
    </row>
    <row r="124" s="1" customFormat="1" ht="16.5" customHeight="1">
      <c r="B124" s="203"/>
      <c r="C124" s="255" t="s">
        <v>330</v>
      </c>
      <c r="D124" s="255" t="s">
        <v>512</v>
      </c>
      <c r="E124" s="256" t="s">
        <v>8487</v>
      </c>
      <c r="F124" s="257" t="s">
        <v>8488</v>
      </c>
      <c r="G124" s="258" t="s">
        <v>4036</v>
      </c>
      <c r="H124" s="259">
        <v>24</v>
      </c>
      <c r="I124" s="260"/>
      <c r="J124" s="261">
        <f>ROUND(I124*H124,2)</f>
        <v>0</v>
      </c>
      <c r="K124" s="257" t="s">
        <v>5</v>
      </c>
      <c r="L124" s="262"/>
      <c r="M124" s="263" t="s">
        <v>5</v>
      </c>
      <c r="N124" s="264" t="s">
        <v>51</v>
      </c>
      <c r="O124" s="49"/>
      <c r="P124" s="213">
        <f>O124*H124</f>
        <v>0</v>
      </c>
      <c r="Q124" s="213">
        <v>0</v>
      </c>
      <c r="R124" s="213">
        <f>Q124*H124</f>
        <v>0</v>
      </c>
      <c r="S124" s="213">
        <v>0</v>
      </c>
      <c r="T124" s="214">
        <f>S124*H124</f>
        <v>0</v>
      </c>
      <c r="AR124" s="26" t="s">
        <v>738</v>
      </c>
      <c r="AT124" s="26" t="s">
        <v>512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8489</v>
      </c>
    </row>
    <row r="125" s="1" customFormat="1" ht="16.5" customHeight="1">
      <c r="B125" s="203"/>
      <c r="C125" s="204" t="s">
        <v>335</v>
      </c>
      <c r="D125" s="204" t="s">
        <v>282</v>
      </c>
      <c r="E125" s="205" t="s">
        <v>8490</v>
      </c>
      <c r="F125" s="206" t="s">
        <v>8491</v>
      </c>
      <c r="G125" s="207" t="s">
        <v>394</v>
      </c>
      <c r="H125" s="208">
        <v>150</v>
      </c>
      <c r="I125" s="209"/>
      <c r="J125" s="210">
        <f>ROUND(I125*H125,2)</f>
        <v>0</v>
      </c>
      <c r="K125" s="206" t="s">
        <v>5</v>
      </c>
      <c r="L125" s="48"/>
      <c r="M125" s="211" t="s">
        <v>5</v>
      </c>
      <c r="N125" s="212" t="s">
        <v>51</v>
      </c>
      <c r="O125" s="49"/>
      <c r="P125" s="213">
        <f>O125*H125</f>
        <v>0</v>
      </c>
      <c r="Q125" s="213">
        <v>0</v>
      </c>
      <c r="R125" s="213">
        <f>Q125*H125</f>
        <v>0</v>
      </c>
      <c r="S125" s="213">
        <v>0</v>
      </c>
      <c r="T125" s="214">
        <f>S125*H125</f>
        <v>0</v>
      </c>
      <c r="AR125" s="26" t="s">
        <v>354</v>
      </c>
      <c r="AT125" s="26" t="s">
        <v>282</v>
      </c>
      <c r="AU125" s="26" t="s">
        <v>87</v>
      </c>
      <c r="AY125" s="26" t="s">
        <v>281</v>
      </c>
      <c r="BE125" s="215">
        <f>IF(N125="základní",J125,0)</f>
        <v>0</v>
      </c>
      <c r="BF125" s="215">
        <f>IF(N125="snížená",J125,0)</f>
        <v>0</v>
      </c>
      <c r="BG125" s="215">
        <f>IF(N125="zákl. přenesená",J125,0)</f>
        <v>0</v>
      </c>
      <c r="BH125" s="215">
        <f>IF(N125="sníž. přenesená",J125,0)</f>
        <v>0</v>
      </c>
      <c r="BI125" s="215">
        <f>IF(N125="nulová",J125,0)</f>
        <v>0</v>
      </c>
      <c r="BJ125" s="26" t="s">
        <v>24</v>
      </c>
      <c r="BK125" s="215">
        <f>ROUND(I125*H125,2)</f>
        <v>0</v>
      </c>
      <c r="BL125" s="26" t="s">
        <v>354</v>
      </c>
      <c r="BM125" s="26" t="s">
        <v>8492</v>
      </c>
    </row>
    <row r="126" s="1" customFormat="1" ht="16.5" customHeight="1">
      <c r="B126" s="203"/>
      <c r="C126" s="255" t="s">
        <v>340</v>
      </c>
      <c r="D126" s="255" t="s">
        <v>512</v>
      </c>
      <c r="E126" s="256" t="s">
        <v>8493</v>
      </c>
      <c r="F126" s="257" t="s">
        <v>8494</v>
      </c>
      <c r="G126" s="258" t="s">
        <v>394</v>
      </c>
      <c r="H126" s="259">
        <v>150</v>
      </c>
      <c r="I126" s="260"/>
      <c r="J126" s="261">
        <f>ROUND(I126*H126,2)</f>
        <v>0</v>
      </c>
      <c r="K126" s="257" t="s">
        <v>5</v>
      </c>
      <c r="L126" s="262"/>
      <c r="M126" s="263" t="s">
        <v>5</v>
      </c>
      <c r="N126" s="264" t="s">
        <v>51</v>
      </c>
      <c r="O126" s="49"/>
      <c r="P126" s="213">
        <f>O126*H126</f>
        <v>0</v>
      </c>
      <c r="Q126" s="213">
        <v>0</v>
      </c>
      <c r="R126" s="213">
        <f>Q126*H126</f>
        <v>0</v>
      </c>
      <c r="S126" s="213">
        <v>0</v>
      </c>
      <c r="T126" s="214">
        <f>S126*H126</f>
        <v>0</v>
      </c>
      <c r="AR126" s="26" t="s">
        <v>738</v>
      </c>
      <c r="AT126" s="26" t="s">
        <v>512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8495</v>
      </c>
    </row>
    <row r="127" s="1" customFormat="1">
      <c r="B127" s="48"/>
      <c r="D127" s="216" t="s">
        <v>288</v>
      </c>
      <c r="F127" s="217" t="s">
        <v>6761</v>
      </c>
      <c r="I127" s="218"/>
      <c r="L127" s="48"/>
      <c r="M127" s="219"/>
      <c r="N127" s="49"/>
      <c r="O127" s="49"/>
      <c r="P127" s="49"/>
      <c r="Q127" s="49"/>
      <c r="R127" s="49"/>
      <c r="S127" s="49"/>
      <c r="T127" s="87"/>
      <c r="AT127" s="26" t="s">
        <v>288</v>
      </c>
      <c r="AU127" s="26" t="s">
        <v>87</v>
      </c>
    </row>
    <row r="128" s="13" customFormat="1">
      <c r="B128" s="239"/>
      <c r="D128" s="216" t="s">
        <v>402</v>
      </c>
      <c r="E128" s="240" t="s">
        <v>5</v>
      </c>
      <c r="F128" s="241" t="s">
        <v>1869</v>
      </c>
      <c r="H128" s="242">
        <v>150</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 customFormat="1" ht="16.5" customHeight="1">
      <c r="B129" s="203"/>
      <c r="C129" s="204" t="s">
        <v>345</v>
      </c>
      <c r="D129" s="204" t="s">
        <v>282</v>
      </c>
      <c r="E129" s="205" t="s">
        <v>8496</v>
      </c>
      <c r="F129" s="206" t="s">
        <v>8497</v>
      </c>
      <c r="G129" s="207" t="s">
        <v>394</v>
      </c>
      <c r="H129" s="208">
        <v>45</v>
      </c>
      <c r="I129" s="209"/>
      <c r="J129" s="210">
        <f>ROUND(I129*H129,2)</f>
        <v>0</v>
      </c>
      <c r="K129" s="206" t="s">
        <v>5</v>
      </c>
      <c r="L129" s="48"/>
      <c r="M129" s="211" t="s">
        <v>5</v>
      </c>
      <c r="N129" s="212" t="s">
        <v>51</v>
      </c>
      <c r="O129" s="49"/>
      <c r="P129" s="213">
        <f>O129*H129</f>
        <v>0</v>
      </c>
      <c r="Q129" s="213">
        <v>0</v>
      </c>
      <c r="R129" s="213">
        <f>Q129*H129</f>
        <v>0</v>
      </c>
      <c r="S129" s="213">
        <v>0</v>
      </c>
      <c r="T129" s="214">
        <f>S129*H129</f>
        <v>0</v>
      </c>
      <c r="AR129" s="26" t="s">
        <v>354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354</v>
      </c>
      <c r="BM129" s="26" t="s">
        <v>8498</v>
      </c>
    </row>
    <row r="130" s="1" customFormat="1" ht="16.5" customHeight="1">
      <c r="B130" s="203"/>
      <c r="C130" s="255" t="s">
        <v>11</v>
      </c>
      <c r="D130" s="255" t="s">
        <v>512</v>
      </c>
      <c r="E130" s="256" t="s">
        <v>8499</v>
      </c>
      <c r="F130" s="257" t="s">
        <v>8500</v>
      </c>
      <c r="G130" s="258" t="s">
        <v>394</v>
      </c>
      <c r="H130" s="259">
        <v>45</v>
      </c>
      <c r="I130" s="260"/>
      <c r="J130" s="261">
        <f>ROUND(I130*H130,2)</f>
        <v>0</v>
      </c>
      <c r="K130" s="257" t="s">
        <v>5</v>
      </c>
      <c r="L130" s="262"/>
      <c r="M130" s="263" t="s">
        <v>5</v>
      </c>
      <c r="N130" s="264" t="s">
        <v>51</v>
      </c>
      <c r="O130" s="49"/>
      <c r="P130" s="213">
        <f>O130*H130</f>
        <v>0</v>
      </c>
      <c r="Q130" s="213">
        <v>0</v>
      </c>
      <c r="R130" s="213">
        <f>Q130*H130</f>
        <v>0</v>
      </c>
      <c r="S130" s="213">
        <v>0</v>
      </c>
      <c r="T130" s="214">
        <f>S130*H130</f>
        <v>0</v>
      </c>
      <c r="AR130" s="26" t="s">
        <v>738</v>
      </c>
      <c r="AT130" s="26" t="s">
        <v>512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8501</v>
      </c>
    </row>
    <row r="131" s="1" customFormat="1">
      <c r="B131" s="48"/>
      <c r="D131" s="216" t="s">
        <v>288</v>
      </c>
      <c r="F131" s="217" t="s">
        <v>6761</v>
      </c>
      <c r="I131" s="218"/>
      <c r="L131" s="48"/>
      <c r="M131" s="219"/>
      <c r="N131" s="49"/>
      <c r="O131" s="49"/>
      <c r="P131" s="49"/>
      <c r="Q131" s="49"/>
      <c r="R131" s="49"/>
      <c r="S131" s="49"/>
      <c r="T131" s="87"/>
      <c r="AT131" s="26" t="s">
        <v>288</v>
      </c>
      <c r="AU131" s="26" t="s">
        <v>87</v>
      </c>
    </row>
    <row r="132" s="13" customFormat="1">
      <c r="B132" s="239"/>
      <c r="D132" s="216" t="s">
        <v>402</v>
      </c>
      <c r="E132" s="240" t="s">
        <v>5</v>
      </c>
      <c r="F132" s="241" t="s">
        <v>859</v>
      </c>
      <c r="H132" s="242">
        <v>45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 customFormat="1" ht="16.5" customHeight="1">
      <c r="B133" s="203"/>
      <c r="C133" s="204" t="s">
        <v>354</v>
      </c>
      <c r="D133" s="204" t="s">
        <v>282</v>
      </c>
      <c r="E133" s="205" t="s">
        <v>8502</v>
      </c>
      <c r="F133" s="206" t="s">
        <v>8503</v>
      </c>
      <c r="G133" s="207" t="s">
        <v>394</v>
      </c>
      <c r="H133" s="208">
        <v>150</v>
      </c>
      <c r="I133" s="209"/>
      <c r="J133" s="210">
        <f>ROUND(I133*H133,2)</f>
        <v>0</v>
      </c>
      <c r="K133" s="206" t="s">
        <v>5</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8504</v>
      </c>
    </row>
    <row r="134" s="1" customFormat="1" ht="16.5" customHeight="1">
      <c r="B134" s="203"/>
      <c r="C134" s="255" t="s">
        <v>359</v>
      </c>
      <c r="D134" s="255" t="s">
        <v>512</v>
      </c>
      <c r="E134" s="256" t="s">
        <v>8505</v>
      </c>
      <c r="F134" s="257" t="s">
        <v>8506</v>
      </c>
      <c r="G134" s="258" t="s">
        <v>394</v>
      </c>
      <c r="H134" s="259">
        <v>150</v>
      </c>
      <c r="I134" s="260"/>
      <c r="J134" s="261">
        <f>ROUND(I134*H134,2)</f>
        <v>0</v>
      </c>
      <c r="K134" s="257" t="s">
        <v>5</v>
      </c>
      <c r="L134" s="262"/>
      <c r="M134" s="263" t="s">
        <v>5</v>
      </c>
      <c r="N134" s="264" t="s">
        <v>51</v>
      </c>
      <c r="O134" s="49"/>
      <c r="P134" s="213">
        <f>O134*H134</f>
        <v>0</v>
      </c>
      <c r="Q134" s="213">
        <v>0</v>
      </c>
      <c r="R134" s="213">
        <f>Q134*H134</f>
        <v>0</v>
      </c>
      <c r="S134" s="213">
        <v>0</v>
      </c>
      <c r="T134" s="214">
        <f>S134*H134</f>
        <v>0</v>
      </c>
      <c r="AR134" s="26" t="s">
        <v>738</v>
      </c>
      <c r="AT134" s="26" t="s">
        <v>512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354</v>
      </c>
      <c r="BM134" s="26" t="s">
        <v>8507</v>
      </c>
    </row>
    <row r="135" s="1" customFormat="1">
      <c r="B135" s="48"/>
      <c r="D135" s="216" t="s">
        <v>288</v>
      </c>
      <c r="F135" s="217" t="s">
        <v>6761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1869</v>
      </c>
      <c r="H136" s="242">
        <v>150</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 customFormat="1" ht="16.5" customHeight="1">
      <c r="B137" s="203"/>
      <c r="C137" s="204" t="s">
        <v>365</v>
      </c>
      <c r="D137" s="204" t="s">
        <v>282</v>
      </c>
      <c r="E137" s="205" t="s">
        <v>6794</v>
      </c>
      <c r="F137" s="206" t="s">
        <v>6795</v>
      </c>
      <c r="G137" s="207" t="s">
        <v>394</v>
      </c>
      <c r="H137" s="208">
        <v>90</v>
      </c>
      <c r="I137" s="209"/>
      <c r="J137" s="210">
        <f>ROUND(I137*H137,2)</f>
        <v>0</v>
      </c>
      <c r="K137" s="206" t="s">
        <v>5</v>
      </c>
      <c r="L137" s="48"/>
      <c r="M137" s="211" t="s">
        <v>5</v>
      </c>
      <c r="N137" s="212" t="s">
        <v>51</v>
      </c>
      <c r="O137" s="49"/>
      <c r="P137" s="213">
        <f>O137*H137</f>
        <v>0</v>
      </c>
      <c r="Q137" s="213">
        <v>0</v>
      </c>
      <c r="R137" s="213">
        <f>Q137*H137</f>
        <v>0</v>
      </c>
      <c r="S137" s="213">
        <v>0</v>
      </c>
      <c r="T137" s="214">
        <f>S137*H137</f>
        <v>0</v>
      </c>
      <c r="AR137" s="26" t="s">
        <v>354</v>
      </c>
      <c r="AT137" s="26" t="s">
        <v>282</v>
      </c>
      <c r="AU137" s="26" t="s">
        <v>87</v>
      </c>
      <c r="AY137" s="26" t="s">
        <v>281</v>
      </c>
      <c r="BE137" s="215">
        <f>IF(N137="základní",J137,0)</f>
        <v>0</v>
      </c>
      <c r="BF137" s="215">
        <f>IF(N137="snížená",J137,0)</f>
        <v>0</v>
      </c>
      <c r="BG137" s="215">
        <f>IF(N137="zákl. přenesená",J137,0)</f>
        <v>0</v>
      </c>
      <c r="BH137" s="215">
        <f>IF(N137="sníž. přenesená",J137,0)</f>
        <v>0</v>
      </c>
      <c r="BI137" s="215">
        <f>IF(N137="nulová",J137,0)</f>
        <v>0</v>
      </c>
      <c r="BJ137" s="26" t="s">
        <v>24</v>
      </c>
      <c r="BK137" s="215">
        <f>ROUND(I137*H137,2)</f>
        <v>0</v>
      </c>
      <c r="BL137" s="26" t="s">
        <v>354</v>
      </c>
      <c r="BM137" s="26" t="s">
        <v>8508</v>
      </c>
    </row>
    <row r="138" s="1" customFormat="1" ht="16.5" customHeight="1">
      <c r="B138" s="203"/>
      <c r="C138" s="255" t="s">
        <v>370</v>
      </c>
      <c r="D138" s="255" t="s">
        <v>512</v>
      </c>
      <c r="E138" s="256" t="s">
        <v>6797</v>
      </c>
      <c r="F138" s="257" t="s">
        <v>6798</v>
      </c>
      <c r="G138" s="258" t="s">
        <v>394</v>
      </c>
      <c r="H138" s="259">
        <v>90</v>
      </c>
      <c r="I138" s="260"/>
      <c r="J138" s="261">
        <f>ROUND(I138*H138,2)</f>
        <v>0</v>
      </c>
      <c r="K138" s="257" t="s">
        <v>5</v>
      </c>
      <c r="L138" s="262"/>
      <c r="M138" s="263" t="s">
        <v>5</v>
      </c>
      <c r="N138" s="264" t="s">
        <v>51</v>
      </c>
      <c r="O138" s="49"/>
      <c r="P138" s="213">
        <f>O138*H138</f>
        <v>0</v>
      </c>
      <c r="Q138" s="213">
        <v>0</v>
      </c>
      <c r="R138" s="213">
        <f>Q138*H138</f>
        <v>0</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8509</v>
      </c>
    </row>
    <row r="139" s="13" customFormat="1">
      <c r="B139" s="239"/>
      <c r="D139" s="216" t="s">
        <v>402</v>
      </c>
      <c r="E139" s="240" t="s">
        <v>5</v>
      </c>
      <c r="F139" s="241" t="s">
        <v>8510</v>
      </c>
      <c r="H139" s="242">
        <v>90</v>
      </c>
      <c r="I139" s="243"/>
      <c r="L139" s="239"/>
      <c r="M139" s="244"/>
      <c r="N139" s="245"/>
      <c r="O139" s="245"/>
      <c r="P139" s="245"/>
      <c r="Q139" s="245"/>
      <c r="R139" s="245"/>
      <c r="S139" s="245"/>
      <c r="T139" s="246"/>
      <c r="AT139" s="240" t="s">
        <v>402</v>
      </c>
      <c r="AU139" s="240" t="s">
        <v>87</v>
      </c>
      <c r="AV139" s="13" t="s">
        <v>87</v>
      </c>
      <c r="AW139" s="13" t="s">
        <v>43</v>
      </c>
      <c r="AX139" s="13" t="s">
        <v>80</v>
      </c>
      <c r="AY139" s="240" t="s">
        <v>281</v>
      </c>
    </row>
    <row r="140" s="1" customFormat="1" ht="16.5" customHeight="1">
      <c r="B140" s="203"/>
      <c r="C140" s="204" t="s">
        <v>655</v>
      </c>
      <c r="D140" s="204" t="s">
        <v>282</v>
      </c>
      <c r="E140" s="205" t="s">
        <v>6802</v>
      </c>
      <c r="F140" s="206" t="s">
        <v>6803</v>
      </c>
      <c r="G140" s="207" t="s">
        <v>4036</v>
      </c>
      <c r="H140" s="208">
        <v>8</v>
      </c>
      <c r="I140" s="209"/>
      <c r="J140" s="210">
        <f>ROUND(I140*H140,2)</f>
        <v>0</v>
      </c>
      <c r="K140" s="206" t="s">
        <v>5</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8511</v>
      </c>
    </row>
    <row r="141" s="1" customFormat="1" ht="16.5" customHeight="1">
      <c r="B141" s="203"/>
      <c r="C141" s="255" t="s">
        <v>10</v>
      </c>
      <c r="D141" s="255" t="s">
        <v>512</v>
      </c>
      <c r="E141" s="256" t="s">
        <v>6805</v>
      </c>
      <c r="F141" s="257" t="s">
        <v>6806</v>
      </c>
      <c r="G141" s="258" t="s">
        <v>4036</v>
      </c>
      <c r="H141" s="259">
        <v>8</v>
      </c>
      <c r="I141" s="260"/>
      <c r="J141" s="261">
        <f>ROUND(I141*H141,2)</f>
        <v>0</v>
      </c>
      <c r="K141" s="257" t="s">
        <v>5</v>
      </c>
      <c r="L141" s="262"/>
      <c r="M141" s="263" t="s">
        <v>5</v>
      </c>
      <c r="N141" s="264" t="s">
        <v>51</v>
      </c>
      <c r="O141" s="49"/>
      <c r="P141" s="213">
        <f>O141*H141</f>
        <v>0</v>
      </c>
      <c r="Q141" s="213">
        <v>0</v>
      </c>
      <c r="R141" s="213">
        <f>Q141*H141</f>
        <v>0</v>
      </c>
      <c r="S141" s="213">
        <v>0</v>
      </c>
      <c r="T141" s="214">
        <f>S141*H141</f>
        <v>0</v>
      </c>
      <c r="AR141" s="26" t="s">
        <v>738</v>
      </c>
      <c r="AT141" s="26" t="s">
        <v>512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354</v>
      </c>
      <c r="BM141" s="26" t="s">
        <v>8512</v>
      </c>
    </row>
    <row r="142" s="13" customFormat="1">
      <c r="B142" s="239"/>
      <c r="D142" s="216" t="s">
        <v>402</v>
      </c>
      <c r="E142" s="240" t="s">
        <v>5</v>
      </c>
      <c r="F142" s="241" t="s">
        <v>316</v>
      </c>
      <c r="H142" s="242">
        <v>8</v>
      </c>
      <c r="I142" s="243"/>
      <c r="L142" s="239"/>
      <c r="M142" s="244"/>
      <c r="N142" s="245"/>
      <c r="O142" s="245"/>
      <c r="P142" s="245"/>
      <c r="Q142" s="245"/>
      <c r="R142" s="245"/>
      <c r="S142" s="245"/>
      <c r="T142" s="246"/>
      <c r="AT142" s="240" t="s">
        <v>402</v>
      </c>
      <c r="AU142" s="240" t="s">
        <v>87</v>
      </c>
      <c r="AV142" s="13" t="s">
        <v>87</v>
      </c>
      <c r="AW142" s="13" t="s">
        <v>43</v>
      </c>
      <c r="AX142" s="13" t="s">
        <v>80</v>
      </c>
      <c r="AY142" s="240" t="s">
        <v>281</v>
      </c>
    </row>
    <row r="143" s="1" customFormat="1" ht="16.5" customHeight="1">
      <c r="B143" s="203"/>
      <c r="C143" s="204" t="s">
        <v>670</v>
      </c>
      <c r="D143" s="204" t="s">
        <v>282</v>
      </c>
      <c r="E143" s="205" t="s">
        <v>8513</v>
      </c>
      <c r="F143" s="206" t="s">
        <v>8514</v>
      </c>
      <c r="G143" s="207" t="s">
        <v>4036</v>
      </c>
      <c r="H143" s="208">
        <v>2</v>
      </c>
      <c r="I143" s="209"/>
      <c r="J143" s="210">
        <f>ROUND(I143*H143,2)</f>
        <v>0</v>
      </c>
      <c r="K143" s="206" t="s">
        <v>5</v>
      </c>
      <c r="L143" s="48"/>
      <c r="M143" s="211" t="s">
        <v>5</v>
      </c>
      <c r="N143" s="212" t="s">
        <v>51</v>
      </c>
      <c r="O143" s="49"/>
      <c r="P143" s="213">
        <f>O143*H143</f>
        <v>0</v>
      </c>
      <c r="Q143" s="213">
        <v>0</v>
      </c>
      <c r="R143" s="213">
        <f>Q143*H143</f>
        <v>0</v>
      </c>
      <c r="S143" s="213">
        <v>0</v>
      </c>
      <c r="T143" s="214">
        <f>S143*H143</f>
        <v>0</v>
      </c>
      <c r="AR143" s="26" t="s">
        <v>354</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354</v>
      </c>
      <c r="BM143" s="26" t="s">
        <v>8515</v>
      </c>
    </row>
    <row r="144" s="13" customFormat="1">
      <c r="B144" s="239"/>
      <c r="D144" s="216" t="s">
        <v>402</v>
      </c>
      <c r="E144" s="240" t="s">
        <v>5</v>
      </c>
      <c r="F144" s="241" t="s">
        <v>5169</v>
      </c>
      <c r="H144" s="242">
        <v>2</v>
      </c>
      <c r="I144" s="243"/>
      <c r="L144" s="239"/>
      <c r="M144" s="244"/>
      <c r="N144" s="245"/>
      <c r="O144" s="245"/>
      <c r="P144" s="245"/>
      <c r="Q144" s="245"/>
      <c r="R144" s="245"/>
      <c r="S144" s="245"/>
      <c r="T144" s="246"/>
      <c r="AT144" s="240" t="s">
        <v>402</v>
      </c>
      <c r="AU144" s="240" t="s">
        <v>87</v>
      </c>
      <c r="AV144" s="13" t="s">
        <v>87</v>
      </c>
      <c r="AW144" s="13" t="s">
        <v>43</v>
      </c>
      <c r="AX144" s="13" t="s">
        <v>24</v>
      </c>
      <c r="AY144" s="240" t="s">
        <v>281</v>
      </c>
    </row>
    <row r="145" s="10" customFormat="1" ht="29.88" customHeight="1">
      <c r="B145" s="192"/>
      <c r="D145" s="193" t="s">
        <v>79</v>
      </c>
      <c r="E145" s="230" t="s">
        <v>6850</v>
      </c>
      <c r="F145" s="230" t="s">
        <v>6851</v>
      </c>
      <c r="I145" s="195"/>
      <c r="J145" s="231">
        <f>BK145</f>
        <v>0</v>
      </c>
      <c r="L145" s="192"/>
      <c r="M145" s="197"/>
      <c r="N145" s="198"/>
      <c r="O145" s="198"/>
      <c r="P145" s="199">
        <f>SUM(P146:P159)</f>
        <v>0</v>
      </c>
      <c r="Q145" s="198"/>
      <c r="R145" s="199">
        <f>SUM(R146:R159)</f>
        <v>0</v>
      </c>
      <c r="S145" s="198"/>
      <c r="T145" s="200">
        <f>SUM(T146:T159)</f>
        <v>0</v>
      </c>
      <c r="AR145" s="193" t="s">
        <v>87</v>
      </c>
      <c r="AT145" s="201" t="s">
        <v>79</v>
      </c>
      <c r="AU145" s="201" t="s">
        <v>24</v>
      </c>
      <c r="AY145" s="193" t="s">
        <v>281</v>
      </c>
      <c r="BK145" s="202">
        <f>SUM(BK146:BK159)</f>
        <v>0</v>
      </c>
    </row>
    <row r="146" s="1" customFormat="1" ht="16.5" customHeight="1">
      <c r="B146" s="203"/>
      <c r="C146" s="204" t="s">
        <v>677</v>
      </c>
      <c r="D146" s="204" t="s">
        <v>282</v>
      </c>
      <c r="E146" s="205" t="s">
        <v>6858</v>
      </c>
      <c r="F146" s="206" t="s">
        <v>6859</v>
      </c>
      <c r="G146" s="207" t="s">
        <v>4036</v>
      </c>
      <c r="H146" s="208">
        <v>2</v>
      </c>
      <c r="I146" s="209"/>
      <c r="J146" s="210">
        <f>ROUND(I146*H146,2)</f>
        <v>0</v>
      </c>
      <c r="K146" s="206" t="s">
        <v>5</v>
      </c>
      <c r="L146" s="48"/>
      <c r="M146" s="211" t="s">
        <v>5</v>
      </c>
      <c r="N146" s="212" t="s">
        <v>51</v>
      </c>
      <c r="O146" s="49"/>
      <c r="P146" s="213">
        <f>O146*H146</f>
        <v>0</v>
      </c>
      <c r="Q146" s="213">
        <v>0</v>
      </c>
      <c r="R146" s="213">
        <f>Q146*H146</f>
        <v>0</v>
      </c>
      <c r="S146" s="213">
        <v>0</v>
      </c>
      <c r="T146" s="214">
        <f>S146*H146</f>
        <v>0</v>
      </c>
      <c r="AR146" s="26" t="s">
        <v>354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354</v>
      </c>
      <c r="BM146" s="26" t="s">
        <v>8516</v>
      </c>
    </row>
    <row r="147" s="1" customFormat="1" ht="16.5" customHeight="1">
      <c r="B147" s="203"/>
      <c r="C147" s="255" t="s">
        <v>685</v>
      </c>
      <c r="D147" s="255" t="s">
        <v>512</v>
      </c>
      <c r="E147" s="256" t="s">
        <v>6861</v>
      </c>
      <c r="F147" s="257" t="s">
        <v>6862</v>
      </c>
      <c r="G147" s="258" t="s">
        <v>4036</v>
      </c>
      <c r="H147" s="259">
        <v>2</v>
      </c>
      <c r="I147" s="260"/>
      <c r="J147" s="261">
        <f>ROUND(I147*H147,2)</f>
        <v>0</v>
      </c>
      <c r="K147" s="257" t="s">
        <v>5</v>
      </c>
      <c r="L147" s="262"/>
      <c r="M147" s="263" t="s">
        <v>5</v>
      </c>
      <c r="N147" s="264" t="s">
        <v>51</v>
      </c>
      <c r="O147" s="49"/>
      <c r="P147" s="213">
        <f>O147*H147</f>
        <v>0</v>
      </c>
      <c r="Q147" s="213">
        <v>0</v>
      </c>
      <c r="R147" s="213">
        <f>Q147*H147</f>
        <v>0</v>
      </c>
      <c r="S147" s="213">
        <v>0</v>
      </c>
      <c r="T147" s="214">
        <f>S147*H147</f>
        <v>0</v>
      </c>
      <c r="AR147" s="26" t="s">
        <v>738</v>
      </c>
      <c r="AT147" s="26" t="s">
        <v>512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354</v>
      </c>
      <c r="BM147" s="26" t="s">
        <v>8517</v>
      </c>
    </row>
    <row r="148" s="1" customFormat="1" ht="16.5" customHeight="1">
      <c r="B148" s="203"/>
      <c r="C148" s="255" t="s">
        <v>692</v>
      </c>
      <c r="D148" s="255" t="s">
        <v>512</v>
      </c>
      <c r="E148" s="256" t="s">
        <v>8518</v>
      </c>
      <c r="F148" s="257" t="s">
        <v>8519</v>
      </c>
      <c r="G148" s="258" t="s">
        <v>4036</v>
      </c>
      <c r="H148" s="259">
        <v>1</v>
      </c>
      <c r="I148" s="260"/>
      <c r="J148" s="261">
        <f>ROUND(I148*H148,2)</f>
        <v>0</v>
      </c>
      <c r="K148" s="257" t="s">
        <v>5</v>
      </c>
      <c r="L148" s="262"/>
      <c r="M148" s="263" t="s">
        <v>5</v>
      </c>
      <c r="N148" s="264" t="s">
        <v>51</v>
      </c>
      <c r="O148" s="49"/>
      <c r="P148" s="213">
        <f>O148*H148</f>
        <v>0</v>
      </c>
      <c r="Q148" s="213">
        <v>0</v>
      </c>
      <c r="R148" s="213">
        <f>Q148*H148</f>
        <v>0</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8520</v>
      </c>
    </row>
    <row r="149" s="1" customFormat="1">
      <c r="B149" s="48"/>
      <c r="D149" s="216" t="s">
        <v>288</v>
      </c>
      <c r="F149" s="217" t="s">
        <v>8521</v>
      </c>
      <c r="I149" s="218"/>
      <c r="L149" s="48"/>
      <c r="M149" s="219"/>
      <c r="N149" s="49"/>
      <c r="O149" s="49"/>
      <c r="P149" s="49"/>
      <c r="Q149" s="49"/>
      <c r="R149" s="49"/>
      <c r="S149" s="49"/>
      <c r="T149" s="87"/>
      <c r="AT149" s="26" t="s">
        <v>288</v>
      </c>
      <c r="AU149" s="26" t="s">
        <v>87</v>
      </c>
    </row>
    <row r="150" s="13" customFormat="1">
      <c r="B150" s="239"/>
      <c r="D150" s="216" t="s">
        <v>402</v>
      </c>
      <c r="E150" s="240" t="s">
        <v>5</v>
      </c>
      <c r="F150" s="241" t="s">
        <v>24</v>
      </c>
      <c r="H150" s="242">
        <v>1</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 customFormat="1" ht="16.5" customHeight="1">
      <c r="B151" s="203"/>
      <c r="C151" s="204" t="s">
        <v>699</v>
      </c>
      <c r="D151" s="204" t="s">
        <v>282</v>
      </c>
      <c r="E151" s="205" t="s">
        <v>8522</v>
      </c>
      <c r="F151" s="206" t="s">
        <v>8523</v>
      </c>
      <c r="G151" s="207" t="s">
        <v>4036</v>
      </c>
      <c r="H151" s="208">
        <v>1</v>
      </c>
      <c r="I151" s="209"/>
      <c r="J151" s="210">
        <f>ROUND(I151*H151,2)</f>
        <v>0</v>
      </c>
      <c r="K151" s="206" t="s">
        <v>5</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8524</v>
      </c>
    </row>
    <row r="152" s="1" customFormat="1" ht="16.5" customHeight="1">
      <c r="B152" s="203"/>
      <c r="C152" s="204" t="s">
        <v>704</v>
      </c>
      <c r="D152" s="204" t="s">
        <v>282</v>
      </c>
      <c r="E152" s="205" t="s">
        <v>6872</v>
      </c>
      <c r="F152" s="206" t="s">
        <v>6873</v>
      </c>
      <c r="G152" s="207" t="s">
        <v>394</v>
      </c>
      <c r="H152" s="208">
        <v>65</v>
      </c>
      <c r="I152" s="209"/>
      <c r="J152" s="210">
        <f>ROUND(I152*H152,2)</f>
        <v>0</v>
      </c>
      <c r="K152" s="206" t="s">
        <v>5</v>
      </c>
      <c r="L152" s="48"/>
      <c r="M152" s="211" t="s">
        <v>5</v>
      </c>
      <c r="N152" s="212" t="s">
        <v>51</v>
      </c>
      <c r="O152" s="49"/>
      <c r="P152" s="213">
        <f>O152*H152</f>
        <v>0</v>
      </c>
      <c r="Q152" s="213">
        <v>0</v>
      </c>
      <c r="R152" s="213">
        <f>Q152*H152</f>
        <v>0</v>
      </c>
      <c r="S152" s="213">
        <v>0</v>
      </c>
      <c r="T152" s="214">
        <f>S152*H152</f>
        <v>0</v>
      </c>
      <c r="AR152" s="26" t="s">
        <v>354</v>
      </c>
      <c r="AT152" s="26" t="s">
        <v>282</v>
      </c>
      <c r="AU152" s="26" t="s">
        <v>87</v>
      </c>
      <c r="AY152" s="26" t="s">
        <v>281</v>
      </c>
      <c r="BE152" s="215">
        <f>IF(N152="základní",J152,0)</f>
        <v>0</v>
      </c>
      <c r="BF152" s="215">
        <f>IF(N152="snížená",J152,0)</f>
        <v>0</v>
      </c>
      <c r="BG152" s="215">
        <f>IF(N152="zákl. přenesená",J152,0)</f>
        <v>0</v>
      </c>
      <c r="BH152" s="215">
        <f>IF(N152="sníž. přenesená",J152,0)</f>
        <v>0</v>
      </c>
      <c r="BI152" s="215">
        <f>IF(N152="nulová",J152,0)</f>
        <v>0</v>
      </c>
      <c r="BJ152" s="26" t="s">
        <v>24</v>
      </c>
      <c r="BK152" s="215">
        <f>ROUND(I152*H152,2)</f>
        <v>0</v>
      </c>
      <c r="BL152" s="26" t="s">
        <v>354</v>
      </c>
      <c r="BM152" s="26" t="s">
        <v>8525</v>
      </c>
    </row>
    <row r="153" s="13" customFormat="1">
      <c r="B153" s="239"/>
      <c r="D153" s="216" t="s">
        <v>402</v>
      </c>
      <c r="E153" s="240" t="s">
        <v>5</v>
      </c>
      <c r="F153" s="241" t="s">
        <v>1039</v>
      </c>
      <c r="H153" s="242">
        <v>65</v>
      </c>
      <c r="I153" s="243"/>
      <c r="L153" s="239"/>
      <c r="M153" s="244"/>
      <c r="N153" s="245"/>
      <c r="O153" s="245"/>
      <c r="P153" s="245"/>
      <c r="Q153" s="245"/>
      <c r="R153" s="245"/>
      <c r="S153" s="245"/>
      <c r="T153" s="246"/>
      <c r="AT153" s="240" t="s">
        <v>402</v>
      </c>
      <c r="AU153" s="240" t="s">
        <v>87</v>
      </c>
      <c r="AV153" s="13" t="s">
        <v>87</v>
      </c>
      <c r="AW153" s="13" t="s">
        <v>43</v>
      </c>
      <c r="AX153" s="13" t="s">
        <v>80</v>
      </c>
      <c r="AY153" s="240" t="s">
        <v>281</v>
      </c>
    </row>
    <row r="154" s="1" customFormat="1" ht="16.5" customHeight="1">
      <c r="B154" s="203"/>
      <c r="C154" s="255" t="s">
        <v>717</v>
      </c>
      <c r="D154" s="255" t="s">
        <v>512</v>
      </c>
      <c r="E154" s="256" t="s">
        <v>6876</v>
      </c>
      <c r="F154" s="257" t="s">
        <v>6877</v>
      </c>
      <c r="G154" s="258" t="s">
        <v>394</v>
      </c>
      <c r="H154" s="259">
        <v>65</v>
      </c>
      <c r="I154" s="260"/>
      <c r="J154" s="261">
        <f>ROUND(I154*H154,2)</f>
        <v>0</v>
      </c>
      <c r="K154" s="257" t="s">
        <v>5</v>
      </c>
      <c r="L154" s="262"/>
      <c r="M154" s="263" t="s">
        <v>5</v>
      </c>
      <c r="N154" s="264" t="s">
        <v>51</v>
      </c>
      <c r="O154" s="49"/>
      <c r="P154" s="213">
        <f>O154*H154</f>
        <v>0</v>
      </c>
      <c r="Q154" s="213">
        <v>0</v>
      </c>
      <c r="R154" s="213">
        <f>Q154*H154</f>
        <v>0</v>
      </c>
      <c r="S154" s="213">
        <v>0</v>
      </c>
      <c r="T154" s="214">
        <f>S154*H154</f>
        <v>0</v>
      </c>
      <c r="AR154" s="26" t="s">
        <v>738</v>
      </c>
      <c r="AT154" s="26" t="s">
        <v>512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354</v>
      </c>
      <c r="BM154" s="26" t="s">
        <v>8526</v>
      </c>
    </row>
    <row r="155" s="13" customFormat="1">
      <c r="B155" s="239"/>
      <c r="D155" s="216" t="s">
        <v>402</v>
      </c>
      <c r="E155" s="240" t="s">
        <v>5</v>
      </c>
      <c r="F155" s="241" t="s">
        <v>1039</v>
      </c>
      <c r="H155" s="242">
        <v>65</v>
      </c>
      <c r="I155" s="243"/>
      <c r="L155" s="239"/>
      <c r="M155" s="244"/>
      <c r="N155" s="245"/>
      <c r="O155" s="245"/>
      <c r="P155" s="245"/>
      <c r="Q155" s="245"/>
      <c r="R155" s="245"/>
      <c r="S155" s="245"/>
      <c r="T155" s="246"/>
      <c r="AT155" s="240" t="s">
        <v>402</v>
      </c>
      <c r="AU155" s="240" t="s">
        <v>87</v>
      </c>
      <c r="AV155" s="13" t="s">
        <v>87</v>
      </c>
      <c r="AW155" s="13" t="s">
        <v>43</v>
      </c>
      <c r="AX155" s="13" t="s">
        <v>80</v>
      </c>
      <c r="AY155" s="240" t="s">
        <v>281</v>
      </c>
    </row>
    <row r="156" s="1" customFormat="1" ht="16.5" customHeight="1">
      <c r="B156" s="203"/>
      <c r="C156" s="204" t="s">
        <v>721</v>
      </c>
      <c r="D156" s="204" t="s">
        <v>282</v>
      </c>
      <c r="E156" s="205" t="s">
        <v>6879</v>
      </c>
      <c r="F156" s="206" t="s">
        <v>6880</v>
      </c>
      <c r="G156" s="207" t="s">
        <v>394</v>
      </c>
      <c r="H156" s="208">
        <v>65</v>
      </c>
      <c r="I156" s="209"/>
      <c r="J156" s="210">
        <f>ROUND(I156*H156,2)</f>
        <v>0</v>
      </c>
      <c r="K156" s="206" t="s">
        <v>5</v>
      </c>
      <c r="L156" s="48"/>
      <c r="M156" s="211" t="s">
        <v>5</v>
      </c>
      <c r="N156" s="212" t="s">
        <v>51</v>
      </c>
      <c r="O156" s="49"/>
      <c r="P156" s="213">
        <f>O156*H156</f>
        <v>0</v>
      </c>
      <c r="Q156" s="213">
        <v>0</v>
      </c>
      <c r="R156" s="213">
        <f>Q156*H156</f>
        <v>0</v>
      </c>
      <c r="S156" s="213">
        <v>0</v>
      </c>
      <c r="T156" s="214">
        <f>S156*H156</f>
        <v>0</v>
      </c>
      <c r="AR156" s="26" t="s">
        <v>354</v>
      </c>
      <c r="AT156" s="26" t="s">
        <v>282</v>
      </c>
      <c r="AU156" s="26" t="s">
        <v>87</v>
      </c>
      <c r="AY156" s="26" t="s">
        <v>281</v>
      </c>
      <c r="BE156" s="215">
        <f>IF(N156="základní",J156,0)</f>
        <v>0</v>
      </c>
      <c r="BF156" s="215">
        <f>IF(N156="snížená",J156,0)</f>
        <v>0</v>
      </c>
      <c r="BG156" s="215">
        <f>IF(N156="zákl. přenesená",J156,0)</f>
        <v>0</v>
      </c>
      <c r="BH156" s="215">
        <f>IF(N156="sníž. přenesená",J156,0)</f>
        <v>0</v>
      </c>
      <c r="BI156" s="215">
        <f>IF(N156="nulová",J156,0)</f>
        <v>0</v>
      </c>
      <c r="BJ156" s="26" t="s">
        <v>24</v>
      </c>
      <c r="BK156" s="215">
        <f>ROUND(I156*H156,2)</f>
        <v>0</v>
      </c>
      <c r="BL156" s="26" t="s">
        <v>354</v>
      </c>
      <c r="BM156" s="26" t="s">
        <v>8527</v>
      </c>
    </row>
    <row r="157" s="1" customFormat="1" ht="16.5" customHeight="1">
      <c r="B157" s="203"/>
      <c r="C157" s="255" t="s">
        <v>727</v>
      </c>
      <c r="D157" s="255" t="s">
        <v>512</v>
      </c>
      <c r="E157" s="256" t="s">
        <v>6883</v>
      </c>
      <c r="F157" s="257" t="s">
        <v>6884</v>
      </c>
      <c r="G157" s="258" t="s">
        <v>394</v>
      </c>
      <c r="H157" s="259">
        <v>65</v>
      </c>
      <c r="I157" s="260"/>
      <c r="J157" s="261">
        <f>ROUND(I157*H157,2)</f>
        <v>0</v>
      </c>
      <c r="K157" s="257" t="s">
        <v>5</v>
      </c>
      <c r="L157" s="262"/>
      <c r="M157" s="263" t="s">
        <v>5</v>
      </c>
      <c r="N157" s="264" t="s">
        <v>51</v>
      </c>
      <c r="O157" s="49"/>
      <c r="P157" s="213">
        <f>O157*H157</f>
        <v>0</v>
      </c>
      <c r="Q157" s="213">
        <v>0</v>
      </c>
      <c r="R157" s="213">
        <f>Q157*H157</f>
        <v>0</v>
      </c>
      <c r="S157" s="213">
        <v>0</v>
      </c>
      <c r="T157" s="214">
        <f>S157*H157</f>
        <v>0</v>
      </c>
      <c r="AR157" s="26" t="s">
        <v>738</v>
      </c>
      <c r="AT157" s="26" t="s">
        <v>512</v>
      </c>
      <c r="AU157" s="26" t="s">
        <v>87</v>
      </c>
      <c r="AY157" s="26" t="s">
        <v>281</v>
      </c>
      <c r="BE157" s="215">
        <f>IF(N157="základní",J157,0)</f>
        <v>0</v>
      </c>
      <c r="BF157" s="215">
        <f>IF(N157="snížená",J157,0)</f>
        <v>0</v>
      </c>
      <c r="BG157" s="215">
        <f>IF(N157="zákl. přenesená",J157,0)</f>
        <v>0</v>
      </c>
      <c r="BH157" s="215">
        <f>IF(N157="sníž. přenesená",J157,0)</f>
        <v>0</v>
      </c>
      <c r="BI157" s="215">
        <f>IF(N157="nulová",J157,0)</f>
        <v>0</v>
      </c>
      <c r="BJ157" s="26" t="s">
        <v>24</v>
      </c>
      <c r="BK157" s="215">
        <f>ROUND(I157*H157,2)</f>
        <v>0</v>
      </c>
      <c r="BL157" s="26" t="s">
        <v>354</v>
      </c>
      <c r="BM157" s="26" t="s">
        <v>8528</v>
      </c>
    </row>
    <row r="158" s="1" customFormat="1">
      <c r="B158" s="48"/>
      <c r="D158" s="216" t="s">
        <v>288</v>
      </c>
      <c r="F158" s="217" t="s">
        <v>6884</v>
      </c>
      <c r="I158" s="218"/>
      <c r="L158" s="48"/>
      <c r="M158" s="219"/>
      <c r="N158" s="49"/>
      <c r="O158" s="49"/>
      <c r="P158" s="49"/>
      <c r="Q158" s="49"/>
      <c r="R158" s="49"/>
      <c r="S158" s="49"/>
      <c r="T158" s="87"/>
      <c r="AT158" s="26" t="s">
        <v>288</v>
      </c>
      <c r="AU158" s="26" t="s">
        <v>87</v>
      </c>
    </row>
    <row r="159" s="13" customFormat="1">
      <c r="B159" s="239"/>
      <c r="D159" s="216" t="s">
        <v>402</v>
      </c>
      <c r="E159" s="240" t="s">
        <v>5</v>
      </c>
      <c r="F159" s="241" t="s">
        <v>1039</v>
      </c>
      <c r="H159" s="242">
        <v>65</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0" customFormat="1" ht="29.88" customHeight="1">
      <c r="B160" s="192"/>
      <c r="D160" s="193" t="s">
        <v>79</v>
      </c>
      <c r="E160" s="230" t="s">
        <v>6886</v>
      </c>
      <c r="F160" s="230" t="s">
        <v>6887</v>
      </c>
      <c r="I160" s="195"/>
      <c r="J160" s="231">
        <f>BK160</f>
        <v>0</v>
      </c>
      <c r="L160" s="192"/>
      <c r="M160" s="197"/>
      <c r="N160" s="198"/>
      <c r="O160" s="198"/>
      <c r="P160" s="199">
        <f>SUM(P161:P174)</f>
        <v>0</v>
      </c>
      <c r="Q160" s="198"/>
      <c r="R160" s="199">
        <f>SUM(R161:R174)</f>
        <v>0</v>
      </c>
      <c r="S160" s="198"/>
      <c r="T160" s="200">
        <f>SUM(T161:T174)</f>
        <v>0</v>
      </c>
      <c r="AR160" s="193" t="s">
        <v>87</v>
      </c>
      <c r="AT160" s="201" t="s">
        <v>79</v>
      </c>
      <c r="AU160" s="201" t="s">
        <v>24</v>
      </c>
      <c r="AY160" s="193" t="s">
        <v>281</v>
      </c>
      <c r="BK160" s="202">
        <f>SUM(BK161:BK174)</f>
        <v>0</v>
      </c>
    </row>
    <row r="161" s="1" customFormat="1" ht="25.5" customHeight="1">
      <c r="B161" s="203"/>
      <c r="C161" s="204" t="s">
        <v>732</v>
      </c>
      <c r="D161" s="204" t="s">
        <v>282</v>
      </c>
      <c r="E161" s="205" t="s">
        <v>8529</v>
      </c>
      <c r="F161" s="206" t="s">
        <v>8530</v>
      </c>
      <c r="G161" s="207" t="s">
        <v>394</v>
      </c>
      <c r="H161" s="208">
        <v>495</v>
      </c>
      <c r="I161" s="209"/>
      <c r="J161" s="210">
        <f>ROUND(I161*H161,2)</f>
        <v>0</v>
      </c>
      <c r="K161" s="206" t="s">
        <v>5</v>
      </c>
      <c r="L161" s="48"/>
      <c r="M161" s="211" t="s">
        <v>5</v>
      </c>
      <c r="N161" s="212" t="s">
        <v>51</v>
      </c>
      <c r="O161" s="49"/>
      <c r="P161" s="213">
        <f>O161*H161</f>
        <v>0</v>
      </c>
      <c r="Q161" s="213">
        <v>0</v>
      </c>
      <c r="R161" s="213">
        <f>Q161*H161</f>
        <v>0</v>
      </c>
      <c r="S161" s="213">
        <v>0</v>
      </c>
      <c r="T161" s="214">
        <f>S161*H161</f>
        <v>0</v>
      </c>
      <c r="AR161" s="26" t="s">
        <v>354</v>
      </c>
      <c r="AT161" s="26" t="s">
        <v>282</v>
      </c>
      <c r="AU161" s="26" t="s">
        <v>87</v>
      </c>
      <c r="AY161" s="26" t="s">
        <v>281</v>
      </c>
      <c r="BE161" s="215">
        <f>IF(N161="základní",J161,0)</f>
        <v>0</v>
      </c>
      <c r="BF161" s="215">
        <f>IF(N161="snížená",J161,0)</f>
        <v>0</v>
      </c>
      <c r="BG161" s="215">
        <f>IF(N161="zákl. přenesená",J161,0)</f>
        <v>0</v>
      </c>
      <c r="BH161" s="215">
        <f>IF(N161="sníž. přenesená",J161,0)</f>
        <v>0</v>
      </c>
      <c r="BI161" s="215">
        <f>IF(N161="nulová",J161,0)</f>
        <v>0</v>
      </c>
      <c r="BJ161" s="26" t="s">
        <v>24</v>
      </c>
      <c r="BK161" s="215">
        <f>ROUND(I161*H161,2)</f>
        <v>0</v>
      </c>
      <c r="BL161" s="26" t="s">
        <v>354</v>
      </c>
      <c r="BM161" s="26" t="s">
        <v>8531</v>
      </c>
    </row>
    <row r="162" s="13" customFormat="1">
      <c r="B162" s="239"/>
      <c r="D162" s="216" t="s">
        <v>402</v>
      </c>
      <c r="E162" s="240" t="s">
        <v>5</v>
      </c>
      <c r="F162" s="241" t="s">
        <v>8532</v>
      </c>
      <c r="H162" s="242">
        <v>495</v>
      </c>
      <c r="I162" s="243"/>
      <c r="L162" s="239"/>
      <c r="M162" s="244"/>
      <c r="N162" s="245"/>
      <c r="O162" s="245"/>
      <c r="P162" s="245"/>
      <c r="Q162" s="245"/>
      <c r="R162" s="245"/>
      <c r="S162" s="245"/>
      <c r="T162" s="246"/>
      <c r="AT162" s="240" t="s">
        <v>402</v>
      </c>
      <c r="AU162" s="240" t="s">
        <v>87</v>
      </c>
      <c r="AV162" s="13" t="s">
        <v>87</v>
      </c>
      <c r="AW162" s="13" t="s">
        <v>43</v>
      </c>
      <c r="AX162" s="13" t="s">
        <v>24</v>
      </c>
      <c r="AY162" s="240" t="s">
        <v>281</v>
      </c>
    </row>
    <row r="163" s="1" customFormat="1" ht="16.5" customHeight="1">
      <c r="B163" s="203"/>
      <c r="C163" s="255" t="s">
        <v>738</v>
      </c>
      <c r="D163" s="255" t="s">
        <v>512</v>
      </c>
      <c r="E163" s="256" t="s">
        <v>8533</v>
      </c>
      <c r="F163" s="257" t="s">
        <v>6909</v>
      </c>
      <c r="G163" s="258" t="s">
        <v>394</v>
      </c>
      <c r="H163" s="259">
        <v>45</v>
      </c>
      <c r="I163" s="260"/>
      <c r="J163" s="261">
        <f>ROUND(I163*H163,2)</f>
        <v>0</v>
      </c>
      <c r="K163" s="257" t="s">
        <v>5</v>
      </c>
      <c r="L163" s="262"/>
      <c r="M163" s="263" t="s">
        <v>5</v>
      </c>
      <c r="N163" s="264" t="s">
        <v>51</v>
      </c>
      <c r="O163" s="49"/>
      <c r="P163" s="213">
        <f>O163*H163</f>
        <v>0</v>
      </c>
      <c r="Q163" s="213">
        <v>0</v>
      </c>
      <c r="R163" s="213">
        <f>Q163*H163</f>
        <v>0</v>
      </c>
      <c r="S163" s="213">
        <v>0</v>
      </c>
      <c r="T163" s="214">
        <f>S163*H163</f>
        <v>0</v>
      </c>
      <c r="AR163" s="26" t="s">
        <v>738</v>
      </c>
      <c r="AT163" s="26" t="s">
        <v>512</v>
      </c>
      <c r="AU163" s="26" t="s">
        <v>87</v>
      </c>
      <c r="AY163" s="26" t="s">
        <v>281</v>
      </c>
      <c r="BE163" s="215">
        <f>IF(N163="základní",J163,0)</f>
        <v>0</v>
      </c>
      <c r="BF163" s="215">
        <f>IF(N163="snížená",J163,0)</f>
        <v>0</v>
      </c>
      <c r="BG163" s="215">
        <f>IF(N163="zákl. přenesená",J163,0)</f>
        <v>0</v>
      </c>
      <c r="BH163" s="215">
        <f>IF(N163="sníž. přenesená",J163,0)</f>
        <v>0</v>
      </c>
      <c r="BI163" s="215">
        <f>IF(N163="nulová",J163,0)</f>
        <v>0</v>
      </c>
      <c r="BJ163" s="26" t="s">
        <v>24</v>
      </c>
      <c r="BK163" s="215">
        <f>ROUND(I163*H163,2)</f>
        <v>0</v>
      </c>
      <c r="BL163" s="26" t="s">
        <v>354</v>
      </c>
      <c r="BM163" s="26" t="s">
        <v>8534</v>
      </c>
    </row>
    <row r="164" s="1" customFormat="1">
      <c r="B164" s="48"/>
      <c r="D164" s="216" t="s">
        <v>288</v>
      </c>
      <c r="F164" s="217" t="s">
        <v>8535</v>
      </c>
      <c r="I164" s="218"/>
      <c r="L164" s="48"/>
      <c r="M164" s="219"/>
      <c r="N164" s="49"/>
      <c r="O164" s="49"/>
      <c r="P164" s="49"/>
      <c r="Q164" s="49"/>
      <c r="R164" s="49"/>
      <c r="S164" s="49"/>
      <c r="T164" s="87"/>
      <c r="AT164" s="26" t="s">
        <v>288</v>
      </c>
      <c r="AU164" s="26" t="s">
        <v>87</v>
      </c>
    </row>
    <row r="165" s="13" customFormat="1">
      <c r="B165" s="239"/>
      <c r="D165" s="216" t="s">
        <v>402</v>
      </c>
      <c r="E165" s="240" t="s">
        <v>5</v>
      </c>
      <c r="F165" s="241" t="s">
        <v>859</v>
      </c>
      <c r="H165" s="242">
        <v>45</v>
      </c>
      <c r="I165" s="243"/>
      <c r="L165" s="239"/>
      <c r="M165" s="244"/>
      <c r="N165" s="245"/>
      <c r="O165" s="245"/>
      <c r="P165" s="245"/>
      <c r="Q165" s="245"/>
      <c r="R165" s="245"/>
      <c r="S165" s="245"/>
      <c r="T165" s="246"/>
      <c r="AT165" s="240" t="s">
        <v>402</v>
      </c>
      <c r="AU165" s="240" t="s">
        <v>87</v>
      </c>
      <c r="AV165" s="13" t="s">
        <v>87</v>
      </c>
      <c r="AW165" s="13" t="s">
        <v>43</v>
      </c>
      <c r="AX165" s="13" t="s">
        <v>80</v>
      </c>
      <c r="AY165" s="240" t="s">
        <v>281</v>
      </c>
    </row>
    <row r="166" s="1" customFormat="1" ht="16.5" customHeight="1">
      <c r="B166" s="203"/>
      <c r="C166" s="255" t="s">
        <v>744</v>
      </c>
      <c r="D166" s="255" t="s">
        <v>512</v>
      </c>
      <c r="E166" s="256" t="s">
        <v>8536</v>
      </c>
      <c r="F166" s="257" t="s">
        <v>8537</v>
      </c>
      <c r="G166" s="258" t="s">
        <v>394</v>
      </c>
      <c r="H166" s="259">
        <v>450</v>
      </c>
      <c r="I166" s="260"/>
      <c r="J166" s="261">
        <f>ROUND(I166*H166,2)</f>
        <v>0</v>
      </c>
      <c r="K166" s="257" t="s">
        <v>5</v>
      </c>
      <c r="L166" s="262"/>
      <c r="M166" s="263" t="s">
        <v>5</v>
      </c>
      <c r="N166" s="264" t="s">
        <v>51</v>
      </c>
      <c r="O166" s="49"/>
      <c r="P166" s="213">
        <f>O166*H166</f>
        <v>0</v>
      </c>
      <c r="Q166" s="213">
        <v>0</v>
      </c>
      <c r="R166" s="213">
        <f>Q166*H166</f>
        <v>0</v>
      </c>
      <c r="S166" s="213">
        <v>0</v>
      </c>
      <c r="T166" s="214">
        <f>S166*H166</f>
        <v>0</v>
      </c>
      <c r="AR166" s="26" t="s">
        <v>738</v>
      </c>
      <c r="AT166" s="26" t="s">
        <v>512</v>
      </c>
      <c r="AU166" s="26" t="s">
        <v>87</v>
      </c>
      <c r="AY166" s="26" t="s">
        <v>281</v>
      </c>
      <c r="BE166" s="215">
        <f>IF(N166="základní",J166,0)</f>
        <v>0</v>
      </c>
      <c r="BF166" s="215">
        <f>IF(N166="snížená",J166,0)</f>
        <v>0</v>
      </c>
      <c r="BG166" s="215">
        <f>IF(N166="zákl. přenesená",J166,0)</f>
        <v>0</v>
      </c>
      <c r="BH166" s="215">
        <f>IF(N166="sníž. přenesená",J166,0)</f>
        <v>0</v>
      </c>
      <c r="BI166" s="215">
        <f>IF(N166="nulová",J166,0)</f>
        <v>0</v>
      </c>
      <c r="BJ166" s="26" t="s">
        <v>24</v>
      </c>
      <c r="BK166" s="215">
        <f>ROUND(I166*H166,2)</f>
        <v>0</v>
      </c>
      <c r="BL166" s="26" t="s">
        <v>354</v>
      </c>
      <c r="BM166" s="26" t="s">
        <v>8538</v>
      </c>
    </row>
    <row r="167" s="13" customFormat="1">
      <c r="B167" s="239"/>
      <c r="D167" s="216" t="s">
        <v>402</v>
      </c>
      <c r="E167" s="240" t="s">
        <v>5</v>
      </c>
      <c r="F167" s="241" t="s">
        <v>8539</v>
      </c>
      <c r="H167" s="242">
        <v>450</v>
      </c>
      <c r="I167" s="243"/>
      <c r="L167" s="239"/>
      <c r="M167" s="244"/>
      <c r="N167" s="245"/>
      <c r="O167" s="245"/>
      <c r="P167" s="245"/>
      <c r="Q167" s="245"/>
      <c r="R167" s="245"/>
      <c r="S167" s="245"/>
      <c r="T167" s="246"/>
      <c r="AT167" s="240" t="s">
        <v>402</v>
      </c>
      <c r="AU167" s="240" t="s">
        <v>87</v>
      </c>
      <c r="AV167" s="13" t="s">
        <v>87</v>
      </c>
      <c r="AW167" s="13" t="s">
        <v>43</v>
      </c>
      <c r="AX167" s="13" t="s">
        <v>80</v>
      </c>
      <c r="AY167" s="240" t="s">
        <v>281</v>
      </c>
    </row>
    <row r="168" s="1" customFormat="1" ht="25.5" customHeight="1">
      <c r="B168" s="203"/>
      <c r="C168" s="204" t="s">
        <v>749</v>
      </c>
      <c r="D168" s="204" t="s">
        <v>282</v>
      </c>
      <c r="E168" s="205" t="s">
        <v>6899</v>
      </c>
      <c r="F168" s="206" t="s">
        <v>6900</v>
      </c>
      <c r="G168" s="207" t="s">
        <v>394</v>
      </c>
      <c r="H168" s="208">
        <v>150</v>
      </c>
      <c r="I168" s="209"/>
      <c r="J168" s="210">
        <f>ROUND(I168*H168,2)</f>
        <v>0</v>
      </c>
      <c r="K168" s="206" t="s">
        <v>5</v>
      </c>
      <c r="L168" s="48"/>
      <c r="M168" s="211" t="s">
        <v>5</v>
      </c>
      <c r="N168" s="212" t="s">
        <v>51</v>
      </c>
      <c r="O168" s="49"/>
      <c r="P168" s="213">
        <f>O168*H168</f>
        <v>0</v>
      </c>
      <c r="Q168" s="213">
        <v>0</v>
      </c>
      <c r="R168" s="213">
        <f>Q168*H168</f>
        <v>0</v>
      </c>
      <c r="S168" s="213">
        <v>0</v>
      </c>
      <c r="T168" s="214">
        <f>S168*H168</f>
        <v>0</v>
      </c>
      <c r="AR168" s="26" t="s">
        <v>354</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354</v>
      </c>
      <c r="BM168" s="26" t="s">
        <v>8540</v>
      </c>
    </row>
    <row r="169" s="1" customFormat="1" ht="16.5" customHeight="1">
      <c r="B169" s="203"/>
      <c r="C169" s="255" t="s">
        <v>755</v>
      </c>
      <c r="D169" s="255" t="s">
        <v>512</v>
      </c>
      <c r="E169" s="256" t="s">
        <v>6902</v>
      </c>
      <c r="F169" s="257" t="s">
        <v>6903</v>
      </c>
      <c r="G169" s="258" t="s">
        <v>394</v>
      </c>
      <c r="H169" s="259">
        <v>150</v>
      </c>
      <c r="I169" s="260"/>
      <c r="J169" s="261">
        <f>ROUND(I169*H169,2)</f>
        <v>0</v>
      </c>
      <c r="K169" s="257" t="s">
        <v>5</v>
      </c>
      <c r="L169" s="262"/>
      <c r="M169" s="263" t="s">
        <v>5</v>
      </c>
      <c r="N169" s="264" t="s">
        <v>51</v>
      </c>
      <c r="O169" s="49"/>
      <c r="P169" s="213">
        <f>O169*H169</f>
        <v>0</v>
      </c>
      <c r="Q169" s="213">
        <v>0</v>
      </c>
      <c r="R169" s="213">
        <f>Q169*H169</f>
        <v>0</v>
      </c>
      <c r="S169" s="213">
        <v>0</v>
      </c>
      <c r="T169" s="214">
        <f>S169*H169</f>
        <v>0</v>
      </c>
      <c r="AR169" s="26" t="s">
        <v>738</v>
      </c>
      <c r="AT169" s="26" t="s">
        <v>512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354</v>
      </c>
      <c r="BM169" s="26" t="s">
        <v>8541</v>
      </c>
    </row>
    <row r="170" s="13" customFormat="1">
      <c r="B170" s="239"/>
      <c r="D170" s="216" t="s">
        <v>402</v>
      </c>
      <c r="E170" s="240" t="s">
        <v>5</v>
      </c>
      <c r="F170" s="241" t="s">
        <v>1869</v>
      </c>
      <c r="H170" s="242">
        <v>150</v>
      </c>
      <c r="I170" s="243"/>
      <c r="L170" s="239"/>
      <c r="M170" s="244"/>
      <c r="N170" s="245"/>
      <c r="O170" s="245"/>
      <c r="P170" s="245"/>
      <c r="Q170" s="245"/>
      <c r="R170" s="245"/>
      <c r="S170" s="245"/>
      <c r="T170" s="246"/>
      <c r="AT170" s="240" t="s">
        <v>402</v>
      </c>
      <c r="AU170" s="240" t="s">
        <v>87</v>
      </c>
      <c r="AV170" s="13" t="s">
        <v>87</v>
      </c>
      <c r="AW170" s="13" t="s">
        <v>43</v>
      </c>
      <c r="AX170" s="13" t="s">
        <v>24</v>
      </c>
      <c r="AY170" s="240" t="s">
        <v>281</v>
      </c>
    </row>
    <row r="171" s="1" customFormat="1" ht="25.5" customHeight="1">
      <c r="B171" s="203"/>
      <c r="C171" s="204" t="s">
        <v>760</v>
      </c>
      <c r="D171" s="204" t="s">
        <v>282</v>
      </c>
      <c r="E171" s="205" t="s">
        <v>8542</v>
      </c>
      <c r="F171" s="206" t="s">
        <v>8543</v>
      </c>
      <c r="G171" s="207" t="s">
        <v>394</v>
      </c>
      <c r="H171" s="208">
        <v>150</v>
      </c>
      <c r="I171" s="209"/>
      <c r="J171" s="210">
        <f>ROUND(I171*H171,2)</f>
        <v>0</v>
      </c>
      <c r="K171" s="206" t="s">
        <v>5</v>
      </c>
      <c r="L171" s="48"/>
      <c r="M171" s="211" t="s">
        <v>5</v>
      </c>
      <c r="N171" s="212" t="s">
        <v>51</v>
      </c>
      <c r="O171" s="49"/>
      <c r="P171" s="213">
        <f>O171*H171</f>
        <v>0</v>
      </c>
      <c r="Q171" s="213">
        <v>0</v>
      </c>
      <c r="R171" s="213">
        <f>Q171*H171</f>
        <v>0</v>
      </c>
      <c r="S171" s="213">
        <v>0</v>
      </c>
      <c r="T171" s="214">
        <f>S171*H171</f>
        <v>0</v>
      </c>
      <c r="AR171" s="26" t="s">
        <v>354</v>
      </c>
      <c r="AT171" s="26" t="s">
        <v>282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354</v>
      </c>
      <c r="BM171" s="26" t="s">
        <v>8544</v>
      </c>
    </row>
    <row r="172" s="13" customFormat="1">
      <c r="B172" s="239"/>
      <c r="D172" s="216" t="s">
        <v>402</v>
      </c>
      <c r="E172" s="240" t="s">
        <v>5</v>
      </c>
      <c r="F172" s="241" t="s">
        <v>1869</v>
      </c>
      <c r="H172" s="242">
        <v>150</v>
      </c>
      <c r="I172" s="243"/>
      <c r="L172" s="239"/>
      <c r="M172" s="244"/>
      <c r="N172" s="245"/>
      <c r="O172" s="245"/>
      <c r="P172" s="245"/>
      <c r="Q172" s="245"/>
      <c r="R172" s="245"/>
      <c r="S172" s="245"/>
      <c r="T172" s="246"/>
      <c r="AT172" s="240" t="s">
        <v>402</v>
      </c>
      <c r="AU172" s="240" t="s">
        <v>87</v>
      </c>
      <c r="AV172" s="13" t="s">
        <v>87</v>
      </c>
      <c r="AW172" s="13" t="s">
        <v>43</v>
      </c>
      <c r="AX172" s="13" t="s">
        <v>24</v>
      </c>
      <c r="AY172" s="240" t="s">
        <v>281</v>
      </c>
    </row>
    <row r="173" s="1" customFormat="1" ht="16.5" customHeight="1">
      <c r="B173" s="203"/>
      <c r="C173" s="255" t="s">
        <v>767</v>
      </c>
      <c r="D173" s="255" t="s">
        <v>512</v>
      </c>
      <c r="E173" s="256" t="s">
        <v>8545</v>
      </c>
      <c r="F173" s="257" t="s">
        <v>8546</v>
      </c>
      <c r="G173" s="258" t="s">
        <v>394</v>
      </c>
      <c r="H173" s="259">
        <v>150</v>
      </c>
      <c r="I173" s="260"/>
      <c r="J173" s="261">
        <f>ROUND(I173*H173,2)</f>
        <v>0</v>
      </c>
      <c r="K173" s="257" t="s">
        <v>5</v>
      </c>
      <c r="L173" s="262"/>
      <c r="M173" s="263" t="s">
        <v>5</v>
      </c>
      <c r="N173" s="264" t="s">
        <v>51</v>
      </c>
      <c r="O173" s="49"/>
      <c r="P173" s="213">
        <f>O173*H173</f>
        <v>0</v>
      </c>
      <c r="Q173" s="213">
        <v>0</v>
      </c>
      <c r="R173" s="213">
        <f>Q173*H173</f>
        <v>0</v>
      </c>
      <c r="S173" s="213">
        <v>0</v>
      </c>
      <c r="T173" s="214">
        <f>S173*H173</f>
        <v>0</v>
      </c>
      <c r="AR173" s="26" t="s">
        <v>738</v>
      </c>
      <c r="AT173" s="26" t="s">
        <v>512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354</v>
      </c>
      <c r="BM173" s="26" t="s">
        <v>8547</v>
      </c>
    </row>
    <row r="174" s="13" customFormat="1">
      <c r="B174" s="239"/>
      <c r="D174" s="216" t="s">
        <v>402</v>
      </c>
      <c r="E174" s="240" t="s">
        <v>5</v>
      </c>
      <c r="F174" s="241" t="s">
        <v>1869</v>
      </c>
      <c r="H174" s="242">
        <v>150</v>
      </c>
      <c r="I174" s="243"/>
      <c r="L174" s="239"/>
      <c r="M174" s="244"/>
      <c r="N174" s="245"/>
      <c r="O174" s="245"/>
      <c r="P174" s="245"/>
      <c r="Q174" s="245"/>
      <c r="R174" s="245"/>
      <c r="S174" s="245"/>
      <c r="T174" s="246"/>
      <c r="AT174" s="240" t="s">
        <v>402</v>
      </c>
      <c r="AU174" s="240" t="s">
        <v>87</v>
      </c>
      <c r="AV174" s="13" t="s">
        <v>87</v>
      </c>
      <c r="AW174" s="13" t="s">
        <v>43</v>
      </c>
      <c r="AX174" s="13" t="s">
        <v>24</v>
      </c>
      <c r="AY174" s="240" t="s">
        <v>281</v>
      </c>
    </row>
    <row r="175" s="10" customFormat="1" ht="29.88" customHeight="1">
      <c r="B175" s="192"/>
      <c r="D175" s="193" t="s">
        <v>79</v>
      </c>
      <c r="E175" s="230" t="s">
        <v>6591</v>
      </c>
      <c r="F175" s="230" t="s">
        <v>6592</v>
      </c>
      <c r="I175" s="195"/>
      <c r="J175" s="231">
        <f>BK175</f>
        <v>0</v>
      </c>
      <c r="L175" s="192"/>
      <c r="M175" s="197"/>
      <c r="N175" s="198"/>
      <c r="O175" s="198"/>
      <c r="P175" s="199">
        <f>SUM(P176:P178)</f>
        <v>0</v>
      </c>
      <c r="Q175" s="198"/>
      <c r="R175" s="199">
        <f>SUM(R176:R178)</f>
        <v>0</v>
      </c>
      <c r="S175" s="198"/>
      <c r="T175" s="200">
        <f>SUM(T176:T178)</f>
        <v>0</v>
      </c>
      <c r="AR175" s="193" t="s">
        <v>294</v>
      </c>
      <c r="AT175" s="201" t="s">
        <v>79</v>
      </c>
      <c r="AU175" s="201" t="s">
        <v>24</v>
      </c>
      <c r="AY175" s="193" t="s">
        <v>281</v>
      </c>
      <c r="BK175" s="202">
        <f>SUM(BK176:BK178)</f>
        <v>0</v>
      </c>
    </row>
    <row r="176" s="1" customFormat="1" ht="16.5" customHeight="1">
      <c r="B176" s="203"/>
      <c r="C176" s="204" t="s">
        <v>754</v>
      </c>
      <c r="D176" s="204" t="s">
        <v>282</v>
      </c>
      <c r="E176" s="205" t="s">
        <v>8435</v>
      </c>
      <c r="F176" s="206" t="s">
        <v>8436</v>
      </c>
      <c r="G176" s="207" t="s">
        <v>285</v>
      </c>
      <c r="H176" s="208">
        <v>1</v>
      </c>
      <c r="I176" s="209"/>
      <c r="J176" s="210">
        <f>ROUND(I176*H176,2)</f>
        <v>0</v>
      </c>
      <c r="K176" s="206" t="s">
        <v>5</v>
      </c>
      <c r="L176" s="48"/>
      <c r="M176" s="211" t="s">
        <v>5</v>
      </c>
      <c r="N176" s="212" t="s">
        <v>51</v>
      </c>
      <c r="O176" s="49"/>
      <c r="P176" s="213">
        <f>O176*H176</f>
        <v>0</v>
      </c>
      <c r="Q176" s="213">
        <v>0</v>
      </c>
      <c r="R176" s="213">
        <f>Q176*H176</f>
        <v>0</v>
      </c>
      <c r="S176" s="213">
        <v>0</v>
      </c>
      <c r="T176" s="214">
        <f>S176*H176</f>
        <v>0</v>
      </c>
      <c r="AR176" s="26" t="s">
        <v>354</v>
      </c>
      <c r="AT176" s="26" t="s">
        <v>282</v>
      </c>
      <c r="AU176" s="26" t="s">
        <v>87</v>
      </c>
      <c r="AY176" s="26" t="s">
        <v>281</v>
      </c>
      <c r="BE176" s="215">
        <f>IF(N176="základní",J176,0)</f>
        <v>0</v>
      </c>
      <c r="BF176" s="215">
        <f>IF(N176="snížená",J176,0)</f>
        <v>0</v>
      </c>
      <c r="BG176" s="215">
        <f>IF(N176="zákl. přenesená",J176,0)</f>
        <v>0</v>
      </c>
      <c r="BH176" s="215">
        <f>IF(N176="sníž. přenesená",J176,0)</f>
        <v>0</v>
      </c>
      <c r="BI176" s="215">
        <f>IF(N176="nulová",J176,0)</f>
        <v>0</v>
      </c>
      <c r="BJ176" s="26" t="s">
        <v>24</v>
      </c>
      <c r="BK176" s="215">
        <f>ROUND(I176*H176,2)</f>
        <v>0</v>
      </c>
      <c r="BL176" s="26" t="s">
        <v>354</v>
      </c>
      <c r="BM176" s="26" t="s">
        <v>8548</v>
      </c>
    </row>
    <row r="177" s="1" customFormat="1" ht="25.5" customHeight="1">
      <c r="B177" s="203"/>
      <c r="C177" s="204" t="s">
        <v>785</v>
      </c>
      <c r="D177" s="204" t="s">
        <v>282</v>
      </c>
      <c r="E177" s="205" t="s">
        <v>6915</v>
      </c>
      <c r="F177" s="206" t="s">
        <v>8549</v>
      </c>
      <c r="G177" s="207" t="s">
        <v>6917</v>
      </c>
      <c r="H177" s="208">
        <v>40</v>
      </c>
      <c r="I177" s="209"/>
      <c r="J177" s="210">
        <f>ROUND(I177*H177,2)</f>
        <v>0</v>
      </c>
      <c r="K177" s="206" t="s">
        <v>5</v>
      </c>
      <c r="L177" s="48"/>
      <c r="M177" s="211" t="s">
        <v>5</v>
      </c>
      <c r="N177" s="212" t="s">
        <v>51</v>
      </c>
      <c r="O177" s="49"/>
      <c r="P177" s="213">
        <f>O177*H177</f>
        <v>0</v>
      </c>
      <c r="Q177" s="213">
        <v>0</v>
      </c>
      <c r="R177" s="213">
        <f>Q177*H177</f>
        <v>0</v>
      </c>
      <c r="S177" s="213">
        <v>0</v>
      </c>
      <c r="T177" s="214">
        <f>S177*H177</f>
        <v>0</v>
      </c>
      <c r="AR177" s="26" t="s">
        <v>354</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354</v>
      </c>
      <c r="BM177" s="26" t="s">
        <v>8550</v>
      </c>
    </row>
    <row r="178" s="1" customFormat="1">
      <c r="B178" s="48"/>
      <c r="D178" s="216" t="s">
        <v>288</v>
      </c>
      <c r="F178" s="217" t="s">
        <v>8551</v>
      </c>
      <c r="I178" s="218"/>
      <c r="L178" s="48"/>
      <c r="M178" s="220"/>
      <c r="N178" s="221"/>
      <c r="O178" s="221"/>
      <c r="P178" s="221"/>
      <c r="Q178" s="221"/>
      <c r="R178" s="221"/>
      <c r="S178" s="221"/>
      <c r="T178" s="222"/>
      <c r="AT178" s="26" t="s">
        <v>288</v>
      </c>
      <c r="AU178" s="26" t="s">
        <v>87</v>
      </c>
    </row>
    <row r="179" s="1" customFormat="1" ht="6.96" customHeight="1">
      <c r="B179" s="69"/>
      <c r="C179" s="70"/>
      <c r="D179" s="70"/>
      <c r="E179" s="70"/>
      <c r="F179" s="70"/>
      <c r="G179" s="70"/>
      <c r="H179" s="70"/>
      <c r="I179" s="164"/>
      <c r="J179" s="70"/>
      <c r="K179" s="70"/>
      <c r="L179" s="48"/>
    </row>
  </sheetData>
  <autoFilter ref="C89:K178"/>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8552</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8553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192</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8554</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ROUND(SUM(BE86:BE97), 2)</f>
        <v>0</v>
      </c>
      <c r="G32" s="49"/>
      <c r="H32" s="49"/>
      <c r="I32" s="156">
        <v>0.20999999999999999</v>
      </c>
      <c r="J32" s="155">
        <f>ROUND(ROUND((SUM(BE86:BE97)), 2)*I32, 2)</f>
        <v>0</v>
      </c>
      <c r="K32" s="53"/>
    </row>
    <row r="33" s="1" customFormat="1" ht="14.4" customHeight="1">
      <c r="B33" s="48"/>
      <c r="C33" s="49"/>
      <c r="D33" s="49"/>
      <c r="E33" s="57" t="s">
        <v>52</v>
      </c>
      <c r="F33" s="155">
        <f>ROUND(SUM(BF86:BF97), 2)</f>
        <v>0</v>
      </c>
      <c r="G33" s="49"/>
      <c r="H33" s="49"/>
      <c r="I33" s="156">
        <v>0.14999999999999999</v>
      </c>
      <c r="J33" s="155">
        <f>ROUND(ROUND((SUM(BF86:BF97)), 2)*I33, 2)</f>
        <v>0</v>
      </c>
      <c r="K33" s="53"/>
    </row>
    <row r="34" hidden="1" s="1" customFormat="1" ht="14.4" customHeight="1">
      <c r="B34" s="48"/>
      <c r="C34" s="49"/>
      <c r="D34" s="49"/>
      <c r="E34" s="57" t="s">
        <v>53</v>
      </c>
      <c r="F34" s="155">
        <f>ROUND(SUM(BG86:BG97), 2)</f>
        <v>0</v>
      </c>
      <c r="G34" s="49"/>
      <c r="H34" s="49"/>
      <c r="I34" s="156">
        <v>0.20999999999999999</v>
      </c>
      <c r="J34" s="155">
        <v>0</v>
      </c>
      <c r="K34" s="53"/>
    </row>
    <row r="35" hidden="1" s="1" customFormat="1" ht="14.4" customHeight="1">
      <c r="B35" s="48"/>
      <c r="C35" s="49"/>
      <c r="D35" s="49"/>
      <c r="E35" s="57" t="s">
        <v>54</v>
      </c>
      <c r="F35" s="155">
        <f>ROUND(SUM(BH86:BH97), 2)</f>
        <v>0</v>
      </c>
      <c r="G35" s="49"/>
      <c r="H35" s="49"/>
      <c r="I35" s="156">
        <v>0.14999999999999999</v>
      </c>
      <c r="J35" s="155">
        <v>0</v>
      </c>
      <c r="K35" s="53"/>
    </row>
    <row r="36" hidden="1" s="1" customFormat="1" ht="14.4" customHeight="1">
      <c r="B36" s="48"/>
      <c r="C36" s="49"/>
      <c r="D36" s="49"/>
      <c r="E36" s="57" t="s">
        <v>55</v>
      </c>
      <c r="F36" s="155">
        <f>ROUND(SUM(BI86:BI97),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8552</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I09_1 - Zrušení části neprovozovaného sdělovacího vedení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8379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8" customFormat="1" ht="24.96" customHeight="1">
      <c r="B63" s="173"/>
      <c r="C63" s="174"/>
      <c r="D63" s="175" t="s">
        <v>536</v>
      </c>
      <c r="E63" s="176"/>
      <c r="F63" s="176"/>
      <c r="G63" s="176"/>
      <c r="H63" s="176"/>
      <c r="I63" s="177"/>
      <c r="J63" s="178">
        <f>J94</f>
        <v>0</v>
      </c>
      <c r="K63" s="179"/>
    </row>
    <row r="64" s="11" customFormat="1" ht="19.92" customHeight="1">
      <c r="B64" s="223"/>
      <c r="C64" s="224"/>
      <c r="D64" s="225" t="s">
        <v>5851</v>
      </c>
      <c r="E64" s="226"/>
      <c r="F64" s="226"/>
      <c r="G64" s="226"/>
      <c r="H64" s="226"/>
      <c r="I64" s="227"/>
      <c r="J64" s="228">
        <f>J95</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8552</v>
      </c>
      <c r="F76" s="1"/>
      <c r="G76" s="1"/>
      <c r="H76" s="1"/>
      <c r="L76" s="48"/>
    </row>
    <row r="77" s="1" customFormat="1" ht="14.4" customHeight="1">
      <c r="B77" s="48"/>
      <c r="C77" s="76" t="s">
        <v>256</v>
      </c>
      <c r="L77" s="48"/>
    </row>
    <row r="78" s="1" customFormat="1" ht="17.25" customHeight="1">
      <c r="B78" s="48"/>
      <c r="E78" s="79" t="str">
        <f>E11</f>
        <v>I09_1 - Zrušení části neprovozovaného sdělovacího vedení</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P87+P94</f>
        <v>0</v>
      </c>
      <c r="Q86" s="84"/>
      <c r="R86" s="189">
        <f>R87+R94</f>
        <v>0.0013799999999999999</v>
      </c>
      <c r="S86" s="84"/>
      <c r="T86" s="190">
        <f>T87+T94</f>
        <v>0</v>
      </c>
      <c r="AT86" s="26" t="s">
        <v>79</v>
      </c>
      <c r="AU86" s="26" t="s">
        <v>262</v>
      </c>
      <c r="BK86" s="191">
        <f>BK87+BK94</f>
        <v>0</v>
      </c>
    </row>
    <row r="87" s="10" customFormat="1" ht="37.44" customHeight="1">
      <c r="B87" s="192"/>
      <c r="D87" s="193" t="s">
        <v>79</v>
      </c>
      <c r="E87" s="194" t="s">
        <v>383</v>
      </c>
      <c r="F87" s="194" t="s">
        <v>383</v>
      </c>
      <c r="I87" s="195"/>
      <c r="J87" s="196">
        <f>BK87</f>
        <v>0</v>
      </c>
      <c r="L87" s="192"/>
      <c r="M87" s="197"/>
      <c r="N87" s="198"/>
      <c r="O87" s="198"/>
      <c r="P87" s="199">
        <f>P88</f>
        <v>0</v>
      </c>
      <c r="Q87" s="198"/>
      <c r="R87" s="199">
        <f>R88</f>
        <v>0</v>
      </c>
      <c r="S87" s="198"/>
      <c r="T87" s="200">
        <f>T88</f>
        <v>0</v>
      </c>
      <c r="AR87" s="193" t="s">
        <v>24</v>
      </c>
      <c r="AT87" s="201" t="s">
        <v>79</v>
      </c>
      <c r="AU87" s="201" t="s">
        <v>80</v>
      </c>
      <c r="AY87" s="193" t="s">
        <v>281</v>
      </c>
      <c r="BK87" s="202">
        <f>BK88</f>
        <v>0</v>
      </c>
    </row>
    <row r="88" s="10" customFormat="1" ht="19.92" customHeight="1">
      <c r="B88" s="192"/>
      <c r="D88" s="193" t="s">
        <v>79</v>
      </c>
      <c r="E88" s="230" t="s">
        <v>24</v>
      </c>
      <c r="F88" s="230" t="s">
        <v>385</v>
      </c>
      <c r="I88" s="195"/>
      <c r="J88" s="231">
        <f>BK88</f>
        <v>0</v>
      </c>
      <c r="L88" s="192"/>
      <c r="M88" s="197"/>
      <c r="N88" s="198"/>
      <c r="O88" s="198"/>
      <c r="P88" s="199">
        <f>SUM(P89:P93)</f>
        <v>0</v>
      </c>
      <c r="Q88" s="198"/>
      <c r="R88" s="199">
        <f>SUM(R89:R93)</f>
        <v>0</v>
      </c>
      <c r="S88" s="198"/>
      <c r="T88" s="200">
        <f>SUM(T89:T93)</f>
        <v>0</v>
      </c>
      <c r="AR88" s="193" t="s">
        <v>24</v>
      </c>
      <c r="AT88" s="201" t="s">
        <v>79</v>
      </c>
      <c r="AU88" s="201" t="s">
        <v>24</v>
      </c>
      <c r="AY88" s="193" t="s">
        <v>281</v>
      </c>
      <c r="BK88" s="202">
        <f>SUM(BK89:BK93)</f>
        <v>0</v>
      </c>
    </row>
    <row r="89" s="1" customFormat="1" ht="16.5" customHeight="1">
      <c r="B89" s="203"/>
      <c r="C89" s="204" t="s">
        <v>24</v>
      </c>
      <c r="D89" s="204" t="s">
        <v>282</v>
      </c>
      <c r="E89" s="205" t="s">
        <v>6940</v>
      </c>
      <c r="F89" s="206" t="s">
        <v>6941</v>
      </c>
      <c r="G89" s="207" t="s">
        <v>408</v>
      </c>
      <c r="H89" s="208">
        <v>0.35999999999999999</v>
      </c>
      <c r="I89" s="209"/>
      <c r="J89" s="210">
        <f>ROUND(I89*H89,2)</f>
        <v>0</v>
      </c>
      <c r="K89" s="206" t="s">
        <v>389</v>
      </c>
      <c r="L89" s="48"/>
      <c r="M89" s="211" t="s">
        <v>5</v>
      </c>
      <c r="N89" s="212" t="s">
        <v>51</v>
      </c>
      <c r="O89" s="49"/>
      <c r="P89" s="213">
        <f>O89*H89</f>
        <v>0</v>
      </c>
      <c r="Q89" s="213">
        <v>0</v>
      </c>
      <c r="R89" s="213">
        <f>Q89*H89</f>
        <v>0</v>
      </c>
      <c r="S89" s="213">
        <v>0</v>
      </c>
      <c r="T89" s="214">
        <f>S89*H89</f>
        <v>0</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8555</v>
      </c>
    </row>
    <row r="90" s="1" customFormat="1">
      <c r="B90" s="48"/>
      <c r="D90" s="216" t="s">
        <v>288</v>
      </c>
      <c r="F90" s="217" t="s">
        <v>6943</v>
      </c>
      <c r="I90" s="218"/>
      <c r="L90" s="48"/>
      <c r="M90" s="219"/>
      <c r="N90" s="49"/>
      <c r="O90" s="49"/>
      <c r="P90" s="49"/>
      <c r="Q90" s="49"/>
      <c r="R90" s="49"/>
      <c r="S90" s="49"/>
      <c r="T90" s="87"/>
      <c r="AT90" s="26" t="s">
        <v>288</v>
      </c>
      <c r="AU90" s="26" t="s">
        <v>87</v>
      </c>
    </row>
    <row r="91" s="13" customFormat="1">
      <c r="B91" s="239"/>
      <c r="D91" s="216" t="s">
        <v>402</v>
      </c>
      <c r="E91" s="240" t="s">
        <v>5</v>
      </c>
      <c r="F91" s="241" t="s">
        <v>8556</v>
      </c>
      <c r="H91" s="242">
        <v>0.35999999999999999</v>
      </c>
      <c r="I91" s="243"/>
      <c r="L91" s="239"/>
      <c r="M91" s="244"/>
      <c r="N91" s="245"/>
      <c r="O91" s="245"/>
      <c r="P91" s="245"/>
      <c r="Q91" s="245"/>
      <c r="R91" s="245"/>
      <c r="S91" s="245"/>
      <c r="T91" s="246"/>
      <c r="AT91" s="240" t="s">
        <v>402</v>
      </c>
      <c r="AU91" s="240" t="s">
        <v>87</v>
      </c>
      <c r="AV91" s="13" t="s">
        <v>87</v>
      </c>
      <c r="AW91" s="13" t="s">
        <v>43</v>
      </c>
      <c r="AX91" s="13" t="s">
        <v>24</v>
      </c>
      <c r="AY91" s="240" t="s">
        <v>281</v>
      </c>
    </row>
    <row r="92" s="1" customFormat="1" ht="16.5" customHeight="1">
      <c r="B92" s="203"/>
      <c r="C92" s="204" t="s">
        <v>87</v>
      </c>
      <c r="D92" s="204" t="s">
        <v>282</v>
      </c>
      <c r="E92" s="205" t="s">
        <v>8557</v>
      </c>
      <c r="F92" s="206" t="s">
        <v>8558</v>
      </c>
      <c r="G92" s="207" t="s">
        <v>408</v>
      </c>
      <c r="H92" s="208">
        <v>0.35999999999999999</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8559</v>
      </c>
    </row>
    <row r="93" s="1" customFormat="1">
      <c r="B93" s="48"/>
      <c r="D93" s="216" t="s">
        <v>288</v>
      </c>
      <c r="F93" s="217" t="s">
        <v>8560</v>
      </c>
      <c r="I93" s="218"/>
      <c r="L93" s="48"/>
      <c r="M93" s="219"/>
      <c r="N93" s="49"/>
      <c r="O93" s="49"/>
      <c r="P93" s="49"/>
      <c r="Q93" s="49"/>
      <c r="R93" s="49"/>
      <c r="S93" s="49"/>
      <c r="T93" s="87"/>
      <c r="AT93" s="26" t="s">
        <v>288</v>
      </c>
      <c r="AU93" s="26" t="s">
        <v>87</v>
      </c>
    </row>
    <row r="94" s="10" customFormat="1" ht="37.44" customHeight="1">
      <c r="B94" s="192"/>
      <c r="D94" s="193" t="s">
        <v>79</v>
      </c>
      <c r="E94" s="194" t="s">
        <v>2270</v>
      </c>
      <c r="F94" s="194" t="s">
        <v>2271</v>
      </c>
      <c r="I94" s="195"/>
      <c r="J94" s="196">
        <f>BK94</f>
        <v>0</v>
      </c>
      <c r="L94" s="192"/>
      <c r="M94" s="197"/>
      <c r="N94" s="198"/>
      <c r="O94" s="198"/>
      <c r="P94" s="199">
        <f>P95</f>
        <v>0</v>
      </c>
      <c r="Q94" s="198"/>
      <c r="R94" s="199">
        <f>R95</f>
        <v>0.0013799999999999999</v>
      </c>
      <c r="S94" s="198"/>
      <c r="T94" s="200">
        <f>T95</f>
        <v>0</v>
      </c>
      <c r="AR94" s="193" t="s">
        <v>87</v>
      </c>
      <c r="AT94" s="201" t="s">
        <v>79</v>
      </c>
      <c r="AU94" s="201" t="s">
        <v>80</v>
      </c>
      <c r="AY94" s="193" t="s">
        <v>281</v>
      </c>
      <c r="BK94" s="202">
        <f>BK95</f>
        <v>0</v>
      </c>
    </row>
    <row r="95" s="10" customFormat="1" ht="19.92" customHeight="1">
      <c r="B95" s="192"/>
      <c r="D95" s="193" t="s">
        <v>79</v>
      </c>
      <c r="E95" s="230" t="s">
        <v>5892</v>
      </c>
      <c r="F95" s="230" t="s">
        <v>5893</v>
      </c>
      <c r="I95" s="195"/>
      <c r="J95" s="231">
        <f>BK95</f>
        <v>0</v>
      </c>
      <c r="L95" s="192"/>
      <c r="M95" s="197"/>
      <c r="N95" s="198"/>
      <c r="O95" s="198"/>
      <c r="P95" s="199">
        <f>SUM(P96:P97)</f>
        <v>0</v>
      </c>
      <c r="Q95" s="198"/>
      <c r="R95" s="199">
        <f>SUM(R96:R97)</f>
        <v>0.0013799999999999999</v>
      </c>
      <c r="S95" s="198"/>
      <c r="T95" s="200">
        <f>SUM(T96:T97)</f>
        <v>0</v>
      </c>
      <c r="AR95" s="193" t="s">
        <v>87</v>
      </c>
      <c r="AT95" s="201" t="s">
        <v>79</v>
      </c>
      <c r="AU95" s="201" t="s">
        <v>24</v>
      </c>
      <c r="AY95" s="193" t="s">
        <v>281</v>
      </c>
      <c r="BK95" s="202">
        <f>SUM(BK96:BK97)</f>
        <v>0</v>
      </c>
    </row>
    <row r="96" s="1" customFormat="1" ht="16.5" customHeight="1">
      <c r="B96" s="203"/>
      <c r="C96" s="204" t="s">
        <v>294</v>
      </c>
      <c r="D96" s="204" t="s">
        <v>282</v>
      </c>
      <c r="E96" s="205" t="s">
        <v>8561</v>
      </c>
      <c r="F96" s="206" t="s">
        <v>8562</v>
      </c>
      <c r="G96" s="207" t="s">
        <v>515</v>
      </c>
      <c r="H96" s="208">
        <v>2</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8563</v>
      </c>
    </row>
    <row r="97" s="1" customFormat="1" ht="16.5" customHeight="1">
      <c r="B97" s="203"/>
      <c r="C97" s="255" t="s">
        <v>286</v>
      </c>
      <c r="D97" s="255" t="s">
        <v>512</v>
      </c>
      <c r="E97" s="256" t="s">
        <v>8564</v>
      </c>
      <c r="F97" s="257" t="s">
        <v>8565</v>
      </c>
      <c r="G97" s="258" t="s">
        <v>515</v>
      </c>
      <c r="H97" s="259">
        <v>2</v>
      </c>
      <c r="I97" s="260"/>
      <c r="J97" s="261">
        <f>ROUND(I97*H97,2)</f>
        <v>0</v>
      </c>
      <c r="K97" s="257" t="s">
        <v>5</v>
      </c>
      <c r="L97" s="262"/>
      <c r="M97" s="263" t="s">
        <v>5</v>
      </c>
      <c r="N97" s="277" t="s">
        <v>51</v>
      </c>
      <c r="O97" s="221"/>
      <c r="P97" s="278">
        <f>O97*H97</f>
        <v>0</v>
      </c>
      <c r="Q97" s="278">
        <v>0.00068999999999999997</v>
      </c>
      <c r="R97" s="278">
        <f>Q97*H97</f>
        <v>0.0013799999999999999</v>
      </c>
      <c r="S97" s="278">
        <v>0</v>
      </c>
      <c r="T97" s="279">
        <f>S97*H97</f>
        <v>0</v>
      </c>
      <c r="AR97" s="26" t="s">
        <v>1700</v>
      </c>
      <c r="AT97" s="26" t="s">
        <v>512</v>
      </c>
      <c r="AU97" s="26" t="s">
        <v>87</v>
      </c>
      <c r="AY97" s="26" t="s">
        <v>281</v>
      </c>
      <c r="BE97" s="215">
        <f>IF(N97="základní",J97,0)</f>
        <v>0</v>
      </c>
      <c r="BF97" s="215">
        <f>IF(N97="snížená",J97,0)</f>
        <v>0</v>
      </c>
      <c r="BG97" s="215">
        <f>IF(N97="zákl. přenesená",J97,0)</f>
        <v>0</v>
      </c>
      <c r="BH97" s="215">
        <f>IF(N97="sníž. přenesená",J97,0)</f>
        <v>0</v>
      </c>
      <c r="BI97" s="215">
        <f>IF(N97="nulová",J97,0)</f>
        <v>0</v>
      </c>
      <c r="BJ97" s="26" t="s">
        <v>24</v>
      </c>
      <c r="BK97" s="215">
        <f>ROUND(I97*H97,2)</f>
        <v>0</v>
      </c>
      <c r="BL97" s="26" t="s">
        <v>1700</v>
      </c>
      <c r="BM97" s="26" t="s">
        <v>8566</v>
      </c>
    </row>
    <row r="98" s="1" customFormat="1" ht="6.96" customHeight="1">
      <c r="B98" s="69"/>
      <c r="C98" s="70"/>
      <c r="D98" s="70"/>
      <c r="E98" s="70"/>
      <c r="F98" s="70"/>
      <c r="G98" s="70"/>
      <c r="H98" s="70"/>
      <c r="I98" s="164"/>
      <c r="J98" s="70"/>
      <c r="K98" s="70"/>
      <c r="L98" s="48"/>
    </row>
  </sheetData>
  <autoFilter ref="C85:K9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198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8567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8568</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8569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ROUND(SUM(BE86:BE158), 2)</f>
        <v>0</v>
      </c>
      <c r="G32" s="49"/>
      <c r="H32" s="49"/>
      <c r="I32" s="156">
        <v>0.20999999999999999</v>
      </c>
      <c r="J32" s="155">
        <f>ROUND(ROUND((SUM(BE86:BE158)), 2)*I32, 2)</f>
        <v>0</v>
      </c>
      <c r="K32" s="53"/>
    </row>
    <row r="33" s="1" customFormat="1" ht="14.4" customHeight="1">
      <c r="B33" s="48"/>
      <c r="C33" s="49"/>
      <c r="D33" s="49"/>
      <c r="E33" s="57" t="s">
        <v>52</v>
      </c>
      <c r="F33" s="155">
        <f>ROUND(SUM(BF86:BF158), 2)</f>
        <v>0</v>
      </c>
      <c r="G33" s="49"/>
      <c r="H33" s="49"/>
      <c r="I33" s="156">
        <v>0.14999999999999999</v>
      </c>
      <c r="J33" s="155">
        <f>ROUND(ROUND((SUM(BF86:BF158)), 2)*I33, 2)</f>
        <v>0</v>
      </c>
      <c r="K33" s="53"/>
    </row>
    <row r="34" hidden="1" s="1" customFormat="1" ht="14.4" customHeight="1">
      <c r="B34" s="48"/>
      <c r="C34" s="49"/>
      <c r="D34" s="49"/>
      <c r="E34" s="57" t="s">
        <v>53</v>
      </c>
      <c r="F34" s="155">
        <f>ROUND(SUM(BG86:BG158), 2)</f>
        <v>0</v>
      </c>
      <c r="G34" s="49"/>
      <c r="H34" s="49"/>
      <c r="I34" s="156">
        <v>0.20999999999999999</v>
      </c>
      <c r="J34" s="155">
        <v>0</v>
      </c>
      <c r="K34" s="53"/>
    </row>
    <row r="35" hidden="1" s="1" customFormat="1" ht="14.4" customHeight="1">
      <c r="B35" s="48"/>
      <c r="C35" s="49"/>
      <c r="D35" s="49"/>
      <c r="E35" s="57" t="s">
        <v>54</v>
      </c>
      <c r="F35" s="155">
        <f>ROUND(SUM(BH86:BH158), 2)</f>
        <v>0</v>
      </c>
      <c r="G35" s="49"/>
      <c r="H35" s="49"/>
      <c r="I35" s="156">
        <v>0.14999999999999999</v>
      </c>
      <c r="J35" s="155">
        <v>0</v>
      </c>
      <c r="K35" s="53"/>
    </row>
    <row r="36" hidden="1" s="1" customFormat="1" ht="14.4" customHeight="1">
      <c r="B36" s="48"/>
      <c r="C36" s="49"/>
      <c r="D36" s="49"/>
      <c r="E36" s="57" t="s">
        <v>55</v>
      </c>
      <c r="F36" s="155">
        <f>ROUND(SUM(BI86:BI158),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8567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I010_1 - Demontáž stávajícíh ploch</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379</v>
      </c>
      <c r="E61" s="176"/>
      <c r="F61" s="176"/>
      <c r="G61" s="176"/>
      <c r="H61" s="176"/>
      <c r="I61" s="177"/>
      <c r="J61" s="178">
        <f>J87</f>
        <v>0</v>
      </c>
      <c r="K61" s="179"/>
    </row>
    <row r="62" s="11" customFormat="1" ht="19.92" customHeight="1">
      <c r="B62" s="223"/>
      <c r="C62" s="224"/>
      <c r="D62" s="225" t="s">
        <v>380</v>
      </c>
      <c r="E62" s="226"/>
      <c r="F62" s="226"/>
      <c r="G62" s="226"/>
      <c r="H62" s="226"/>
      <c r="I62" s="227"/>
      <c r="J62" s="228">
        <f>J88</f>
        <v>0</v>
      </c>
      <c r="K62" s="229"/>
    </row>
    <row r="63" s="11" customFormat="1" ht="19.92" customHeight="1">
      <c r="B63" s="223"/>
      <c r="C63" s="224"/>
      <c r="D63" s="225" t="s">
        <v>535</v>
      </c>
      <c r="E63" s="226"/>
      <c r="F63" s="226"/>
      <c r="G63" s="226"/>
      <c r="H63" s="226"/>
      <c r="I63" s="227"/>
      <c r="J63" s="228">
        <f>J137</f>
        <v>0</v>
      </c>
      <c r="K63" s="229"/>
    </row>
    <row r="64" s="11" customFormat="1" ht="19.92" customHeight="1">
      <c r="B64" s="223"/>
      <c r="C64" s="224"/>
      <c r="D64" s="225" t="s">
        <v>7477</v>
      </c>
      <c r="E64" s="226"/>
      <c r="F64" s="226"/>
      <c r="G64" s="226"/>
      <c r="H64" s="226"/>
      <c r="I64" s="227"/>
      <c r="J64" s="228">
        <f>J140</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8567</v>
      </c>
      <c r="F76" s="1"/>
      <c r="G76" s="1"/>
      <c r="H76" s="1"/>
      <c r="L76" s="48"/>
    </row>
    <row r="77" s="1" customFormat="1" ht="14.4" customHeight="1">
      <c r="B77" s="48"/>
      <c r="C77" s="76" t="s">
        <v>256</v>
      </c>
      <c r="L77" s="48"/>
    </row>
    <row r="78" s="1" customFormat="1" ht="17.25" customHeight="1">
      <c r="B78" s="48"/>
      <c r="E78" s="79" t="str">
        <f>E11</f>
        <v>I010_1 - Demontáž stávajícíh ploch</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v>
      </c>
      <c r="S86" s="84"/>
      <c r="T86" s="190">
        <f>T87</f>
        <v>355.32900000000006</v>
      </c>
      <c r="AT86" s="26" t="s">
        <v>79</v>
      </c>
      <c r="AU86" s="26" t="s">
        <v>262</v>
      </c>
      <c r="BK86" s="191">
        <f>BK87</f>
        <v>0</v>
      </c>
    </row>
    <row r="87" s="10" customFormat="1" ht="37.44" customHeight="1">
      <c r="B87" s="192"/>
      <c r="D87" s="193" t="s">
        <v>79</v>
      </c>
      <c r="E87" s="194" t="s">
        <v>383</v>
      </c>
      <c r="F87" s="194" t="s">
        <v>384</v>
      </c>
      <c r="I87" s="195"/>
      <c r="J87" s="196">
        <f>BK87</f>
        <v>0</v>
      </c>
      <c r="L87" s="192"/>
      <c r="M87" s="197"/>
      <c r="N87" s="198"/>
      <c r="O87" s="198"/>
      <c r="P87" s="199">
        <f>P88+P137+P140</f>
        <v>0</v>
      </c>
      <c r="Q87" s="198"/>
      <c r="R87" s="199">
        <f>R88+R137+R140</f>
        <v>0</v>
      </c>
      <c r="S87" s="198"/>
      <c r="T87" s="200">
        <f>T88+T137+T140</f>
        <v>355.32900000000006</v>
      </c>
      <c r="AR87" s="193" t="s">
        <v>24</v>
      </c>
      <c r="AT87" s="201" t="s">
        <v>79</v>
      </c>
      <c r="AU87" s="201" t="s">
        <v>80</v>
      </c>
      <c r="AY87" s="193" t="s">
        <v>281</v>
      </c>
      <c r="BK87" s="202">
        <f>BK88+BK137+BK140</f>
        <v>0</v>
      </c>
    </row>
    <row r="88" s="10" customFormat="1" ht="19.92" customHeight="1">
      <c r="B88" s="192"/>
      <c r="D88" s="193" t="s">
        <v>79</v>
      </c>
      <c r="E88" s="230" t="s">
        <v>24</v>
      </c>
      <c r="F88" s="230" t="s">
        <v>385</v>
      </c>
      <c r="I88" s="195"/>
      <c r="J88" s="231">
        <f>BK88</f>
        <v>0</v>
      </c>
      <c r="L88" s="192"/>
      <c r="M88" s="197"/>
      <c r="N88" s="198"/>
      <c r="O88" s="198"/>
      <c r="P88" s="199">
        <f>SUM(P89:P136)</f>
        <v>0</v>
      </c>
      <c r="Q88" s="198"/>
      <c r="R88" s="199">
        <f>SUM(R89:R136)</f>
        <v>0</v>
      </c>
      <c r="S88" s="198"/>
      <c r="T88" s="200">
        <f>SUM(T89:T136)</f>
        <v>355.32900000000006</v>
      </c>
      <c r="AR88" s="193" t="s">
        <v>24</v>
      </c>
      <c r="AT88" s="201" t="s">
        <v>79</v>
      </c>
      <c r="AU88" s="201" t="s">
        <v>24</v>
      </c>
      <c r="AY88" s="193" t="s">
        <v>281</v>
      </c>
      <c r="BK88" s="202">
        <f>SUM(BK89:BK136)</f>
        <v>0</v>
      </c>
    </row>
    <row r="89" s="1" customFormat="1" ht="16.5" customHeight="1">
      <c r="B89" s="203"/>
      <c r="C89" s="204" t="s">
        <v>24</v>
      </c>
      <c r="D89" s="204" t="s">
        <v>282</v>
      </c>
      <c r="E89" s="205" t="s">
        <v>8570</v>
      </c>
      <c r="F89" s="206" t="s">
        <v>8571</v>
      </c>
      <c r="G89" s="207" t="s">
        <v>388</v>
      </c>
      <c r="H89" s="208">
        <v>8</v>
      </c>
      <c r="I89" s="209"/>
      <c r="J89" s="210">
        <f>ROUND(I89*H89,2)</f>
        <v>0</v>
      </c>
      <c r="K89" s="206" t="s">
        <v>5</v>
      </c>
      <c r="L89" s="48"/>
      <c r="M89" s="211" t="s">
        <v>5</v>
      </c>
      <c r="N89" s="212" t="s">
        <v>51</v>
      </c>
      <c r="O89" s="49"/>
      <c r="P89" s="213">
        <f>O89*H89</f>
        <v>0</v>
      </c>
      <c r="Q89" s="213">
        <v>0</v>
      </c>
      <c r="R89" s="213">
        <f>Q89*H89</f>
        <v>0</v>
      </c>
      <c r="S89" s="213">
        <v>0.5</v>
      </c>
      <c r="T89" s="214">
        <f>S89*H89</f>
        <v>4</v>
      </c>
      <c r="AR89" s="26" t="s">
        <v>286</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286</v>
      </c>
      <c r="BM89" s="26" t="s">
        <v>8572</v>
      </c>
    </row>
    <row r="90" s="1" customFormat="1" ht="16.5" customHeight="1">
      <c r="B90" s="203"/>
      <c r="C90" s="204" t="s">
        <v>87</v>
      </c>
      <c r="D90" s="204" t="s">
        <v>282</v>
      </c>
      <c r="E90" s="205" t="s">
        <v>7972</v>
      </c>
      <c r="F90" s="206" t="s">
        <v>8573</v>
      </c>
      <c r="G90" s="207" t="s">
        <v>388</v>
      </c>
      <c r="H90" s="208">
        <v>16.5</v>
      </c>
      <c r="I90" s="209"/>
      <c r="J90" s="210">
        <f>ROUND(I90*H90,2)</f>
        <v>0</v>
      </c>
      <c r="K90" s="206" t="s">
        <v>389</v>
      </c>
      <c r="L90" s="48"/>
      <c r="M90" s="211" t="s">
        <v>5</v>
      </c>
      <c r="N90" s="212" t="s">
        <v>51</v>
      </c>
      <c r="O90" s="49"/>
      <c r="P90" s="213">
        <f>O90*H90</f>
        <v>0</v>
      </c>
      <c r="Q90" s="213">
        <v>0</v>
      </c>
      <c r="R90" s="213">
        <f>Q90*H90</f>
        <v>0</v>
      </c>
      <c r="S90" s="213">
        <v>0.56000000000000005</v>
      </c>
      <c r="T90" s="214">
        <f>S90*H90</f>
        <v>9.2400000000000002</v>
      </c>
      <c r="AR90" s="26" t="s">
        <v>286</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286</v>
      </c>
      <c r="BM90" s="26" t="s">
        <v>8574</v>
      </c>
    </row>
    <row r="91" s="1" customFormat="1">
      <c r="B91" s="48"/>
      <c r="D91" s="216" t="s">
        <v>288</v>
      </c>
      <c r="F91" s="217" t="s">
        <v>8575</v>
      </c>
      <c r="I91" s="218"/>
      <c r="L91" s="48"/>
      <c r="M91" s="219"/>
      <c r="N91" s="49"/>
      <c r="O91" s="49"/>
      <c r="P91" s="49"/>
      <c r="Q91" s="49"/>
      <c r="R91" s="49"/>
      <c r="S91" s="49"/>
      <c r="T91" s="87"/>
      <c r="AT91" s="26" t="s">
        <v>288</v>
      </c>
      <c r="AU91" s="26" t="s">
        <v>87</v>
      </c>
    </row>
    <row r="92" s="13" customFormat="1">
      <c r="B92" s="239"/>
      <c r="D92" s="216" t="s">
        <v>402</v>
      </c>
      <c r="E92" s="240" t="s">
        <v>5</v>
      </c>
      <c r="F92" s="241" t="s">
        <v>8576</v>
      </c>
      <c r="H92" s="242">
        <v>16.5</v>
      </c>
      <c r="I92" s="243"/>
      <c r="L92" s="239"/>
      <c r="M92" s="244"/>
      <c r="N92" s="245"/>
      <c r="O92" s="245"/>
      <c r="P92" s="245"/>
      <c r="Q92" s="245"/>
      <c r="R92" s="245"/>
      <c r="S92" s="245"/>
      <c r="T92" s="246"/>
      <c r="AT92" s="240" t="s">
        <v>402</v>
      </c>
      <c r="AU92" s="240" t="s">
        <v>87</v>
      </c>
      <c r="AV92" s="13" t="s">
        <v>87</v>
      </c>
      <c r="AW92" s="13" t="s">
        <v>43</v>
      </c>
      <c r="AX92" s="13" t="s">
        <v>80</v>
      </c>
      <c r="AY92" s="240" t="s">
        <v>281</v>
      </c>
    </row>
    <row r="93" s="14" customFormat="1">
      <c r="B93" s="247"/>
      <c r="D93" s="216" t="s">
        <v>402</v>
      </c>
      <c r="E93" s="248" t="s">
        <v>5</v>
      </c>
      <c r="F93" s="249" t="s">
        <v>405</v>
      </c>
      <c r="H93" s="250">
        <v>16.5</v>
      </c>
      <c r="I93" s="251"/>
      <c r="L93" s="247"/>
      <c r="M93" s="252"/>
      <c r="N93" s="253"/>
      <c r="O93" s="253"/>
      <c r="P93" s="253"/>
      <c r="Q93" s="253"/>
      <c r="R93" s="253"/>
      <c r="S93" s="253"/>
      <c r="T93" s="254"/>
      <c r="AT93" s="248" t="s">
        <v>402</v>
      </c>
      <c r="AU93" s="248" t="s">
        <v>87</v>
      </c>
      <c r="AV93" s="14" t="s">
        <v>286</v>
      </c>
      <c r="AW93" s="14" t="s">
        <v>43</v>
      </c>
      <c r="AX93" s="14" t="s">
        <v>24</v>
      </c>
      <c r="AY93" s="248" t="s">
        <v>281</v>
      </c>
    </row>
    <row r="94" s="1" customFormat="1" ht="16.5" customHeight="1">
      <c r="B94" s="203"/>
      <c r="C94" s="204" t="s">
        <v>294</v>
      </c>
      <c r="D94" s="204" t="s">
        <v>282</v>
      </c>
      <c r="E94" s="205" t="s">
        <v>8577</v>
      </c>
      <c r="F94" s="206" t="s">
        <v>8578</v>
      </c>
      <c r="G94" s="207" t="s">
        <v>388</v>
      </c>
      <c r="H94" s="208">
        <v>15</v>
      </c>
      <c r="I94" s="209"/>
      <c r="J94" s="210">
        <f>ROUND(I94*H94,2)</f>
        <v>0</v>
      </c>
      <c r="K94" s="206" t="s">
        <v>389</v>
      </c>
      <c r="L94" s="48"/>
      <c r="M94" s="211" t="s">
        <v>5</v>
      </c>
      <c r="N94" s="212" t="s">
        <v>51</v>
      </c>
      <c r="O94" s="49"/>
      <c r="P94" s="213">
        <f>O94*H94</f>
        <v>0</v>
      </c>
      <c r="Q94" s="213">
        <v>0</v>
      </c>
      <c r="R94" s="213">
        <f>Q94*H94</f>
        <v>0</v>
      </c>
      <c r="S94" s="213">
        <v>0.18099999999999999</v>
      </c>
      <c r="T94" s="214">
        <f>S94*H94</f>
        <v>2.7149999999999999</v>
      </c>
      <c r="AR94" s="26" t="s">
        <v>286</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286</v>
      </c>
      <c r="BM94" s="26" t="s">
        <v>8579</v>
      </c>
    </row>
    <row r="95" s="1" customFormat="1">
      <c r="B95" s="48"/>
      <c r="D95" s="216" t="s">
        <v>288</v>
      </c>
      <c r="F95" s="217" t="s">
        <v>8580</v>
      </c>
      <c r="I95" s="218"/>
      <c r="L95" s="48"/>
      <c r="M95" s="219"/>
      <c r="N95" s="49"/>
      <c r="O95" s="49"/>
      <c r="P95" s="49"/>
      <c r="Q95" s="49"/>
      <c r="R95" s="49"/>
      <c r="S95" s="49"/>
      <c r="T95" s="87"/>
      <c r="AT95" s="26" t="s">
        <v>288</v>
      </c>
      <c r="AU95" s="26" t="s">
        <v>87</v>
      </c>
    </row>
    <row r="96" s="12" customFormat="1">
      <c r="B96" s="232"/>
      <c r="D96" s="216" t="s">
        <v>402</v>
      </c>
      <c r="E96" s="233" t="s">
        <v>5</v>
      </c>
      <c r="F96" s="234" t="s">
        <v>8581</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11</v>
      </c>
      <c r="H97" s="242">
        <v>15</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15</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8582</v>
      </c>
      <c r="F99" s="206" t="s">
        <v>8583</v>
      </c>
      <c r="G99" s="207" t="s">
        <v>388</v>
      </c>
      <c r="H99" s="208">
        <v>20</v>
      </c>
      <c r="I99" s="209"/>
      <c r="J99" s="210">
        <f>ROUND(I99*H99,2)</f>
        <v>0</v>
      </c>
      <c r="K99" s="206" t="s">
        <v>389</v>
      </c>
      <c r="L99" s="48"/>
      <c r="M99" s="211" t="s">
        <v>5</v>
      </c>
      <c r="N99" s="212" t="s">
        <v>51</v>
      </c>
      <c r="O99" s="49"/>
      <c r="P99" s="213">
        <f>O99*H99</f>
        <v>0</v>
      </c>
      <c r="Q99" s="213">
        <v>0</v>
      </c>
      <c r="R99" s="213">
        <f>Q99*H99</f>
        <v>0</v>
      </c>
      <c r="S99" s="213">
        <v>0.40000000000000002</v>
      </c>
      <c r="T99" s="214">
        <f>S99*H99</f>
        <v>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8584</v>
      </c>
    </row>
    <row r="100" s="1" customFormat="1">
      <c r="B100" s="48"/>
      <c r="D100" s="216" t="s">
        <v>288</v>
      </c>
      <c r="F100" s="217" t="s">
        <v>8585</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8586</v>
      </c>
      <c r="F101" s="206" t="s">
        <v>8587</v>
      </c>
      <c r="G101" s="207" t="s">
        <v>388</v>
      </c>
      <c r="H101" s="208">
        <v>20</v>
      </c>
      <c r="I101" s="209"/>
      <c r="J101" s="210">
        <f>ROUND(I101*H101,2)</f>
        <v>0</v>
      </c>
      <c r="K101" s="206" t="s">
        <v>389</v>
      </c>
      <c r="L101" s="48"/>
      <c r="M101" s="211" t="s">
        <v>5</v>
      </c>
      <c r="N101" s="212" t="s">
        <v>51</v>
      </c>
      <c r="O101" s="49"/>
      <c r="P101" s="213">
        <f>O101*H101</f>
        <v>0</v>
      </c>
      <c r="Q101" s="213">
        <v>0</v>
      </c>
      <c r="R101" s="213">
        <f>Q101*H101</f>
        <v>0</v>
      </c>
      <c r="S101" s="213">
        <v>0.098000000000000004</v>
      </c>
      <c r="T101" s="214">
        <f>S101*H101</f>
        <v>1.96</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8588</v>
      </c>
    </row>
    <row r="102" s="1" customFormat="1">
      <c r="B102" s="48"/>
      <c r="D102" s="216" t="s">
        <v>288</v>
      </c>
      <c r="F102" s="217" t="s">
        <v>8589</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8590</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655</v>
      </c>
      <c r="H104" s="242">
        <v>20</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4" customFormat="1">
      <c r="B105" s="247"/>
      <c r="D105" s="216" t="s">
        <v>402</v>
      </c>
      <c r="E105" s="248" t="s">
        <v>5</v>
      </c>
      <c r="F105" s="249" t="s">
        <v>405</v>
      </c>
      <c r="H105" s="250">
        <v>20</v>
      </c>
      <c r="I105" s="251"/>
      <c r="L105" s="247"/>
      <c r="M105" s="252"/>
      <c r="N105" s="253"/>
      <c r="O105" s="253"/>
      <c r="P105" s="253"/>
      <c r="Q105" s="253"/>
      <c r="R105" s="253"/>
      <c r="S105" s="253"/>
      <c r="T105" s="254"/>
      <c r="AT105" s="248" t="s">
        <v>402</v>
      </c>
      <c r="AU105" s="248" t="s">
        <v>87</v>
      </c>
      <c r="AV105" s="14" t="s">
        <v>286</v>
      </c>
      <c r="AW105" s="14" t="s">
        <v>43</v>
      </c>
      <c r="AX105" s="14" t="s">
        <v>24</v>
      </c>
      <c r="AY105" s="248" t="s">
        <v>281</v>
      </c>
    </row>
    <row r="106" s="1" customFormat="1" ht="16.5" customHeight="1">
      <c r="B106" s="203"/>
      <c r="C106" s="204" t="s">
        <v>307</v>
      </c>
      <c r="D106" s="204" t="s">
        <v>282</v>
      </c>
      <c r="E106" s="205" t="s">
        <v>8591</v>
      </c>
      <c r="F106" s="206" t="s">
        <v>8592</v>
      </c>
      <c r="G106" s="207" t="s">
        <v>388</v>
      </c>
      <c r="H106" s="208">
        <v>95.700000000000003</v>
      </c>
      <c r="I106" s="209"/>
      <c r="J106" s="210">
        <f>ROUND(I106*H106,2)</f>
        <v>0</v>
      </c>
      <c r="K106" s="206" t="s">
        <v>389</v>
      </c>
      <c r="L106" s="48"/>
      <c r="M106" s="211" t="s">
        <v>5</v>
      </c>
      <c r="N106" s="212" t="s">
        <v>51</v>
      </c>
      <c r="O106" s="49"/>
      <c r="P106" s="213">
        <f>O106*H106</f>
        <v>0</v>
      </c>
      <c r="Q106" s="213">
        <v>0</v>
      </c>
      <c r="R106" s="213">
        <f>Q106*H106</f>
        <v>0</v>
      </c>
      <c r="S106" s="213">
        <v>0.56000000000000005</v>
      </c>
      <c r="T106" s="214">
        <f>S106*H106</f>
        <v>53.592000000000006</v>
      </c>
      <c r="AR106" s="26" t="s">
        <v>286</v>
      </c>
      <c r="AT106" s="26" t="s">
        <v>282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286</v>
      </c>
      <c r="BM106" s="26" t="s">
        <v>8593</v>
      </c>
    </row>
    <row r="107" s="1" customFormat="1">
      <c r="B107" s="48"/>
      <c r="D107" s="216" t="s">
        <v>288</v>
      </c>
      <c r="F107" s="217" t="s">
        <v>8594</v>
      </c>
      <c r="I107" s="218"/>
      <c r="L107" s="48"/>
      <c r="M107" s="219"/>
      <c r="N107" s="49"/>
      <c r="O107" s="49"/>
      <c r="P107" s="49"/>
      <c r="Q107" s="49"/>
      <c r="R107" s="49"/>
      <c r="S107" s="49"/>
      <c r="T107" s="87"/>
      <c r="AT107" s="26" t="s">
        <v>288</v>
      </c>
      <c r="AU107" s="26" t="s">
        <v>87</v>
      </c>
    </row>
    <row r="108" s="13" customFormat="1">
      <c r="B108" s="239"/>
      <c r="D108" s="216" t="s">
        <v>402</v>
      </c>
      <c r="E108" s="240" t="s">
        <v>5</v>
      </c>
      <c r="F108" s="241" t="s">
        <v>8595</v>
      </c>
      <c r="H108" s="242">
        <v>95.700000000000003</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95.700000000000003</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311</v>
      </c>
      <c r="D110" s="204" t="s">
        <v>282</v>
      </c>
      <c r="E110" s="205" t="s">
        <v>8596</v>
      </c>
      <c r="F110" s="206" t="s">
        <v>8597</v>
      </c>
      <c r="G110" s="207" t="s">
        <v>388</v>
      </c>
      <c r="H110" s="208">
        <v>87</v>
      </c>
      <c r="I110" s="209"/>
      <c r="J110" s="210">
        <f>ROUND(I110*H110,2)</f>
        <v>0</v>
      </c>
      <c r="K110" s="206" t="s">
        <v>389</v>
      </c>
      <c r="L110" s="48"/>
      <c r="M110" s="211" t="s">
        <v>5</v>
      </c>
      <c r="N110" s="212" t="s">
        <v>51</v>
      </c>
      <c r="O110" s="49"/>
      <c r="P110" s="213">
        <f>O110*H110</f>
        <v>0</v>
      </c>
      <c r="Q110" s="213">
        <v>0</v>
      </c>
      <c r="R110" s="213">
        <f>Q110*H110</f>
        <v>0</v>
      </c>
      <c r="S110" s="213">
        <v>0.18099999999999999</v>
      </c>
      <c r="T110" s="214">
        <f>S110*H110</f>
        <v>15.747</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8598</v>
      </c>
    </row>
    <row r="111" s="1" customFormat="1">
      <c r="B111" s="48"/>
      <c r="D111" s="216" t="s">
        <v>288</v>
      </c>
      <c r="F111" s="217" t="s">
        <v>8599</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8600</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1257</v>
      </c>
      <c r="H113" s="242">
        <v>87</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4" customFormat="1">
      <c r="B114" s="247"/>
      <c r="D114" s="216" t="s">
        <v>402</v>
      </c>
      <c r="E114" s="248" t="s">
        <v>5</v>
      </c>
      <c r="F114" s="249" t="s">
        <v>405</v>
      </c>
      <c r="H114" s="250">
        <v>87</v>
      </c>
      <c r="I114" s="251"/>
      <c r="L114" s="247"/>
      <c r="M114" s="252"/>
      <c r="N114" s="253"/>
      <c r="O114" s="253"/>
      <c r="P114" s="253"/>
      <c r="Q114" s="253"/>
      <c r="R114" s="253"/>
      <c r="S114" s="253"/>
      <c r="T114" s="254"/>
      <c r="AT114" s="248" t="s">
        <v>402</v>
      </c>
      <c r="AU114" s="248" t="s">
        <v>87</v>
      </c>
      <c r="AV114" s="14" t="s">
        <v>286</v>
      </c>
      <c r="AW114" s="14" t="s">
        <v>43</v>
      </c>
      <c r="AX114" s="14" t="s">
        <v>24</v>
      </c>
      <c r="AY114" s="248" t="s">
        <v>281</v>
      </c>
    </row>
    <row r="115" s="1" customFormat="1" ht="16.5" customHeight="1">
      <c r="B115" s="203"/>
      <c r="C115" s="204" t="s">
        <v>316</v>
      </c>
      <c r="D115" s="204" t="s">
        <v>282</v>
      </c>
      <c r="E115" s="205" t="s">
        <v>8601</v>
      </c>
      <c r="F115" s="206" t="s">
        <v>8602</v>
      </c>
      <c r="G115" s="207" t="s">
        <v>388</v>
      </c>
      <c r="H115" s="208">
        <v>330</v>
      </c>
      <c r="I115" s="209"/>
      <c r="J115" s="210">
        <f>ROUND(I115*H115,2)</f>
        <v>0</v>
      </c>
      <c r="K115" s="206" t="s">
        <v>389</v>
      </c>
      <c r="L115" s="48"/>
      <c r="M115" s="211" t="s">
        <v>5</v>
      </c>
      <c r="N115" s="212" t="s">
        <v>51</v>
      </c>
      <c r="O115" s="49"/>
      <c r="P115" s="213">
        <f>O115*H115</f>
        <v>0</v>
      </c>
      <c r="Q115" s="213">
        <v>0</v>
      </c>
      <c r="R115" s="213">
        <f>Q115*H115</f>
        <v>0</v>
      </c>
      <c r="S115" s="213">
        <v>0.56000000000000005</v>
      </c>
      <c r="T115" s="214">
        <f>S115*H115</f>
        <v>184.80000000000001</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8603</v>
      </c>
    </row>
    <row r="116" s="1" customFormat="1">
      <c r="B116" s="48"/>
      <c r="D116" s="216" t="s">
        <v>288</v>
      </c>
      <c r="F116" s="217" t="s">
        <v>8604</v>
      </c>
      <c r="I116" s="218"/>
      <c r="L116" s="48"/>
      <c r="M116" s="219"/>
      <c r="N116" s="49"/>
      <c r="O116" s="49"/>
      <c r="P116" s="49"/>
      <c r="Q116" s="49"/>
      <c r="R116" s="49"/>
      <c r="S116" s="49"/>
      <c r="T116" s="87"/>
      <c r="AT116" s="26" t="s">
        <v>288</v>
      </c>
      <c r="AU116" s="26" t="s">
        <v>87</v>
      </c>
    </row>
    <row r="117" s="13" customFormat="1">
      <c r="B117" s="239"/>
      <c r="D117" s="216" t="s">
        <v>402</v>
      </c>
      <c r="E117" s="240" t="s">
        <v>5</v>
      </c>
      <c r="F117" s="241" t="s">
        <v>8605</v>
      </c>
      <c r="H117" s="242">
        <v>330</v>
      </c>
      <c r="I117" s="243"/>
      <c r="L117" s="239"/>
      <c r="M117" s="244"/>
      <c r="N117" s="245"/>
      <c r="O117" s="245"/>
      <c r="P117" s="245"/>
      <c r="Q117" s="245"/>
      <c r="R117" s="245"/>
      <c r="S117" s="245"/>
      <c r="T117" s="246"/>
      <c r="AT117" s="240" t="s">
        <v>402</v>
      </c>
      <c r="AU117" s="240" t="s">
        <v>87</v>
      </c>
      <c r="AV117" s="13" t="s">
        <v>87</v>
      </c>
      <c r="AW117" s="13" t="s">
        <v>43</v>
      </c>
      <c r="AX117" s="13" t="s">
        <v>80</v>
      </c>
      <c r="AY117" s="240" t="s">
        <v>281</v>
      </c>
    </row>
    <row r="118" s="14" customFormat="1">
      <c r="B118" s="247"/>
      <c r="D118" s="216" t="s">
        <v>402</v>
      </c>
      <c r="E118" s="248" t="s">
        <v>5</v>
      </c>
      <c r="F118" s="249" t="s">
        <v>405</v>
      </c>
      <c r="H118" s="250">
        <v>330</v>
      </c>
      <c r="I118" s="251"/>
      <c r="L118" s="247"/>
      <c r="M118" s="252"/>
      <c r="N118" s="253"/>
      <c r="O118" s="253"/>
      <c r="P118" s="253"/>
      <c r="Q118" s="253"/>
      <c r="R118" s="253"/>
      <c r="S118" s="253"/>
      <c r="T118" s="254"/>
      <c r="AT118" s="248" t="s">
        <v>402</v>
      </c>
      <c r="AU118" s="248" t="s">
        <v>87</v>
      </c>
      <c r="AV118" s="14" t="s">
        <v>286</v>
      </c>
      <c r="AW118" s="14" t="s">
        <v>43</v>
      </c>
      <c r="AX118" s="14" t="s">
        <v>24</v>
      </c>
      <c r="AY118" s="248" t="s">
        <v>281</v>
      </c>
    </row>
    <row r="119" s="1" customFormat="1" ht="16.5" customHeight="1">
      <c r="B119" s="203"/>
      <c r="C119" s="204" t="s">
        <v>321</v>
      </c>
      <c r="D119" s="204" t="s">
        <v>282</v>
      </c>
      <c r="E119" s="205" t="s">
        <v>8606</v>
      </c>
      <c r="F119" s="206" t="s">
        <v>8607</v>
      </c>
      <c r="G119" s="207" t="s">
        <v>388</v>
      </c>
      <c r="H119" s="208">
        <v>300</v>
      </c>
      <c r="I119" s="209"/>
      <c r="J119" s="210">
        <f>ROUND(I119*H119,2)</f>
        <v>0</v>
      </c>
      <c r="K119" s="206" t="s">
        <v>389</v>
      </c>
      <c r="L119" s="48"/>
      <c r="M119" s="211" t="s">
        <v>5</v>
      </c>
      <c r="N119" s="212" t="s">
        <v>51</v>
      </c>
      <c r="O119" s="49"/>
      <c r="P119" s="213">
        <f>O119*H119</f>
        <v>0</v>
      </c>
      <c r="Q119" s="213">
        <v>0</v>
      </c>
      <c r="R119" s="213">
        <f>Q119*H119</f>
        <v>0</v>
      </c>
      <c r="S119" s="213">
        <v>0.18099999999999999</v>
      </c>
      <c r="T119" s="214">
        <f>S119*H119</f>
        <v>54.299999999999997</v>
      </c>
      <c r="AR119" s="26" t="s">
        <v>286</v>
      </c>
      <c r="AT119" s="26" t="s">
        <v>282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286</v>
      </c>
      <c r="BM119" s="26" t="s">
        <v>8608</v>
      </c>
    </row>
    <row r="120" s="1" customFormat="1">
      <c r="B120" s="48"/>
      <c r="D120" s="216" t="s">
        <v>288</v>
      </c>
      <c r="F120" s="217" t="s">
        <v>8609</v>
      </c>
      <c r="I120" s="218"/>
      <c r="L120" s="48"/>
      <c r="M120" s="219"/>
      <c r="N120" s="49"/>
      <c r="O120" s="49"/>
      <c r="P120" s="49"/>
      <c r="Q120" s="49"/>
      <c r="R120" s="49"/>
      <c r="S120" s="49"/>
      <c r="T120" s="87"/>
      <c r="AT120" s="26" t="s">
        <v>288</v>
      </c>
      <c r="AU120" s="26" t="s">
        <v>87</v>
      </c>
    </row>
    <row r="121" s="12" customFormat="1">
      <c r="B121" s="232"/>
      <c r="D121" s="216" t="s">
        <v>402</v>
      </c>
      <c r="E121" s="233" t="s">
        <v>5</v>
      </c>
      <c r="F121" s="234" t="s">
        <v>8610</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2727</v>
      </c>
      <c r="H122" s="242">
        <v>300</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300</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16.5" customHeight="1">
      <c r="B124" s="203"/>
      <c r="C124" s="204" t="s">
        <v>29</v>
      </c>
      <c r="D124" s="204" t="s">
        <v>282</v>
      </c>
      <c r="E124" s="205" t="s">
        <v>8611</v>
      </c>
      <c r="F124" s="206" t="s">
        <v>8612</v>
      </c>
      <c r="G124" s="207" t="s">
        <v>394</v>
      </c>
      <c r="H124" s="208">
        <v>99</v>
      </c>
      <c r="I124" s="209"/>
      <c r="J124" s="210">
        <f>ROUND(I124*H124,2)</f>
        <v>0</v>
      </c>
      <c r="K124" s="206" t="s">
        <v>389</v>
      </c>
      <c r="L124" s="48"/>
      <c r="M124" s="211" t="s">
        <v>5</v>
      </c>
      <c r="N124" s="212" t="s">
        <v>51</v>
      </c>
      <c r="O124" s="49"/>
      <c r="P124" s="213">
        <f>O124*H124</f>
        <v>0</v>
      </c>
      <c r="Q124" s="213">
        <v>0</v>
      </c>
      <c r="R124" s="213">
        <f>Q124*H124</f>
        <v>0</v>
      </c>
      <c r="S124" s="213">
        <v>0.20499999999999999</v>
      </c>
      <c r="T124" s="214">
        <f>S124*H124</f>
        <v>20.294999999999998</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8613</v>
      </c>
    </row>
    <row r="125" s="1" customFormat="1">
      <c r="B125" s="48"/>
      <c r="D125" s="216" t="s">
        <v>288</v>
      </c>
      <c r="F125" s="217" t="s">
        <v>8614</v>
      </c>
      <c r="I125" s="218"/>
      <c r="L125" s="48"/>
      <c r="M125" s="219"/>
      <c r="N125" s="49"/>
      <c r="O125" s="49"/>
      <c r="P125" s="49"/>
      <c r="Q125" s="49"/>
      <c r="R125" s="49"/>
      <c r="S125" s="49"/>
      <c r="T125" s="87"/>
      <c r="AT125" s="26" t="s">
        <v>288</v>
      </c>
      <c r="AU125" s="26" t="s">
        <v>87</v>
      </c>
    </row>
    <row r="126" s="12" customFormat="1">
      <c r="B126" s="232"/>
      <c r="D126" s="216" t="s">
        <v>402</v>
      </c>
      <c r="E126" s="233" t="s">
        <v>5</v>
      </c>
      <c r="F126" s="234" t="s">
        <v>8615</v>
      </c>
      <c r="H126" s="233" t="s">
        <v>5</v>
      </c>
      <c r="I126" s="235"/>
      <c r="L126" s="232"/>
      <c r="M126" s="236"/>
      <c r="N126" s="237"/>
      <c r="O126" s="237"/>
      <c r="P126" s="237"/>
      <c r="Q126" s="237"/>
      <c r="R126" s="237"/>
      <c r="S126" s="237"/>
      <c r="T126" s="238"/>
      <c r="AT126" s="233" t="s">
        <v>402</v>
      </c>
      <c r="AU126" s="233" t="s">
        <v>87</v>
      </c>
      <c r="AV126" s="12" t="s">
        <v>24</v>
      </c>
      <c r="AW126" s="12" t="s">
        <v>43</v>
      </c>
      <c r="AX126" s="12" t="s">
        <v>80</v>
      </c>
      <c r="AY126" s="233" t="s">
        <v>281</v>
      </c>
    </row>
    <row r="127" s="13" customFormat="1">
      <c r="B127" s="239"/>
      <c r="D127" s="216" t="s">
        <v>402</v>
      </c>
      <c r="E127" s="240" t="s">
        <v>5</v>
      </c>
      <c r="F127" s="241" t="s">
        <v>345</v>
      </c>
      <c r="H127" s="242">
        <v>14</v>
      </c>
      <c r="I127" s="243"/>
      <c r="L127" s="239"/>
      <c r="M127" s="244"/>
      <c r="N127" s="245"/>
      <c r="O127" s="245"/>
      <c r="P127" s="245"/>
      <c r="Q127" s="245"/>
      <c r="R127" s="245"/>
      <c r="S127" s="245"/>
      <c r="T127" s="246"/>
      <c r="AT127" s="240" t="s">
        <v>402</v>
      </c>
      <c r="AU127" s="240" t="s">
        <v>87</v>
      </c>
      <c r="AV127" s="13" t="s">
        <v>87</v>
      </c>
      <c r="AW127" s="13" t="s">
        <v>43</v>
      </c>
      <c r="AX127" s="13" t="s">
        <v>80</v>
      </c>
      <c r="AY127" s="240" t="s">
        <v>281</v>
      </c>
    </row>
    <row r="128" s="12" customFormat="1">
      <c r="B128" s="232"/>
      <c r="D128" s="216" t="s">
        <v>402</v>
      </c>
      <c r="E128" s="233" t="s">
        <v>5</v>
      </c>
      <c r="F128" s="234" t="s">
        <v>8600</v>
      </c>
      <c r="H128" s="233" t="s">
        <v>5</v>
      </c>
      <c r="I128" s="235"/>
      <c r="L128" s="232"/>
      <c r="M128" s="236"/>
      <c r="N128" s="237"/>
      <c r="O128" s="237"/>
      <c r="P128" s="237"/>
      <c r="Q128" s="237"/>
      <c r="R128" s="237"/>
      <c r="S128" s="237"/>
      <c r="T128" s="238"/>
      <c r="AT128" s="233" t="s">
        <v>402</v>
      </c>
      <c r="AU128" s="233" t="s">
        <v>87</v>
      </c>
      <c r="AV128" s="12" t="s">
        <v>24</v>
      </c>
      <c r="AW128" s="12" t="s">
        <v>43</v>
      </c>
      <c r="AX128" s="12" t="s">
        <v>80</v>
      </c>
      <c r="AY128" s="233" t="s">
        <v>281</v>
      </c>
    </row>
    <row r="129" s="13" customFormat="1">
      <c r="B129" s="239"/>
      <c r="D129" s="216" t="s">
        <v>402</v>
      </c>
      <c r="E129" s="240" t="s">
        <v>5</v>
      </c>
      <c r="F129" s="241" t="s">
        <v>8616</v>
      </c>
      <c r="H129" s="242">
        <v>30</v>
      </c>
      <c r="I129" s="243"/>
      <c r="L129" s="239"/>
      <c r="M129" s="244"/>
      <c r="N129" s="245"/>
      <c r="O129" s="245"/>
      <c r="P129" s="245"/>
      <c r="Q129" s="245"/>
      <c r="R129" s="245"/>
      <c r="S129" s="245"/>
      <c r="T129" s="246"/>
      <c r="AT129" s="240" t="s">
        <v>402</v>
      </c>
      <c r="AU129" s="240" t="s">
        <v>87</v>
      </c>
      <c r="AV129" s="13" t="s">
        <v>87</v>
      </c>
      <c r="AW129" s="13" t="s">
        <v>43</v>
      </c>
      <c r="AX129" s="13" t="s">
        <v>80</v>
      </c>
      <c r="AY129" s="240" t="s">
        <v>281</v>
      </c>
    </row>
    <row r="130" s="12" customFormat="1">
      <c r="B130" s="232"/>
      <c r="D130" s="216" t="s">
        <v>402</v>
      </c>
      <c r="E130" s="233" t="s">
        <v>5</v>
      </c>
      <c r="F130" s="234" t="s">
        <v>8610</v>
      </c>
      <c r="H130" s="233" t="s">
        <v>5</v>
      </c>
      <c r="I130" s="235"/>
      <c r="L130" s="232"/>
      <c r="M130" s="236"/>
      <c r="N130" s="237"/>
      <c r="O130" s="237"/>
      <c r="P130" s="237"/>
      <c r="Q130" s="237"/>
      <c r="R130" s="237"/>
      <c r="S130" s="237"/>
      <c r="T130" s="238"/>
      <c r="AT130" s="233" t="s">
        <v>402</v>
      </c>
      <c r="AU130" s="233" t="s">
        <v>87</v>
      </c>
      <c r="AV130" s="12" t="s">
        <v>24</v>
      </c>
      <c r="AW130" s="12" t="s">
        <v>43</v>
      </c>
      <c r="AX130" s="12" t="s">
        <v>80</v>
      </c>
      <c r="AY130" s="233" t="s">
        <v>281</v>
      </c>
    </row>
    <row r="131" s="13" customFormat="1">
      <c r="B131" s="239"/>
      <c r="D131" s="216" t="s">
        <v>402</v>
      </c>
      <c r="E131" s="240" t="s">
        <v>5</v>
      </c>
      <c r="F131" s="241" t="s">
        <v>8617</v>
      </c>
      <c r="H131" s="242">
        <v>40</v>
      </c>
      <c r="I131" s="243"/>
      <c r="L131" s="239"/>
      <c r="M131" s="244"/>
      <c r="N131" s="245"/>
      <c r="O131" s="245"/>
      <c r="P131" s="245"/>
      <c r="Q131" s="245"/>
      <c r="R131" s="245"/>
      <c r="S131" s="245"/>
      <c r="T131" s="246"/>
      <c r="AT131" s="240" t="s">
        <v>402</v>
      </c>
      <c r="AU131" s="240" t="s">
        <v>87</v>
      </c>
      <c r="AV131" s="13" t="s">
        <v>87</v>
      </c>
      <c r="AW131" s="13" t="s">
        <v>43</v>
      </c>
      <c r="AX131" s="13" t="s">
        <v>80</v>
      </c>
      <c r="AY131" s="240" t="s">
        <v>281</v>
      </c>
    </row>
    <row r="132" s="13" customFormat="1">
      <c r="B132" s="239"/>
      <c r="D132" s="216" t="s">
        <v>402</v>
      </c>
      <c r="E132" s="240" t="s">
        <v>5</v>
      </c>
      <c r="F132" s="241" t="s">
        <v>5</v>
      </c>
      <c r="H132" s="242">
        <v>0</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11</v>
      </c>
      <c r="H133" s="242">
        <v>15</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99</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330</v>
      </c>
      <c r="D135" s="204" t="s">
        <v>282</v>
      </c>
      <c r="E135" s="205" t="s">
        <v>8618</v>
      </c>
      <c r="F135" s="206" t="s">
        <v>8619</v>
      </c>
      <c r="G135" s="207" t="s">
        <v>394</v>
      </c>
      <c r="H135" s="208">
        <v>17</v>
      </c>
      <c r="I135" s="209"/>
      <c r="J135" s="210">
        <f>ROUND(I135*H135,2)</f>
        <v>0</v>
      </c>
      <c r="K135" s="206" t="s">
        <v>389</v>
      </c>
      <c r="L135" s="48"/>
      <c r="M135" s="211" t="s">
        <v>5</v>
      </c>
      <c r="N135" s="212" t="s">
        <v>51</v>
      </c>
      <c r="O135" s="49"/>
      <c r="P135" s="213">
        <f>O135*H135</f>
        <v>0</v>
      </c>
      <c r="Q135" s="213">
        <v>0</v>
      </c>
      <c r="R135" s="213">
        <f>Q135*H135</f>
        <v>0</v>
      </c>
      <c r="S135" s="213">
        <v>0.040000000000000001</v>
      </c>
      <c r="T135" s="214">
        <f>S135*H135</f>
        <v>0.68000000000000005</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8620</v>
      </c>
    </row>
    <row r="136" s="1" customFormat="1">
      <c r="B136" s="48"/>
      <c r="D136" s="216" t="s">
        <v>288</v>
      </c>
      <c r="F136" s="217" t="s">
        <v>8621</v>
      </c>
      <c r="I136" s="218"/>
      <c r="L136" s="48"/>
      <c r="M136" s="219"/>
      <c r="N136" s="49"/>
      <c r="O136" s="49"/>
      <c r="P136" s="49"/>
      <c r="Q136" s="49"/>
      <c r="R136" s="49"/>
      <c r="S136" s="49"/>
      <c r="T136" s="87"/>
      <c r="AT136" s="26" t="s">
        <v>288</v>
      </c>
      <c r="AU136" s="26" t="s">
        <v>87</v>
      </c>
    </row>
    <row r="137" s="10" customFormat="1" ht="29.88" customHeight="1">
      <c r="B137" s="192"/>
      <c r="D137" s="193" t="s">
        <v>79</v>
      </c>
      <c r="E137" s="230" t="s">
        <v>321</v>
      </c>
      <c r="F137" s="230" t="s">
        <v>2109</v>
      </c>
      <c r="I137" s="195"/>
      <c r="J137" s="231">
        <f>BK137</f>
        <v>0</v>
      </c>
      <c r="L137" s="192"/>
      <c r="M137" s="197"/>
      <c r="N137" s="198"/>
      <c r="O137" s="198"/>
      <c r="P137" s="199">
        <f>SUM(P138:P139)</f>
        <v>0</v>
      </c>
      <c r="Q137" s="198"/>
      <c r="R137" s="199">
        <f>SUM(R138:R139)</f>
        <v>0</v>
      </c>
      <c r="S137" s="198"/>
      <c r="T137" s="200">
        <f>SUM(T138:T139)</f>
        <v>0</v>
      </c>
      <c r="AR137" s="193" t="s">
        <v>24</v>
      </c>
      <c r="AT137" s="201" t="s">
        <v>79</v>
      </c>
      <c r="AU137" s="201" t="s">
        <v>24</v>
      </c>
      <c r="AY137" s="193" t="s">
        <v>281</v>
      </c>
      <c r="BK137" s="202">
        <f>SUM(BK138:BK139)</f>
        <v>0</v>
      </c>
    </row>
    <row r="138" s="1" customFormat="1" ht="16.5" customHeight="1">
      <c r="B138" s="203"/>
      <c r="C138" s="204" t="s">
        <v>335</v>
      </c>
      <c r="D138" s="204" t="s">
        <v>282</v>
      </c>
      <c r="E138" s="205" t="s">
        <v>8622</v>
      </c>
      <c r="F138" s="206" t="s">
        <v>8623</v>
      </c>
      <c r="G138" s="207" t="s">
        <v>394</v>
      </c>
      <c r="H138" s="208">
        <v>98</v>
      </c>
      <c r="I138" s="209"/>
      <c r="J138" s="210">
        <f>ROUND(I138*H138,2)</f>
        <v>0</v>
      </c>
      <c r="K138" s="206" t="s">
        <v>389</v>
      </c>
      <c r="L138" s="48"/>
      <c r="M138" s="211" t="s">
        <v>5</v>
      </c>
      <c r="N138" s="212" t="s">
        <v>51</v>
      </c>
      <c r="O138" s="49"/>
      <c r="P138" s="213">
        <f>O138*H138</f>
        <v>0</v>
      </c>
      <c r="Q138" s="213">
        <v>0</v>
      </c>
      <c r="R138" s="213">
        <f>Q138*H138</f>
        <v>0</v>
      </c>
      <c r="S138" s="213">
        <v>0</v>
      </c>
      <c r="T138" s="214">
        <f>S138*H138</f>
        <v>0</v>
      </c>
      <c r="AR138" s="26" t="s">
        <v>286</v>
      </c>
      <c r="AT138" s="26" t="s">
        <v>282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286</v>
      </c>
      <c r="BM138" s="26" t="s">
        <v>8624</v>
      </c>
    </row>
    <row r="139" s="1" customFormat="1">
      <c r="B139" s="48"/>
      <c r="D139" s="216" t="s">
        <v>288</v>
      </c>
      <c r="F139" s="217" t="s">
        <v>8625</v>
      </c>
      <c r="I139" s="218"/>
      <c r="L139" s="48"/>
      <c r="M139" s="219"/>
      <c r="N139" s="49"/>
      <c r="O139" s="49"/>
      <c r="P139" s="49"/>
      <c r="Q139" s="49"/>
      <c r="R139" s="49"/>
      <c r="S139" s="49"/>
      <c r="T139" s="87"/>
      <c r="AT139" s="26" t="s">
        <v>288</v>
      </c>
      <c r="AU139" s="26" t="s">
        <v>87</v>
      </c>
    </row>
    <row r="140" s="10" customFormat="1" ht="29.88" customHeight="1">
      <c r="B140" s="192"/>
      <c r="D140" s="193" t="s">
        <v>79</v>
      </c>
      <c r="E140" s="230" t="s">
        <v>7951</v>
      </c>
      <c r="F140" s="230" t="s">
        <v>7952</v>
      </c>
      <c r="I140" s="195"/>
      <c r="J140" s="231">
        <f>BK140</f>
        <v>0</v>
      </c>
      <c r="L140" s="192"/>
      <c r="M140" s="197"/>
      <c r="N140" s="198"/>
      <c r="O140" s="198"/>
      <c r="P140" s="199">
        <f>SUM(P141:P158)</f>
        <v>0</v>
      </c>
      <c r="Q140" s="198"/>
      <c r="R140" s="199">
        <f>SUM(R141:R158)</f>
        <v>0</v>
      </c>
      <c r="S140" s="198"/>
      <c r="T140" s="200">
        <f>SUM(T141:T158)</f>
        <v>0</v>
      </c>
      <c r="AR140" s="193" t="s">
        <v>24</v>
      </c>
      <c r="AT140" s="201" t="s">
        <v>79</v>
      </c>
      <c r="AU140" s="201" t="s">
        <v>24</v>
      </c>
      <c r="AY140" s="193" t="s">
        <v>281</v>
      </c>
      <c r="BK140" s="202">
        <f>SUM(BK141:BK158)</f>
        <v>0</v>
      </c>
    </row>
    <row r="141" s="1" customFormat="1" ht="16.5" customHeight="1">
      <c r="B141" s="203"/>
      <c r="C141" s="204" t="s">
        <v>340</v>
      </c>
      <c r="D141" s="204" t="s">
        <v>282</v>
      </c>
      <c r="E141" s="205" t="s">
        <v>8626</v>
      </c>
      <c r="F141" s="206" t="s">
        <v>8627</v>
      </c>
      <c r="G141" s="207" t="s">
        <v>470</v>
      </c>
      <c r="H141" s="208">
        <v>355.32900000000001</v>
      </c>
      <c r="I141" s="209"/>
      <c r="J141" s="210">
        <f>ROUND(I141*H141,2)</f>
        <v>0</v>
      </c>
      <c r="K141" s="206" t="s">
        <v>389</v>
      </c>
      <c r="L141" s="48"/>
      <c r="M141" s="211" t="s">
        <v>5</v>
      </c>
      <c r="N141" s="212" t="s">
        <v>51</v>
      </c>
      <c r="O141" s="49"/>
      <c r="P141" s="213">
        <f>O141*H141</f>
        <v>0</v>
      </c>
      <c r="Q141" s="213">
        <v>0</v>
      </c>
      <c r="R141" s="213">
        <f>Q141*H141</f>
        <v>0</v>
      </c>
      <c r="S141" s="213">
        <v>0</v>
      </c>
      <c r="T141" s="214">
        <f>S141*H141</f>
        <v>0</v>
      </c>
      <c r="AR141" s="26" t="s">
        <v>286</v>
      </c>
      <c r="AT141" s="26" t="s">
        <v>282</v>
      </c>
      <c r="AU141" s="26" t="s">
        <v>87</v>
      </c>
      <c r="AY141" s="26" t="s">
        <v>281</v>
      </c>
      <c r="BE141" s="215">
        <f>IF(N141="základní",J141,0)</f>
        <v>0</v>
      </c>
      <c r="BF141" s="215">
        <f>IF(N141="snížená",J141,0)</f>
        <v>0</v>
      </c>
      <c r="BG141" s="215">
        <f>IF(N141="zákl. přenesená",J141,0)</f>
        <v>0</v>
      </c>
      <c r="BH141" s="215">
        <f>IF(N141="sníž. přenesená",J141,0)</f>
        <v>0</v>
      </c>
      <c r="BI141" s="215">
        <f>IF(N141="nulová",J141,0)</f>
        <v>0</v>
      </c>
      <c r="BJ141" s="26" t="s">
        <v>24</v>
      </c>
      <c r="BK141" s="215">
        <f>ROUND(I141*H141,2)</f>
        <v>0</v>
      </c>
      <c r="BL141" s="26" t="s">
        <v>286</v>
      </c>
      <c r="BM141" s="26" t="s">
        <v>8628</v>
      </c>
    </row>
    <row r="142" s="1" customFormat="1">
      <c r="B142" s="48"/>
      <c r="D142" s="216" t="s">
        <v>288</v>
      </c>
      <c r="F142" s="217" t="s">
        <v>8629</v>
      </c>
      <c r="I142" s="218"/>
      <c r="L142" s="48"/>
      <c r="M142" s="219"/>
      <c r="N142" s="49"/>
      <c r="O142" s="49"/>
      <c r="P142" s="49"/>
      <c r="Q142" s="49"/>
      <c r="R142" s="49"/>
      <c r="S142" s="49"/>
      <c r="T142" s="87"/>
      <c r="AT142" s="26" t="s">
        <v>288</v>
      </c>
      <c r="AU142" s="26" t="s">
        <v>87</v>
      </c>
    </row>
    <row r="143" s="1" customFormat="1" ht="16.5" customHeight="1">
      <c r="B143" s="203"/>
      <c r="C143" s="204" t="s">
        <v>345</v>
      </c>
      <c r="D143" s="204" t="s">
        <v>282</v>
      </c>
      <c r="E143" s="205" t="s">
        <v>8630</v>
      </c>
      <c r="F143" s="206" t="s">
        <v>8631</v>
      </c>
      <c r="G143" s="207" t="s">
        <v>470</v>
      </c>
      <c r="H143" s="208">
        <v>2842.6320000000001</v>
      </c>
      <c r="I143" s="209"/>
      <c r="J143" s="210">
        <f>ROUND(I143*H143,2)</f>
        <v>0</v>
      </c>
      <c r="K143" s="206" t="s">
        <v>389</v>
      </c>
      <c r="L143" s="48"/>
      <c r="M143" s="211" t="s">
        <v>5</v>
      </c>
      <c r="N143" s="212" t="s">
        <v>51</v>
      </c>
      <c r="O143" s="49"/>
      <c r="P143" s="213">
        <f>O143*H143</f>
        <v>0</v>
      </c>
      <c r="Q143" s="213">
        <v>0</v>
      </c>
      <c r="R143" s="213">
        <f>Q143*H143</f>
        <v>0</v>
      </c>
      <c r="S143" s="213">
        <v>0</v>
      </c>
      <c r="T143" s="214">
        <f>S143*H143</f>
        <v>0</v>
      </c>
      <c r="AR143" s="26" t="s">
        <v>286</v>
      </c>
      <c r="AT143" s="26" t="s">
        <v>282</v>
      </c>
      <c r="AU143" s="26" t="s">
        <v>87</v>
      </c>
      <c r="AY143" s="26" t="s">
        <v>281</v>
      </c>
      <c r="BE143" s="215">
        <f>IF(N143="základní",J143,0)</f>
        <v>0</v>
      </c>
      <c r="BF143" s="215">
        <f>IF(N143="snížená",J143,0)</f>
        <v>0</v>
      </c>
      <c r="BG143" s="215">
        <f>IF(N143="zákl. přenesená",J143,0)</f>
        <v>0</v>
      </c>
      <c r="BH143" s="215">
        <f>IF(N143="sníž. přenesená",J143,0)</f>
        <v>0</v>
      </c>
      <c r="BI143" s="215">
        <f>IF(N143="nulová",J143,0)</f>
        <v>0</v>
      </c>
      <c r="BJ143" s="26" t="s">
        <v>24</v>
      </c>
      <c r="BK143" s="215">
        <f>ROUND(I143*H143,2)</f>
        <v>0</v>
      </c>
      <c r="BL143" s="26" t="s">
        <v>286</v>
      </c>
      <c r="BM143" s="26" t="s">
        <v>8632</v>
      </c>
    </row>
    <row r="144" s="1" customFormat="1">
      <c r="B144" s="48"/>
      <c r="D144" s="216" t="s">
        <v>288</v>
      </c>
      <c r="F144" s="217" t="s">
        <v>8633</v>
      </c>
      <c r="I144" s="218"/>
      <c r="L144" s="48"/>
      <c r="M144" s="219"/>
      <c r="N144" s="49"/>
      <c r="O144" s="49"/>
      <c r="P144" s="49"/>
      <c r="Q144" s="49"/>
      <c r="R144" s="49"/>
      <c r="S144" s="49"/>
      <c r="T144" s="87"/>
      <c r="AT144" s="26" t="s">
        <v>288</v>
      </c>
      <c r="AU144" s="26" t="s">
        <v>87</v>
      </c>
    </row>
    <row r="145" s="13" customFormat="1">
      <c r="B145" s="239"/>
      <c r="D145" s="216" t="s">
        <v>402</v>
      </c>
      <c r="E145" s="240" t="s">
        <v>5</v>
      </c>
      <c r="F145" s="241" t="s">
        <v>8634</v>
      </c>
      <c r="H145" s="242">
        <v>2842.6320000000001</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4" customFormat="1">
      <c r="B146" s="247"/>
      <c r="D146" s="216" t="s">
        <v>402</v>
      </c>
      <c r="E146" s="248" t="s">
        <v>5</v>
      </c>
      <c r="F146" s="249" t="s">
        <v>405</v>
      </c>
      <c r="H146" s="250">
        <v>2842.6320000000001</v>
      </c>
      <c r="I146" s="251"/>
      <c r="L146" s="247"/>
      <c r="M146" s="252"/>
      <c r="N146" s="253"/>
      <c r="O146" s="253"/>
      <c r="P146" s="253"/>
      <c r="Q146" s="253"/>
      <c r="R146" s="253"/>
      <c r="S146" s="253"/>
      <c r="T146" s="254"/>
      <c r="AT146" s="248" t="s">
        <v>402</v>
      </c>
      <c r="AU146" s="248" t="s">
        <v>87</v>
      </c>
      <c r="AV146" s="14" t="s">
        <v>286</v>
      </c>
      <c r="AW146" s="14" t="s">
        <v>43</v>
      </c>
      <c r="AX146" s="14" t="s">
        <v>24</v>
      </c>
      <c r="AY146" s="248" t="s">
        <v>281</v>
      </c>
    </row>
    <row r="147" s="1" customFormat="1" ht="25.5" customHeight="1">
      <c r="B147" s="203"/>
      <c r="C147" s="204" t="s">
        <v>11</v>
      </c>
      <c r="D147" s="204" t="s">
        <v>282</v>
      </c>
      <c r="E147" s="205" t="s">
        <v>8168</v>
      </c>
      <c r="F147" s="206" t="s">
        <v>8635</v>
      </c>
      <c r="G147" s="207" t="s">
        <v>470</v>
      </c>
      <c r="H147" s="208">
        <v>74.721999999999994</v>
      </c>
      <c r="I147" s="209"/>
      <c r="J147" s="210">
        <f>ROUND(I147*H147,2)</f>
        <v>0</v>
      </c>
      <c r="K147" s="206" t="s">
        <v>389</v>
      </c>
      <c r="L147" s="48"/>
      <c r="M147" s="211" t="s">
        <v>5</v>
      </c>
      <c r="N147" s="212" t="s">
        <v>51</v>
      </c>
      <c r="O147" s="49"/>
      <c r="P147" s="213">
        <f>O147*H147</f>
        <v>0</v>
      </c>
      <c r="Q147" s="213">
        <v>0</v>
      </c>
      <c r="R147" s="213">
        <f>Q147*H147</f>
        <v>0</v>
      </c>
      <c r="S147" s="213">
        <v>0</v>
      </c>
      <c r="T147" s="214">
        <f>S147*H147</f>
        <v>0</v>
      </c>
      <c r="AR147" s="26" t="s">
        <v>286</v>
      </c>
      <c r="AT147" s="26" t="s">
        <v>282</v>
      </c>
      <c r="AU147" s="26" t="s">
        <v>87</v>
      </c>
      <c r="AY147" s="26" t="s">
        <v>281</v>
      </c>
      <c r="BE147" s="215">
        <f>IF(N147="základní",J147,0)</f>
        <v>0</v>
      </c>
      <c r="BF147" s="215">
        <f>IF(N147="snížená",J147,0)</f>
        <v>0</v>
      </c>
      <c r="BG147" s="215">
        <f>IF(N147="zákl. přenesená",J147,0)</f>
        <v>0</v>
      </c>
      <c r="BH147" s="215">
        <f>IF(N147="sníž. přenesená",J147,0)</f>
        <v>0</v>
      </c>
      <c r="BI147" s="215">
        <f>IF(N147="nulová",J147,0)</f>
        <v>0</v>
      </c>
      <c r="BJ147" s="26" t="s">
        <v>24</v>
      </c>
      <c r="BK147" s="215">
        <f>ROUND(I147*H147,2)</f>
        <v>0</v>
      </c>
      <c r="BL147" s="26" t="s">
        <v>286</v>
      </c>
      <c r="BM147" s="26" t="s">
        <v>8636</v>
      </c>
    </row>
    <row r="148" s="1" customFormat="1">
      <c r="B148" s="48"/>
      <c r="D148" s="216" t="s">
        <v>288</v>
      </c>
      <c r="F148" s="217" t="s">
        <v>8171</v>
      </c>
      <c r="I148" s="218"/>
      <c r="L148" s="48"/>
      <c r="M148" s="219"/>
      <c r="N148" s="49"/>
      <c r="O148" s="49"/>
      <c r="P148" s="49"/>
      <c r="Q148" s="49"/>
      <c r="R148" s="49"/>
      <c r="S148" s="49"/>
      <c r="T148" s="87"/>
      <c r="AT148" s="26" t="s">
        <v>288</v>
      </c>
      <c r="AU148" s="26" t="s">
        <v>87</v>
      </c>
    </row>
    <row r="149" s="13" customFormat="1">
      <c r="B149" s="239"/>
      <c r="D149" s="216" t="s">
        <v>402</v>
      </c>
      <c r="E149" s="240" t="s">
        <v>5</v>
      </c>
      <c r="F149" s="241" t="s">
        <v>8637</v>
      </c>
      <c r="H149" s="242">
        <v>2.7149999999999999</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3" customFormat="1">
      <c r="B150" s="239"/>
      <c r="D150" s="216" t="s">
        <v>402</v>
      </c>
      <c r="E150" s="240" t="s">
        <v>5</v>
      </c>
      <c r="F150" s="241" t="s">
        <v>8638</v>
      </c>
      <c r="H150" s="242">
        <v>1.96</v>
      </c>
      <c r="I150" s="243"/>
      <c r="L150" s="239"/>
      <c r="M150" s="244"/>
      <c r="N150" s="245"/>
      <c r="O150" s="245"/>
      <c r="P150" s="245"/>
      <c r="Q150" s="245"/>
      <c r="R150" s="245"/>
      <c r="S150" s="245"/>
      <c r="T150" s="246"/>
      <c r="AT150" s="240" t="s">
        <v>402</v>
      </c>
      <c r="AU150" s="240" t="s">
        <v>87</v>
      </c>
      <c r="AV150" s="13" t="s">
        <v>87</v>
      </c>
      <c r="AW150" s="13" t="s">
        <v>43</v>
      </c>
      <c r="AX150" s="13" t="s">
        <v>80</v>
      </c>
      <c r="AY150" s="240" t="s">
        <v>281</v>
      </c>
    </row>
    <row r="151" s="13" customFormat="1">
      <c r="B151" s="239"/>
      <c r="D151" s="216" t="s">
        <v>402</v>
      </c>
      <c r="E151" s="240" t="s">
        <v>5</v>
      </c>
      <c r="F151" s="241" t="s">
        <v>8639</v>
      </c>
      <c r="H151" s="242">
        <v>15.747</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3" customFormat="1">
      <c r="B152" s="239"/>
      <c r="D152" s="216" t="s">
        <v>402</v>
      </c>
      <c r="E152" s="240" t="s">
        <v>5</v>
      </c>
      <c r="F152" s="241" t="s">
        <v>8640</v>
      </c>
      <c r="H152" s="242">
        <v>54.299999999999997</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74.721999999999994</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25.5" customHeight="1">
      <c r="B154" s="203"/>
      <c r="C154" s="204" t="s">
        <v>354</v>
      </c>
      <c r="D154" s="204" t="s">
        <v>282</v>
      </c>
      <c r="E154" s="205" t="s">
        <v>8641</v>
      </c>
      <c r="F154" s="206" t="s">
        <v>8642</v>
      </c>
      <c r="G154" s="207" t="s">
        <v>470</v>
      </c>
      <c r="H154" s="208">
        <v>280.60700000000003</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8643</v>
      </c>
    </row>
    <row r="155" s="1" customFormat="1">
      <c r="B155" s="48"/>
      <c r="D155" s="216" t="s">
        <v>288</v>
      </c>
      <c r="F155" s="217" t="s">
        <v>8644</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8645</v>
      </c>
      <c r="H156" s="242">
        <v>355.32900000000001</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8646</v>
      </c>
      <c r="H157" s="242">
        <v>-74.721999999999994</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4" customFormat="1">
      <c r="B158" s="247"/>
      <c r="D158" s="216" t="s">
        <v>402</v>
      </c>
      <c r="E158" s="248" t="s">
        <v>5</v>
      </c>
      <c r="F158" s="249" t="s">
        <v>405</v>
      </c>
      <c r="H158" s="250">
        <v>280.60700000000003</v>
      </c>
      <c r="I158" s="251"/>
      <c r="L158" s="247"/>
      <c r="M158" s="281"/>
      <c r="N158" s="282"/>
      <c r="O158" s="282"/>
      <c r="P158" s="282"/>
      <c r="Q158" s="282"/>
      <c r="R158" s="282"/>
      <c r="S158" s="282"/>
      <c r="T158" s="283"/>
      <c r="AT158" s="248" t="s">
        <v>402</v>
      </c>
      <c r="AU158" s="248" t="s">
        <v>87</v>
      </c>
      <c r="AV158" s="14" t="s">
        <v>286</v>
      </c>
      <c r="AW158" s="14" t="s">
        <v>43</v>
      </c>
      <c r="AX158" s="14" t="s">
        <v>24</v>
      </c>
      <c r="AY158" s="248" t="s">
        <v>281</v>
      </c>
    </row>
    <row r="159" s="1" customFormat="1" ht="6.96" customHeight="1">
      <c r="B159" s="69"/>
      <c r="C159" s="70"/>
      <c r="D159" s="70"/>
      <c r="E159" s="70"/>
      <c r="F159" s="70"/>
      <c r="G159" s="70"/>
      <c r="H159" s="70"/>
      <c r="I159" s="164"/>
      <c r="J159" s="70"/>
      <c r="K159" s="70"/>
      <c r="L159" s="48"/>
    </row>
  </sheetData>
  <autoFilter ref="C85:K158"/>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8567</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8647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133</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85" customHeight="1">
      <c r="B26" s="146"/>
      <c r="C26" s="147"/>
      <c r="D26" s="147"/>
      <c r="E26" s="46" t="s">
        <v>8569</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ROUND(J89,2)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ROUND(SUM(BE89:BE368), 2)</f>
        <v>0</v>
      </c>
      <c r="G32" s="49"/>
      <c r="H32" s="49"/>
      <c r="I32" s="156">
        <v>0.20999999999999999</v>
      </c>
      <c r="J32" s="155">
        <f>ROUND(ROUND((SUM(BE89:BE368)), 2)*I32, 2)</f>
        <v>0</v>
      </c>
      <c r="K32" s="53"/>
    </row>
    <row r="33" s="1" customFormat="1" ht="14.4" customHeight="1">
      <c r="B33" s="48"/>
      <c r="C33" s="49"/>
      <c r="D33" s="49"/>
      <c r="E33" s="57" t="s">
        <v>52</v>
      </c>
      <c r="F33" s="155">
        <f>ROUND(SUM(BF89:BF368), 2)</f>
        <v>0</v>
      </c>
      <c r="G33" s="49"/>
      <c r="H33" s="49"/>
      <c r="I33" s="156">
        <v>0.14999999999999999</v>
      </c>
      <c r="J33" s="155">
        <f>ROUND(ROUND((SUM(BF89:BF368)), 2)*I33, 2)</f>
        <v>0</v>
      </c>
      <c r="K33" s="53"/>
    </row>
    <row r="34" hidden="1" s="1" customFormat="1" ht="14.4" customHeight="1">
      <c r="B34" s="48"/>
      <c r="C34" s="49"/>
      <c r="D34" s="49"/>
      <c r="E34" s="57" t="s">
        <v>53</v>
      </c>
      <c r="F34" s="155">
        <f>ROUND(SUM(BG89:BG368), 2)</f>
        <v>0</v>
      </c>
      <c r="G34" s="49"/>
      <c r="H34" s="49"/>
      <c r="I34" s="156">
        <v>0.20999999999999999</v>
      </c>
      <c r="J34" s="155">
        <v>0</v>
      </c>
      <c r="K34" s="53"/>
    </row>
    <row r="35" hidden="1" s="1" customFormat="1" ht="14.4" customHeight="1">
      <c r="B35" s="48"/>
      <c r="C35" s="49"/>
      <c r="D35" s="49"/>
      <c r="E35" s="57" t="s">
        <v>54</v>
      </c>
      <c r="F35" s="155">
        <f>ROUND(SUM(BH89:BH368), 2)</f>
        <v>0</v>
      </c>
      <c r="G35" s="49"/>
      <c r="H35" s="49"/>
      <c r="I35" s="156">
        <v>0.14999999999999999</v>
      </c>
      <c r="J35" s="155">
        <v>0</v>
      </c>
      <c r="K35" s="53"/>
    </row>
    <row r="36" hidden="1" s="1" customFormat="1" ht="14.4" customHeight="1">
      <c r="B36" s="48"/>
      <c r="C36" s="49"/>
      <c r="D36" s="49"/>
      <c r="E36" s="57" t="s">
        <v>55</v>
      </c>
      <c r="F36" s="155">
        <f>ROUND(SUM(BI89:BI368),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8567</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I010_2 -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J89</f>
        <v>0</v>
      </c>
      <c r="K60" s="53"/>
      <c r="AU60" s="26" t="s">
        <v>262</v>
      </c>
    </row>
    <row r="61" s="8" customFormat="1" ht="24.96" customHeight="1">
      <c r="B61" s="173"/>
      <c r="C61" s="174"/>
      <c r="D61" s="175" t="s">
        <v>379</v>
      </c>
      <c r="E61" s="176"/>
      <c r="F61" s="176"/>
      <c r="G61" s="176"/>
      <c r="H61" s="176"/>
      <c r="I61" s="177"/>
      <c r="J61" s="178">
        <f>J90</f>
        <v>0</v>
      </c>
      <c r="K61" s="179"/>
    </row>
    <row r="62" s="11" customFormat="1" ht="19.92" customHeight="1">
      <c r="B62" s="223"/>
      <c r="C62" s="224"/>
      <c r="D62" s="225" t="s">
        <v>380</v>
      </c>
      <c r="E62" s="226"/>
      <c r="F62" s="226"/>
      <c r="G62" s="226"/>
      <c r="H62" s="226"/>
      <c r="I62" s="227"/>
      <c r="J62" s="228">
        <f>J91</f>
        <v>0</v>
      </c>
      <c r="K62" s="229"/>
    </row>
    <row r="63" s="11" customFormat="1" ht="19.92" customHeight="1">
      <c r="B63" s="223"/>
      <c r="C63" s="224"/>
      <c r="D63" s="225" t="s">
        <v>381</v>
      </c>
      <c r="E63" s="226"/>
      <c r="F63" s="226"/>
      <c r="G63" s="226"/>
      <c r="H63" s="226"/>
      <c r="I63" s="227"/>
      <c r="J63" s="228">
        <f>J167</f>
        <v>0</v>
      </c>
      <c r="K63" s="229"/>
    </row>
    <row r="64" s="11" customFormat="1" ht="19.92" customHeight="1">
      <c r="B64" s="223"/>
      <c r="C64" s="224"/>
      <c r="D64" s="225" t="s">
        <v>535</v>
      </c>
      <c r="E64" s="226"/>
      <c r="F64" s="226"/>
      <c r="G64" s="226"/>
      <c r="H64" s="226"/>
      <c r="I64" s="227"/>
      <c r="J64" s="228">
        <f>J258</f>
        <v>0</v>
      </c>
      <c r="K64" s="229"/>
    </row>
    <row r="65" s="11" customFormat="1" ht="19.92" customHeight="1">
      <c r="B65" s="223"/>
      <c r="C65" s="224"/>
      <c r="D65" s="225" t="s">
        <v>382</v>
      </c>
      <c r="E65" s="226"/>
      <c r="F65" s="226"/>
      <c r="G65" s="226"/>
      <c r="H65" s="226"/>
      <c r="I65" s="227"/>
      <c r="J65" s="228">
        <f>J340</f>
        <v>0</v>
      </c>
      <c r="K65" s="229"/>
    </row>
    <row r="66" s="8" customFormat="1" ht="24.96" customHeight="1">
      <c r="B66" s="173"/>
      <c r="C66" s="174"/>
      <c r="D66" s="175" t="s">
        <v>5856</v>
      </c>
      <c r="E66" s="176"/>
      <c r="F66" s="176"/>
      <c r="G66" s="176"/>
      <c r="H66" s="176"/>
      <c r="I66" s="177"/>
      <c r="J66" s="178">
        <f>J362</f>
        <v>0</v>
      </c>
      <c r="K66" s="179"/>
    </row>
    <row r="67" s="11" customFormat="1" ht="19.92" customHeight="1">
      <c r="B67" s="223"/>
      <c r="C67" s="224"/>
      <c r="D67" s="225" t="s">
        <v>8348</v>
      </c>
      <c r="E67" s="226"/>
      <c r="F67" s="226"/>
      <c r="G67" s="226"/>
      <c r="H67" s="226"/>
      <c r="I67" s="227"/>
      <c r="J67" s="228">
        <f>J363</f>
        <v>0</v>
      </c>
      <c r="K67" s="229"/>
    </row>
    <row r="68" s="1" customFormat="1" ht="21.84" customHeight="1">
      <c r="B68" s="48"/>
      <c r="C68" s="49"/>
      <c r="D68" s="49"/>
      <c r="E68" s="49"/>
      <c r="F68" s="49"/>
      <c r="G68" s="49"/>
      <c r="H68" s="49"/>
      <c r="I68" s="142"/>
      <c r="J68" s="49"/>
      <c r="K68" s="53"/>
    </row>
    <row r="69" s="1" customFormat="1" ht="6.96" customHeight="1">
      <c r="B69" s="69"/>
      <c r="C69" s="70"/>
      <c r="D69" s="70"/>
      <c r="E69" s="70"/>
      <c r="F69" s="70"/>
      <c r="G69" s="70"/>
      <c r="H69" s="70"/>
      <c r="I69" s="164"/>
      <c r="J69" s="70"/>
      <c r="K69" s="71"/>
    </row>
    <row r="73" s="1" customFormat="1" ht="6.96" customHeight="1">
      <c r="B73" s="72"/>
      <c r="C73" s="73"/>
      <c r="D73" s="73"/>
      <c r="E73" s="73"/>
      <c r="F73" s="73"/>
      <c r="G73" s="73"/>
      <c r="H73" s="73"/>
      <c r="I73" s="165"/>
      <c r="J73" s="73"/>
      <c r="K73" s="73"/>
      <c r="L73" s="48"/>
    </row>
    <row r="74" s="1" customFormat="1" ht="36.96" customHeight="1">
      <c r="B74" s="48"/>
      <c r="C74" s="74" t="s">
        <v>264</v>
      </c>
      <c r="L74" s="48"/>
    </row>
    <row r="75" s="1" customFormat="1" ht="6.96" customHeight="1">
      <c r="B75" s="48"/>
      <c r="L75" s="48"/>
    </row>
    <row r="76" s="1" customFormat="1" ht="14.4" customHeight="1">
      <c r="B76" s="48"/>
      <c r="C76" s="76" t="s">
        <v>19</v>
      </c>
      <c r="L76" s="48"/>
    </row>
    <row r="77" s="1" customFormat="1" ht="16.5" customHeight="1">
      <c r="B77" s="48"/>
      <c r="E77" s="180" t="str">
        <f>E7</f>
        <v>Vzdělávací a výcvikové středisko integrovaného záchranného systému v Jihlavě</v>
      </c>
      <c r="F77" s="76"/>
      <c r="G77" s="76"/>
      <c r="H77" s="76"/>
      <c r="L77" s="48"/>
    </row>
    <row r="78">
      <c r="B78" s="30"/>
      <c r="C78" s="76" t="s">
        <v>254</v>
      </c>
      <c r="L78" s="30"/>
    </row>
    <row r="79" s="1" customFormat="1" ht="16.5" customHeight="1">
      <c r="B79" s="48"/>
      <c r="E79" s="180" t="s">
        <v>8567</v>
      </c>
      <c r="F79" s="1"/>
      <c r="G79" s="1"/>
      <c r="H79" s="1"/>
      <c r="L79" s="48"/>
    </row>
    <row r="80" s="1" customFormat="1" ht="14.4" customHeight="1">
      <c r="B80" s="48"/>
      <c r="C80" s="76" t="s">
        <v>256</v>
      </c>
      <c r="L80" s="48"/>
    </row>
    <row r="81" s="1" customFormat="1" ht="17.25" customHeight="1">
      <c r="B81" s="48"/>
      <c r="E81" s="79" t="str">
        <f>E11</f>
        <v>I010_2 - Architektonicko-stavební řešení</v>
      </c>
      <c r="F81" s="1"/>
      <c r="G81" s="1"/>
      <c r="H81" s="1"/>
      <c r="L81" s="48"/>
    </row>
    <row r="82" s="1" customFormat="1" ht="6.96" customHeight="1">
      <c r="B82" s="48"/>
      <c r="L82" s="48"/>
    </row>
    <row r="83" s="1" customFormat="1" ht="18" customHeight="1">
      <c r="B83" s="48"/>
      <c r="C83" s="76" t="s">
        <v>25</v>
      </c>
      <c r="F83" s="181" t="str">
        <f>F14</f>
        <v>město Jihlava, ul. Vrchlického, areál ZZS Jihlava</v>
      </c>
      <c r="I83" s="182" t="s">
        <v>27</v>
      </c>
      <c r="J83" s="81" t="str">
        <f>IF(J14="","",J14)</f>
        <v>15. 1. 2018</v>
      </c>
      <c r="L83" s="48"/>
    </row>
    <row r="84" s="1" customFormat="1" ht="6.96" customHeight="1">
      <c r="B84" s="48"/>
      <c r="L84" s="48"/>
    </row>
    <row r="85" s="1" customFormat="1">
      <c r="B85" s="48"/>
      <c r="C85" s="76" t="s">
        <v>31</v>
      </c>
      <c r="F85" s="181" t="str">
        <f>E17</f>
        <v>Kraj Vysočina</v>
      </c>
      <c r="I85" s="182" t="s">
        <v>39</v>
      </c>
      <c r="J85" s="181" t="str">
        <f>E23</f>
        <v>PROJEKT CENTRUM NOVA s.r.o.</v>
      </c>
      <c r="L85" s="48"/>
    </row>
    <row r="86" s="1" customFormat="1" ht="14.4" customHeight="1">
      <c r="B86" s="48"/>
      <c r="C86" s="76" t="s">
        <v>37</v>
      </c>
      <c r="F86" s="181" t="str">
        <f>IF(E20="","",E20)</f>
        <v/>
      </c>
      <c r="L86" s="48"/>
    </row>
    <row r="87" s="1" customFormat="1" ht="10.32" customHeight="1">
      <c r="B87" s="48"/>
      <c r="L87" s="48"/>
    </row>
    <row r="88" s="9" customFormat="1" ht="29.28" customHeight="1">
      <c r="B88" s="183"/>
      <c r="C88" s="184" t="s">
        <v>265</v>
      </c>
      <c r="D88" s="185" t="s">
        <v>65</v>
      </c>
      <c r="E88" s="185" t="s">
        <v>61</v>
      </c>
      <c r="F88" s="185" t="s">
        <v>266</v>
      </c>
      <c r="G88" s="185" t="s">
        <v>267</v>
      </c>
      <c r="H88" s="185" t="s">
        <v>268</v>
      </c>
      <c r="I88" s="186" t="s">
        <v>269</v>
      </c>
      <c r="J88" s="185" t="s">
        <v>260</v>
      </c>
      <c r="K88" s="187" t="s">
        <v>270</v>
      </c>
      <c r="L88" s="183"/>
      <c r="M88" s="94" t="s">
        <v>271</v>
      </c>
      <c r="N88" s="95" t="s">
        <v>50</v>
      </c>
      <c r="O88" s="95" t="s">
        <v>272</v>
      </c>
      <c r="P88" s="95" t="s">
        <v>273</v>
      </c>
      <c r="Q88" s="95" t="s">
        <v>274</v>
      </c>
      <c r="R88" s="95" t="s">
        <v>275</v>
      </c>
      <c r="S88" s="95" t="s">
        <v>276</v>
      </c>
      <c r="T88" s="96" t="s">
        <v>277</v>
      </c>
    </row>
    <row r="89" s="1" customFormat="1" ht="29.28" customHeight="1">
      <c r="B89" s="48"/>
      <c r="C89" s="98" t="s">
        <v>261</v>
      </c>
      <c r="J89" s="188">
        <f>BK89</f>
        <v>0</v>
      </c>
      <c r="L89" s="48"/>
      <c r="M89" s="97"/>
      <c r="N89" s="84"/>
      <c r="O89" s="84"/>
      <c r="P89" s="189">
        <f>P90+P362</f>
        <v>0</v>
      </c>
      <c r="Q89" s="84"/>
      <c r="R89" s="189">
        <f>R90+R362</f>
        <v>974.64232932000004</v>
      </c>
      <c r="S89" s="84"/>
      <c r="T89" s="190">
        <f>T90+T362</f>
        <v>0</v>
      </c>
      <c r="AT89" s="26" t="s">
        <v>79</v>
      </c>
      <c r="AU89" s="26" t="s">
        <v>262</v>
      </c>
      <c r="BK89" s="191">
        <f>BK90+BK362</f>
        <v>0</v>
      </c>
    </row>
    <row r="90" s="10" customFormat="1" ht="37.44" customHeight="1">
      <c r="B90" s="192"/>
      <c r="D90" s="193" t="s">
        <v>79</v>
      </c>
      <c r="E90" s="194" t="s">
        <v>383</v>
      </c>
      <c r="F90" s="194" t="s">
        <v>384</v>
      </c>
      <c r="I90" s="195"/>
      <c r="J90" s="196">
        <f>BK90</f>
        <v>0</v>
      </c>
      <c r="L90" s="192"/>
      <c r="M90" s="197"/>
      <c r="N90" s="198"/>
      <c r="O90" s="198"/>
      <c r="P90" s="199">
        <f>P91+P167+P258+P340</f>
        <v>0</v>
      </c>
      <c r="Q90" s="198"/>
      <c r="R90" s="199">
        <f>R91+R167+R258+R340</f>
        <v>973.37512932000004</v>
      </c>
      <c r="S90" s="198"/>
      <c r="T90" s="200">
        <f>T91+T167+T258+T340</f>
        <v>0</v>
      </c>
      <c r="AR90" s="193" t="s">
        <v>24</v>
      </c>
      <c r="AT90" s="201" t="s">
        <v>79</v>
      </c>
      <c r="AU90" s="201" t="s">
        <v>80</v>
      </c>
      <c r="AY90" s="193" t="s">
        <v>281</v>
      </c>
      <c r="BK90" s="202">
        <f>BK91+BK167+BK258+BK340</f>
        <v>0</v>
      </c>
    </row>
    <row r="91" s="10" customFormat="1" ht="19.92" customHeight="1">
      <c r="B91" s="192"/>
      <c r="D91" s="193" t="s">
        <v>79</v>
      </c>
      <c r="E91" s="230" t="s">
        <v>24</v>
      </c>
      <c r="F91" s="230" t="s">
        <v>385</v>
      </c>
      <c r="I91" s="195"/>
      <c r="J91" s="231">
        <f>BK91</f>
        <v>0</v>
      </c>
      <c r="L91" s="192"/>
      <c r="M91" s="197"/>
      <c r="N91" s="198"/>
      <c r="O91" s="198"/>
      <c r="P91" s="199">
        <f>SUM(P92:P166)</f>
        <v>0</v>
      </c>
      <c r="Q91" s="198"/>
      <c r="R91" s="199">
        <f>SUM(R92:R166)</f>
        <v>96.177000000000007</v>
      </c>
      <c r="S91" s="198"/>
      <c r="T91" s="200">
        <f>SUM(T92:T166)</f>
        <v>0</v>
      </c>
      <c r="AR91" s="193" t="s">
        <v>24</v>
      </c>
      <c r="AT91" s="201" t="s">
        <v>79</v>
      </c>
      <c r="AU91" s="201" t="s">
        <v>24</v>
      </c>
      <c r="AY91" s="193" t="s">
        <v>281</v>
      </c>
      <c r="BK91" s="202">
        <f>SUM(BK92:BK166)</f>
        <v>0</v>
      </c>
    </row>
    <row r="92" s="1" customFormat="1" ht="16.5" customHeight="1">
      <c r="B92" s="203"/>
      <c r="C92" s="204" t="s">
        <v>24</v>
      </c>
      <c r="D92" s="204" t="s">
        <v>282</v>
      </c>
      <c r="E92" s="205" t="s">
        <v>6924</v>
      </c>
      <c r="F92" s="206" t="s">
        <v>6925</v>
      </c>
      <c r="G92" s="207" t="s">
        <v>388</v>
      </c>
      <c r="H92" s="208">
        <v>832.70000000000005</v>
      </c>
      <c r="I92" s="209"/>
      <c r="J92" s="210">
        <f>ROUND(I92*H92,2)</f>
        <v>0</v>
      </c>
      <c r="K92" s="206" t="s">
        <v>389</v>
      </c>
      <c r="L92" s="48"/>
      <c r="M92" s="211" t="s">
        <v>5</v>
      </c>
      <c r="N92" s="212" t="s">
        <v>51</v>
      </c>
      <c r="O92" s="49"/>
      <c r="P92" s="213">
        <f>O92*H92</f>
        <v>0</v>
      </c>
      <c r="Q92" s="213">
        <v>0</v>
      </c>
      <c r="R92" s="213">
        <f>Q92*H92</f>
        <v>0</v>
      </c>
      <c r="S92" s="213">
        <v>0</v>
      </c>
      <c r="T92" s="214">
        <f>S92*H92</f>
        <v>0</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8648</v>
      </c>
    </row>
    <row r="93" s="1" customFormat="1">
      <c r="B93" s="48"/>
      <c r="D93" s="216" t="s">
        <v>288</v>
      </c>
      <c r="F93" s="217" t="s">
        <v>6927</v>
      </c>
      <c r="I93" s="218"/>
      <c r="L93" s="48"/>
      <c r="M93" s="219"/>
      <c r="N93" s="49"/>
      <c r="O93" s="49"/>
      <c r="P93" s="49"/>
      <c r="Q93" s="49"/>
      <c r="R93" s="49"/>
      <c r="S93" s="49"/>
      <c r="T93" s="87"/>
      <c r="AT93" s="26" t="s">
        <v>288</v>
      </c>
      <c r="AU93" s="26" t="s">
        <v>87</v>
      </c>
    </row>
    <row r="94" s="12" customFormat="1">
      <c r="B94" s="232"/>
      <c r="D94" s="216" t="s">
        <v>402</v>
      </c>
      <c r="E94" s="233" t="s">
        <v>5</v>
      </c>
      <c r="F94" s="234" t="s">
        <v>8615</v>
      </c>
      <c r="H94" s="233" t="s">
        <v>5</v>
      </c>
      <c r="I94" s="235"/>
      <c r="L94" s="232"/>
      <c r="M94" s="236"/>
      <c r="N94" s="237"/>
      <c r="O94" s="237"/>
      <c r="P94" s="237"/>
      <c r="Q94" s="237"/>
      <c r="R94" s="237"/>
      <c r="S94" s="237"/>
      <c r="T94" s="238"/>
      <c r="AT94" s="233" t="s">
        <v>402</v>
      </c>
      <c r="AU94" s="233" t="s">
        <v>87</v>
      </c>
      <c r="AV94" s="12" t="s">
        <v>24</v>
      </c>
      <c r="AW94" s="12" t="s">
        <v>43</v>
      </c>
      <c r="AX94" s="12" t="s">
        <v>80</v>
      </c>
      <c r="AY94" s="233" t="s">
        <v>281</v>
      </c>
    </row>
    <row r="95" s="13" customFormat="1">
      <c r="B95" s="239"/>
      <c r="D95" s="216" t="s">
        <v>402</v>
      </c>
      <c r="E95" s="240" t="s">
        <v>5</v>
      </c>
      <c r="F95" s="241" t="s">
        <v>8649</v>
      </c>
      <c r="H95" s="242">
        <v>319</v>
      </c>
      <c r="I95" s="243"/>
      <c r="L95" s="239"/>
      <c r="M95" s="244"/>
      <c r="N95" s="245"/>
      <c r="O95" s="245"/>
      <c r="P95" s="245"/>
      <c r="Q95" s="245"/>
      <c r="R95" s="245"/>
      <c r="S95" s="245"/>
      <c r="T95" s="246"/>
      <c r="AT95" s="240" t="s">
        <v>402</v>
      </c>
      <c r="AU95" s="240" t="s">
        <v>87</v>
      </c>
      <c r="AV95" s="13" t="s">
        <v>87</v>
      </c>
      <c r="AW95" s="13" t="s">
        <v>43</v>
      </c>
      <c r="AX95" s="13" t="s">
        <v>80</v>
      </c>
      <c r="AY95" s="240" t="s">
        <v>281</v>
      </c>
    </row>
    <row r="96" s="12" customFormat="1">
      <c r="B96" s="232"/>
      <c r="D96" s="216" t="s">
        <v>402</v>
      </c>
      <c r="E96" s="233" t="s">
        <v>5</v>
      </c>
      <c r="F96" s="234" t="s">
        <v>8600</v>
      </c>
      <c r="H96" s="233" t="s">
        <v>5</v>
      </c>
      <c r="I96" s="235"/>
      <c r="L96" s="232"/>
      <c r="M96" s="236"/>
      <c r="N96" s="237"/>
      <c r="O96" s="237"/>
      <c r="P96" s="237"/>
      <c r="Q96" s="237"/>
      <c r="R96" s="237"/>
      <c r="S96" s="237"/>
      <c r="T96" s="238"/>
      <c r="AT96" s="233" t="s">
        <v>402</v>
      </c>
      <c r="AU96" s="233" t="s">
        <v>87</v>
      </c>
      <c r="AV96" s="12" t="s">
        <v>24</v>
      </c>
      <c r="AW96" s="12" t="s">
        <v>43</v>
      </c>
      <c r="AX96" s="12" t="s">
        <v>80</v>
      </c>
      <c r="AY96" s="233" t="s">
        <v>281</v>
      </c>
    </row>
    <row r="97" s="13" customFormat="1">
      <c r="B97" s="239"/>
      <c r="D97" s="216" t="s">
        <v>402</v>
      </c>
      <c r="E97" s="240" t="s">
        <v>5</v>
      </c>
      <c r="F97" s="241" t="s">
        <v>8595</v>
      </c>
      <c r="H97" s="242">
        <v>95.700000000000003</v>
      </c>
      <c r="I97" s="243"/>
      <c r="L97" s="239"/>
      <c r="M97" s="244"/>
      <c r="N97" s="245"/>
      <c r="O97" s="245"/>
      <c r="P97" s="245"/>
      <c r="Q97" s="245"/>
      <c r="R97" s="245"/>
      <c r="S97" s="245"/>
      <c r="T97" s="246"/>
      <c r="AT97" s="240" t="s">
        <v>402</v>
      </c>
      <c r="AU97" s="240" t="s">
        <v>87</v>
      </c>
      <c r="AV97" s="13" t="s">
        <v>87</v>
      </c>
      <c r="AW97" s="13" t="s">
        <v>43</v>
      </c>
      <c r="AX97" s="13" t="s">
        <v>80</v>
      </c>
      <c r="AY97" s="240" t="s">
        <v>281</v>
      </c>
    </row>
    <row r="98" s="12" customFormat="1">
      <c r="B98" s="232"/>
      <c r="D98" s="216" t="s">
        <v>402</v>
      </c>
      <c r="E98" s="233" t="s">
        <v>5</v>
      </c>
      <c r="F98" s="234" t="s">
        <v>8650</v>
      </c>
      <c r="H98" s="233" t="s">
        <v>5</v>
      </c>
      <c r="I98" s="235"/>
      <c r="L98" s="232"/>
      <c r="M98" s="236"/>
      <c r="N98" s="237"/>
      <c r="O98" s="237"/>
      <c r="P98" s="237"/>
      <c r="Q98" s="237"/>
      <c r="R98" s="237"/>
      <c r="S98" s="237"/>
      <c r="T98" s="238"/>
      <c r="AT98" s="233" t="s">
        <v>402</v>
      </c>
      <c r="AU98" s="233" t="s">
        <v>87</v>
      </c>
      <c r="AV98" s="12" t="s">
        <v>24</v>
      </c>
      <c r="AW98" s="12" t="s">
        <v>43</v>
      </c>
      <c r="AX98" s="12" t="s">
        <v>80</v>
      </c>
      <c r="AY98" s="233" t="s">
        <v>281</v>
      </c>
    </row>
    <row r="99" s="13" customFormat="1">
      <c r="B99" s="239"/>
      <c r="D99" s="216" t="s">
        <v>402</v>
      </c>
      <c r="E99" s="240" t="s">
        <v>5</v>
      </c>
      <c r="F99" s="241" t="s">
        <v>8651</v>
      </c>
      <c r="H99" s="242">
        <v>126.5</v>
      </c>
      <c r="I99" s="243"/>
      <c r="L99" s="239"/>
      <c r="M99" s="244"/>
      <c r="N99" s="245"/>
      <c r="O99" s="245"/>
      <c r="P99" s="245"/>
      <c r="Q99" s="245"/>
      <c r="R99" s="245"/>
      <c r="S99" s="245"/>
      <c r="T99" s="246"/>
      <c r="AT99" s="240" t="s">
        <v>402</v>
      </c>
      <c r="AU99" s="240" t="s">
        <v>87</v>
      </c>
      <c r="AV99" s="13" t="s">
        <v>87</v>
      </c>
      <c r="AW99" s="13" t="s">
        <v>43</v>
      </c>
      <c r="AX99" s="13" t="s">
        <v>80</v>
      </c>
      <c r="AY99" s="240" t="s">
        <v>281</v>
      </c>
    </row>
    <row r="100" s="12" customFormat="1">
      <c r="B100" s="232"/>
      <c r="D100" s="216" t="s">
        <v>402</v>
      </c>
      <c r="E100" s="233" t="s">
        <v>5</v>
      </c>
      <c r="F100" s="234" t="s">
        <v>8652</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8653</v>
      </c>
      <c r="H101" s="242">
        <v>11</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2" customFormat="1">
      <c r="B102" s="232"/>
      <c r="D102" s="216" t="s">
        <v>402</v>
      </c>
      <c r="E102" s="233" t="s">
        <v>5</v>
      </c>
      <c r="F102" s="234" t="s">
        <v>8610</v>
      </c>
      <c r="H102" s="233" t="s">
        <v>5</v>
      </c>
      <c r="I102" s="235"/>
      <c r="L102" s="232"/>
      <c r="M102" s="236"/>
      <c r="N102" s="237"/>
      <c r="O102" s="237"/>
      <c r="P102" s="237"/>
      <c r="Q102" s="237"/>
      <c r="R102" s="237"/>
      <c r="S102" s="237"/>
      <c r="T102" s="238"/>
      <c r="AT102" s="233" t="s">
        <v>402</v>
      </c>
      <c r="AU102" s="233" t="s">
        <v>87</v>
      </c>
      <c r="AV102" s="12" t="s">
        <v>24</v>
      </c>
      <c r="AW102" s="12" t="s">
        <v>43</v>
      </c>
      <c r="AX102" s="12" t="s">
        <v>80</v>
      </c>
      <c r="AY102" s="233" t="s">
        <v>281</v>
      </c>
    </row>
    <row r="103" s="13" customFormat="1">
      <c r="B103" s="239"/>
      <c r="D103" s="216" t="s">
        <v>402</v>
      </c>
      <c r="E103" s="240" t="s">
        <v>5</v>
      </c>
      <c r="F103" s="241" t="s">
        <v>8654</v>
      </c>
      <c r="H103" s="242">
        <v>264</v>
      </c>
      <c r="I103" s="243"/>
      <c r="L103" s="239"/>
      <c r="M103" s="244"/>
      <c r="N103" s="245"/>
      <c r="O103" s="245"/>
      <c r="P103" s="245"/>
      <c r="Q103" s="245"/>
      <c r="R103" s="245"/>
      <c r="S103" s="245"/>
      <c r="T103" s="246"/>
      <c r="AT103" s="240" t="s">
        <v>402</v>
      </c>
      <c r="AU103" s="240" t="s">
        <v>87</v>
      </c>
      <c r="AV103" s="13" t="s">
        <v>87</v>
      </c>
      <c r="AW103" s="13" t="s">
        <v>43</v>
      </c>
      <c r="AX103" s="13" t="s">
        <v>80</v>
      </c>
      <c r="AY103" s="240" t="s">
        <v>281</v>
      </c>
    </row>
    <row r="104" s="12" customFormat="1">
      <c r="B104" s="232"/>
      <c r="D104" s="216" t="s">
        <v>402</v>
      </c>
      <c r="E104" s="233" t="s">
        <v>5</v>
      </c>
      <c r="F104" s="234" t="s">
        <v>8581</v>
      </c>
      <c r="H104" s="233" t="s">
        <v>5</v>
      </c>
      <c r="I104" s="235"/>
      <c r="L104" s="232"/>
      <c r="M104" s="236"/>
      <c r="N104" s="237"/>
      <c r="O104" s="237"/>
      <c r="P104" s="237"/>
      <c r="Q104" s="237"/>
      <c r="R104" s="237"/>
      <c r="S104" s="237"/>
      <c r="T104" s="238"/>
      <c r="AT104" s="233" t="s">
        <v>402</v>
      </c>
      <c r="AU104" s="233" t="s">
        <v>87</v>
      </c>
      <c r="AV104" s="12" t="s">
        <v>24</v>
      </c>
      <c r="AW104" s="12" t="s">
        <v>43</v>
      </c>
      <c r="AX104" s="12" t="s">
        <v>80</v>
      </c>
      <c r="AY104" s="233" t="s">
        <v>281</v>
      </c>
    </row>
    <row r="105" s="13" customFormat="1">
      <c r="B105" s="239"/>
      <c r="D105" s="216" t="s">
        <v>402</v>
      </c>
      <c r="E105" s="240" t="s">
        <v>5</v>
      </c>
      <c r="F105" s="241" t="s">
        <v>8576</v>
      </c>
      <c r="H105" s="242">
        <v>16.5</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832.70000000000005</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55" t="s">
        <v>87</v>
      </c>
      <c r="D107" s="255" t="s">
        <v>512</v>
      </c>
      <c r="E107" s="256" t="s">
        <v>6931</v>
      </c>
      <c r="F107" s="257" t="s">
        <v>6932</v>
      </c>
      <c r="G107" s="258" t="s">
        <v>470</v>
      </c>
      <c r="H107" s="259">
        <v>96.177000000000007</v>
      </c>
      <c r="I107" s="260"/>
      <c r="J107" s="261">
        <f>ROUND(I107*H107,2)</f>
        <v>0</v>
      </c>
      <c r="K107" s="257" t="s">
        <v>389</v>
      </c>
      <c r="L107" s="262"/>
      <c r="M107" s="263" t="s">
        <v>5</v>
      </c>
      <c r="N107" s="264" t="s">
        <v>51</v>
      </c>
      <c r="O107" s="49"/>
      <c r="P107" s="213">
        <f>O107*H107</f>
        <v>0</v>
      </c>
      <c r="Q107" s="213">
        <v>1</v>
      </c>
      <c r="R107" s="213">
        <f>Q107*H107</f>
        <v>96.177000000000007</v>
      </c>
      <c r="S107" s="213">
        <v>0</v>
      </c>
      <c r="T107" s="214">
        <f>S107*H107</f>
        <v>0</v>
      </c>
      <c r="AR107" s="26" t="s">
        <v>316</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286</v>
      </c>
      <c r="BM107" s="26" t="s">
        <v>8655</v>
      </c>
    </row>
    <row r="108" s="1" customFormat="1">
      <c r="B108" s="48"/>
      <c r="D108" s="216" t="s">
        <v>288</v>
      </c>
      <c r="F108" s="217" t="s">
        <v>6934</v>
      </c>
      <c r="I108" s="218"/>
      <c r="L108" s="48"/>
      <c r="M108" s="219"/>
      <c r="N108" s="49"/>
      <c r="O108" s="49"/>
      <c r="P108" s="49"/>
      <c r="Q108" s="49"/>
      <c r="R108" s="49"/>
      <c r="S108" s="49"/>
      <c r="T108" s="87"/>
      <c r="AT108" s="26" t="s">
        <v>288</v>
      </c>
      <c r="AU108" s="26" t="s">
        <v>87</v>
      </c>
    </row>
    <row r="109" s="12" customFormat="1">
      <c r="B109" s="232"/>
      <c r="D109" s="216" t="s">
        <v>402</v>
      </c>
      <c r="E109" s="233" t="s">
        <v>5</v>
      </c>
      <c r="F109" s="234" t="s">
        <v>6935</v>
      </c>
      <c r="H109" s="233" t="s">
        <v>5</v>
      </c>
      <c r="I109" s="235"/>
      <c r="L109" s="232"/>
      <c r="M109" s="236"/>
      <c r="N109" s="237"/>
      <c r="O109" s="237"/>
      <c r="P109" s="237"/>
      <c r="Q109" s="237"/>
      <c r="R109" s="237"/>
      <c r="S109" s="237"/>
      <c r="T109" s="238"/>
      <c r="AT109" s="233" t="s">
        <v>402</v>
      </c>
      <c r="AU109" s="233" t="s">
        <v>87</v>
      </c>
      <c r="AV109" s="12" t="s">
        <v>24</v>
      </c>
      <c r="AW109" s="12" t="s">
        <v>43</v>
      </c>
      <c r="AX109" s="12" t="s">
        <v>80</v>
      </c>
      <c r="AY109" s="233" t="s">
        <v>281</v>
      </c>
    </row>
    <row r="110" s="13" customFormat="1">
      <c r="B110" s="239"/>
      <c r="D110" s="216" t="s">
        <v>402</v>
      </c>
      <c r="E110" s="240" t="s">
        <v>5</v>
      </c>
      <c r="F110" s="241" t="s">
        <v>8656</v>
      </c>
      <c r="H110" s="242">
        <v>91.596999999999994</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3" customFormat="1">
      <c r="B111" s="239"/>
      <c r="D111" s="216" t="s">
        <v>402</v>
      </c>
      <c r="E111" s="240" t="s">
        <v>5</v>
      </c>
      <c r="F111" s="241" t="s">
        <v>8657</v>
      </c>
      <c r="H111" s="242">
        <v>4.5800000000000001</v>
      </c>
      <c r="I111" s="243"/>
      <c r="L111" s="239"/>
      <c r="M111" s="244"/>
      <c r="N111" s="245"/>
      <c r="O111" s="245"/>
      <c r="P111" s="245"/>
      <c r="Q111" s="245"/>
      <c r="R111" s="245"/>
      <c r="S111" s="245"/>
      <c r="T111" s="246"/>
      <c r="AT111" s="240" t="s">
        <v>402</v>
      </c>
      <c r="AU111" s="240" t="s">
        <v>87</v>
      </c>
      <c r="AV111" s="13" t="s">
        <v>87</v>
      </c>
      <c r="AW111" s="13" t="s">
        <v>43</v>
      </c>
      <c r="AX111" s="13" t="s">
        <v>80</v>
      </c>
      <c r="AY111" s="240" t="s">
        <v>281</v>
      </c>
    </row>
    <row r="112" s="14" customFormat="1">
      <c r="B112" s="247"/>
      <c r="D112" s="216" t="s">
        <v>402</v>
      </c>
      <c r="E112" s="248" t="s">
        <v>5</v>
      </c>
      <c r="F112" s="249" t="s">
        <v>405</v>
      </c>
      <c r="H112" s="250">
        <v>96.177000000000007</v>
      </c>
      <c r="I112" s="251"/>
      <c r="L112" s="247"/>
      <c r="M112" s="252"/>
      <c r="N112" s="253"/>
      <c r="O112" s="253"/>
      <c r="P112" s="253"/>
      <c r="Q112" s="253"/>
      <c r="R112" s="253"/>
      <c r="S112" s="253"/>
      <c r="T112" s="254"/>
      <c r="AT112" s="248" t="s">
        <v>402</v>
      </c>
      <c r="AU112" s="248" t="s">
        <v>87</v>
      </c>
      <c r="AV112" s="14" t="s">
        <v>286</v>
      </c>
      <c r="AW112" s="14" t="s">
        <v>43</v>
      </c>
      <c r="AX112" s="14" t="s">
        <v>24</v>
      </c>
      <c r="AY112" s="248" t="s">
        <v>281</v>
      </c>
    </row>
    <row r="113" s="1" customFormat="1" ht="16.5" customHeight="1">
      <c r="B113" s="203"/>
      <c r="C113" s="204" t="s">
        <v>294</v>
      </c>
      <c r="D113" s="204" t="s">
        <v>282</v>
      </c>
      <c r="E113" s="205" t="s">
        <v>555</v>
      </c>
      <c r="F113" s="206" t="s">
        <v>556</v>
      </c>
      <c r="G113" s="207" t="s">
        <v>408</v>
      </c>
      <c r="H113" s="208">
        <v>66.465000000000003</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8658</v>
      </c>
    </row>
    <row r="114" s="1" customFormat="1">
      <c r="B114" s="48"/>
      <c r="D114" s="216" t="s">
        <v>288</v>
      </c>
      <c r="F114" s="217" t="s">
        <v>558</v>
      </c>
      <c r="I114" s="218"/>
      <c r="L114" s="48"/>
      <c r="M114" s="219"/>
      <c r="N114" s="49"/>
      <c r="O114" s="49"/>
      <c r="P114" s="49"/>
      <c r="Q114" s="49"/>
      <c r="R114" s="49"/>
      <c r="S114" s="49"/>
      <c r="T114" s="87"/>
      <c r="AT114" s="26" t="s">
        <v>288</v>
      </c>
      <c r="AU114" s="26" t="s">
        <v>87</v>
      </c>
    </row>
    <row r="115" s="12" customFormat="1">
      <c r="B115" s="232"/>
      <c r="D115" s="216" t="s">
        <v>402</v>
      </c>
      <c r="E115" s="233" t="s">
        <v>5</v>
      </c>
      <c r="F115" s="234" t="s">
        <v>8659</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8660</v>
      </c>
      <c r="H116" s="242">
        <v>37.125</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8661</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8662</v>
      </c>
      <c r="H118" s="242">
        <v>26.84</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2" customFormat="1">
      <c r="B119" s="232"/>
      <c r="D119" s="216" t="s">
        <v>402</v>
      </c>
      <c r="E119" s="233" t="s">
        <v>5</v>
      </c>
      <c r="F119" s="234" t="s">
        <v>8652</v>
      </c>
      <c r="H119" s="233" t="s">
        <v>5</v>
      </c>
      <c r="I119" s="235"/>
      <c r="L119" s="232"/>
      <c r="M119" s="236"/>
      <c r="N119" s="237"/>
      <c r="O119" s="237"/>
      <c r="P119" s="237"/>
      <c r="Q119" s="237"/>
      <c r="R119" s="237"/>
      <c r="S119" s="237"/>
      <c r="T119" s="238"/>
      <c r="AT119" s="233" t="s">
        <v>402</v>
      </c>
      <c r="AU119" s="233" t="s">
        <v>87</v>
      </c>
      <c r="AV119" s="12" t="s">
        <v>24</v>
      </c>
      <c r="AW119" s="12" t="s">
        <v>43</v>
      </c>
      <c r="AX119" s="12" t="s">
        <v>80</v>
      </c>
      <c r="AY119" s="233" t="s">
        <v>281</v>
      </c>
    </row>
    <row r="120" s="13" customFormat="1">
      <c r="B120" s="239"/>
      <c r="D120" s="216" t="s">
        <v>402</v>
      </c>
      <c r="E120" s="240" t="s">
        <v>5</v>
      </c>
      <c r="F120" s="241" t="s">
        <v>8663</v>
      </c>
      <c r="H120" s="242">
        <v>2.5</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4" customFormat="1">
      <c r="B121" s="247"/>
      <c r="D121" s="216" t="s">
        <v>402</v>
      </c>
      <c r="E121" s="248" t="s">
        <v>5</v>
      </c>
      <c r="F121" s="249" t="s">
        <v>405</v>
      </c>
      <c r="H121" s="250">
        <v>66.465000000000003</v>
      </c>
      <c r="I121" s="251"/>
      <c r="L121" s="247"/>
      <c r="M121" s="252"/>
      <c r="N121" s="253"/>
      <c r="O121" s="253"/>
      <c r="P121" s="253"/>
      <c r="Q121" s="253"/>
      <c r="R121" s="253"/>
      <c r="S121" s="253"/>
      <c r="T121" s="254"/>
      <c r="AT121" s="248" t="s">
        <v>402</v>
      </c>
      <c r="AU121" s="248" t="s">
        <v>87</v>
      </c>
      <c r="AV121" s="14" t="s">
        <v>286</v>
      </c>
      <c r="AW121" s="14" t="s">
        <v>43</v>
      </c>
      <c r="AX121" s="14" t="s">
        <v>24</v>
      </c>
      <c r="AY121" s="248" t="s">
        <v>281</v>
      </c>
    </row>
    <row r="122" s="1" customFormat="1" ht="16.5" customHeight="1">
      <c r="B122" s="203"/>
      <c r="C122" s="204" t="s">
        <v>286</v>
      </c>
      <c r="D122" s="204" t="s">
        <v>282</v>
      </c>
      <c r="E122" s="205" t="s">
        <v>6949</v>
      </c>
      <c r="F122" s="206" t="s">
        <v>6950</v>
      </c>
      <c r="G122" s="207" t="s">
        <v>408</v>
      </c>
      <c r="H122" s="208">
        <v>143.55000000000001</v>
      </c>
      <c r="I122" s="209"/>
      <c r="J122" s="210">
        <f>ROUND(I122*H122,2)</f>
        <v>0</v>
      </c>
      <c r="K122" s="206" t="s">
        <v>389</v>
      </c>
      <c r="L122" s="48"/>
      <c r="M122" s="211" t="s">
        <v>5</v>
      </c>
      <c r="N122" s="212" t="s">
        <v>51</v>
      </c>
      <c r="O122" s="49"/>
      <c r="P122" s="213">
        <f>O122*H122</f>
        <v>0</v>
      </c>
      <c r="Q122" s="213">
        <v>0</v>
      </c>
      <c r="R122" s="213">
        <f>Q122*H122</f>
        <v>0</v>
      </c>
      <c r="S122" s="213">
        <v>0</v>
      </c>
      <c r="T122" s="214">
        <f>S122*H122</f>
        <v>0</v>
      </c>
      <c r="AR122" s="26" t="s">
        <v>286</v>
      </c>
      <c r="AT122" s="26" t="s">
        <v>282</v>
      </c>
      <c r="AU122" s="26" t="s">
        <v>87</v>
      </c>
      <c r="AY122" s="26" t="s">
        <v>281</v>
      </c>
      <c r="BE122" s="215">
        <f>IF(N122="základní",J122,0)</f>
        <v>0</v>
      </c>
      <c r="BF122" s="215">
        <f>IF(N122="snížená",J122,0)</f>
        <v>0</v>
      </c>
      <c r="BG122" s="215">
        <f>IF(N122="zákl. přenesená",J122,0)</f>
        <v>0</v>
      </c>
      <c r="BH122" s="215">
        <f>IF(N122="sníž. přenesená",J122,0)</f>
        <v>0</v>
      </c>
      <c r="BI122" s="215">
        <f>IF(N122="nulová",J122,0)</f>
        <v>0</v>
      </c>
      <c r="BJ122" s="26" t="s">
        <v>24</v>
      </c>
      <c r="BK122" s="215">
        <f>ROUND(I122*H122,2)</f>
        <v>0</v>
      </c>
      <c r="BL122" s="26" t="s">
        <v>286</v>
      </c>
      <c r="BM122" s="26" t="s">
        <v>8664</v>
      </c>
    </row>
    <row r="123" s="1" customFormat="1">
      <c r="B123" s="48"/>
      <c r="D123" s="216" t="s">
        <v>288</v>
      </c>
      <c r="F123" s="217" t="s">
        <v>6952</v>
      </c>
      <c r="I123" s="218"/>
      <c r="L123" s="48"/>
      <c r="M123" s="219"/>
      <c r="N123" s="49"/>
      <c r="O123" s="49"/>
      <c r="P123" s="49"/>
      <c r="Q123" s="49"/>
      <c r="R123" s="49"/>
      <c r="S123" s="49"/>
      <c r="T123" s="87"/>
      <c r="AT123" s="26" t="s">
        <v>288</v>
      </c>
      <c r="AU123" s="26" t="s">
        <v>87</v>
      </c>
    </row>
    <row r="124" s="12" customFormat="1">
      <c r="B124" s="232"/>
      <c r="D124" s="216" t="s">
        <v>402</v>
      </c>
      <c r="E124" s="233" t="s">
        <v>5</v>
      </c>
      <c r="F124" s="234" t="s">
        <v>8615</v>
      </c>
      <c r="H124" s="233" t="s">
        <v>5</v>
      </c>
      <c r="I124" s="235"/>
      <c r="L124" s="232"/>
      <c r="M124" s="236"/>
      <c r="N124" s="237"/>
      <c r="O124" s="237"/>
      <c r="P124" s="237"/>
      <c r="Q124" s="237"/>
      <c r="R124" s="237"/>
      <c r="S124" s="237"/>
      <c r="T124" s="238"/>
      <c r="AT124" s="233" t="s">
        <v>402</v>
      </c>
      <c r="AU124" s="233" t="s">
        <v>87</v>
      </c>
      <c r="AV124" s="12" t="s">
        <v>24</v>
      </c>
      <c r="AW124" s="12" t="s">
        <v>43</v>
      </c>
      <c r="AX124" s="12" t="s">
        <v>80</v>
      </c>
      <c r="AY124" s="233" t="s">
        <v>281</v>
      </c>
    </row>
    <row r="125" s="13" customFormat="1">
      <c r="B125" s="239"/>
      <c r="D125" s="216" t="s">
        <v>402</v>
      </c>
      <c r="E125" s="240" t="s">
        <v>5</v>
      </c>
      <c r="F125" s="241" t="s">
        <v>8665</v>
      </c>
      <c r="H125" s="242">
        <v>143.55000000000001</v>
      </c>
      <c r="I125" s="243"/>
      <c r="L125" s="239"/>
      <c r="M125" s="244"/>
      <c r="N125" s="245"/>
      <c r="O125" s="245"/>
      <c r="P125" s="245"/>
      <c r="Q125" s="245"/>
      <c r="R125" s="245"/>
      <c r="S125" s="245"/>
      <c r="T125" s="246"/>
      <c r="AT125" s="240" t="s">
        <v>402</v>
      </c>
      <c r="AU125" s="240" t="s">
        <v>87</v>
      </c>
      <c r="AV125" s="13" t="s">
        <v>87</v>
      </c>
      <c r="AW125" s="13" t="s">
        <v>43</v>
      </c>
      <c r="AX125" s="13" t="s">
        <v>80</v>
      </c>
      <c r="AY125" s="240" t="s">
        <v>281</v>
      </c>
    </row>
    <row r="126" s="14" customFormat="1">
      <c r="B126" s="247"/>
      <c r="D126" s="216" t="s">
        <v>402</v>
      </c>
      <c r="E126" s="248" t="s">
        <v>5</v>
      </c>
      <c r="F126" s="249" t="s">
        <v>405</v>
      </c>
      <c r="H126" s="250">
        <v>143.55000000000001</v>
      </c>
      <c r="I126" s="251"/>
      <c r="L126" s="247"/>
      <c r="M126" s="252"/>
      <c r="N126" s="253"/>
      <c r="O126" s="253"/>
      <c r="P126" s="253"/>
      <c r="Q126" s="253"/>
      <c r="R126" s="253"/>
      <c r="S126" s="253"/>
      <c r="T126" s="254"/>
      <c r="AT126" s="248" t="s">
        <v>402</v>
      </c>
      <c r="AU126" s="248" t="s">
        <v>87</v>
      </c>
      <c r="AV126" s="14" t="s">
        <v>286</v>
      </c>
      <c r="AW126" s="14" t="s">
        <v>43</v>
      </c>
      <c r="AX126" s="14" t="s">
        <v>24</v>
      </c>
      <c r="AY126" s="248" t="s">
        <v>281</v>
      </c>
    </row>
    <row r="127" s="1" customFormat="1" ht="16.5" customHeight="1">
      <c r="B127" s="203"/>
      <c r="C127" s="204" t="s">
        <v>280</v>
      </c>
      <c r="D127" s="204" t="s">
        <v>282</v>
      </c>
      <c r="E127" s="205" t="s">
        <v>569</v>
      </c>
      <c r="F127" s="206" t="s">
        <v>570</v>
      </c>
      <c r="G127" s="207" t="s">
        <v>408</v>
      </c>
      <c r="H127" s="208">
        <v>33</v>
      </c>
      <c r="I127" s="209"/>
      <c r="J127" s="210">
        <f>ROUND(I127*H127,2)</f>
        <v>0</v>
      </c>
      <c r="K127" s="206" t="s">
        <v>389</v>
      </c>
      <c r="L127" s="48"/>
      <c r="M127" s="211" t="s">
        <v>5</v>
      </c>
      <c r="N127" s="212" t="s">
        <v>51</v>
      </c>
      <c r="O127" s="49"/>
      <c r="P127" s="213">
        <f>O127*H127</f>
        <v>0</v>
      </c>
      <c r="Q127" s="213">
        <v>0</v>
      </c>
      <c r="R127" s="213">
        <f>Q127*H127</f>
        <v>0</v>
      </c>
      <c r="S127" s="213">
        <v>0</v>
      </c>
      <c r="T127" s="214">
        <f>S127*H127</f>
        <v>0</v>
      </c>
      <c r="AR127" s="26" t="s">
        <v>286</v>
      </c>
      <c r="AT127" s="26" t="s">
        <v>282</v>
      </c>
      <c r="AU127" s="26" t="s">
        <v>87</v>
      </c>
      <c r="AY127" s="26" t="s">
        <v>281</v>
      </c>
      <c r="BE127" s="215">
        <f>IF(N127="základní",J127,0)</f>
        <v>0</v>
      </c>
      <c r="BF127" s="215">
        <f>IF(N127="snížená",J127,0)</f>
        <v>0</v>
      </c>
      <c r="BG127" s="215">
        <f>IF(N127="zákl. přenesená",J127,0)</f>
        <v>0</v>
      </c>
      <c r="BH127" s="215">
        <f>IF(N127="sníž. přenesená",J127,0)</f>
        <v>0</v>
      </c>
      <c r="BI127" s="215">
        <f>IF(N127="nulová",J127,0)</f>
        <v>0</v>
      </c>
      <c r="BJ127" s="26" t="s">
        <v>24</v>
      </c>
      <c r="BK127" s="215">
        <f>ROUND(I127*H127,2)</f>
        <v>0</v>
      </c>
      <c r="BL127" s="26" t="s">
        <v>286</v>
      </c>
      <c r="BM127" s="26" t="s">
        <v>8666</v>
      </c>
    </row>
    <row r="128" s="1" customFormat="1">
      <c r="B128" s="48"/>
      <c r="D128" s="216" t="s">
        <v>288</v>
      </c>
      <c r="F128" s="217" t="s">
        <v>572</v>
      </c>
      <c r="I128" s="218"/>
      <c r="L128" s="48"/>
      <c r="M128" s="219"/>
      <c r="N128" s="49"/>
      <c r="O128" s="49"/>
      <c r="P128" s="49"/>
      <c r="Q128" s="49"/>
      <c r="R128" s="49"/>
      <c r="S128" s="49"/>
      <c r="T128" s="87"/>
      <c r="AT128" s="26" t="s">
        <v>288</v>
      </c>
      <c r="AU128" s="26" t="s">
        <v>87</v>
      </c>
    </row>
    <row r="129" s="12" customFormat="1">
      <c r="B129" s="232"/>
      <c r="D129" s="216" t="s">
        <v>402</v>
      </c>
      <c r="E129" s="233" t="s">
        <v>5</v>
      </c>
      <c r="F129" s="234" t="s">
        <v>573</v>
      </c>
      <c r="H129" s="233" t="s">
        <v>5</v>
      </c>
      <c r="I129" s="235"/>
      <c r="L129" s="232"/>
      <c r="M129" s="236"/>
      <c r="N129" s="237"/>
      <c r="O129" s="237"/>
      <c r="P129" s="237"/>
      <c r="Q129" s="237"/>
      <c r="R129" s="237"/>
      <c r="S129" s="237"/>
      <c r="T129" s="238"/>
      <c r="AT129" s="233" t="s">
        <v>402</v>
      </c>
      <c r="AU129" s="233" t="s">
        <v>87</v>
      </c>
      <c r="AV129" s="12" t="s">
        <v>24</v>
      </c>
      <c r="AW129" s="12" t="s">
        <v>43</v>
      </c>
      <c r="AX129" s="12" t="s">
        <v>80</v>
      </c>
      <c r="AY129" s="233" t="s">
        <v>281</v>
      </c>
    </row>
    <row r="130" s="13" customFormat="1">
      <c r="B130" s="239"/>
      <c r="D130" s="216" t="s">
        <v>402</v>
      </c>
      <c r="E130" s="240" t="s">
        <v>5</v>
      </c>
      <c r="F130" s="241" t="s">
        <v>8667</v>
      </c>
      <c r="H130" s="242">
        <v>16.5</v>
      </c>
      <c r="I130" s="243"/>
      <c r="L130" s="239"/>
      <c r="M130" s="244"/>
      <c r="N130" s="245"/>
      <c r="O130" s="245"/>
      <c r="P130" s="245"/>
      <c r="Q130" s="245"/>
      <c r="R130" s="245"/>
      <c r="S130" s="245"/>
      <c r="T130" s="246"/>
      <c r="AT130" s="240" t="s">
        <v>402</v>
      </c>
      <c r="AU130" s="240" t="s">
        <v>87</v>
      </c>
      <c r="AV130" s="13" t="s">
        <v>87</v>
      </c>
      <c r="AW130" s="13" t="s">
        <v>43</v>
      </c>
      <c r="AX130" s="13" t="s">
        <v>80</v>
      </c>
      <c r="AY130" s="240" t="s">
        <v>281</v>
      </c>
    </row>
    <row r="131" s="12" customFormat="1">
      <c r="B131" s="232"/>
      <c r="D131" s="216" t="s">
        <v>402</v>
      </c>
      <c r="E131" s="233" t="s">
        <v>5</v>
      </c>
      <c r="F131" s="234" t="s">
        <v>575</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8667</v>
      </c>
      <c r="H132" s="242">
        <v>16.5</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4" customFormat="1">
      <c r="B133" s="247"/>
      <c r="D133" s="216" t="s">
        <v>402</v>
      </c>
      <c r="E133" s="248" t="s">
        <v>5</v>
      </c>
      <c r="F133" s="249" t="s">
        <v>405</v>
      </c>
      <c r="H133" s="250">
        <v>33</v>
      </c>
      <c r="I133" s="251"/>
      <c r="L133" s="247"/>
      <c r="M133" s="252"/>
      <c r="N133" s="253"/>
      <c r="O133" s="253"/>
      <c r="P133" s="253"/>
      <c r="Q133" s="253"/>
      <c r="R133" s="253"/>
      <c r="S133" s="253"/>
      <c r="T133" s="254"/>
      <c r="AT133" s="248" t="s">
        <v>402</v>
      </c>
      <c r="AU133" s="248" t="s">
        <v>87</v>
      </c>
      <c r="AV133" s="14" t="s">
        <v>286</v>
      </c>
      <c r="AW133" s="14" t="s">
        <v>43</v>
      </c>
      <c r="AX133" s="14" t="s">
        <v>24</v>
      </c>
      <c r="AY133" s="248" t="s">
        <v>281</v>
      </c>
    </row>
    <row r="134" s="1" customFormat="1" ht="16.5" customHeight="1">
      <c r="B134" s="203"/>
      <c r="C134" s="204" t="s">
        <v>307</v>
      </c>
      <c r="D134" s="204" t="s">
        <v>282</v>
      </c>
      <c r="E134" s="205" t="s">
        <v>458</v>
      </c>
      <c r="F134" s="206" t="s">
        <v>459</v>
      </c>
      <c r="G134" s="207" t="s">
        <v>408</v>
      </c>
      <c r="H134" s="208">
        <v>193.51499999999999</v>
      </c>
      <c r="I134" s="209"/>
      <c r="J134" s="210">
        <f>ROUND(I134*H134,2)</f>
        <v>0</v>
      </c>
      <c r="K134" s="206" t="s">
        <v>389</v>
      </c>
      <c r="L134" s="48"/>
      <c r="M134" s="211" t="s">
        <v>5</v>
      </c>
      <c r="N134" s="212" t="s">
        <v>51</v>
      </c>
      <c r="O134" s="49"/>
      <c r="P134" s="213">
        <f>O134*H134</f>
        <v>0</v>
      </c>
      <c r="Q134" s="213">
        <v>0</v>
      </c>
      <c r="R134" s="213">
        <f>Q134*H134</f>
        <v>0</v>
      </c>
      <c r="S134" s="213">
        <v>0</v>
      </c>
      <c r="T134" s="214">
        <f>S134*H134</f>
        <v>0</v>
      </c>
      <c r="AR134" s="26" t="s">
        <v>286</v>
      </c>
      <c r="AT134" s="26" t="s">
        <v>282</v>
      </c>
      <c r="AU134" s="26" t="s">
        <v>87</v>
      </c>
      <c r="AY134" s="26" t="s">
        <v>281</v>
      </c>
      <c r="BE134" s="215">
        <f>IF(N134="základní",J134,0)</f>
        <v>0</v>
      </c>
      <c r="BF134" s="215">
        <f>IF(N134="snížená",J134,0)</f>
        <v>0</v>
      </c>
      <c r="BG134" s="215">
        <f>IF(N134="zákl. přenesená",J134,0)</f>
        <v>0</v>
      </c>
      <c r="BH134" s="215">
        <f>IF(N134="sníž. přenesená",J134,0)</f>
        <v>0</v>
      </c>
      <c r="BI134" s="215">
        <f>IF(N134="nulová",J134,0)</f>
        <v>0</v>
      </c>
      <c r="BJ134" s="26" t="s">
        <v>24</v>
      </c>
      <c r="BK134" s="215">
        <f>ROUND(I134*H134,2)</f>
        <v>0</v>
      </c>
      <c r="BL134" s="26" t="s">
        <v>286</v>
      </c>
      <c r="BM134" s="26" t="s">
        <v>8668</v>
      </c>
    </row>
    <row r="135" s="1" customFormat="1">
      <c r="B135" s="48"/>
      <c r="D135" s="216" t="s">
        <v>288</v>
      </c>
      <c r="F135" s="217" t="s">
        <v>461</v>
      </c>
      <c r="I135" s="218"/>
      <c r="L135" s="48"/>
      <c r="M135" s="219"/>
      <c r="N135" s="49"/>
      <c r="O135" s="49"/>
      <c r="P135" s="49"/>
      <c r="Q135" s="49"/>
      <c r="R135" s="49"/>
      <c r="S135" s="49"/>
      <c r="T135" s="87"/>
      <c r="AT135" s="26" t="s">
        <v>288</v>
      </c>
      <c r="AU135" s="26" t="s">
        <v>87</v>
      </c>
    </row>
    <row r="136" s="13" customFormat="1">
      <c r="B136" s="239"/>
      <c r="D136" s="216" t="s">
        <v>402</v>
      </c>
      <c r="E136" s="240" t="s">
        <v>5</v>
      </c>
      <c r="F136" s="241" t="s">
        <v>8669</v>
      </c>
      <c r="H136" s="242">
        <v>66.465000000000003</v>
      </c>
      <c r="I136" s="243"/>
      <c r="L136" s="239"/>
      <c r="M136" s="244"/>
      <c r="N136" s="245"/>
      <c r="O136" s="245"/>
      <c r="P136" s="245"/>
      <c r="Q136" s="245"/>
      <c r="R136" s="245"/>
      <c r="S136" s="245"/>
      <c r="T136" s="246"/>
      <c r="AT136" s="240" t="s">
        <v>402</v>
      </c>
      <c r="AU136" s="240" t="s">
        <v>87</v>
      </c>
      <c r="AV136" s="13" t="s">
        <v>87</v>
      </c>
      <c r="AW136" s="13" t="s">
        <v>43</v>
      </c>
      <c r="AX136" s="13" t="s">
        <v>80</v>
      </c>
      <c r="AY136" s="240" t="s">
        <v>281</v>
      </c>
    </row>
    <row r="137" s="13" customFormat="1">
      <c r="B137" s="239"/>
      <c r="D137" s="216" t="s">
        <v>402</v>
      </c>
      <c r="E137" s="240" t="s">
        <v>5</v>
      </c>
      <c r="F137" s="241" t="s">
        <v>8670</v>
      </c>
      <c r="H137" s="242">
        <v>143.55000000000001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8671</v>
      </c>
      <c r="H138" s="242">
        <v>-16.5</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193.51499999999999</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311</v>
      </c>
      <c r="D140" s="204" t="s">
        <v>282</v>
      </c>
      <c r="E140" s="205" t="s">
        <v>581</v>
      </c>
      <c r="F140" s="206" t="s">
        <v>582</v>
      </c>
      <c r="G140" s="207" t="s">
        <v>408</v>
      </c>
      <c r="H140" s="208">
        <v>16.5</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8672</v>
      </c>
    </row>
    <row r="141" s="1" customFormat="1">
      <c r="B141" s="48"/>
      <c r="D141" s="216" t="s">
        <v>288</v>
      </c>
      <c r="F141" s="217" t="s">
        <v>584</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8673</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8667</v>
      </c>
      <c r="H143" s="242">
        <v>16.5</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4" customFormat="1">
      <c r="B144" s="247"/>
      <c r="D144" s="216" t="s">
        <v>402</v>
      </c>
      <c r="E144" s="248" t="s">
        <v>5</v>
      </c>
      <c r="F144" s="249" t="s">
        <v>405</v>
      </c>
      <c r="H144" s="250">
        <v>16.5</v>
      </c>
      <c r="I144" s="251"/>
      <c r="L144" s="247"/>
      <c r="M144" s="252"/>
      <c r="N144" s="253"/>
      <c r="O144" s="253"/>
      <c r="P144" s="253"/>
      <c r="Q144" s="253"/>
      <c r="R144" s="253"/>
      <c r="S144" s="253"/>
      <c r="T144" s="254"/>
      <c r="AT144" s="248" t="s">
        <v>402</v>
      </c>
      <c r="AU144" s="248" t="s">
        <v>87</v>
      </c>
      <c r="AV144" s="14" t="s">
        <v>286</v>
      </c>
      <c r="AW144" s="14" t="s">
        <v>43</v>
      </c>
      <c r="AX144" s="14" t="s">
        <v>24</v>
      </c>
      <c r="AY144" s="248" t="s">
        <v>281</v>
      </c>
    </row>
    <row r="145" s="1" customFormat="1" ht="16.5" customHeight="1">
      <c r="B145" s="203"/>
      <c r="C145" s="204" t="s">
        <v>316</v>
      </c>
      <c r="D145" s="204" t="s">
        <v>282</v>
      </c>
      <c r="E145" s="205" t="s">
        <v>8674</v>
      </c>
      <c r="F145" s="206" t="s">
        <v>8675</v>
      </c>
      <c r="G145" s="207" t="s">
        <v>408</v>
      </c>
      <c r="H145" s="208">
        <v>16.5</v>
      </c>
      <c r="I145" s="209"/>
      <c r="J145" s="210">
        <f>ROUND(I145*H145,2)</f>
        <v>0</v>
      </c>
      <c r="K145" s="206" t="s">
        <v>389</v>
      </c>
      <c r="L145" s="48"/>
      <c r="M145" s="211" t="s">
        <v>5</v>
      </c>
      <c r="N145" s="212" t="s">
        <v>51</v>
      </c>
      <c r="O145" s="49"/>
      <c r="P145" s="213">
        <f>O145*H145</f>
        <v>0</v>
      </c>
      <c r="Q145" s="213">
        <v>0</v>
      </c>
      <c r="R145" s="213">
        <f>Q145*H145</f>
        <v>0</v>
      </c>
      <c r="S145" s="213">
        <v>0</v>
      </c>
      <c r="T145" s="214">
        <f>S145*H145</f>
        <v>0</v>
      </c>
      <c r="AR145" s="26" t="s">
        <v>286</v>
      </c>
      <c r="AT145" s="26" t="s">
        <v>282</v>
      </c>
      <c r="AU145" s="26" t="s">
        <v>87</v>
      </c>
      <c r="AY145" s="26" t="s">
        <v>281</v>
      </c>
      <c r="BE145" s="215">
        <f>IF(N145="základní",J145,0)</f>
        <v>0</v>
      </c>
      <c r="BF145" s="215">
        <f>IF(N145="snížená",J145,0)</f>
        <v>0</v>
      </c>
      <c r="BG145" s="215">
        <f>IF(N145="zákl. přenesená",J145,0)</f>
        <v>0</v>
      </c>
      <c r="BH145" s="215">
        <f>IF(N145="sníž. přenesená",J145,0)</f>
        <v>0</v>
      </c>
      <c r="BI145" s="215">
        <f>IF(N145="nulová",J145,0)</f>
        <v>0</v>
      </c>
      <c r="BJ145" s="26" t="s">
        <v>24</v>
      </c>
      <c r="BK145" s="215">
        <f>ROUND(I145*H145,2)</f>
        <v>0</v>
      </c>
      <c r="BL145" s="26" t="s">
        <v>286</v>
      </c>
      <c r="BM145" s="26" t="s">
        <v>8676</v>
      </c>
    </row>
    <row r="146" s="1" customFormat="1">
      <c r="B146" s="48"/>
      <c r="D146" s="216" t="s">
        <v>288</v>
      </c>
      <c r="F146" s="217" t="s">
        <v>8677</v>
      </c>
      <c r="I146" s="218"/>
      <c r="L146" s="48"/>
      <c r="M146" s="219"/>
      <c r="N146" s="49"/>
      <c r="O146" s="49"/>
      <c r="P146" s="49"/>
      <c r="Q146" s="49"/>
      <c r="R146" s="49"/>
      <c r="S146" s="49"/>
      <c r="T146" s="87"/>
      <c r="AT146" s="26" t="s">
        <v>288</v>
      </c>
      <c r="AU146" s="26" t="s">
        <v>87</v>
      </c>
    </row>
    <row r="147" s="12" customFormat="1">
      <c r="B147" s="232"/>
      <c r="D147" s="216" t="s">
        <v>402</v>
      </c>
      <c r="E147" s="233" t="s">
        <v>5</v>
      </c>
      <c r="F147" s="234" t="s">
        <v>8590</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8678</v>
      </c>
      <c r="H148" s="242">
        <v>16.5</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4" customFormat="1">
      <c r="B149" s="247"/>
      <c r="D149" s="216" t="s">
        <v>402</v>
      </c>
      <c r="E149" s="248" t="s">
        <v>5</v>
      </c>
      <c r="F149" s="249" t="s">
        <v>405</v>
      </c>
      <c r="H149" s="250">
        <v>16.5</v>
      </c>
      <c r="I149" s="251"/>
      <c r="L149" s="247"/>
      <c r="M149" s="252"/>
      <c r="N149" s="253"/>
      <c r="O149" s="253"/>
      <c r="P149" s="253"/>
      <c r="Q149" s="253"/>
      <c r="R149" s="253"/>
      <c r="S149" s="253"/>
      <c r="T149" s="254"/>
      <c r="AT149" s="248" t="s">
        <v>402</v>
      </c>
      <c r="AU149" s="248" t="s">
        <v>87</v>
      </c>
      <c r="AV149" s="14" t="s">
        <v>286</v>
      </c>
      <c r="AW149" s="14" t="s">
        <v>43</v>
      </c>
      <c r="AX149" s="14" t="s">
        <v>24</v>
      </c>
      <c r="AY149" s="248" t="s">
        <v>281</v>
      </c>
    </row>
    <row r="150" s="1" customFormat="1" ht="25.5" customHeight="1">
      <c r="B150" s="203"/>
      <c r="C150" s="204" t="s">
        <v>321</v>
      </c>
      <c r="D150" s="204" t="s">
        <v>282</v>
      </c>
      <c r="E150" s="205" t="s">
        <v>468</v>
      </c>
      <c r="F150" s="206" t="s">
        <v>8679</v>
      </c>
      <c r="G150" s="207" t="s">
        <v>470</v>
      </c>
      <c r="H150" s="208">
        <v>406.382</v>
      </c>
      <c r="I150" s="209"/>
      <c r="J150" s="210">
        <f>ROUND(I150*H150,2)</f>
        <v>0</v>
      </c>
      <c r="K150" s="206" t="s">
        <v>389</v>
      </c>
      <c r="L150" s="48"/>
      <c r="M150" s="211" t="s">
        <v>5</v>
      </c>
      <c r="N150" s="212" t="s">
        <v>51</v>
      </c>
      <c r="O150" s="49"/>
      <c r="P150" s="213">
        <f>O150*H150</f>
        <v>0</v>
      </c>
      <c r="Q150" s="213">
        <v>0</v>
      </c>
      <c r="R150" s="213">
        <f>Q150*H150</f>
        <v>0</v>
      </c>
      <c r="S150" s="213">
        <v>0</v>
      </c>
      <c r="T150" s="214">
        <f>S150*H150</f>
        <v>0</v>
      </c>
      <c r="AR150" s="26" t="s">
        <v>286</v>
      </c>
      <c r="AT150" s="26" t="s">
        <v>282</v>
      </c>
      <c r="AU150" s="26" t="s">
        <v>87</v>
      </c>
      <c r="AY150" s="26" t="s">
        <v>281</v>
      </c>
      <c r="BE150" s="215">
        <f>IF(N150="základní",J150,0)</f>
        <v>0</v>
      </c>
      <c r="BF150" s="215">
        <f>IF(N150="snížená",J150,0)</f>
        <v>0</v>
      </c>
      <c r="BG150" s="215">
        <f>IF(N150="zákl. přenesená",J150,0)</f>
        <v>0</v>
      </c>
      <c r="BH150" s="215">
        <f>IF(N150="sníž. přenesená",J150,0)</f>
        <v>0</v>
      </c>
      <c r="BI150" s="215">
        <f>IF(N150="nulová",J150,0)</f>
        <v>0</v>
      </c>
      <c r="BJ150" s="26" t="s">
        <v>24</v>
      </c>
      <c r="BK150" s="215">
        <f>ROUND(I150*H150,2)</f>
        <v>0</v>
      </c>
      <c r="BL150" s="26" t="s">
        <v>286</v>
      </c>
      <c r="BM150" s="26" t="s">
        <v>8680</v>
      </c>
    </row>
    <row r="151" s="1" customFormat="1">
      <c r="B151" s="48"/>
      <c r="D151" s="216" t="s">
        <v>288</v>
      </c>
      <c r="F151" s="217" t="s">
        <v>472</v>
      </c>
      <c r="I151" s="218"/>
      <c r="L151" s="48"/>
      <c r="M151" s="219"/>
      <c r="N151" s="49"/>
      <c r="O151" s="49"/>
      <c r="P151" s="49"/>
      <c r="Q151" s="49"/>
      <c r="R151" s="49"/>
      <c r="S151" s="49"/>
      <c r="T151" s="87"/>
      <c r="AT151" s="26" t="s">
        <v>288</v>
      </c>
      <c r="AU151" s="26" t="s">
        <v>87</v>
      </c>
    </row>
    <row r="152" s="13" customFormat="1">
      <c r="B152" s="239"/>
      <c r="D152" s="216" t="s">
        <v>402</v>
      </c>
      <c r="E152" s="240" t="s">
        <v>5</v>
      </c>
      <c r="F152" s="241" t="s">
        <v>8681</v>
      </c>
      <c r="H152" s="242">
        <v>406.382</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4" customFormat="1">
      <c r="B153" s="247"/>
      <c r="D153" s="216" t="s">
        <v>402</v>
      </c>
      <c r="E153" s="248" t="s">
        <v>5</v>
      </c>
      <c r="F153" s="249" t="s">
        <v>405</v>
      </c>
      <c r="H153" s="250">
        <v>406.382</v>
      </c>
      <c r="I153" s="251"/>
      <c r="L153" s="247"/>
      <c r="M153" s="252"/>
      <c r="N153" s="253"/>
      <c r="O153" s="253"/>
      <c r="P153" s="253"/>
      <c r="Q153" s="253"/>
      <c r="R153" s="253"/>
      <c r="S153" s="253"/>
      <c r="T153" s="254"/>
      <c r="AT153" s="248" t="s">
        <v>402</v>
      </c>
      <c r="AU153" s="248" t="s">
        <v>87</v>
      </c>
      <c r="AV153" s="14" t="s">
        <v>286</v>
      </c>
      <c r="AW153" s="14" t="s">
        <v>43</v>
      </c>
      <c r="AX153" s="14" t="s">
        <v>24</v>
      </c>
      <c r="AY153" s="248" t="s">
        <v>281</v>
      </c>
    </row>
    <row r="154" s="1" customFormat="1" ht="16.5" customHeight="1">
      <c r="B154" s="203"/>
      <c r="C154" s="204" t="s">
        <v>29</v>
      </c>
      <c r="D154" s="204" t="s">
        <v>282</v>
      </c>
      <c r="E154" s="205" t="s">
        <v>495</v>
      </c>
      <c r="F154" s="206" t="s">
        <v>496</v>
      </c>
      <c r="G154" s="207" t="s">
        <v>388</v>
      </c>
      <c r="H154" s="208">
        <v>907.5</v>
      </c>
      <c r="I154" s="209"/>
      <c r="J154" s="210">
        <f>ROUND(I154*H154,2)</f>
        <v>0</v>
      </c>
      <c r="K154" s="206" t="s">
        <v>389</v>
      </c>
      <c r="L154" s="48"/>
      <c r="M154" s="211" t="s">
        <v>5</v>
      </c>
      <c r="N154" s="212" t="s">
        <v>51</v>
      </c>
      <c r="O154" s="49"/>
      <c r="P154" s="213">
        <f>O154*H154</f>
        <v>0</v>
      </c>
      <c r="Q154" s="213">
        <v>0</v>
      </c>
      <c r="R154" s="213">
        <f>Q154*H154</f>
        <v>0</v>
      </c>
      <c r="S154" s="213">
        <v>0</v>
      </c>
      <c r="T154" s="214">
        <f>S154*H154</f>
        <v>0</v>
      </c>
      <c r="AR154" s="26" t="s">
        <v>286</v>
      </c>
      <c r="AT154" s="26" t="s">
        <v>282</v>
      </c>
      <c r="AU154" s="26" t="s">
        <v>87</v>
      </c>
      <c r="AY154" s="26" t="s">
        <v>281</v>
      </c>
      <c r="BE154" s="215">
        <f>IF(N154="základní",J154,0)</f>
        <v>0</v>
      </c>
      <c r="BF154" s="215">
        <f>IF(N154="snížená",J154,0)</f>
        <v>0</v>
      </c>
      <c r="BG154" s="215">
        <f>IF(N154="zákl. přenesená",J154,0)</f>
        <v>0</v>
      </c>
      <c r="BH154" s="215">
        <f>IF(N154="sníž. přenesená",J154,0)</f>
        <v>0</v>
      </c>
      <c r="BI154" s="215">
        <f>IF(N154="nulová",J154,0)</f>
        <v>0</v>
      </c>
      <c r="BJ154" s="26" t="s">
        <v>24</v>
      </c>
      <c r="BK154" s="215">
        <f>ROUND(I154*H154,2)</f>
        <v>0</v>
      </c>
      <c r="BL154" s="26" t="s">
        <v>286</v>
      </c>
      <c r="BM154" s="26" t="s">
        <v>8682</v>
      </c>
    </row>
    <row r="155" s="1" customFormat="1">
      <c r="B155" s="48"/>
      <c r="D155" s="216" t="s">
        <v>288</v>
      </c>
      <c r="F155" s="217" t="s">
        <v>498</v>
      </c>
      <c r="I155" s="218"/>
      <c r="L155" s="48"/>
      <c r="M155" s="219"/>
      <c r="N155" s="49"/>
      <c r="O155" s="49"/>
      <c r="P155" s="49"/>
      <c r="Q155" s="49"/>
      <c r="R155" s="49"/>
      <c r="S155" s="49"/>
      <c r="T155" s="87"/>
      <c r="AT155" s="26" t="s">
        <v>288</v>
      </c>
      <c r="AU155" s="26" t="s">
        <v>87</v>
      </c>
    </row>
    <row r="156" s="13" customFormat="1">
      <c r="B156" s="239"/>
      <c r="D156" s="216" t="s">
        <v>402</v>
      </c>
      <c r="E156" s="240" t="s">
        <v>5</v>
      </c>
      <c r="F156" s="241" t="s">
        <v>8649</v>
      </c>
      <c r="H156" s="242">
        <v>319</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3" customFormat="1">
      <c r="B157" s="239"/>
      <c r="D157" s="216" t="s">
        <v>402</v>
      </c>
      <c r="E157" s="240" t="s">
        <v>5</v>
      </c>
      <c r="F157" s="241" t="s">
        <v>8595</v>
      </c>
      <c r="H157" s="242">
        <v>95.700000000000003</v>
      </c>
      <c r="I157" s="243"/>
      <c r="L157" s="239"/>
      <c r="M157" s="244"/>
      <c r="N157" s="245"/>
      <c r="O157" s="245"/>
      <c r="P157" s="245"/>
      <c r="Q157" s="245"/>
      <c r="R157" s="245"/>
      <c r="S157" s="245"/>
      <c r="T157" s="246"/>
      <c r="AT157" s="240" t="s">
        <v>402</v>
      </c>
      <c r="AU157" s="240" t="s">
        <v>87</v>
      </c>
      <c r="AV157" s="13" t="s">
        <v>87</v>
      </c>
      <c r="AW157" s="13" t="s">
        <v>43</v>
      </c>
      <c r="AX157" s="13" t="s">
        <v>80</v>
      </c>
      <c r="AY157" s="240" t="s">
        <v>281</v>
      </c>
    </row>
    <row r="158" s="13" customFormat="1">
      <c r="B158" s="239"/>
      <c r="D158" s="216" t="s">
        <v>402</v>
      </c>
      <c r="E158" s="240" t="s">
        <v>5</v>
      </c>
      <c r="F158" s="241" t="s">
        <v>8683</v>
      </c>
      <c r="H158" s="242">
        <v>82.5</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3" customFormat="1">
      <c r="B159" s="239"/>
      <c r="D159" s="216" t="s">
        <v>402</v>
      </c>
      <c r="E159" s="240" t="s">
        <v>5</v>
      </c>
      <c r="F159" s="241" t="s">
        <v>8684</v>
      </c>
      <c r="H159" s="242">
        <v>44</v>
      </c>
      <c r="I159" s="243"/>
      <c r="L159" s="239"/>
      <c r="M159" s="244"/>
      <c r="N159" s="245"/>
      <c r="O159" s="245"/>
      <c r="P159" s="245"/>
      <c r="Q159" s="245"/>
      <c r="R159" s="245"/>
      <c r="S159" s="245"/>
      <c r="T159" s="246"/>
      <c r="AT159" s="240" t="s">
        <v>402</v>
      </c>
      <c r="AU159" s="240" t="s">
        <v>87</v>
      </c>
      <c r="AV159" s="13" t="s">
        <v>87</v>
      </c>
      <c r="AW159" s="13" t="s">
        <v>43</v>
      </c>
      <c r="AX159" s="13" t="s">
        <v>80</v>
      </c>
      <c r="AY159" s="240" t="s">
        <v>281</v>
      </c>
    </row>
    <row r="160" s="13" customFormat="1">
      <c r="B160" s="239"/>
      <c r="D160" s="216" t="s">
        <v>402</v>
      </c>
      <c r="E160" s="240" t="s">
        <v>5</v>
      </c>
      <c r="F160" s="241" t="s">
        <v>8653</v>
      </c>
      <c r="H160" s="242">
        <v>11</v>
      </c>
      <c r="I160" s="243"/>
      <c r="L160" s="239"/>
      <c r="M160" s="244"/>
      <c r="N160" s="245"/>
      <c r="O160" s="245"/>
      <c r="P160" s="245"/>
      <c r="Q160" s="245"/>
      <c r="R160" s="245"/>
      <c r="S160" s="245"/>
      <c r="T160" s="246"/>
      <c r="AT160" s="240" t="s">
        <v>402</v>
      </c>
      <c r="AU160" s="240" t="s">
        <v>87</v>
      </c>
      <c r="AV160" s="13" t="s">
        <v>87</v>
      </c>
      <c r="AW160" s="13" t="s">
        <v>43</v>
      </c>
      <c r="AX160" s="13" t="s">
        <v>80</v>
      </c>
      <c r="AY160" s="240" t="s">
        <v>281</v>
      </c>
    </row>
    <row r="161" s="13" customFormat="1">
      <c r="B161" s="239"/>
      <c r="D161" s="216" t="s">
        <v>402</v>
      </c>
      <c r="E161" s="240" t="s">
        <v>5</v>
      </c>
      <c r="F161" s="241" t="s">
        <v>8605</v>
      </c>
      <c r="H161" s="242">
        <v>330</v>
      </c>
      <c r="I161" s="243"/>
      <c r="L161" s="239"/>
      <c r="M161" s="244"/>
      <c r="N161" s="245"/>
      <c r="O161" s="245"/>
      <c r="P161" s="245"/>
      <c r="Q161" s="245"/>
      <c r="R161" s="245"/>
      <c r="S161" s="245"/>
      <c r="T161" s="246"/>
      <c r="AT161" s="240" t="s">
        <v>402</v>
      </c>
      <c r="AU161" s="240" t="s">
        <v>87</v>
      </c>
      <c r="AV161" s="13" t="s">
        <v>87</v>
      </c>
      <c r="AW161" s="13" t="s">
        <v>43</v>
      </c>
      <c r="AX161" s="13" t="s">
        <v>80</v>
      </c>
      <c r="AY161" s="240" t="s">
        <v>281</v>
      </c>
    </row>
    <row r="162" s="13" customFormat="1">
      <c r="B162" s="239"/>
      <c r="D162" s="216" t="s">
        <v>402</v>
      </c>
      <c r="E162" s="240" t="s">
        <v>5</v>
      </c>
      <c r="F162" s="241" t="s">
        <v>8576</v>
      </c>
      <c r="H162" s="242">
        <v>16.5</v>
      </c>
      <c r="I162" s="243"/>
      <c r="L162" s="239"/>
      <c r="M162" s="244"/>
      <c r="N162" s="245"/>
      <c r="O162" s="245"/>
      <c r="P162" s="245"/>
      <c r="Q162" s="245"/>
      <c r="R162" s="245"/>
      <c r="S162" s="245"/>
      <c r="T162" s="246"/>
      <c r="AT162" s="240" t="s">
        <v>402</v>
      </c>
      <c r="AU162" s="240" t="s">
        <v>87</v>
      </c>
      <c r="AV162" s="13" t="s">
        <v>87</v>
      </c>
      <c r="AW162" s="13" t="s">
        <v>43</v>
      </c>
      <c r="AX162" s="13" t="s">
        <v>80</v>
      </c>
      <c r="AY162" s="240" t="s">
        <v>281</v>
      </c>
    </row>
    <row r="163" s="13" customFormat="1">
      <c r="B163" s="239"/>
      <c r="D163" s="216" t="s">
        <v>402</v>
      </c>
      <c r="E163" s="240" t="s">
        <v>5</v>
      </c>
      <c r="F163" s="241" t="s">
        <v>8685</v>
      </c>
      <c r="H163" s="242">
        <v>8.8000000000000007</v>
      </c>
      <c r="I163" s="243"/>
      <c r="L163" s="239"/>
      <c r="M163" s="244"/>
      <c r="N163" s="245"/>
      <c r="O163" s="245"/>
      <c r="P163" s="245"/>
      <c r="Q163" s="245"/>
      <c r="R163" s="245"/>
      <c r="S163" s="245"/>
      <c r="T163" s="246"/>
      <c r="AT163" s="240" t="s">
        <v>402</v>
      </c>
      <c r="AU163" s="240" t="s">
        <v>87</v>
      </c>
      <c r="AV163" s="13" t="s">
        <v>87</v>
      </c>
      <c r="AW163" s="13" t="s">
        <v>43</v>
      </c>
      <c r="AX163" s="13" t="s">
        <v>80</v>
      </c>
      <c r="AY163" s="240" t="s">
        <v>281</v>
      </c>
    </row>
    <row r="164" s="14" customFormat="1">
      <c r="B164" s="247"/>
      <c r="D164" s="216" t="s">
        <v>402</v>
      </c>
      <c r="E164" s="248" t="s">
        <v>5</v>
      </c>
      <c r="F164" s="249" t="s">
        <v>405</v>
      </c>
      <c r="H164" s="250">
        <v>907.5</v>
      </c>
      <c r="I164" s="251"/>
      <c r="L164" s="247"/>
      <c r="M164" s="252"/>
      <c r="N164" s="253"/>
      <c r="O164" s="253"/>
      <c r="P164" s="253"/>
      <c r="Q164" s="253"/>
      <c r="R164" s="253"/>
      <c r="S164" s="253"/>
      <c r="T164" s="254"/>
      <c r="AT164" s="248" t="s">
        <v>402</v>
      </c>
      <c r="AU164" s="248" t="s">
        <v>87</v>
      </c>
      <c r="AV164" s="14" t="s">
        <v>286</v>
      </c>
      <c r="AW164" s="14" t="s">
        <v>43</v>
      </c>
      <c r="AX164" s="14" t="s">
        <v>24</v>
      </c>
      <c r="AY164" s="248" t="s">
        <v>281</v>
      </c>
    </row>
    <row r="165" s="1" customFormat="1" ht="16.5" customHeight="1">
      <c r="B165" s="203"/>
      <c r="C165" s="204" t="s">
        <v>330</v>
      </c>
      <c r="D165" s="204" t="s">
        <v>282</v>
      </c>
      <c r="E165" s="205" t="s">
        <v>6967</v>
      </c>
      <c r="F165" s="206" t="s">
        <v>6968</v>
      </c>
      <c r="G165" s="207" t="s">
        <v>515</v>
      </c>
      <c r="H165" s="208">
        <v>5</v>
      </c>
      <c r="I165" s="209"/>
      <c r="J165" s="210">
        <f>ROUND(I165*H165,2)</f>
        <v>0</v>
      </c>
      <c r="K165" s="206" t="s">
        <v>5</v>
      </c>
      <c r="L165" s="48"/>
      <c r="M165" s="211" t="s">
        <v>5</v>
      </c>
      <c r="N165" s="212" t="s">
        <v>51</v>
      </c>
      <c r="O165" s="49"/>
      <c r="P165" s="213">
        <f>O165*H165</f>
        <v>0</v>
      </c>
      <c r="Q165" s="213">
        <v>0</v>
      </c>
      <c r="R165" s="213">
        <f>Q165*H165</f>
        <v>0</v>
      </c>
      <c r="S165" s="213">
        <v>0</v>
      </c>
      <c r="T165" s="214">
        <f>S165*H165</f>
        <v>0</v>
      </c>
      <c r="AR165" s="26" t="s">
        <v>286</v>
      </c>
      <c r="AT165" s="26" t="s">
        <v>282</v>
      </c>
      <c r="AU165" s="26" t="s">
        <v>87</v>
      </c>
      <c r="AY165" s="26" t="s">
        <v>281</v>
      </c>
      <c r="BE165" s="215">
        <f>IF(N165="základní",J165,0)</f>
        <v>0</v>
      </c>
      <c r="BF165" s="215">
        <f>IF(N165="snížená",J165,0)</f>
        <v>0</v>
      </c>
      <c r="BG165" s="215">
        <f>IF(N165="zákl. přenesená",J165,0)</f>
        <v>0</v>
      </c>
      <c r="BH165" s="215">
        <f>IF(N165="sníž. přenesená",J165,0)</f>
        <v>0</v>
      </c>
      <c r="BI165" s="215">
        <f>IF(N165="nulová",J165,0)</f>
        <v>0</v>
      </c>
      <c r="BJ165" s="26" t="s">
        <v>24</v>
      </c>
      <c r="BK165" s="215">
        <f>ROUND(I165*H165,2)</f>
        <v>0</v>
      </c>
      <c r="BL165" s="26" t="s">
        <v>286</v>
      </c>
      <c r="BM165" s="26" t="s">
        <v>8686</v>
      </c>
    </row>
    <row r="166" s="1" customFormat="1">
      <c r="B166" s="48"/>
      <c r="D166" s="216" t="s">
        <v>288</v>
      </c>
      <c r="F166" s="217" t="s">
        <v>6968</v>
      </c>
      <c r="I166" s="218"/>
      <c r="L166" s="48"/>
      <c r="M166" s="219"/>
      <c r="N166" s="49"/>
      <c r="O166" s="49"/>
      <c r="P166" s="49"/>
      <c r="Q166" s="49"/>
      <c r="R166" s="49"/>
      <c r="S166" s="49"/>
      <c r="T166" s="87"/>
      <c r="AT166" s="26" t="s">
        <v>288</v>
      </c>
      <c r="AU166" s="26" t="s">
        <v>87</v>
      </c>
    </row>
    <row r="167" s="10" customFormat="1" ht="29.88" customHeight="1">
      <c r="B167" s="192"/>
      <c r="D167" s="193" t="s">
        <v>79</v>
      </c>
      <c r="E167" s="230" t="s">
        <v>280</v>
      </c>
      <c r="F167" s="230" t="s">
        <v>501</v>
      </c>
      <c r="I167" s="195"/>
      <c r="J167" s="231">
        <f>BK167</f>
        <v>0</v>
      </c>
      <c r="L167" s="192"/>
      <c r="M167" s="197"/>
      <c r="N167" s="198"/>
      <c r="O167" s="198"/>
      <c r="P167" s="199">
        <f>SUM(P168:P257)</f>
        <v>0</v>
      </c>
      <c r="Q167" s="198"/>
      <c r="R167" s="199">
        <f>SUM(R168:R257)</f>
        <v>792.13038000000006</v>
      </c>
      <c r="S167" s="198"/>
      <c r="T167" s="200">
        <f>SUM(T168:T257)</f>
        <v>0</v>
      </c>
      <c r="AR167" s="193" t="s">
        <v>24</v>
      </c>
      <c r="AT167" s="201" t="s">
        <v>79</v>
      </c>
      <c r="AU167" s="201" t="s">
        <v>24</v>
      </c>
      <c r="AY167" s="193" t="s">
        <v>281</v>
      </c>
      <c r="BK167" s="202">
        <f>SUM(BK168:BK257)</f>
        <v>0</v>
      </c>
    </row>
    <row r="168" s="1" customFormat="1" ht="16.5" customHeight="1">
      <c r="B168" s="203"/>
      <c r="C168" s="204" t="s">
        <v>335</v>
      </c>
      <c r="D168" s="204" t="s">
        <v>282</v>
      </c>
      <c r="E168" s="205" t="s">
        <v>6970</v>
      </c>
      <c r="F168" s="206" t="s">
        <v>6971</v>
      </c>
      <c r="G168" s="207" t="s">
        <v>388</v>
      </c>
      <c r="H168" s="208">
        <v>761.20000000000005</v>
      </c>
      <c r="I168" s="209"/>
      <c r="J168" s="210">
        <f>ROUND(I168*H168,2)</f>
        <v>0</v>
      </c>
      <c r="K168" s="206" t="s">
        <v>389</v>
      </c>
      <c r="L168" s="48"/>
      <c r="M168" s="211" t="s">
        <v>5</v>
      </c>
      <c r="N168" s="212" t="s">
        <v>51</v>
      </c>
      <c r="O168" s="49"/>
      <c r="P168" s="213">
        <f>O168*H168</f>
        <v>0</v>
      </c>
      <c r="Q168" s="213">
        <v>0.378</v>
      </c>
      <c r="R168" s="213">
        <f>Q168*H168</f>
        <v>287.73360000000002</v>
      </c>
      <c r="S168" s="213">
        <v>0</v>
      </c>
      <c r="T168" s="214">
        <f>S168*H168</f>
        <v>0</v>
      </c>
      <c r="AR168" s="26" t="s">
        <v>286</v>
      </c>
      <c r="AT168" s="26" t="s">
        <v>282</v>
      </c>
      <c r="AU168" s="26" t="s">
        <v>87</v>
      </c>
      <c r="AY168" s="26" t="s">
        <v>281</v>
      </c>
      <c r="BE168" s="215">
        <f>IF(N168="základní",J168,0)</f>
        <v>0</v>
      </c>
      <c r="BF168" s="215">
        <f>IF(N168="snížená",J168,0)</f>
        <v>0</v>
      </c>
      <c r="BG168" s="215">
        <f>IF(N168="zákl. přenesená",J168,0)</f>
        <v>0</v>
      </c>
      <c r="BH168" s="215">
        <f>IF(N168="sníž. přenesená",J168,0)</f>
        <v>0</v>
      </c>
      <c r="BI168" s="215">
        <f>IF(N168="nulová",J168,0)</f>
        <v>0</v>
      </c>
      <c r="BJ168" s="26" t="s">
        <v>24</v>
      </c>
      <c r="BK168" s="215">
        <f>ROUND(I168*H168,2)</f>
        <v>0</v>
      </c>
      <c r="BL168" s="26" t="s">
        <v>286</v>
      </c>
      <c r="BM168" s="26" t="s">
        <v>8687</v>
      </c>
    </row>
    <row r="169" s="1" customFormat="1">
      <c r="B169" s="48"/>
      <c r="D169" s="216" t="s">
        <v>288</v>
      </c>
      <c r="F169" s="217" t="s">
        <v>6973</v>
      </c>
      <c r="I169" s="218"/>
      <c r="L169" s="48"/>
      <c r="M169" s="219"/>
      <c r="N169" s="49"/>
      <c r="O169" s="49"/>
      <c r="P169" s="49"/>
      <c r="Q169" s="49"/>
      <c r="R169" s="49"/>
      <c r="S169" s="49"/>
      <c r="T169" s="87"/>
      <c r="AT169" s="26" t="s">
        <v>288</v>
      </c>
      <c r="AU169" s="26" t="s">
        <v>87</v>
      </c>
    </row>
    <row r="170" s="12" customFormat="1">
      <c r="B170" s="232"/>
      <c r="D170" s="216" t="s">
        <v>402</v>
      </c>
      <c r="E170" s="233" t="s">
        <v>5</v>
      </c>
      <c r="F170" s="234" t="s">
        <v>8615</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3" customFormat="1">
      <c r="B171" s="239"/>
      <c r="D171" s="216" t="s">
        <v>402</v>
      </c>
      <c r="E171" s="240" t="s">
        <v>5</v>
      </c>
      <c r="F171" s="241" t="s">
        <v>8649</v>
      </c>
      <c r="H171" s="242">
        <v>319</v>
      </c>
      <c r="I171" s="243"/>
      <c r="L171" s="239"/>
      <c r="M171" s="244"/>
      <c r="N171" s="245"/>
      <c r="O171" s="245"/>
      <c r="P171" s="245"/>
      <c r="Q171" s="245"/>
      <c r="R171" s="245"/>
      <c r="S171" s="245"/>
      <c r="T171" s="246"/>
      <c r="AT171" s="240" t="s">
        <v>402</v>
      </c>
      <c r="AU171" s="240" t="s">
        <v>87</v>
      </c>
      <c r="AV171" s="13" t="s">
        <v>87</v>
      </c>
      <c r="AW171" s="13" t="s">
        <v>43</v>
      </c>
      <c r="AX171" s="13" t="s">
        <v>80</v>
      </c>
      <c r="AY171" s="240" t="s">
        <v>281</v>
      </c>
    </row>
    <row r="172" s="12" customFormat="1">
      <c r="B172" s="232"/>
      <c r="D172" s="216" t="s">
        <v>402</v>
      </c>
      <c r="E172" s="233" t="s">
        <v>5</v>
      </c>
      <c r="F172" s="234" t="s">
        <v>8600</v>
      </c>
      <c r="H172" s="233" t="s">
        <v>5</v>
      </c>
      <c r="I172" s="235"/>
      <c r="L172" s="232"/>
      <c r="M172" s="236"/>
      <c r="N172" s="237"/>
      <c r="O172" s="237"/>
      <c r="P172" s="237"/>
      <c r="Q172" s="237"/>
      <c r="R172" s="237"/>
      <c r="S172" s="237"/>
      <c r="T172" s="238"/>
      <c r="AT172" s="233" t="s">
        <v>402</v>
      </c>
      <c r="AU172" s="233" t="s">
        <v>87</v>
      </c>
      <c r="AV172" s="12" t="s">
        <v>24</v>
      </c>
      <c r="AW172" s="12" t="s">
        <v>43</v>
      </c>
      <c r="AX172" s="12" t="s">
        <v>80</v>
      </c>
      <c r="AY172" s="233" t="s">
        <v>281</v>
      </c>
    </row>
    <row r="173" s="13" customFormat="1">
      <c r="B173" s="239"/>
      <c r="D173" s="216" t="s">
        <v>402</v>
      </c>
      <c r="E173" s="240" t="s">
        <v>5</v>
      </c>
      <c r="F173" s="241" t="s">
        <v>8595</v>
      </c>
      <c r="H173" s="242">
        <v>95.700000000000003</v>
      </c>
      <c r="I173" s="243"/>
      <c r="L173" s="239"/>
      <c r="M173" s="244"/>
      <c r="N173" s="245"/>
      <c r="O173" s="245"/>
      <c r="P173" s="245"/>
      <c r="Q173" s="245"/>
      <c r="R173" s="245"/>
      <c r="S173" s="245"/>
      <c r="T173" s="246"/>
      <c r="AT173" s="240" t="s">
        <v>402</v>
      </c>
      <c r="AU173" s="240" t="s">
        <v>87</v>
      </c>
      <c r="AV173" s="13" t="s">
        <v>87</v>
      </c>
      <c r="AW173" s="13" t="s">
        <v>43</v>
      </c>
      <c r="AX173" s="13" t="s">
        <v>80</v>
      </c>
      <c r="AY173" s="240" t="s">
        <v>281</v>
      </c>
    </row>
    <row r="174" s="12" customFormat="1">
      <c r="B174" s="232"/>
      <c r="D174" s="216" t="s">
        <v>402</v>
      </c>
      <c r="E174" s="233" t="s">
        <v>5</v>
      </c>
      <c r="F174" s="234" t="s">
        <v>8610</v>
      </c>
      <c r="H174" s="233" t="s">
        <v>5</v>
      </c>
      <c r="I174" s="235"/>
      <c r="L174" s="232"/>
      <c r="M174" s="236"/>
      <c r="N174" s="237"/>
      <c r="O174" s="237"/>
      <c r="P174" s="237"/>
      <c r="Q174" s="237"/>
      <c r="R174" s="237"/>
      <c r="S174" s="237"/>
      <c r="T174" s="238"/>
      <c r="AT174" s="233" t="s">
        <v>402</v>
      </c>
      <c r="AU174" s="233" t="s">
        <v>87</v>
      </c>
      <c r="AV174" s="12" t="s">
        <v>24</v>
      </c>
      <c r="AW174" s="12" t="s">
        <v>43</v>
      </c>
      <c r="AX174" s="12" t="s">
        <v>80</v>
      </c>
      <c r="AY174" s="233" t="s">
        <v>281</v>
      </c>
    </row>
    <row r="175" s="13" customFormat="1">
      <c r="B175" s="239"/>
      <c r="D175" s="216" t="s">
        <v>402</v>
      </c>
      <c r="E175" s="240" t="s">
        <v>5</v>
      </c>
      <c r="F175" s="241" t="s">
        <v>8605</v>
      </c>
      <c r="H175" s="242">
        <v>330</v>
      </c>
      <c r="I175" s="243"/>
      <c r="L175" s="239"/>
      <c r="M175" s="244"/>
      <c r="N175" s="245"/>
      <c r="O175" s="245"/>
      <c r="P175" s="245"/>
      <c r="Q175" s="245"/>
      <c r="R175" s="245"/>
      <c r="S175" s="245"/>
      <c r="T175" s="246"/>
      <c r="AT175" s="240" t="s">
        <v>402</v>
      </c>
      <c r="AU175" s="240" t="s">
        <v>87</v>
      </c>
      <c r="AV175" s="13" t="s">
        <v>87</v>
      </c>
      <c r="AW175" s="13" t="s">
        <v>43</v>
      </c>
      <c r="AX175" s="13" t="s">
        <v>80</v>
      </c>
      <c r="AY175" s="240" t="s">
        <v>281</v>
      </c>
    </row>
    <row r="176" s="12" customFormat="1">
      <c r="B176" s="232"/>
      <c r="D176" s="216" t="s">
        <v>402</v>
      </c>
      <c r="E176" s="233" t="s">
        <v>5</v>
      </c>
      <c r="F176" s="234" t="s">
        <v>8581</v>
      </c>
      <c r="H176" s="233" t="s">
        <v>5</v>
      </c>
      <c r="I176" s="235"/>
      <c r="L176" s="232"/>
      <c r="M176" s="236"/>
      <c r="N176" s="237"/>
      <c r="O176" s="237"/>
      <c r="P176" s="237"/>
      <c r="Q176" s="237"/>
      <c r="R176" s="237"/>
      <c r="S176" s="237"/>
      <c r="T176" s="238"/>
      <c r="AT176" s="233" t="s">
        <v>402</v>
      </c>
      <c r="AU176" s="233" t="s">
        <v>87</v>
      </c>
      <c r="AV176" s="12" t="s">
        <v>24</v>
      </c>
      <c r="AW176" s="12" t="s">
        <v>43</v>
      </c>
      <c r="AX176" s="12" t="s">
        <v>80</v>
      </c>
      <c r="AY176" s="233" t="s">
        <v>281</v>
      </c>
    </row>
    <row r="177" s="13" customFormat="1">
      <c r="B177" s="239"/>
      <c r="D177" s="216" t="s">
        <v>402</v>
      </c>
      <c r="E177" s="240" t="s">
        <v>5</v>
      </c>
      <c r="F177" s="241" t="s">
        <v>8576</v>
      </c>
      <c r="H177" s="242">
        <v>16.5</v>
      </c>
      <c r="I177" s="243"/>
      <c r="L177" s="239"/>
      <c r="M177" s="244"/>
      <c r="N177" s="245"/>
      <c r="O177" s="245"/>
      <c r="P177" s="245"/>
      <c r="Q177" s="245"/>
      <c r="R177" s="245"/>
      <c r="S177" s="245"/>
      <c r="T177" s="246"/>
      <c r="AT177" s="240" t="s">
        <v>402</v>
      </c>
      <c r="AU177" s="240" t="s">
        <v>87</v>
      </c>
      <c r="AV177" s="13" t="s">
        <v>87</v>
      </c>
      <c r="AW177" s="13" t="s">
        <v>43</v>
      </c>
      <c r="AX177" s="13" t="s">
        <v>80</v>
      </c>
      <c r="AY177" s="240" t="s">
        <v>281</v>
      </c>
    </row>
    <row r="178" s="14" customFormat="1">
      <c r="B178" s="247"/>
      <c r="D178" s="216" t="s">
        <v>402</v>
      </c>
      <c r="E178" s="248" t="s">
        <v>5</v>
      </c>
      <c r="F178" s="249" t="s">
        <v>405</v>
      </c>
      <c r="H178" s="250">
        <v>761.20000000000005</v>
      </c>
      <c r="I178" s="251"/>
      <c r="L178" s="247"/>
      <c r="M178" s="252"/>
      <c r="N178" s="253"/>
      <c r="O178" s="253"/>
      <c r="P178" s="253"/>
      <c r="Q178" s="253"/>
      <c r="R178" s="253"/>
      <c r="S178" s="253"/>
      <c r="T178" s="254"/>
      <c r="AT178" s="248" t="s">
        <v>402</v>
      </c>
      <c r="AU178" s="248" t="s">
        <v>87</v>
      </c>
      <c r="AV178" s="14" t="s">
        <v>286</v>
      </c>
      <c r="AW178" s="14" t="s">
        <v>43</v>
      </c>
      <c r="AX178" s="14" t="s">
        <v>24</v>
      </c>
      <c r="AY178" s="248" t="s">
        <v>281</v>
      </c>
    </row>
    <row r="179" s="1" customFormat="1" ht="16.5" customHeight="1">
      <c r="B179" s="203"/>
      <c r="C179" s="204" t="s">
        <v>340</v>
      </c>
      <c r="D179" s="204" t="s">
        <v>282</v>
      </c>
      <c r="E179" s="205" t="s">
        <v>6974</v>
      </c>
      <c r="F179" s="206" t="s">
        <v>6975</v>
      </c>
      <c r="G179" s="207" t="s">
        <v>388</v>
      </c>
      <c r="H179" s="208">
        <v>692</v>
      </c>
      <c r="I179" s="209"/>
      <c r="J179" s="210">
        <f>ROUND(I179*H179,2)</f>
        <v>0</v>
      </c>
      <c r="K179" s="206" t="s">
        <v>389</v>
      </c>
      <c r="L179" s="48"/>
      <c r="M179" s="211" t="s">
        <v>5</v>
      </c>
      <c r="N179" s="212" t="s">
        <v>51</v>
      </c>
      <c r="O179" s="49"/>
      <c r="P179" s="213">
        <f>O179*H179</f>
        <v>0</v>
      </c>
      <c r="Q179" s="213">
        <v>0.27994000000000002</v>
      </c>
      <c r="R179" s="213">
        <f>Q179*H179</f>
        <v>193.71848000000003</v>
      </c>
      <c r="S179" s="213">
        <v>0</v>
      </c>
      <c r="T179" s="214">
        <f>S179*H179</f>
        <v>0</v>
      </c>
      <c r="AR179" s="26" t="s">
        <v>286</v>
      </c>
      <c r="AT179" s="26" t="s">
        <v>282</v>
      </c>
      <c r="AU179" s="26" t="s">
        <v>87</v>
      </c>
      <c r="AY179" s="26" t="s">
        <v>281</v>
      </c>
      <c r="BE179" s="215">
        <f>IF(N179="základní",J179,0)</f>
        <v>0</v>
      </c>
      <c r="BF179" s="215">
        <f>IF(N179="snížená",J179,0)</f>
        <v>0</v>
      </c>
      <c r="BG179" s="215">
        <f>IF(N179="zákl. přenesená",J179,0)</f>
        <v>0</v>
      </c>
      <c r="BH179" s="215">
        <f>IF(N179="sníž. přenesená",J179,0)</f>
        <v>0</v>
      </c>
      <c r="BI179" s="215">
        <f>IF(N179="nulová",J179,0)</f>
        <v>0</v>
      </c>
      <c r="BJ179" s="26" t="s">
        <v>24</v>
      </c>
      <c r="BK179" s="215">
        <f>ROUND(I179*H179,2)</f>
        <v>0</v>
      </c>
      <c r="BL179" s="26" t="s">
        <v>286</v>
      </c>
      <c r="BM179" s="26" t="s">
        <v>8688</v>
      </c>
    </row>
    <row r="180" s="1" customFormat="1">
      <c r="B180" s="48"/>
      <c r="D180" s="216" t="s">
        <v>288</v>
      </c>
      <c r="F180" s="217" t="s">
        <v>6977</v>
      </c>
      <c r="I180" s="218"/>
      <c r="L180" s="48"/>
      <c r="M180" s="219"/>
      <c r="N180" s="49"/>
      <c r="O180" s="49"/>
      <c r="P180" s="49"/>
      <c r="Q180" s="49"/>
      <c r="R180" s="49"/>
      <c r="S180" s="49"/>
      <c r="T180" s="87"/>
      <c r="AT180" s="26" t="s">
        <v>288</v>
      </c>
      <c r="AU180" s="26" t="s">
        <v>87</v>
      </c>
    </row>
    <row r="181" s="12" customFormat="1">
      <c r="B181" s="232"/>
      <c r="D181" s="216" t="s">
        <v>402</v>
      </c>
      <c r="E181" s="233" t="s">
        <v>5</v>
      </c>
      <c r="F181" s="234" t="s">
        <v>8615</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2675</v>
      </c>
      <c r="H182" s="242">
        <v>290</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8600</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1257</v>
      </c>
      <c r="H184" s="242">
        <v>87</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2" customFormat="1">
      <c r="B185" s="232"/>
      <c r="D185" s="216" t="s">
        <v>402</v>
      </c>
      <c r="E185" s="233" t="s">
        <v>5</v>
      </c>
      <c r="F185" s="234" t="s">
        <v>8610</v>
      </c>
      <c r="H185" s="233" t="s">
        <v>5</v>
      </c>
      <c r="I185" s="235"/>
      <c r="L185" s="232"/>
      <c r="M185" s="236"/>
      <c r="N185" s="237"/>
      <c r="O185" s="237"/>
      <c r="P185" s="237"/>
      <c r="Q185" s="237"/>
      <c r="R185" s="237"/>
      <c r="S185" s="237"/>
      <c r="T185" s="238"/>
      <c r="AT185" s="233" t="s">
        <v>402</v>
      </c>
      <c r="AU185" s="233" t="s">
        <v>87</v>
      </c>
      <c r="AV185" s="12" t="s">
        <v>24</v>
      </c>
      <c r="AW185" s="12" t="s">
        <v>43</v>
      </c>
      <c r="AX185" s="12" t="s">
        <v>80</v>
      </c>
      <c r="AY185" s="233" t="s">
        <v>281</v>
      </c>
    </row>
    <row r="186" s="13" customFormat="1">
      <c r="B186" s="239"/>
      <c r="D186" s="216" t="s">
        <v>402</v>
      </c>
      <c r="E186" s="240" t="s">
        <v>5</v>
      </c>
      <c r="F186" s="241" t="s">
        <v>2727</v>
      </c>
      <c r="H186" s="242">
        <v>300</v>
      </c>
      <c r="I186" s="243"/>
      <c r="L186" s="239"/>
      <c r="M186" s="244"/>
      <c r="N186" s="245"/>
      <c r="O186" s="245"/>
      <c r="P186" s="245"/>
      <c r="Q186" s="245"/>
      <c r="R186" s="245"/>
      <c r="S186" s="245"/>
      <c r="T186" s="246"/>
      <c r="AT186" s="240" t="s">
        <v>402</v>
      </c>
      <c r="AU186" s="240" t="s">
        <v>87</v>
      </c>
      <c r="AV186" s="13" t="s">
        <v>87</v>
      </c>
      <c r="AW186" s="13" t="s">
        <v>43</v>
      </c>
      <c r="AX186" s="13" t="s">
        <v>80</v>
      </c>
      <c r="AY186" s="240" t="s">
        <v>281</v>
      </c>
    </row>
    <row r="187" s="12" customFormat="1">
      <c r="B187" s="232"/>
      <c r="D187" s="216" t="s">
        <v>402</v>
      </c>
      <c r="E187" s="233" t="s">
        <v>5</v>
      </c>
      <c r="F187" s="234" t="s">
        <v>8581</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11</v>
      </c>
      <c r="H188" s="242">
        <v>15</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4" customFormat="1">
      <c r="B189" s="247"/>
      <c r="D189" s="216" t="s">
        <v>402</v>
      </c>
      <c r="E189" s="248" t="s">
        <v>5</v>
      </c>
      <c r="F189" s="249" t="s">
        <v>405</v>
      </c>
      <c r="H189" s="250">
        <v>692</v>
      </c>
      <c r="I189" s="251"/>
      <c r="L189" s="247"/>
      <c r="M189" s="252"/>
      <c r="N189" s="253"/>
      <c r="O189" s="253"/>
      <c r="P189" s="253"/>
      <c r="Q189" s="253"/>
      <c r="R189" s="253"/>
      <c r="S189" s="253"/>
      <c r="T189" s="254"/>
      <c r="AT189" s="248" t="s">
        <v>402</v>
      </c>
      <c r="AU189" s="248" t="s">
        <v>87</v>
      </c>
      <c r="AV189" s="14" t="s">
        <v>286</v>
      </c>
      <c r="AW189" s="14" t="s">
        <v>43</v>
      </c>
      <c r="AX189" s="14" t="s">
        <v>24</v>
      </c>
      <c r="AY189" s="248" t="s">
        <v>281</v>
      </c>
    </row>
    <row r="190" s="1" customFormat="1" ht="16.5" customHeight="1">
      <c r="B190" s="203"/>
      <c r="C190" s="204" t="s">
        <v>345</v>
      </c>
      <c r="D190" s="204" t="s">
        <v>282</v>
      </c>
      <c r="E190" s="205" t="s">
        <v>6970</v>
      </c>
      <c r="F190" s="206" t="s">
        <v>6971</v>
      </c>
      <c r="G190" s="207" t="s">
        <v>388</v>
      </c>
      <c r="H190" s="208">
        <v>25</v>
      </c>
      <c r="I190" s="209"/>
      <c r="J190" s="210">
        <f>ROUND(I190*H190,2)</f>
        <v>0</v>
      </c>
      <c r="K190" s="206" t="s">
        <v>389</v>
      </c>
      <c r="L190" s="48"/>
      <c r="M190" s="211" t="s">
        <v>5</v>
      </c>
      <c r="N190" s="212" t="s">
        <v>51</v>
      </c>
      <c r="O190" s="49"/>
      <c r="P190" s="213">
        <f>O190*H190</f>
        <v>0</v>
      </c>
      <c r="Q190" s="213">
        <v>0.378</v>
      </c>
      <c r="R190" s="213">
        <f>Q190*H190</f>
        <v>9.4499999999999993</v>
      </c>
      <c r="S190" s="213">
        <v>0</v>
      </c>
      <c r="T190" s="214">
        <f>S190*H190</f>
        <v>0</v>
      </c>
      <c r="AR190" s="26" t="s">
        <v>286</v>
      </c>
      <c r="AT190" s="26" t="s">
        <v>282</v>
      </c>
      <c r="AU190" s="26" t="s">
        <v>87</v>
      </c>
      <c r="AY190" s="26" t="s">
        <v>281</v>
      </c>
      <c r="BE190" s="215">
        <f>IF(N190="základní",J190,0)</f>
        <v>0</v>
      </c>
      <c r="BF190" s="215">
        <f>IF(N190="snížená",J190,0)</f>
        <v>0</v>
      </c>
      <c r="BG190" s="215">
        <f>IF(N190="zákl. přenesená",J190,0)</f>
        <v>0</v>
      </c>
      <c r="BH190" s="215">
        <f>IF(N190="sníž. přenesená",J190,0)</f>
        <v>0</v>
      </c>
      <c r="BI190" s="215">
        <f>IF(N190="nulová",J190,0)</f>
        <v>0</v>
      </c>
      <c r="BJ190" s="26" t="s">
        <v>24</v>
      </c>
      <c r="BK190" s="215">
        <f>ROUND(I190*H190,2)</f>
        <v>0</v>
      </c>
      <c r="BL190" s="26" t="s">
        <v>286</v>
      </c>
      <c r="BM190" s="26" t="s">
        <v>8689</v>
      </c>
    </row>
    <row r="191" s="1" customFormat="1">
      <c r="B191" s="48"/>
      <c r="D191" s="216" t="s">
        <v>288</v>
      </c>
      <c r="F191" s="217" t="s">
        <v>6973</v>
      </c>
      <c r="I191" s="218"/>
      <c r="L191" s="48"/>
      <c r="M191" s="219"/>
      <c r="N191" s="49"/>
      <c r="O191" s="49"/>
      <c r="P191" s="49"/>
      <c r="Q191" s="49"/>
      <c r="R191" s="49"/>
      <c r="S191" s="49"/>
      <c r="T191" s="87"/>
      <c r="AT191" s="26" t="s">
        <v>288</v>
      </c>
      <c r="AU191" s="26" t="s">
        <v>87</v>
      </c>
    </row>
    <row r="192" s="12" customFormat="1">
      <c r="B192" s="232"/>
      <c r="D192" s="216" t="s">
        <v>402</v>
      </c>
      <c r="E192" s="233" t="s">
        <v>5</v>
      </c>
      <c r="F192" s="234" t="s">
        <v>8690</v>
      </c>
      <c r="H192" s="233" t="s">
        <v>5</v>
      </c>
      <c r="I192" s="235"/>
      <c r="L192" s="232"/>
      <c r="M192" s="236"/>
      <c r="N192" s="237"/>
      <c r="O192" s="237"/>
      <c r="P192" s="237"/>
      <c r="Q192" s="237"/>
      <c r="R192" s="237"/>
      <c r="S192" s="237"/>
      <c r="T192" s="238"/>
      <c r="AT192" s="233" t="s">
        <v>402</v>
      </c>
      <c r="AU192" s="233" t="s">
        <v>87</v>
      </c>
      <c r="AV192" s="12" t="s">
        <v>24</v>
      </c>
      <c r="AW192" s="12" t="s">
        <v>43</v>
      </c>
      <c r="AX192" s="12" t="s">
        <v>80</v>
      </c>
      <c r="AY192" s="233" t="s">
        <v>281</v>
      </c>
    </row>
    <row r="193" s="13" customFormat="1">
      <c r="B193" s="239"/>
      <c r="D193" s="216" t="s">
        <v>402</v>
      </c>
      <c r="E193" s="240" t="s">
        <v>5</v>
      </c>
      <c r="F193" s="241" t="s">
        <v>692</v>
      </c>
      <c r="H193" s="242">
        <v>25</v>
      </c>
      <c r="I193" s="243"/>
      <c r="L193" s="239"/>
      <c r="M193" s="244"/>
      <c r="N193" s="245"/>
      <c r="O193" s="245"/>
      <c r="P193" s="245"/>
      <c r="Q193" s="245"/>
      <c r="R193" s="245"/>
      <c r="S193" s="245"/>
      <c r="T193" s="246"/>
      <c r="AT193" s="240" t="s">
        <v>402</v>
      </c>
      <c r="AU193" s="240" t="s">
        <v>87</v>
      </c>
      <c r="AV193" s="13" t="s">
        <v>87</v>
      </c>
      <c r="AW193" s="13" t="s">
        <v>43</v>
      </c>
      <c r="AX193" s="13" t="s">
        <v>80</v>
      </c>
      <c r="AY193" s="240" t="s">
        <v>281</v>
      </c>
    </row>
    <row r="194" s="14" customFormat="1">
      <c r="B194" s="247"/>
      <c r="D194" s="216" t="s">
        <v>402</v>
      </c>
      <c r="E194" s="248" t="s">
        <v>5</v>
      </c>
      <c r="F194" s="249" t="s">
        <v>405</v>
      </c>
      <c r="H194" s="250">
        <v>25</v>
      </c>
      <c r="I194" s="251"/>
      <c r="L194" s="247"/>
      <c r="M194" s="252"/>
      <c r="N194" s="253"/>
      <c r="O194" s="253"/>
      <c r="P194" s="253"/>
      <c r="Q194" s="253"/>
      <c r="R194" s="253"/>
      <c r="S194" s="253"/>
      <c r="T194" s="254"/>
      <c r="AT194" s="248" t="s">
        <v>402</v>
      </c>
      <c r="AU194" s="248" t="s">
        <v>87</v>
      </c>
      <c r="AV194" s="14" t="s">
        <v>286</v>
      </c>
      <c r="AW194" s="14" t="s">
        <v>43</v>
      </c>
      <c r="AX194" s="14" t="s">
        <v>24</v>
      </c>
      <c r="AY194" s="248" t="s">
        <v>281</v>
      </c>
    </row>
    <row r="195" s="1" customFormat="1" ht="16.5" customHeight="1">
      <c r="B195" s="203"/>
      <c r="C195" s="204" t="s">
        <v>11</v>
      </c>
      <c r="D195" s="204" t="s">
        <v>282</v>
      </c>
      <c r="E195" s="205" t="s">
        <v>6978</v>
      </c>
      <c r="F195" s="206" t="s">
        <v>6979</v>
      </c>
      <c r="G195" s="207" t="s">
        <v>388</v>
      </c>
      <c r="H195" s="208">
        <v>692</v>
      </c>
      <c r="I195" s="209"/>
      <c r="J195" s="210">
        <f>ROUND(I195*H195,2)</f>
        <v>0</v>
      </c>
      <c r="K195" s="206" t="s">
        <v>389</v>
      </c>
      <c r="L195" s="48"/>
      <c r="M195" s="211" t="s">
        <v>5</v>
      </c>
      <c r="N195" s="212" t="s">
        <v>51</v>
      </c>
      <c r="O195" s="49"/>
      <c r="P195" s="213">
        <f>O195*H195</f>
        <v>0</v>
      </c>
      <c r="Q195" s="213">
        <v>0.0070200000000000002</v>
      </c>
      <c r="R195" s="213">
        <f>Q195*H195</f>
        <v>4.8578400000000004</v>
      </c>
      <c r="S195" s="213">
        <v>0</v>
      </c>
      <c r="T195" s="214">
        <f>S195*H195</f>
        <v>0</v>
      </c>
      <c r="AR195" s="26" t="s">
        <v>286</v>
      </c>
      <c r="AT195" s="26" t="s">
        <v>282</v>
      </c>
      <c r="AU195" s="26" t="s">
        <v>87</v>
      </c>
      <c r="AY195" s="26" t="s">
        <v>281</v>
      </c>
      <c r="BE195" s="215">
        <f>IF(N195="základní",J195,0)</f>
        <v>0</v>
      </c>
      <c r="BF195" s="215">
        <f>IF(N195="snížená",J195,0)</f>
        <v>0</v>
      </c>
      <c r="BG195" s="215">
        <f>IF(N195="zákl. přenesená",J195,0)</f>
        <v>0</v>
      </c>
      <c r="BH195" s="215">
        <f>IF(N195="sníž. přenesená",J195,0)</f>
        <v>0</v>
      </c>
      <c r="BI195" s="215">
        <f>IF(N195="nulová",J195,0)</f>
        <v>0</v>
      </c>
      <c r="BJ195" s="26" t="s">
        <v>24</v>
      </c>
      <c r="BK195" s="215">
        <f>ROUND(I195*H195,2)</f>
        <v>0</v>
      </c>
      <c r="BL195" s="26" t="s">
        <v>286</v>
      </c>
      <c r="BM195" s="26" t="s">
        <v>8691</v>
      </c>
    </row>
    <row r="196" s="1" customFormat="1">
      <c r="B196" s="48"/>
      <c r="D196" s="216" t="s">
        <v>288</v>
      </c>
      <c r="F196" s="217" t="s">
        <v>6981</v>
      </c>
      <c r="I196" s="218"/>
      <c r="L196" s="48"/>
      <c r="M196" s="219"/>
      <c r="N196" s="49"/>
      <c r="O196" s="49"/>
      <c r="P196" s="49"/>
      <c r="Q196" s="49"/>
      <c r="R196" s="49"/>
      <c r="S196" s="49"/>
      <c r="T196" s="87"/>
      <c r="AT196" s="26" t="s">
        <v>288</v>
      </c>
      <c r="AU196" s="26" t="s">
        <v>87</v>
      </c>
    </row>
    <row r="197" s="1" customFormat="1" ht="25.5" customHeight="1">
      <c r="B197" s="203"/>
      <c r="C197" s="204" t="s">
        <v>354</v>
      </c>
      <c r="D197" s="204" t="s">
        <v>282</v>
      </c>
      <c r="E197" s="205" t="s">
        <v>6982</v>
      </c>
      <c r="F197" s="206" t="s">
        <v>6983</v>
      </c>
      <c r="G197" s="207" t="s">
        <v>388</v>
      </c>
      <c r="H197" s="208">
        <v>692</v>
      </c>
      <c r="I197" s="209"/>
      <c r="J197" s="210">
        <f>ROUND(I197*H197,2)</f>
        <v>0</v>
      </c>
      <c r="K197" s="206" t="s">
        <v>389</v>
      </c>
      <c r="L197" s="48"/>
      <c r="M197" s="211" t="s">
        <v>5</v>
      </c>
      <c r="N197" s="212" t="s">
        <v>51</v>
      </c>
      <c r="O197" s="49"/>
      <c r="P197" s="213">
        <f>O197*H197</f>
        <v>0</v>
      </c>
      <c r="Q197" s="213">
        <v>0.15826000000000001</v>
      </c>
      <c r="R197" s="213">
        <f>Q197*H197</f>
        <v>109.51592000000001</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8692</v>
      </c>
    </row>
    <row r="198" s="1" customFormat="1">
      <c r="B198" s="48"/>
      <c r="D198" s="216" t="s">
        <v>288</v>
      </c>
      <c r="F198" s="217" t="s">
        <v>6985</v>
      </c>
      <c r="I198" s="218"/>
      <c r="L198" s="48"/>
      <c r="M198" s="219"/>
      <c r="N198" s="49"/>
      <c r="O198" s="49"/>
      <c r="P198" s="49"/>
      <c r="Q198" s="49"/>
      <c r="R198" s="49"/>
      <c r="S198" s="49"/>
      <c r="T198" s="87"/>
      <c r="AT198" s="26" t="s">
        <v>288</v>
      </c>
      <c r="AU198" s="26" t="s">
        <v>87</v>
      </c>
    </row>
    <row r="199" s="1" customFormat="1" ht="16.5" customHeight="1">
      <c r="B199" s="203"/>
      <c r="C199" s="204" t="s">
        <v>359</v>
      </c>
      <c r="D199" s="204" t="s">
        <v>282</v>
      </c>
      <c r="E199" s="205" t="s">
        <v>6986</v>
      </c>
      <c r="F199" s="206" t="s">
        <v>6987</v>
      </c>
      <c r="G199" s="207" t="s">
        <v>388</v>
      </c>
      <c r="H199" s="208">
        <v>692</v>
      </c>
      <c r="I199" s="209"/>
      <c r="J199" s="210">
        <f>ROUND(I199*H199,2)</f>
        <v>0</v>
      </c>
      <c r="K199" s="206" t="s">
        <v>389</v>
      </c>
      <c r="L199" s="48"/>
      <c r="M199" s="211" t="s">
        <v>5</v>
      </c>
      <c r="N199" s="212" t="s">
        <v>51</v>
      </c>
      <c r="O199" s="49"/>
      <c r="P199" s="213">
        <f>O199*H199</f>
        <v>0</v>
      </c>
      <c r="Q199" s="213">
        <v>0.00040999999999999999</v>
      </c>
      <c r="R199" s="213">
        <f>Q199*H199</f>
        <v>0.28371999999999997</v>
      </c>
      <c r="S199" s="213">
        <v>0</v>
      </c>
      <c r="T199" s="214">
        <f>S199*H199</f>
        <v>0</v>
      </c>
      <c r="AR199" s="26" t="s">
        <v>286</v>
      </c>
      <c r="AT199" s="26" t="s">
        <v>282</v>
      </c>
      <c r="AU199" s="26" t="s">
        <v>87</v>
      </c>
      <c r="AY199" s="26" t="s">
        <v>281</v>
      </c>
      <c r="BE199" s="215">
        <f>IF(N199="základní",J199,0)</f>
        <v>0</v>
      </c>
      <c r="BF199" s="215">
        <f>IF(N199="snížená",J199,0)</f>
        <v>0</v>
      </c>
      <c r="BG199" s="215">
        <f>IF(N199="zákl. přenesená",J199,0)</f>
        <v>0</v>
      </c>
      <c r="BH199" s="215">
        <f>IF(N199="sníž. přenesená",J199,0)</f>
        <v>0</v>
      </c>
      <c r="BI199" s="215">
        <f>IF(N199="nulová",J199,0)</f>
        <v>0</v>
      </c>
      <c r="BJ199" s="26" t="s">
        <v>24</v>
      </c>
      <c r="BK199" s="215">
        <f>ROUND(I199*H199,2)</f>
        <v>0</v>
      </c>
      <c r="BL199" s="26" t="s">
        <v>286</v>
      </c>
      <c r="BM199" s="26" t="s">
        <v>8693</v>
      </c>
    </row>
    <row r="200" s="1" customFormat="1">
      <c r="B200" s="48"/>
      <c r="D200" s="216" t="s">
        <v>288</v>
      </c>
      <c r="F200" s="217" t="s">
        <v>6989</v>
      </c>
      <c r="I200" s="218"/>
      <c r="L200" s="48"/>
      <c r="M200" s="219"/>
      <c r="N200" s="49"/>
      <c r="O200" s="49"/>
      <c r="P200" s="49"/>
      <c r="Q200" s="49"/>
      <c r="R200" s="49"/>
      <c r="S200" s="49"/>
      <c r="T200" s="87"/>
      <c r="AT200" s="26" t="s">
        <v>288</v>
      </c>
      <c r="AU200" s="26" t="s">
        <v>87</v>
      </c>
    </row>
    <row r="201" s="1" customFormat="1" ht="25.5" customHeight="1">
      <c r="B201" s="203"/>
      <c r="C201" s="204" t="s">
        <v>365</v>
      </c>
      <c r="D201" s="204" t="s">
        <v>282</v>
      </c>
      <c r="E201" s="205" t="s">
        <v>6990</v>
      </c>
      <c r="F201" s="206" t="s">
        <v>6991</v>
      </c>
      <c r="G201" s="207" t="s">
        <v>388</v>
      </c>
      <c r="H201" s="208">
        <v>692</v>
      </c>
      <c r="I201" s="209"/>
      <c r="J201" s="210">
        <f>ROUND(I201*H201,2)</f>
        <v>0</v>
      </c>
      <c r="K201" s="206" t="s">
        <v>389</v>
      </c>
      <c r="L201" s="48"/>
      <c r="M201" s="211" t="s">
        <v>5</v>
      </c>
      <c r="N201" s="212" t="s">
        <v>51</v>
      </c>
      <c r="O201" s="49"/>
      <c r="P201" s="213">
        <f>O201*H201</f>
        <v>0</v>
      </c>
      <c r="Q201" s="213">
        <v>0.10373</v>
      </c>
      <c r="R201" s="213">
        <f>Q201*H201</f>
        <v>71.78116</v>
      </c>
      <c r="S201" s="213">
        <v>0</v>
      </c>
      <c r="T201" s="214">
        <f>S201*H201</f>
        <v>0</v>
      </c>
      <c r="AR201" s="26" t="s">
        <v>286</v>
      </c>
      <c r="AT201" s="26" t="s">
        <v>282</v>
      </c>
      <c r="AU201" s="26" t="s">
        <v>87</v>
      </c>
      <c r="AY201" s="26" t="s">
        <v>281</v>
      </c>
      <c r="BE201" s="215">
        <f>IF(N201="základní",J201,0)</f>
        <v>0</v>
      </c>
      <c r="BF201" s="215">
        <f>IF(N201="snížená",J201,0)</f>
        <v>0</v>
      </c>
      <c r="BG201" s="215">
        <f>IF(N201="zákl. přenesená",J201,0)</f>
        <v>0</v>
      </c>
      <c r="BH201" s="215">
        <f>IF(N201="sníž. přenesená",J201,0)</f>
        <v>0</v>
      </c>
      <c r="BI201" s="215">
        <f>IF(N201="nulová",J201,0)</f>
        <v>0</v>
      </c>
      <c r="BJ201" s="26" t="s">
        <v>24</v>
      </c>
      <c r="BK201" s="215">
        <f>ROUND(I201*H201,2)</f>
        <v>0</v>
      </c>
      <c r="BL201" s="26" t="s">
        <v>286</v>
      </c>
      <c r="BM201" s="26" t="s">
        <v>8694</v>
      </c>
    </row>
    <row r="202" s="1" customFormat="1">
      <c r="B202" s="48"/>
      <c r="D202" s="216" t="s">
        <v>288</v>
      </c>
      <c r="F202" s="217" t="s">
        <v>6993</v>
      </c>
      <c r="I202" s="218"/>
      <c r="L202" s="48"/>
      <c r="M202" s="219"/>
      <c r="N202" s="49"/>
      <c r="O202" s="49"/>
      <c r="P202" s="49"/>
      <c r="Q202" s="49"/>
      <c r="R202" s="49"/>
      <c r="S202" s="49"/>
      <c r="T202" s="87"/>
      <c r="AT202" s="26" t="s">
        <v>288</v>
      </c>
      <c r="AU202" s="26" t="s">
        <v>87</v>
      </c>
    </row>
    <row r="203" s="1" customFormat="1" ht="16.5" customHeight="1">
      <c r="B203" s="203"/>
      <c r="C203" s="204" t="s">
        <v>370</v>
      </c>
      <c r="D203" s="204" t="s">
        <v>282</v>
      </c>
      <c r="E203" s="205" t="s">
        <v>6974</v>
      </c>
      <c r="F203" s="206" t="s">
        <v>6975</v>
      </c>
      <c r="G203" s="207" t="s">
        <v>388</v>
      </c>
      <c r="H203" s="208">
        <v>85</v>
      </c>
      <c r="I203" s="209"/>
      <c r="J203" s="210">
        <f>ROUND(I203*H203,2)</f>
        <v>0</v>
      </c>
      <c r="K203" s="206" t="s">
        <v>389</v>
      </c>
      <c r="L203" s="48"/>
      <c r="M203" s="211" t="s">
        <v>5</v>
      </c>
      <c r="N203" s="212" t="s">
        <v>51</v>
      </c>
      <c r="O203" s="49"/>
      <c r="P203" s="213">
        <f>O203*H203</f>
        <v>0</v>
      </c>
      <c r="Q203" s="213">
        <v>0.27994000000000002</v>
      </c>
      <c r="R203" s="213">
        <f>Q203*H203</f>
        <v>23.794900000000002</v>
      </c>
      <c r="S203" s="213">
        <v>0</v>
      </c>
      <c r="T203" s="214">
        <f>S203*H203</f>
        <v>0</v>
      </c>
      <c r="AR203" s="26" t="s">
        <v>286</v>
      </c>
      <c r="AT203" s="26" t="s">
        <v>282</v>
      </c>
      <c r="AU203" s="26" t="s">
        <v>87</v>
      </c>
      <c r="AY203" s="26" t="s">
        <v>281</v>
      </c>
      <c r="BE203" s="215">
        <f>IF(N203="základní",J203,0)</f>
        <v>0</v>
      </c>
      <c r="BF203" s="215">
        <f>IF(N203="snížená",J203,0)</f>
        <v>0</v>
      </c>
      <c r="BG203" s="215">
        <f>IF(N203="zákl. přenesená",J203,0)</f>
        <v>0</v>
      </c>
      <c r="BH203" s="215">
        <f>IF(N203="sníž. přenesená",J203,0)</f>
        <v>0</v>
      </c>
      <c r="BI203" s="215">
        <f>IF(N203="nulová",J203,0)</f>
        <v>0</v>
      </c>
      <c r="BJ203" s="26" t="s">
        <v>24</v>
      </c>
      <c r="BK203" s="215">
        <f>ROUND(I203*H203,2)</f>
        <v>0</v>
      </c>
      <c r="BL203" s="26" t="s">
        <v>286</v>
      </c>
      <c r="BM203" s="26" t="s">
        <v>8695</v>
      </c>
    </row>
    <row r="204" s="1" customFormat="1">
      <c r="B204" s="48"/>
      <c r="D204" s="216" t="s">
        <v>288</v>
      </c>
      <c r="F204" s="217" t="s">
        <v>6977</v>
      </c>
      <c r="I204" s="218"/>
      <c r="L204" s="48"/>
      <c r="M204" s="219"/>
      <c r="N204" s="49"/>
      <c r="O204" s="49"/>
      <c r="P204" s="49"/>
      <c r="Q204" s="49"/>
      <c r="R204" s="49"/>
      <c r="S204" s="49"/>
      <c r="T204" s="87"/>
      <c r="AT204" s="26" t="s">
        <v>288</v>
      </c>
      <c r="AU204" s="26" t="s">
        <v>87</v>
      </c>
    </row>
    <row r="205" s="12" customFormat="1">
      <c r="B205" s="232"/>
      <c r="D205" s="216" t="s">
        <v>402</v>
      </c>
      <c r="E205" s="233" t="s">
        <v>5</v>
      </c>
      <c r="F205" s="234" t="s">
        <v>8659</v>
      </c>
      <c r="H205" s="233" t="s">
        <v>5</v>
      </c>
      <c r="I205" s="235"/>
      <c r="L205" s="232"/>
      <c r="M205" s="236"/>
      <c r="N205" s="237"/>
      <c r="O205" s="237"/>
      <c r="P205" s="237"/>
      <c r="Q205" s="237"/>
      <c r="R205" s="237"/>
      <c r="S205" s="237"/>
      <c r="T205" s="238"/>
      <c r="AT205" s="233" t="s">
        <v>402</v>
      </c>
      <c r="AU205" s="233" t="s">
        <v>87</v>
      </c>
      <c r="AV205" s="12" t="s">
        <v>24</v>
      </c>
      <c r="AW205" s="12" t="s">
        <v>43</v>
      </c>
      <c r="AX205" s="12" t="s">
        <v>80</v>
      </c>
      <c r="AY205" s="233" t="s">
        <v>281</v>
      </c>
    </row>
    <row r="206" s="13" customFormat="1">
      <c r="B206" s="239"/>
      <c r="D206" s="216" t="s">
        <v>402</v>
      </c>
      <c r="E206" s="240" t="s">
        <v>5</v>
      </c>
      <c r="F206" s="241" t="s">
        <v>1112</v>
      </c>
      <c r="H206" s="242">
        <v>75</v>
      </c>
      <c r="I206" s="243"/>
      <c r="L206" s="239"/>
      <c r="M206" s="244"/>
      <c r="N206" s="245"/>
      <c r="O206" s="245"/>
      <c r="P206" s="245"/>
      <c r="Q206" s="245"/>
      <c r="R206" s="245"/>
      <c r="S206" s="245"/>
      <c r="T206" s="246"/>
      <c r="AT206" s="240" t="s">
        <v>402</v>
      </c>
      <c r="AU206" s="240" t="s">
        <v>87</v>
      </c>
      <c r="AV206" s="13" t="s">
        <v>87</v>
      </c>
      <c r="AW206" s="13" t="s">
        <v>43</v>
      </c>
      <c r="AX206" s="13" t="s">
        <v>80</v>
      </c>
      <c r="AY206" s="240" t="s">
        <v>281</v>
      </c>
    </row>
    <row r="207" s="12" customFormat="1">
      <c r="B207" s="232"/>
      <c r="D207" s="216" t="s">
        <v>402</v>
      </c>
      <c r="E207" s="233" t="s">
        <v>5</v>
      </c>
      <c r="F207" s="234" t="s">
        <v>8652</v>
      </c>
      <c r="H207" s="233" t="s">
        <v>5</v>
      </c>
      <c r="I207" s="235"/>
      <c r="L207" s="232"/>
      <c r="M207" s="236"/>
      <c r="N207" s="237"/>
      <c r="O207" s="237"/>
      <c r="P207" s="237"/>
      <c r="Q207" s="237"/>
      <c r="R207" s="237"/>
      <c r="S207" s="237"/>
      <c r="T207" s="238"/>
      <c r="AT207" s="233" t="s">
        <v>402</v>
      </c>
      <c r="AU207" s="233" t="s">
        <v>87</v>
      </c>
      <c r="AV207" s="12" t="s">
        <v>24</v>
      </c>
      <c r="AW207" s="12" t="s">
        <v>43</v>
      </c>
      <c r="AX207" s="12" t="s">
        <v>80</v>
      </c>
      <c r="AY207" s="233" t="s">
        <v>281</v>
      </c>
    </row>
    <row r="208" s="13" customFormat="1">
      <c r="B208" s="239"/>
      <c r="D208" s="216" t="s">
        <v>402</v>
      </c>
      <c r="E208" s="240" t="s">
        <v>5</v>
      </c>
      <c r="F208" s="241" t="s">
        <v>29</v>
      </c>
      <c r="H208" s="242">
        <v>10</v>
      </c>
      <c r="I208" s="243"/>
      <c r="L208" s="239"/>
      <c r="M208" s="244"/>
      <c r="N208" s="245"/>
      <c r="O208" s="245"/>
      <c r="P208" s="245"/>
      <c r="Q208" s="245"/>
      <c r="R208" s="245"/>
      <c r="S208" s="245"/>
      <c r="T208" s="246"/>
      <c r="AT208" s="240" t="s">
        <v>402</v>
      </c>
      <c r="AU208" s="240" t="s">
        <v>87</v>
      </c>
      <c r="AV208" s="13" t="s">
        <v>87</v>
      </c>
      <c r="AW208" s="13" t="s">
        <v>43</v>
      </c>
      <c r="AX208" s="13" t="s">
        <v>80</v>
      </c>
      <c r="AY208" s="240" t="s">
        <v>281</v>
      </c>
    </row>
    <row r="209" s="14" customFormat="1">
      <c r="B209" s="247"/>
      <c r="D209" s="216" t="s">
        <v>402</v>
      </c>
      <c r="E209" s="248" t="s">
        <v>5</v>
      </c>
      <c r="F209" s="249" t="s">
        <v>405</v>
      </c>
      <c r="H209" s="250">
        <v>85</v>
      </c>
      <c r="I209" s="251"/>
      <c r="L209" s="247"/>
      <c r="M209" s="252"/>
      <c r="N209" s="253"/>
      <c r="O209" s="253"/>
      <c r="P209" s="253"/>
      <c r="Q209" s="253"/>
      <c r="R209" s="253"/>
      <c r="S209" s="253"/>
      <c r="T209" s="254"/>
      <c r="AT209" s="248" t="s">
        <v>402</v>
      </c>
      <c r="AU209" s="248" t="s">
        <v>87</v>
      </c>
      <c r="AV209" s="14" t="s">
        <v>286</v>
      </c>
      <c r="AW209" s="14" t="s">
        <v>43</v>
      </c>
      <c r="AX209" s="14" t="s">
        <v>24</v>
      </c>
      <c r="AY209" s="248" t="s">
        <v>281</v>
      </c>
    </row>
    <row r="210" s="1" customFormat="1" ht="16.5" customHeight="1">
      <c r="B210" s="203"/>
      <c r="C210" s="204" t="s">
        <v>655</v>
      </c>
      <c r="D210" s="204" t="s">
        <v>282</v>
      </c>
      <c r="E210" s="205" t="s">
        <v>8696</v>
      </c>
      <c r="F210" s="206" t="s">
        <v>8697</v>
      </c>
      <c r="G210" s="207" t="s">
        <v>388</v>
      </c>
      <c r="H210" s="208">
        <v>85</v>
      </c>
      <c r="I210" s="209"/>
      <c r="J210" s="210">
        <f>ROUND(I210*H210,2)</f>
        <v>0</v>
      </c>
      <c r="K210" s="206" t="s">
        <v>389</v>
      </c>
      <c r="L210" s="48"/>
      <c r="M210" s="211" t="s">
        <v>5</v>
      </c>
      <c r="N210" s="212" t="s">
        <v>51</v>
      </c>
      <c r="O210" s="49"/>
      <c r="P210" s="213">
        <f>O210*H210</f>
        <v>0</v>
      </c>
      <c r="Q210" s="213">
        <v>0.080030000000000004</v>
      </c>
      <c r="R210" s="213">
        <f>Q210*H210</f>
        <v>6.8025500000000001</v>
      </c>
      <c r="S210" s="213">
        <v>0</v>
      </c>
      <c r="T210" s="214">
        <f>S210*H210</f>
        <v>0</v>
      </c>
      <c r="AR210" s="26" t="s">
        <v>286</v>
      </c>
      <c r="AT210" s="26" t="s">
        <v>282</v>
      </c>
      <c r="AU210" s="26" t="s">
        <v>87</v>
      </c>
      <c r="AY210" s="26" t="s">
        <v>281</v>
      </c>
      <c r="BE210" s="215">
        <f>IF(N210="základní",J210,0)</f>
        <v>0</v>
      </c>
      <c r="BF210" s="215">
        <f>IF(N210="snížená",J210,0)</f>
        <v>0</v>
      </c>
      <c r="BG210" s="215">
        <f>IF(N210="zákl. přenesená",J210,0)</f>
        <v>0</v>
      </c>
      <c r="BH210" s="215">
        <f>IF(N210="sníž. přenesená",J210,0)</f>
        <v>0</v>
      </c>
      <c r="BI210" s="215">
        <f>IF(N210="nulová",J210,0)</f>
        <v>0</v>
      </c>
      <c r="BJ210" s="26" t="s">
        <v>24</v>
      </c>
      <c r="BK210" s="215">
        <f>ROUND(I210*H210,2)</f>
        <v>0</v>
      </c>
      <c r="BL210" s="26" t="s">
        <v>286</v>
      </c>
      <c r="BM210" s="26" t="s">
        <v>8698</v>
      </c>
    </row>
    <row r="211" s="1" customFormat="1">
      <c r="B211" s="48"/>
      <c r="D211" s="216" t="s">
        <v>288</v>
      </c>
      <c r="F211" s="217" t="s">
        <v>8699</v>
      </c>
      <c r="I211" s="218"/>
      <c r="L211" s="48"/>
      <c r="M211" s="219"/>
      <c r="N211" s="49"/>
      <c r="O211" s="49"/>
      <c r="P211" s="49"/>
      <c r="Q211" s="49"/>
      <c r="R211" s="49"/>
      <c r="S211" s="49"/>
      <c r="T211" s="87"/>
      <c r="AT211" s="26" t="s">
        <v>288</v>
      </c>
      <c r="AU211" s="26" t="s">
        <v>87</v>
      </c>
    </row>
    <row r="212" s="1" customFormat="1" ht="25.5" customHeight="1">
      <c r="B212" s="203"/>
      <c r="C212" s="204" t="s">
        <v>10</v>
      </c>
      <c r="D212" s="204" t="s">
        <v>282</v>
      </c>
      <c r="E212" s="205" t="s">
        <v>8700</v>
      </c>
      <c r="F212" s="206" t="s">
        <v>8701</v>
      </c>
      <c r="G212" s="207" t="s">
        <v>388</v>
      </c>
      <c r="H212" s="208">
        <v>10</v>
      </c>
      <c r="I212" s="209"/>
      <c r="J212" s="210">
        <f>ROUND(I212*H212,2)</f>
        <v>0</v>
      </c>
      <c r="K212" s="206" t="s">
        <v>389</v>
      </c>
      <c r="L212" s="48"/>
      <c r="M212" s="211" t="s">
        <v>5</v>
      </c>
      <c r="N212" s="212" t="s">
        <v>51</v>
      </c>
      <c r="O212" s="49"/>
      <c r="P212" s="213">
        <f>O212*H212</f>
        <v>0</v>
      </c>
      <c r="Q212" s="213">
        <v>0.084250000000000005</v>
      </c>
      <c r="R212" s="213">
        <f>Q212*H212</f>
        <v>0.84250000000000003</v>
      </c>
      <c r="S212" s="213">
        <v>0</v>
      </c>
      <c r="T212" s="214">
        <f>S212*H212</f>
        <v>0</v>
      </c>
      <c r="AR212" s="26" t="s">
        <v>286</v>
      </c>
      <c r="AT212" s="26" t="s">
        <v>282</v>
      </c>
      <c r="AU212" s="26" t="s">
        <v>87</v>
      </c>
      <c r="AY212" s="26" t="s">
        <v>281</v>
      </c>
      <c r="BE212" s="215">
        <f>IF(N212="základní",J212,0)</f>
        <v>0</v>
      </c>
      <c r="BF212" s="215">
        <f>IF(N212="snížená",J212,0)</f>
        <v>0</v>
      </c>
      <c r="BG212" s="215">
        <f>IF(N212="zákl. přenesená",J212,0)</f>
        <v>0</v>
      </c>
      <c r="BH212" s="215">
        <f>IF(N212="sníž. přenesená",J212,0)</f>
        <v>0</v>
      </c>
      <c r="BI212" s="215">
        <f>IF(N212="nulová",J212,0)</f>
        <v>0</v>
      </c>
      <c r="BJ212" s="26" t="s">
        <v>24</v>
      </c>
      <c r="BK212" s="215">
        <f>ROUND(I212*H212,2)</f>
        <v>0</v>
      </c>
      <c r="BL212" s="26" t="s">
        <v>286</v>
      </c>
      <c r="BM212" s="26" t="s">
        <v>8702</v>
      </c>
    </row>
    <row r="213" s="1" customFormat="1">
      <c r="B213" s="48"/>
      <c r="D213" s="216" t="s">
        <v>288</v>
      </c>
      <c r="F213" s="217" t="s">
        <v>8703</v>
      </c>
      <c r="I213" s="218"/>
      <c r="L213" s="48"/>
      <c r="M213" s="219"/>
      <c r="N213" s="49"/>
      <c r="O213" s="49"/>
      <c r="P213" s="49"/>
      <c r="Q213" s="49"/>
      <c r="R213" s="49"/>
      <c r="S213" s="49"/>
      <c r="T213" s="87"/>
      <c r="AT213" s="26" t="s">
        <v>288</v>
      </c>
      <c r="AU213" s="26" t="s">
        <v>87</v>
      </c>
    </row>
    <row r="214" s="12" customFormat="1">
      <c r="B214" s="232"/>
      <c r="D214" s="216" t="s">
        <v>402</v>
      </c>
      <c r="E214" s="233" t="s">
        <v>5</v>
      </c>
      <c r="F214" s="234" t="s">
        <v>8652</v>
      </c>
      <c r="H214" s="233" t="s">
        <v>5</v>
      </c>
      <c r="I214" s="235"/>
      <c r="L214" s="232"/>
      <c r="M214" s="236"/>
      <c r="N214" s="237"/>
      <c r="O214" s="237"/>
      <c r="P214" s="237"/>
      <c r="Q214" s="237"/>
      <c r="R214" s="237"/>
      <c r="S214" s="237"/>
      <c r="T214" s="238"/>
      <c r="AT214" s="233" t="s">
        <v>402</v>
      </c>
      <c r="AU214" s="233" t="s">
        <v>87</v>
      </c>
      <c r="AV214" s="12" t="s">
        <v>24</v>
      </c>
      <c r="AW214" s="12" t="s">
        <v>43</v>
      </c>
      <c r="AX214" s="12" t="s">
        <v>80</v>
      </c>
      <c r="AY214" s="233" t="s">
        <v>281</v>
      </c>
    </row>
    <row r="215" s="13" customFormat="1">
      <c r="B215" s="239"/>
      <c r="D215" s="216" t="s">
        <v>402</v>
      </c>
      <c r="E215" s="240" t="s">
        <v>5</v>
      </c>
      <c r="F215" s="241" t="s">
        <v>29</v>
      </c>
      <c r="H215" s="242">
        <v>10</v>
      </c>
      <c r="I215" s="243"/>
      <c r="L215" s="239"/>
      <c r="M215" s="244"/>
      <c r="N215" s="245"/>
      <c r="O215" s="245"/>
      <c r="P215" s="245"/>
      <c r="Q215" s="245"/>
      <c r="R215" s="245"/>
      <c r="S215" s="245"/>
      <c r="T215" s="246"/>
      <c r="AT215" s="240" t="s">
        <v>402</v>
      </c>
      <c r="AU215" s="240" t="s">
        <v>87</v>
      </c>
      <c r="AV215" s="13" t="s">
        <v>87</v>
      </c>
      <c r="AW215" s="13" t="s">
        <v>43</v>
      </c>
      <c r="AX215" s="13" t="s">
        <v>80</v>
      </c>
      <c r="AY215" s="240" t="s">
        <v>281</v>
      </c>
    </row>
    <row r="216" s="14" customFormat="1">
      <c r="B216" s="247"/>
      <c r="D216" s="216" t="s">
        <v>402</v>
      </c>
      <c r="E216" s="248" t="s">
        <v>5</v>
      </c>
      <c r="F216" s="249" t="s">
        <v>405</v>
      </c>
      <c r="H216" s="250">
        <v>10</v>
      </c>
      <c r="I216" s="251"/>
      <c r="L216" s="247"/>
      <c r="M216" s="252"/>
      <c r="N216" s="253"/>
      <c r="O216" s="253"/>
      <c r="P216" s="253"/>
      <c r="Q216" s="253"/>
      <c r="R216" s="253"/>
      <c r="S216" s="253"/>
      <c r="T216" s="254"/>
      <c r="AT216" s="248" t="s">
        <v>402</v>
      </c>
      <c r="AU216" s="248" t="s">
        <v>87</v>
      </c>
      <c r="AV216" s="14" t="s">
        <v>286</v>
      </c>
      <c r="AW216" s="14" t="s">
        <v>43</v>
      </c>
      <c r="AX216" s="14" t="s">
        <v>24</v>
      </c>
      <c r="AY216" s="248" t="s">
        <v>281</v>
      </c>
    </row>
    <row r="217" s="1" customFormat="1" ht="25.5" customHeight="1">
      <c r="B217" s="203"/>
      <c r="C217" s="204" t="s">
        <v>670</v>
      </c>
      <c r="D217" s="204" t="s">
        <v>282</v>
      </c>
      <c r="E217" s="205" t="s">
        <v>8704</v>
      </c>
      <c r="F217" s="206" t="s">
        <v>8705</v>
      </c>
      <c r="G217" s="207" t="s">
        <v>388</v>
      </c>
      <c r="H217" s="208">
        <v>75</v>
      </c>
      <c r="I217" s="209"/>
      <c r="J217" s="210">
        <f>ROUND(I217*H217,2)</f>
        <v>0</v>
      </c>
      <c r="K217" s="206" t="s">
        <v>389</v>
      </c>
      <c r="L217" s="48"/>
      <c r="M217" s="211" t="s">
        <v>5</v>
      </c>
      <c r="N217" s="212" t="s">
        <v>51</v>
      </c>
      <c r="O217" s="49"/>
      <c r="P217" s="213">
        <f>O217*H217</f>
        <v>0</v>
      </c>
      <c r="Q217" s="213">
        <v>0.084250000000000005</v>
      </c>
      <c r="R217" s="213">
        <f>Q217*H217</f>
        <v>6.3187500000000005</v>
      </c>
      <c r="S217" s="213">
        <v>0</v>
      </c>
      <c r="T217" s="214">
        <f>S217*H217</f>
        <v>0</v>
      </c>
      <c r="AR217" s="26" t="s">
        <v>286</v>
      </c>
      <c r="AT217" s="26" t="s">
        <v>282</v>
      </c>
      <c r="AU217" s="26" t="s">
        <v>87</v>
      </c>
      <c r="AY217" s="26" t="s">
        <v>281</v>
      </c>
      <c r="BE217" s="215">
        <f>IF(N217="základní",J217,0)</f>
        <v>0</v>
      </c>
      <c r="BF217" s="215">
        <f>IF(N217="snížená",J217,0)</f>
        <v>0</v>
      </c>
      <c r="BG217" s="215">
        <f>IF(N217="zákl. přenesená",J217,0)</f>
        <v>0</v>
      </c>
      <c r="BH217" s="215">
        <f>IF(N217="sníž. přenesená",J217,0)</f>
        <v>0</v>
      </c>
      <c r="BI217" s="215">
        <f>IF(N217="nulová",J217,0)</f>
        <v>0</v>
      </c>
      <c r="BJ217" s="26" t="s">
        <v>24</v>
      </c>
      <c r="BK217" s="215">
        <f>ROUND(I217*H217,2)</f>
        <v>0</v>
      </c>
      <c r="BL217" s="26" t="s">
        <v>286</v>
      </c>
      <c r="BM217" s="26" t="s">
        <v>8706</v>
      </c>
    </row>
    <row r="218" s="1" customFormat="1">
      <c r="B218" s="48"/>
      <c r="D218" s="216" t="s">
        <v>288</v>
      </c>
      <c r="F218" s="217" t="s">
        <v>8707</v>
      </c>
      <c r="I218" s="218"/>
      <c r="L218" s="48"/>
      <c r="M218" s="219"/>
      <c r="N218" s="49"/>
      <c r="O218" s="49"/>
      <c r="P218" s="49"/>
      <c r="Q218" s="49"/>
      <c r="R218" s="49"/>
      <c r="S218" s="49"/>
      <c r="T218" s="87"/>
      <c r="AT218" s="26" t="s">
        <v>288</v>
      </c>
      <c r="AU218" s="26" t="s">
        <v>87</v>
      </c>
    </row>
    <row r="219" s="12" customFormat="1">
      <c r="B219" s="232"/>
      <c r="D219" s="216" t="s">
        <v>402</v>
      </c>
      <c r="E219" s="233" t="s">
        <v>5</v>
      </c>
      <c r="F219" s="234" t="s">
        <v>8659</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1112</v>
      </c>
      <c r="H220" s="242">
        <v>75</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4" customFormat="1">
      <c r="B221" s="247"/>
      <c r="D221" s="216" t="s">
        <v>402</v>
      </c>
      <c r="E221" s="248" t="s">
        <v>5</v>
      </c>
      <c r="F221" s="249" t="s">
        <v>405</v>
      </c>
      <c r="H221" s="250">
        <v>75</v>
      </c>
      <c r="I221" s="251"/>
      <c r="L221" s="247"/>
      <c r="M221" s="252"/>
      <c r="N221" s="253"/>
      <c r="O221" s="253"/>
      <c r="P221" s="253"/>
      <c r="Q221" s="253"/>
      <c r="R221" s="253"/>
      <c r="S221" s="253"/>
      <c r="T221" s="254"/>
      <c r="AT221" s="248" t="s">
        <v>402</v>
      </c>
      <c r="AU221" s="248" t="s">
        <v>87</v>
      </c>
      <c r="AV221" s="14" t="s">
        <v>286</v>
      </c>
      <c r="AW221" s="14" t="s">
        <v>43</v>
      </c>
      <c r="AX221" s="14" t="s">
        <v>24</v>
      </c>
      <c r="AY221" s="248" t="s">
        <v>281</v>
      </c>
    </row>
    <row r="222" s="1" customFormat="1" ht="16.5" customHeight="1">
      <c r="B222" s="203"/>
      <c r="C222" s="255" t="s">
        <v>677</v>
      </c>
      <c r="D222" s="255" t="s">
        <v>512</v>
      </c>
      <c r="E222" s="256" t="s">
        <v>8708</v>
      </c>
      <c r="F222" s="257" t="s">
        <v>8709</v>
      </c>
      <c r="G222" s="258" t="s">
        <v>388</v>
      </c>
      <c r="H222" s="259">
        <v>86.700000000000003</v>
      </c>
      <c r="I222" s="260"/>
      <c r="J222" s="261">
        <f>ROUND(I222*H222,2)</f>
        <v>0</v>
      </c>
      <c r="K222" s="257" t="s">
        <v>389</v>
      </c>
      <c r="L222" s="262"/>
      <c r="M222" s="263" t="s">
        <v>5</v>
      </c>
      <c r="N222" s="264" t="s">
        <v>51</v>
      </c>
      <c r="O222" s="49"/>
      <c r="P222" s="213">
        <f>O222*H222</f>
        <v>0</v>
      </c>
      <c r="Q222" s="213">
        <v>0.13</v>
      </c>
      <c r="R222" s="213">
        <f>Q222*H222</f>
        <v>11.271000000000001</v>
      </c>
      <c r="S222" s="213">
        <v>0</v>
      </c>
      <c r="T222" s="214">
        <f>S222*H222</f>
        <v>0</v>
      </c>
      <c r="AR222" s="26" t="s">
        <v>316</v>
      </c>
      <c r="AT222" s="26" t="s">
        <v>512</v>
      </c>
      <c r="AU222" s="26" t="s">
        <v>87</v>
      </c>
      <c r="AY222" s="26" t="s">
        <v>281</v>
      </c>
      <c r="BE222" s="215">
        <f>IF(N222="základní",J222,0)</f>
        <v>0</v>
      </c>
      <c r="BF222" s="215">
        <f>IF(N222="snížená",J222,0)</f>
        <v>0</v>
      </c>
      <c r="BG222" s="215">
        <f>IF(N222="zákl. přenesená",J222,0)</f>
        <v>0</v>
      </c>
      <c r="BH222" s="215">
        <f>IF(N222="sníž. přenesená",J222,0)</f>
        <v>0</v>
      </c>
      <c r="BI222" s="215">
        <f>IF(N222="nulová",J222,0)</f>
        <v>0</v>
      </c>
      <c r="BJ222" s="26" t="s">
        <v>24</v>
      </c>
      <c r="BK222" s="215">
        <f>ROUND(I222*H222,2)</f>
        <v>0</v>
      </c>
      <c r="BL222" s="26" t="s">
        <v>286</v>
      </c>
      <c r="BM222" s="26" t="s">
        <v>8710</v>
      </c>
    </row>
    <row r="223" s="1" customFormat="1">
      <c r="B223" s="48"/>
      <c r="D223" s="216" t="s">
        <v>288</v>
      </c>
      <c r="F223" s="217" t="s">
        <v>8709</v>
      </c>
      <c r="I223" s="218"/>
      <c r="L223" s="48"/>
      <c r="M223" s="219"/>
      <c r="N223" s="49"/>
      <c r="O223" s="49"/>
      <c r="P223" s="49"/>
      <c r="Q223" s="49"/>
      <c r="R223" s="49"/>
      <c r="S223" s="49"/>
      <c r="T223" s="87"/>
      <c r="AT223" s="26" t="s">
        <v>288</v>
      </c>
      <c r="AU223" s="26" t="s">
        <v>87</v>
      </c>
    </row>
    <row r="224" s="12" customFormat="1">
      <c r="B224" s="232"/>
      <c r="D224" s="216" t="s">
        <v>402</v>
      </c>
      <c r="E224" s="233" t="s">
        <v>5</v>
      </c>
      <c r="F224" s="234" t="s">
        <v>8659</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1112</v>
      </c>
      <c r="H225" s="242">
        <v>75</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8652</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29</v>
      </c>
      <c r="H227" s="242">
        <v>10</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5" customFormat="1">
      <c r="B228" s="265"/>
      <c r="D228" s="216" t="s">
        <v>402</v>
      </c>
      <c r="E228" s="266" t="s">
        <v>5</v>
      </c>
      <c r="F228" s="267" t="s">
        <v>715</v>
      </c>
      <c r="H228" s="268">
        <v>85</v>
      </c>
      <c r="I228" s="269"/>
      <c r="L228" s="265"/>
      <c r="M228" s="270"/>
      <c r="N228" s="271"/>
      <c r="O228" s="271"/>
      <c r="P228" s="271"/>
      <c r="Q228" s="271"/>
      <c r="R228" s="271"/>
      <c r="S228" s="271"/>
      <c r="T228" s="272"/>
      <c r="AT228" s="266" t="s">
        <v>402</v>
      </c>
      <c r="AU228" s="266" t="s">
        <v>87</v>
      </c>
      <c r="AV228" s="15" t="s">
        <v>294</v>
      </c>
      <c r="AW228" s="15" t="s">
        <v>43</v>
      </c>
      <c r="AX228" s="15" t="s">
        <v>80</v>
      </c>
      <c r="AY228" s="266" t="s">
        <v>281</v>
      </c>
    </row>
    <row r="229" s="13" customFormat="1">
      <c r="B229" s="239"/>
      <c r="D229" s="216" t="s">
        <v>402</v>
      </c>
      <c r="E229" s="240" t="s">
        <v>5</v>
      </c>
      <c r="F229" s="241" t="s">
        <v>8711</v>
      </c>
      <c r="H229" s="242">
        <v>1.7</v>
      </c>
      <c r="I229" s="243"/>
      <c r="L229" s="239"/>
      <c r="M229" s="244"/>
      <c r="N229" s="245"/>
      <c r="O229" s="245"/>
      <c r="P229" s="245"/>
      <c r="Q229" s="245"/>
      <c r="R229" s="245"/>
      <c r="S229" s="245"/>
      <c r="T229" s="246"/>
      <c r="AT229" s="240" t="s">
        <v>402</v>
      </c>
      <c r="AU229" s="240" t="s">
        <v>87</v>
      </c>
      <c r="AV229" s="13" t="s">
        <v>87</v>
      </c>
      <c r="AW229" s="13" t="s">
        <v>43</v>
      </c>
      <c r="AX229" s="13" t="s">
        <v>80</v>
      </c>
      <c r="AY229" s="240" t="s">
        <v>281</v>
      </c>
    </row>
    <row r="230" s="14" customFormat="1">
      <c r="B230" s="247"/>
      <c r="D230" s="216" t="s">
        <v>402</v>
      </c>
      <c r="E230" s="248" t="s">
        <v>5</v>
      </c>
      <c r="F230" s="249" t="s">
        <v>405</v>
      </c>
      <c r="H230" s="250">
        <v>86.700000000000003</v>
      </c>
      <c r="I230" s="251"/>
      <c r="L230" s="247"/>
      <c r="M230" s="252"/>
      <c r="N230" s="253"/>
      <c r="O230" s="253"/>
      <c r="P230" s="253"/>
      <c r="Q230" s="253"/>
      <c r="R230" s="253"/>
      <c r="S230" s="253"/>
      <c r="T230" s="254"/>
      <c r="AT230" s="248" t="s">
        <v>402</v>
      </c>
      <c r="AU230" s="248" t="s">
        <v>87</v>
      </c>
      <c r="AV230" s="14" t="s">
        <v>286</v>
      </c>
      <c r="AW230" s="14" t="s">
        <v>43</v>
      </c>
      <c r="AX230" s="14" t="s">
        <v>24</v>
      </c>
      <c r="AY230" s="248" t="s">
        <v>281</v>
      </c>
    </row>
    <row r="231" s="1" customFormat="1" ht="16.5" customHeight="1">
      <c r="B231" s="203"/>
      <c r="C231" s="255" t="s">
        <v>685</v>
      </c>
      <c r="D231" s="255" t="s">
        <v>512</v>
      </c>
      <c r="E231" s="256" t="s">
        <v>8712</v>
      </c>
      <c r="F231" s="257" t="s">
        <v>8713</v>
      </c>
      <c r="G231" s="258" t="s">
        <v>388</v>
      </c>
      <c r="H231" s="259">
        <v>10</v>
      </c>
      <c r="I231" s="260"/>
      <c r="J231" s="261">
        <f>ROUND(I231*H231,2)</f>
        <v>0</v>
      </c>
      <c r="K231" s="257" t="s">
        <v>389</v>
      </c>
      <c r="L231" s="262"/>
      <c r="M231" s="263" t="s">
        <v>5</v>
      </c>
      <c r="N231" s="264" t="s">
        <v>51</v>
      </c>
      <c r="O231" s="49"/>
      <c r="P231" s="213">
        <f>O231*H231</f>
        <v>0</v>
      </c>
      <c r="Q231" s="213">
        <v>0.14599999999999999</v>
      </c>
      <c r="R231" s="213">
        <f>Q231*H231</f>
        <v>1.46</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8714</v>
      </c>
    </row>
    <row r="232" s="1" customFormat="1">
      <c r="B232" s="48"/>
      <c r="D232" s="216" t="s">
        <v>288</v>
      </c>
      <c r="F232" s="217" t="s">
        <v>8715</v>
      </c>
      <c r="I232" s="218"/>
      <c r="L232" s="48"/>
      <c r="M232" s="219"/>
      <c r="N232" s="49"/>
      <c r="O232" s="49"/>
      <c r="P232" s="49"/>
      <c r="Q232" s="49"/>
      <c r="R232" s="49"/>
      <c r="S232" s="49"/>
      <c r="T232" s="87"/>
      <c r="AT232" s="26" t="s">
        <v>288</v>
      </c>
      <c r="AU232" s="26" t="s">
        <v>87</v>
      </c>
    </row>
    <row r="233" s="1" customFormat="1" ht="16.5" customHeight="1">
      <c r="B233" s="203"/>
      <c r="C233" s="204" t="s">
        <v>692</v>
      </c>
      <c r="D233" s="204" t="s">
        <v>282</v>
      </c>
      <c r="E233" s="205" t="s">
        <v>8716</v>
      </c>
      <c r="F233" s="206" t="s">
        <v>8717</v>
      </c>
      <c r="G233" s="207" t="s">
        <v>388</v>
      </c>
      <c r="H233" s="208">
        <v>44</v>
      </c>
      <c r="I233" s="209"/>
      <c r="J233" s="210">
        <f>ROUND(I233*H233,2)</f>
        <v>0</v>
      </c>
      <c r="K233" s="206" t="s">
        <v>389</v>
      </c>
      <c r="L233" s="48"/>
      <c r="M233" s="211" t="s">
        <v>5</v>
      </c>
      <c r="N233" s="212" t="s">
        <v>51</v>
      </c>
      <c r="O233" s="49"/>
      <c r="P233" s="213">
        <f>O233*H233</f>
        <v>0</v>
      </c>
      <c r="Q233" s="213">
        <v>0.22264000000000001</v>
      </c>
      <c r="R233" s="213">
        <f>Q233*H233</f>
        <v>9.7961600000000004</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8718</v>
      </c>
    </row>
    <row r="234" s="1" customFormat="1">
      <c r="B234" s="48"/>
      <c r="D234" s="216" t="s">
        <v>288</v>
      </c>
      <c r="F234" s="217" t="s">
        <v>8719</v>
      </c>
      <c r="I234" s="218"/>
      <c r="L234" s="48"/>
      <c r="M234" s="219"/>
      <c r="N234" s="49"/>
      <c r="O234" s="49"/>
      <c r="P234" s="49"/>
      <c r="Q234" s="49"/>
      <c r="R234" s="49"/>
      <c r="S234" s="49"/>
      <c r="T234" s="87"/>
      <c r="AT234" s="26" t="s">
        <v>288</v>
      </c>
      <c r="AU234" s="26" t="s">
        <v>87</v>
      </c>
    </row>
    <row r="235" s="12" customFormat="1">
      <c r="B235" s="232"/>
      <c r="D235" s="216" t="s">
        <v>402</v>
      </c>
      <c r="E235" s="233" t="s">
        <v>5</v>
      </c>
      <c r="F235" s="234" t="s">
        <v>8661</v>
      </c>
      <c r="H235" s="233" t="s">
        <v>5</v>
      </c>
      <c r="I235" s="235"/>
      <c r="L235" s="232"/>
      <c r="M235" s="236"/>
      <c r="N235" s="237"/>
      <c r="O235" s="237"/>
      <c r="P235" s="237"/>
      <c r="Q235" s="237"/>
      <c r="R235" s="237"/>
      <c r="S235" s="237"/>
      <c r="T235" s="238"/>
      <c r="AT235" s="233" t="s">
        <v>402</v>
      </c>
      <c r="AU235" s="233" t="s">
        <v>87</v>
      </c>
      <c r="AV235" s="12" t="s">
        <v>24</v>
      </c>
      <c r="AW235" s="12" t="s">
        <v>43</v>
      </c>
      <c r="AX235" s="12" t="s">
        <v>80</v>
      </c>
      <c r="AY235" s="233" t="s">
        <v>281</v>
      </c>
    </row>
    <row r="236" s="13" customFormat="1">
      <c r="B236" s="239"/>
      <c r="D236" s="216" t="s">
        <v>402</v>
      </c>
      <c r="E236" s="240" t="s">
        <v>5</v>
      </c>
      <c r="F236" s="241" t="s">
        <v>8684</v>
      </c>
      <c r="H236" s="242">
        <v>44</v>
      </c>
      <c r="I236" s="243"/>
      <c r="L236" s="239"/>
      <c r="M236" s="244"/>
      <c r="N236" s="245"/>
      <c r="O236" s="245"/>
      <c r="P236" s="245"/>
      <c r="Q236" s="245"/>
      <c r="R236" s="245"/>
      <c r="S236" s="245"/>
      <c r="T236" s="246"/>
      <c r="AT236" s="240" t="s">
        <v>402</v>
      </c>
      <c r="AU236" s="240" t="s">
        <v>87</v>
      </c>
      <c r="AV236" s="13" t="s">
        <v>87</v>
      </c>
      <c r="AW236" s="13" t="s">
        <v>43</v>
      </c>
      <c r="AX236" s="13" t="s">
        <v>80</v>
      </c>
      <c r="AY236" s="240" t="s">
        <v>281</v>
      </c>
    </row>
    <row r="237" s="14" customFormat="1">
      <c r="B237" s="247"/>
      <c r="D237" s="216" t="s">
        <v>402</v>
      </c>
      <c r="E237" s="248" t="s">
        <v>5</v>
      </c>
      <c r="F237" s="249" t="s">
        <v>405</v>
      </c>
      <c r="H237" s="250">
        <v>44</v>
      </c>
      <c r="I237" s="251"/>
      <c r="L237" s="247"/>
      <c r="M237" s="252"/>
      <c r="N237" s="253"/>
      <c r="O237" s="253"/>
      <c r="P237" s="253"/>
      <c r="Q237" s="253"/>
      <c r="R237" s="253"/>
      <c r="S237" s="253"/>
      <c r="T237" s="254"/>
      <c r="AT237" s="248" t="s">
        <v>402</v>
      </c>
      <c r="AU237" s="248" t="s">
        <v>87</v>
      </c>
      <c r="AV237" s="14" t="s">
        <v>286</v>
      </c>
      <c r="AW237" s="14" t="s">
        <v>43</v>
      </c>
      <c r="AX237" s="14" t="s">
        <v>24</v>
      </c>
      <c r="AY237" s="248" t="s">
        <v>281</v>
      </c>
    </row>
    <row r="238" s="1" customFormat="1" ht="16.5" customHeight="1">
      <c r="B238" s="203"/>
      <c r="C238" s="204" t="s">
        <v>699</v>
      </c>
      <c r="D238" s="204" t="s">
        <v>282</v>
      </c>
      <c r="E238" s="205" t="s">
        <v>6998</v>
      </c>
      <c r="F238" s="206" t="s">
        <v>6999</v>
      </c>
      <c r="G238" s="207" t="s">
        <v>388</v>
      </c>
      <c r="H238" s="208">
        <v>44</v>
      </c>
      <c r="I238" s="209"/>
      <c r="J238" s="210">
        <f>ROUND(I238*H238,2)</f>
        <v>0</v>
      </c>
      <c r="K238" s="206" t="s">
        <v>389</v>
      </c>
      <c r="L238" s="48"/>
      <c r="M238" s="211" t="s">
        <v>5</v>
      </c>
      <c r="N238" s="212" t="s">
        <v>51</v>
      </c>
      <c r="O238" s="49"/>
      <c r="P238" s="213">
        <f>O238*H238</f>
        <v>0</v>
      </c>
      <c r="Q238" s="213">
        <v>0.38624999999999998</v>
      </c>
      <c r="R238" s="213">
        <f>Q238*H238</f>
        <v>16.994999999999997</v>
      </c>
      <c r="S238" s="213">
        <v>0</v>
      </c>
      <c r="T238" s="214">
        <f>S238*H238</f>
        <v>0</v>
      </c>
      <c r="AR238" s="26" t="s">
        <v>286</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286</v>
      </c>
      <c r="BM238" s="26" t="s">
        <v>8720</v>
      </c>
    </row>
    <row r="239" s="1" customFormat="1">
      <c r="B239" s="48"/>
      <c r="D239" s="216" t="s">
        <v>288</v>
      </c>
      <c r="F239" s="217" t="s">
        <v>7001</v>
      </c>
      <c r="I239" s="218"/>
      <c r="L239" s="48"/>
      <c r="M239" s="219"/>
      <c r="N239" s="49"/>
      <c r="O239" s="49"/>
      <c r="P239" s="49"/>
      <c r="Q239" s="49"/>
      <c r="R239" s="49"/>
      <c r="S239" s="49"/>
      <c r="T239" s="87"/>
      <c r="AT239" s="26" t="s">
        <v>288</v>
      </c>
      <c r="AU239" s="26" t="s">
        <v>87</v>
      </c>
    </row>
    <row r="240" s="1" customFormat="1" ht="16.5" customHeight="1">
      <c r="B240" s="203"/>
      <c r="C240" s="204" t="s">
        <v>704</v>
      </c>
      <c r="D240" s="204" t="s">
        <v>282</v>
      </c>
      <c r="E240" s="205" t="s">
        <v>7002</v>
      </c>
      <c r="F240" s="206" t="s">
        <v>7003</v>
      </c>
      <c r="G240" s="207" t="s">
        <v>388</v>
      </c>
      <c r="H240" s="208">
        <v>40</v>
      </c>
      <c r="I240" s="209"/>
      <c r="J240" s="210">
        <f>ROUND(I240*H240,2)</f>
        <v>0</v>
      </c>
      <c r="K240" s="206" t="s">
        <v>389</v>
      </c>
      <c r="L240" s="48"/>
      <c r="M240" s="211" t="s">
        <v>5</v>
      </c>
      <c r="N240" s="212" t="s">
        <v>51</v>
      </c>
      <c r="O240" s="49"/>
      <c r="P240" s="213">
        <f>O240*H240</f>
        <v>0</v>
      </c>
      <c r="Q240" s="213">
        <v>0.25094</v>
      </c>
      <c r="R240" s="213">
        <f>Q240*H240</f>
        <v>10.037599999999999</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8721</v>
      </c>
    </row>
    <row r="241" s="1" customFormat="1">
      <c r="B241" s="48"/>
      <c r="D241" s="216" t="s">
        <v>288</v>
      </c>
      <c r="F241" s="217" t="s">
        <v>7005</v>
      </c>
      <c r="I241" s="218"/>
      <c r="L241" s="48"/>
      <c r="M241" s="219"/>
      <c r="N241" s="49"/>
      <c r="O241" s="49"/>
      <c r="P241" s="49"/>
      <c r="Q241" s="49"/>
      <c r="R241" s="49"/>
      <c r="S241" s="49"/>
      <c r="T241" s="87"/>
      <c r="AT241" s="26" t="s">
        <v>288</v>
      </c>
      <c r="AU241" s="26" t="s">
        <v>87</v>
      </c>
    </row>
    <row r="242" s="12" customFormat="1">
      <c r="B242" s="232"/>
      <c r="D242" s="216" t="s">
        <v>402</v>
      </c>
      <c r="E242" s="233" t="s">
        <v>5</v>
      </c>
      <c r="F242" s="234" t="s">
        <v>8661</v>
      </c>
      <c r="H242" s="233" t="s">
        <v>5</v>
      </c>
      <c r="I242" s="235"/>
      <c r="L242" s="232"/>
      <c r="M242" s="236"/>
      <c r="N242" s="237"/>
      <c r="O242" s="237"/>
      <c r="P242" s="237"/>
      <c r="Q242" s="237"/>
      <c r="R242" s="237"/>
      <c r="S242" s="237"/>
      <c r="T242" s="238"/>
      <c r="AT242" s="233" t="s">
        <v>402</v>
      </c>
      <c r="AU242" s="233" t="s">
        <v>87</v>
      </c>
      <c r="AV242" s="12" t="s">
        <v>24</v>
      </c>
      <c r="AW242" s="12" t="s">
        <v>43</v>
      </c>
      <c r="AX242" s="12" t="s">
        <v>80</v>
      </c>
      <c r="AY242" s="233" t="s">
        <v>281</v>
      </c>
    </row>
    <row r="243" s="13" customFormat="1">
      <c r="B243" s="239"/>
      <c r="D243" s="216" t="s">
        <v>402</v>
      </c>
      <c r="E243" s="240" t="s">
        <v>5</v>
      </c>
      <c r="F243" s="241" t="s">
        <v>801</v>
      </c>
      <c r="H243" s="242">
        <v>40</v>
      </c>
      <c r="I243" s="243"/>
      <c r="L243" s="239"/>
      <c r="M243" s="244"/>
      <c r="N243" s="245"/>
      <c r="O243" s="245"/>
      <c r="P243" s="245"/>
      <c r="Q243" s="245"/>
      <c r="R243" s="245"/>
      <c r="S243" s="245"/>
      <c r="T243" s="246"/>
      <c r="AT243" s="240" t="s">
        <v>402</v>
      </c>
      <c r="AU243" s="240" t="s">
        <v>87</v>
      </c>
      <c r="AV243" s="13" t="s">
        <v>87</v>
      </c>
      <c r="AW243" s="13" t="s">
        <v>43</v>
      </c>
      <c r="AX243" s="13" t="s">
        <v>80</v>
      </c>
      <c r="AY243" s="240" t="s">
        <v>281</v>
      </c>
    </row>
    <row r="244" s="14" customFormat="1">
      <c r="B244" s="247"/>
      <c r="D244" s="216" t="s">
        <v>402</v>
      </c>
      <c r="E244" s="248" t="s">
        <v>5</v>
      </c>
      <c r="F244" s="249" t="s">
        <v>405</v>
      </c>
      <c r="H244" s="250">
        <v>40</v>
      </c>
      <c r="I244" s="251"/>
      <c r="L244" s="247"/>
      <c r="M244" s="252"/>
      <c r="N244" s="253"/>
      <c r="O244" s="253"/>
      <c r="P244" s="253"/>
      <c r="Q244" s="253"/>
      <c r="R244" s="253"/>
      <c r="S244" s="253"/>
      <c r="T244" s="254"/>
      <c r="AT244" s="248" t="s">
        <v>402</v>
      </c>
      <c r="AU244" s="248" t="s">
        <v>87</v>
      </c>
      <c r="AV244" s="14" t="s">
        <v>286</v>
      </c>
      <c r="AW244" s="14" t="s">
        <v>43</v>
      </c>
      <c r="AX244" s="14" t="s">
        <v>24</v>
      </c>
      <c r="AY244" s="248" t="s">
        <v>281</v>
      </c>
    </row>
    <row r="245" s="1" customFormat="1" ht="16.5" customHeight="1">
      <c r="B245" s="203"/>
      <c r="C245" s="204" t="s">
        <v>717</v>
      </c>
      <c r="D245" s="204" t="s">
        <v>282</v>
      </c>
      <c r="E245" s="205" t="s">
        <v>7002</v>
      </c>
      <c r="F245" s="206" t="s">
        <v>7003</v>
      </c>
      <c r="G245" s="207" t="s">
        <v>388</v>
      </c>
      <c r="H245" s="208">
        <v>40</v>
      </c>
      <c r="I245" s="209"/>
      <c r="J245" s="210">
        <f>ROUND(I245*H245,2)</f>
        <v>0</v>
      </c>
      <c r="K245" s="206" t="s">
        <v>389</v>
      </c>
      <c r="L245" s="48"/>
      <c r="M245" s="211" t="s">
        <v>5</v>
      </c>
      <c r="N245" s="212" t="s">
        <v>51</v>
      </c>
      <c r="O245" s="49"/>
      <c r="P245" s="213">
        <f>O245*H245</f>
        <v>0</v>
      </c>
      <c r="Q245" s="213">
        <v>0.25094</v>
      </c>
      <c r="R245" s="213">
        <f>Q245*H245</f>
        <v>10.037599999999999</v>
      </c>
      <c r="S245" s="213">
        <v>0</v>
      </c>
      <c r="T245" s="214">
        <f>S245*H245</f>
        <v>0</v>
      </c>
      <c r="AR245" s="26" t="s">
        <v>286</v>
      </c>
      <c r="AT245" s="26" t="s">
        <v>282</v>
      </c>
      <c r="AU245" s="26" t="s">
        <v>87</v>
      </c>
      <c r="AY245" s="26" t="s">
        <v>281</v>
      </c>
      <c r="BE245" s="215">
        <f>IF(N245="základní",J245,0)</f>
        <v>0</v>
      </c>
      <c r="BF245" s="215">
        <f>IF(N245="snížená",J245,0)</f>
        <v>0</v>
      </c>
      <c r="BG245" s="215">
        <f>IF(N245="zákl. přenesená",J245,0)</f>
        <v>0</v>
      </c>
      <c r="BH245" s="215">
        <f>IF(N245="sníž. přenesená",J245,0)</f>
        <v>0</v>
      </c>
      <c r="BI245" s="215">
        <f>IF(N245="nulová",J245,0)</f>
        <v>0</v>
      </c>
      <c r="BJ245" s="26" t="s">
        <v>24</v>
      </c>
      <c r="BK245" s="215">
        <f>ROUND(I245*H245,2)</f>
        <v>0</v>
      </c>
      <c r="BL245" s="26" t="s">
        <v>286</v>
      </c>
      <c r="BM245" s="26" t="s">
        <v>8722</v>
      </c>
    </row>
    <row r="246" s="1" customFormat="1">
      <c r="B246" s="48"/>
      <c r="D246" s="216" t="s">
        <v>288</v>
      </c>
      <c r="F246" s="217" t="s">
        <v>7005</v>
      </c>
      <c r="I246" s="218"/>
      <c r="L246" s="48"/>
      <c r="M246" s="219"/>
      <c r="N246" s="49"/>
      <c r="O246" s="49"/>
      <c r="P246" s="49"/>
      <c r="Q246" s="49"/>
      <c r="R246" s="49"/>
      <c r="S246" s="49"/>
      <c r="T246" s="87"/>
      <c r="AT246" s="26" t="s">
        <v>288</v>
      </c>
      <c r="AU246" s="26" t="s">
        <v>87</v>
      </c>
    </row>
    <row r="247" s="1" customFormat="1" ht="16.5" customHeight="1">
      <c r="B247" s="203"/>
      <c r="C247" s="204" t="s">
        <v>721</v>
      </c>
      <c r="D247" s="204" t="s">
        <v>282</v>
      </c>
      <c r="E247" s="205" t="s">
        <v>7007</v>
      </c>
      <c r="F247" s="206" t="s">
        <v>7008</v>
      </c>
      <c r="G247" s="207" t="s">
        <v>388</v>
      </c>
      <c r="H247" s="208">
        <v>40</v>
      </c>
      <c r="I247" s="209"/>
      <c r="J247" s="210">
        <f>ROUND(I247*H247,2)</f>
        <v>0</v>
      </c>
      <c r="K247" s="206" t="s">
        <v>389</v>
      </c>
      <c r="L247" s="48"/>
      <c r="M247" s="211" t="s">
        <v>5</v>
      </c>
      <c r="N247" s="212" t="s">
        <v>51</v>
      </c>
      <c r="O247" s="49"/>
      <c r="P247" s="213">
        <f>O247*H247</f>
        <v>0</v>
      </c>
      <c r="Q247" s="213">
        <v>0.061850000000000002</v>
      </c>
      <c r="R247" s="213">
        <f>Q247*H247</f>
        <v>2.4740000000000002</v>
      </c>
      <c r="S247" s="213">
        <v>0</v>
      </c>
      <c r="T247" s="214">
        <f>S247*H247</f>
        <v>0</v>
      </c>
      <c r="AR247" s="26" t="s">
        <v>286</v>
      </c>
      <c r="AT247" s="26" t="s">
        <v>282</v>
      </c>
      <c r="AU247" s="26" t="s">
        <v>87</v>
      </c>
      <c r="AY247" s="26" t="s">
        <v>281</v>
      </c>
      <c r="BE247" s="215">
        <f>IF(N247="základní",J247,0)</f>
        <v>0</v>
      </c>
      <c r="BF247" s="215">
        <f>IF(N247="snížená",J247,0)</f>
        <v>0</v>
      </c>
      <c r="BG247" s="215">
        <f>IF(N247="zákl. přenesená",J247,0)</f>
        <v>0</v>
      </c>
      <c r="BH247" s="215">
        <f>IF(N247="sníž. přenesená",J247,0)</f>
        <v>0</v>
      </c>
      <c r="BI247" s="215">
        <f>IF(N247="nulová",J247,0)</f>
        <v>0</v>
      </c>
      <c r="BJ247" s="26" t="s">
        <v>24</v>
      </c>
      <c r="BK247" s="215">
        <f>ROUND(I247*H247,2)</f>
        <v>0</v>
      </c>
      <c r="BL247" s="26" t="s">
        <v>286</v>
      </c>
      <c r="BM247" s="26" t="s">
        <v>8723</v>
      </c>
    </row>
    <row r="248" s="1" customFormat="1">
      <c r="B248" s="48"/>
      <c r="D248" s="216" t="s">
        <v>288</v>
      </c>
      <c r="F248" s="217" t="s">
        <v>7010</v>
      </c>
      <c r="I248" s="218"/>
      <c r="L248" s="48"/>
      <c r="M248" s="219"/>
      <c r="N248" s="49"/>
      <c r="O248" s="49"/>
      <c r="P248" s="49"/>
      <c r="Q248" s="49"/>
      <c r="R248" s="49"/>
      <c r="S248" s="49"/>
      <c r="T248" s="87"/>
      <c r="AT248" s="26" t="s">
        <v>288</v>
      </c>
      <c r="AU248" s="26" t="s">
        <v>87</v>
      </c>
    </row>
    <row r="249" s="1" customFormat="1" ht="25.5" customHeight="1">
      <c r="B249" s="203"/>
      <c r="C249" s="204" t="s">
        <v>727</v>
      </c>
      <c r="D249" s="204" t="s">
        <v>282</v>
      </c>
      <c r="E249" s="205" t="s">
        <v>8724</v>
      </c>
      <c r="F249" s="206" t="s">
        <v>8725</v>
      </c>
      <c r="G249" s="207" t="s">
        <v>388</v>
      </c>
      <c r="H249" s="208">
        <v>40</v>
      </c>
      <c r="I249" s="209"/>
      <c r="J249" s="210">
        <f>ROUND(I249*H249,2)</f>
        <v>0</v>
      </c>
      <c r="K249" s="206" t="s">
        <v>389</v>
      </c>
      <c r="L249" s="48"/>
      <c r="M249" s="211" t="s">
        <v>5</v>
      </c>
      <c r="N249" s="212" t="s">
        <v>51</v>
      </c>
      <c r="O249" s="49"/>
      <c r="P249" s="213">
        <f>O249*H249</f>
        <v>0</v>
      </c>
      <c r="Q249" s="213">
        <v>0.085650000000000004</v>
      </c>
      <c r="R249" s="213">
        <f>Q249*H249</f>
        <v>3.4260000000000002</v>
      </c>
      <c r="S249" s="213">
        <v>0</v>
      </c>
      <c r="T249" s="214">
        <f>S249*H249</f>
        <v>0</v>
      </c>
      <c r="AR249" s="26" t="s">
        <v>286</v>
      </c>
      <c r="AT249" s="26" t="s">
        <v>282</v>
      </c>
      <c r="AU249" s="26" t="s">
        <v>87</v>
      </c>
      <c r="AY249" s="26" t="s">
        <v>281</v>
      </c>
      <c r="BE249" s="215">
        <f>IF(N249="základní",J249,0)</f>
        <v>0</v>
      </c>
      <c r="BF249" s="215">
        <f>IF(N249="snížená",J249,0)</f>
        <v>0</v>
      </c>
      <c r="BG249" s="215">
        <f>IF(N249="zákl. přenesená",J249,0)</f>
        <v>0</v>
      </c>
      <c r="BH249" s="215">
        <f>IF(N249="sníž. přenesená",J249,0)</f>
        <v>0</v>
      </c>
      <c r="BI249" s="215">
        <f>IF(N249="nulová",J249,0)</f>
        <v>0</v>
      </c>
      <c r="BJ249" s="26" t="s">
        <v>24</v>
      </c>
      <c r="BK249" s="215">
        <f>ROUND(I249*H249,2)</f>
        <v>0</v>
      </c>
      <c r="BL249" s="26" t="s">
        <v>286</v>
      </c>
      <c r="BM249" s="26" t="s">
        <v>8726</v>
      </c>
    </row>
    <row r="250" s="1" customFormat="1">
      <c r="B250" s="48"/>
      <c r="D250" s="216" t="s">
        <v>288</v>
      </c>
      <c r="F250" s="217" t="s">
        <v>8727</v>
      </c>
      <c r="I250" s="218"/>
      <c r="L250" s="48"/>
      <c r="M250" s="219"/>
      <c r="N250" s="49"/>
      <c r="O250" s="49"/>
      <c r="P250" s="49"/>
      <c r="Q250" s="49"/>
      <c r="R250" s="49"/>
      <c r="S250" s="49"/>
      <c r="T250" s="87"/>
      <c r="AT250" s="26" t="s">
        <v>288</v>
      </c>
      <c r="AU250" s="26" t="s">
        <v>87</v>
      </c>
    </row>
    <row r="251" s="1" customFormat="1" ht="16.5" customHeight="1">
      <c r="B251" s="203"/>
      <c r="C251" s="255" t="s">
        <v>732</v>
      </c>
      <c r="D251" s="255" t="s">
        <v>512</v>
      </c>
      <c r="E251" s="256" t="s">
        <v>8728</v>
      </c>
      <c r="F251" s="257" t="s">
        <v>8729</v>
      </c>
      <c r="G251" s="258" t="s">
        <v>388</v>
      </c>
      <c r="H251" s="259">
        <v>40.799999999999997</v>
      </c>
      <c r="I251" s="260"/>
      <c r="J251" s="261">
        <f>ROUND(I251*H251,2)</f>
        <v>0</v>
      </c>
      <c r="K251" s="257" t="s">
        <v>389</v>
      </c>
      <c r="L251" s="262"/>
      <c r="M251" s="263" t="s">
        <v>5</v>
      </c>
      <c r="N251" s="264" t="s">
        <v>51</v>
      </c>
      <c r="O251" s="49"/>
      <c r="P251" s="213">
        <f>O251*H251</f>
        <v>0</v>
      </c>
      <c r="Q251" s="213">
        <v>0.17599999999999999</v>
      </c>
      <c r="R251" s="213">
        <f>Q251*H251</f>
        <v>7.1807999999999987</v>
      </c>
      <c r="S251" s="213">
        <v>0</v>
      </c>
      <c r="T251" s="214">
        <f>S251*H251</f>
        <v>0</v>
      </c>
      <c r="AR251" s="26" t="s">
        <v>316</v>
      </c>
      <c r="AT251" s="26" t="s">
        <v>512</v>
      </c>
      <c r="AU251" s="26" t="s">
        <v>87</v>
      </c>
      <c r="AY251" s="26" t="s">
        <v>281</v>
      </c>
      <c r="BE251" s="215">
        <f>IF(N251="základní",J251,0)</f>
        <v>0</v>
      </c>
      <c r="BF251" s="215">
        <f>IF(N251="snížená",J251,0)</f>
        <v>0</v>
      </c>
      <c r="BG251" s="215">
        <f>IF(N251="zákl. přenesená",J251,0)</f>
        <v>0</v>
      </c>
      <c r="BH251" s="215">
        <f>IF(N251="sníž. přenesená",J251,0)</f>
        <v>0</v>
      </c>
      <c r="BI251" s="215">
        <f>IF(N251="nulová",J251,0)</f>
        <v>0</v>
      </c>
      <c r="BJ251" s="26" t="s">
        <v>24</v>
      </c>
      <c r="BK251" s="215">
        <f>ROUND(I251*H251,2)</f>
        <v>0</v>
      </c>
      <c r="BL251" s="26" t="s">
        <v>286</v>
      </c>
      <c r="BM251" s="26" t="s">
        <v>8730</v>
      </c>
    </row>
    <row r="252" s="1" customFormat="1">
      <c r="B252" s="48"/>
      <c r="D252" s="216" t="s">
        <v>288</v>
      </c>
      <c r="F252" s="217" t="s">
        <v>8729</v>
      </c>
      <c r="I252" s="218"/>
      <c r="L252" s="48"/>
      <c r="M252" s="219"/>
      <c r="N252" s="49"/>
      <c r="O252" s="49"/>
      <c r="P252" s="49"/>
      <c r="Q252" s="49"/>
      <c r="R252" s="49"/>
      <c r="S252" s="49"/>
      <c r="T252" s="87"/>
      <c r="AT252" s="26" t="s">
        <v>288</v>
      </c>
      <c r="AU252" s="26" t="s">
        <v>87</v>
      </c>
    </row>
    <row r="253" s="13" customFormat="1">
      <c r="B253" s="239"/>
      <c r="D253" s="216" t="s">
        <v>402</v>
      </c>
      <c r="E253" s="240" t="s">
        <v>5</v>
      </c>
      <c r="F253" s="241" t="s">
        <v>8731</v>
      </c>
      <c r="H253" s="242">
        <v>40.799999999999997</v>
      </c>
      <c r="I253" s="243"/>
      <c r="L253" s="239"/>
      <c r="M253" s="244"/>
      <c r="N253" s="245"/>
      <c r="O253" s="245"/>
      <c r="P253" s="245"/>
      <c r="Q253" s="245"/>
      <c r="R253" s="245"/>
      <c r="S253" s="245"/>
      <c r="T253" s="246"/>
      <c r="AT253" s="240" t="s">
        <v>402</v>
      </c>
      <c r="AU253" s="240" t="s">
        <v>87</v>
      </c>
      <c r="AV253" s="13" t="s">
        <v>87</v>
      </c>
      <c r="AW253" s="13" t="s">
        <v>43</v>
      </c>
      <c r="AX253" s="13" t="s">
        <v>80</v>
      </c>
      <c r="AY253" s="240" t="s">
        <v>281</v>
      </c>
    </row>
    <row r="254" s="14" customFormat="1">
      <c r="B254" s="247"/>
      <c r="D254" s="216" t="s">
        <v>402</v>
      </c>
      <c r="E254" s="248" t="s">
        <v>5</v>
      </c>
      <c r="F254" s="249" t="s">
        <v>405</v>
      </c>
      <c r="H254" s="250">
        <v>40.799999999999997</v>
      </c>
      <c r="I254" s="251"/>
      <c r="L254" s="247"/>
      <c r="M254" s="252"/>
      <c r="N254" s="253"/>
      <c r="O254" s="253"/>
      <c r="P254" s="253"/>
      <c r="Q254" s="253"/>
      <c r="R254" s="253"/>
      <c r="S254" s="253"/>
      <c r="T254" s="254"/>
      <c r="AT254" s="248" t="s">
        <v>402</v>
      </c>
      <c r="AU254" s="248" t="s">
        <v>87</v>
      </c>
      <c r="AV254" s="14" t="s">
        <v>286</v>
      </c>
      <c r="AW254" s="14" t="s">
        <v>43</v>
      </c>
      <c r="AX254" s="14" t="s">
        <v>24</v>
      </c>
      <c r="AY254" s="248" t="s">
        <v>281</v>
      </c>
    </row>
    <row r="255" s="1" customFormat="1" ht="16.5" customHeight="1">
      <c r="B255" s="203"/>
      <c r="C255" s="204" t="s">
        <v>738</v>
      </c>
      <c r="D255" s="204" t="s">
        <v>282</v>
      </c>
      <c r="E255" s="205" t="s">
        <v>7019</v>
      </c>
      <c r="F255" s="206" t="s">
        <v>7020</v>
      </c>
      <c r="G255" s="207" t="s">
        <v>394</v>
      </c>
      <c r="H255" s="208">
        <v>98</v>
      </c>
      <c r="I255" s="209"/>
      <c r="J255" s="210">
        <f>ROUND(I255*H255,2)</f>
        <v>0</v>
      </c>
      <c r="K255" s="206" t="s">
        <v>389</v>
      </c>
      <c r="L255" s="48"/>
      <c r="M255" s="211" t="s">
        <v>5</v>
      </c>
      <c r="N255" s="212" t="s">
        <v>51</v>
      </c>
      <c r="O255" s="49"/>
      <c r="P255" s="213">
        <f>O255*H255</f>
        <v>0</v>
      </c>
      <c r="Q255" s="213">
        <v>0.0035999999999999999</v>
      </c>
      <c r="R255" s="213">
        <f>Q255*H255</f>
        <v>0.3528</v>
      </c>
      <c r="S255" s="213">
        <v>0</v>
      </c>
      <c r="T255" s="214">
        <f>S255*H255</f>
        <v>0</v>
      </c>
      <c r="AR255" s="26" t="s">
        <v>286</v>
      </c>
      <c r="AT255" s="26" t="s">
        <v>282</v>
      </c>
      <c r="AU255" s="26" t="s">
        <v>87</v>
      </c>
      <c r="AY255" s="26" t="s">
        <v>281</v>
      </c>
      <c r="BE255" s="215">
        <f>IF(N255="základní",J255,0)</f>
        <v>0</v>
      </c>
      <c r="BF255" s="215">
        <f>IF(N255="snížená",J255,0)</f>
        <v>0</v>
      </c>
      <c r="BG255" s="215">
        <f>IF(N255="zákl. přenesená",J255,0)</f>
        <v>0</v>
      </c>
      <c r="BH255" s="215">
        <f>IF(N255="sníž. přenesená",J255,0)</f>
        <v>0</v>
      </c>
      <c r="BI255" s="215">
        <f>IF(N255="nulová",J255,0)</f>
        <v>0</v>
      </c>
      <c r="BJ255" s="26" t="s">
        <v>24</v>
      </c>
      <c r="BK255" s="215">
        <f>ROUND(I255*H255,2)</f>
        <v>0</v>
      </c>
      <c r="BL255" s="26" t="s">
        <v>286</v>
      </c>
      <c r="BM255" s="26" t="s">
        <v>8732</v>
      </c>
    </row>
    <row r="256" s="1" customFormat="1">
      <c r="B256" s="48"/>
      <c r="D256" s="216" t="s">
        <v>288</v>
      </c>
      <c r="F256" s="217" t="s">
        <v>7020</v>
      </c>
      <c r="I256" s="218"/>
      <c r="L256" s="48"/>
      <c r="M256" s="219"/>
      <c r="N256" s="49"/>
      <c r="O256" s="49"/>
      <c r="P256" s="49"/>
      <c r="Q256" s="49"/>
      <c r="R256" s="49"/>
      <c r="S256" s="49"/>
      <c r="T256" s="87"/>
      <c r="AT256" s="26" t="s">
        <v>288</v>
      </c>
      <c r="AU256" s="26" t="s">
        <v>87</v>
      </c>
    </row>
    <row r="257" s="1" customFormat="1" ht="16.5" customHeight="1">
      <c r="B257" s="203"/>
      <c r="C257" s="204" t="s">
        <v>744</v>
      </c>
      <c r="D257" s="204" t="s">
        <v>282</v>
      </c>
      <c r="E257" s="205" t="s">
        <v>8733</v>
      </c>
      <c r="F257" s="206" t="s">
        <v>8734</v>
      </c>
      <c r="G257" s="207" t="s">
        <v>388</v>
      </c>
      <c r="H257" s="208">
        <v>8</v>
      </c>
      <c r="I257" s="209"/>
      <c r="J257" s="210">
        <f>ROUND(I257*H257,2)</f>
        <v>0</v>
      </c>
      <c r="K257" s="206" t="s">
        <v>5</v>
      </c>
      <c r="L257" s="48"/>
      <c r="M257" s="211" t="s">
        <v>5</v>
      </c>
      <c r="N257" s="212" t="s">
        <v>51</v>
      </c>
      <c r="O257" s="49"/>
      <c r="P257" s="213">
        <f>O257*H257</f>
        <v>0</v>
      </c>
      <c r="Q257" s="213">
        <v>0.5</v>
      </c>
      <c r="R257" s="213">
        <f>Q257*H257</f>
        <v>4</v>
      </c>
      <c r="S257" s="213">
        <v>0</v>
      </c>
      <c r="T257" s="214">
        <f>S257*H257</f>
        <v>0</v>
      </c>
      <c r="AR257" s="26" t="s">
        <v>286</v>
      </c>
      <c r="AT257" s="26" t="s">
        <v>282</v>
      </c>
      <c r="AU257" s="26" t="s">
        <v>87</v>
      </c>
      <c r="AY257" s="26" t="s">
        <v>281</v>
      </c>
      <c r="BE257" s="215">
        <f>IF(N257="základní",J257,0)</f>
        <v>0</v>
      </c>
      <c r="BF257" s="215">
        <f>IF(N257="snížená",J257,0)</f>
        <v>0</v>
      </c>
      <c r="BG257" s="215">
        <f>IF(N257="zákl. přenesená",J257,0)</f>
        <v>0</v>
      </c>
      <c r="BH257" s="215">
        <f>IF(N257="sníž. přenesená",J257,0)</f>
        <v>0</v>
      </c>
      <c r="BI257" s="215">
        <f>IF(N257="nulová",J257,0)</f>
        <v>0</v>
      </c>
      <c r="BJ257" s="26" t="s">
        <v>24</v>
      </c>
      <c r="BK257" s="215">
        <f>ROUND(I257*H257,2)</f>
        <v>0</v>
      </c>
      <c r="BL257" s="26" t="s">
        <v>286</v>
      </c>
      <c r="BM257" s="26" t="s">
        <v>8735</v>
      </c>
    </row>
    <row r="258" s="10" customFormat="1" ht="29.88" customHeight="1">
      <c r="B258" s="192"/>
      <c r="D258" s="193" t="s">
        <v>79</v>
      </c>
      <c r="E258" s="230" t="s">
        <v>321</v>
      </c>
      <c r="F258" s="230" t="s">
        <v>2109</v>
      </c>
      <c r="I258" s="195"/>
      <c r="J258" s="231">
        <f>BK258</f>
        <v>0</v>
      </c>
      <c r="L258" s="192"/>
      <c r="M258" s="197"/>
      <c r="N258" s="198"/>
      <c r="O258" s="198"/>
      <c r="P258" s="199">
        <f>SUM(P259:P339)</f>
        <v>0</v>
      </c>
      <c r="Q258" s="198"/>
      <c r="R258" s="199">
        <f>SUM(R259:R339)</f>
        <v>85.06774931999999</v>
      </c>
      <c r="S258" s="198"/>
      <c r="T258" s="200">
        <f>SUM(T259:T339)</f>
        <v>0</v>
      </c>
      <c r="AR258" s="193" t="s">
        <v>24</v>
      </c>
      <c r="AT258" s="201" t="s">
        <v>79</v>
      </c>
      <c r="AU258" s="201" t="s">
        <v>24</v>
      </c>
      <c r="AY258" s="193" t="s">
        <v>281</v>
      </c>
      <c r="BK258" s="202">
        <f>SUM(BK259:BK339)</f>
        <v>0</v>
      </c>
    </row>
    <row r="259" s="1" customFormat="1" ht="25.5" customHeight="1">
      <c r="B259" s="203"/>
      <c r="C259" s="204" t="s">
        <v>749</v>
      </c>
      <c r="D259" s="204" t="s">
        <v>282</v>
      </c>
      <c r="E259" s="205" t="s">
        <v>8736</v>
      </c>
      <c r="F259" s="206" t="s">
        <v>8737</v>
      </c>
      <c r="G259" s="207" t="s">
        <v>515</v>
      </c>
      <c r="H259" s="208">
        <v>4</v>
      </c>
      <c r="I259" s="209"/>
      <c r="J259" s="210">
        <f>ROUND(I259*H259,2)</f>
        <v>0</v>
      </c>
      <c r="K259" s="206" t="s">
        <v>389</v>
      </c>
      <c r="L259" s="48"/>
      <c r="M259" s="211" t="s">
        <v>5</v>
      </c>
      <c r="N259" s="212" t="s">
        <v>51</v>
      </c>
      <c r="O259" s="49"/>
      <c r="P259" s="213">
        <f>O259*H259</f>
        <v>0</v>
      </c>
      <c r="Q259" s="213">
        <v>0.00069999999999999999</v>
      </c>
      <c r="R259" s="213">
        <f>Q259*H259</f>
        <v>0.0028</v>
      </c>
      <c r="S259" s="213">
        <v>0</v>
      </c>
      <c r="T259" s="214">
        <f>S259*H259</f>
        <v>0</v>
      </c>
      <c r="AR259" s="26" t="s">
        <v>286</v>
      </c>
      <c r="AT259" s="26" t="s">
        <v>282</v>
      </c>
      <c r="AU259" s="26" t="s">
        <v>87</v>
      </c>
      <c r="AY259" s="26" t="s">
        <v>281</v>
      </c>
      <c r="BE259" s="215">
        <f>IF(N259="základní",J259,0)</f>
        <v>0</v>
      </c>
      <c r="BF259" s="215">
        <f>IF(N259="snížená",J259,0)</f>
        <v>0</v>
      </c>
      <c r="BG259" s="215">
        <f>IF(N259="zákl. přenesená",J259,0)</f>
        <v>0</v>
      </c>
      <c r="BH259" s="215">
        <f>IF(N259="sníž. přenesená",J259,0)</f>
        <v>0</v>
      </c>
      <c r="BI259" s="215">
        <f>IF(N259="nulová",J259,0)</f>
        <v>0</v>
      </c>
      <c r="BJ259" s="26" t="s">
        <v>24</v>
      </c>
      <c r="BK259" s="215">
        <f>ROUND(I259*H259,2)</f>
        <v>0</v>
      </c>
      <c r="BL259" s="26" t="s">
        <v>286</v>
      </c>
      <c r="BM259" s="26" t="s">
        <v>8738</v>
      </c>
    </row>
    <row r="260" s="1" customFormat="1">
      <c r="B260" s="48"/>
      <c r="D260" s="216" t="s">
        <v>288</v>
      </c>
      <c r="F260" s="217" t="s">
        <v>8739</v>
      </c>
      <c r="I260" s="218"/>
      <c r="L260" s="48"/>
      <c r="M260" s="219"/>
      <c r="N260" s="49"/>
      <c r="O260" s="49"/>
      <c r="P260" s="49"/>
      <c r="Q260" s="49"/>
      <c r="R260" s="49"/>
      <c r="S260" s="49"/>
      <c r="T260" s="87"/>
      <c r="AT260" s="26" t="s">
        <v>288</v>
      </c>
      <c r="AU260" s="26" t="s">
        <v>87</v>
      </c>
    </row>
    <row r="261" s="1" customFormat="1" ht="16.5" customHeight="1">
      <c r="B261" s="203"/>
      <c r="C261" s="255" t="s">
        <v>755</v>
      </c>
      <c r="D261" s="255" t="s">
        <v>512</v>
      </c>
      <c r="E261" s="256" t="s">
        <v>8740</v>
      </c>
      <c r="F261" s="257" t="s">
        <v>8741</v>
      </c>
      <c r="G261" s="258" t="s">
        <v>515</v>
      </c>
      <c r="H261" s="259">
        <v>1</v>
      </c>
      <c r="I261" s="260"/>
      <c r="J261" s="261">
        <f>ROUND(I261*H261,2)</f>
        <v>0</v>
      </c>
      <c r="K261" s="257" t="s">
        <v>389</v>
      </c>
      <c r="L261" s="262"/>
      <c r="M261" s="263" t="s">
        <v>5</v>
      </c>
      <c r="N261" s="264" t="s">
        <v>51</v>
      </c>
      <c r="O261" s="49"/>
      <c r="P261" s="213">
        <f>O261*H261</f>
        <v>0</v>
      </c>
      <c r="Q261" s="213">
        <v>0.0035999999999999999</v>
      </c>
      <c r="R261" s="213">
        <f>Q261*H261</f>
        <v>0.0035999999999999999</v>
      </c>
      <c r="S261" s="213">
        <v>0</v>
      </c>
      <c r="T261" s="214">
        <f>S261*H261</f>
        <v>0</v>
      </c>
      <c r="AR261" s="26" t="s">
        <v>316</v>
      </c>
      <c r="AT261" s="26" t="s">
        <v>512</v>
      </c>
      <c r="AU261" s="26" t="s">
        <v>87</v>
      </c>
      <c r="AY261" s="26" t="s">
        <v>281</v>
      </c>
      <c r="BE261" s="215">
        <f>IF(N261="základní",J261,0)</f>
        <v>0</v>
      </c>
      <c r="BF261" s="215">
        <f>IF(N261="snížená",J261,0)</f>
        <v>0</v>
      </c>
      <c r="BG261" s="215">
        <f>IF(N261="zákl. přenesená",J261,0)</f>
        <v>0</v>
      </c>
      <c r="BH261" s="215">
        <f>IF(N261="sníž. přenesená",J261,0)</f>
        <v>0</v>
      </c>
      <c r="BI261" s="215">
        <f>IF(N261="nulová",J261,0)</f>
        <v>0</v>
      </c>
      <c r="BJ261" s="26" t="s">
        <v>24</v>
      </c>
      <c r="BK261" s="215">
        <f>ROUND(I261*H261,2)</f>
        <v>0</v>
      </c>
      <c r="BL261" s="26" t="s">
        <v>286</v>
      </c>
      <c r="BM261" s="26" t="s">
        <v>8742</v>
      </c>
    </row>
    <row r="262" s="1" customFormat="1">
      <c r="B262" s="48"/>
      <c r="D262" s="216" t="s">
        <v>288</v>
      </c>
      <c r="F262" s="217" t="s">
        <v>8743</v>
      </c>
      <c r="I262" s="218"/>
      <c r="L262" s="48"/>
      <c r="M262" s="219"/>
      <c r="N262" s="49"/>
      <c r="O262" s="49"/>
      <c r="P262" s="49"/>
      <c r="Q262" s="49"/>
      <c r="R262" s="49"/>
      <c r="S262" s="49"/>
      <c r="T262" s="87"/>
      <c r="AT262" s="26" t="s">
        <v>288</v>
      </c>
      <c r="AU262" s="26" t="s">
        <v>87</v>
      </c>
    </row>
    <row r="263" s="1" customFormat="1" ht="16.5" customHeight="1">
      <c r="B263" s="203"/>
      <c r="C263" s="255" t="s">
        <v>760</v>
      </c>
      <c r="D263" s="255" t="s">
        <v>512</v>
      </c>
      <c r="E263" s="256" t="s">
        <v>8744</v>
      </c>
      <c r="F263" s="257" t="s">
        <v>8745</v>
      </c>
      <c r="G263" s="258" t="s">
        <v>515</v>
      </c>
      <c r="H263" s="259">
        <v>1</v>
      </c>
      <c r="I263" s="260"/>
      <c r="J263" s="261">
        <f>ROUND(I263*H263,2)</f>
        <v>0</v>
      </c>
      <c r="K263" s="257" t="s">
        <v>389</v>
      </c>
      <c r="L263" s="262"/>
      <c r="M263" s="263" t="s">
        <v>5</v>
      </c>
      <c r="N263" s="264" t="s">
        <v>51</v>
      </c>
      <c r="O263" s="49"/>
      <c r="P263" s="213">
        <f>O263*H263</f>
        <v>0</v>
      </c>
      <c r="Q263" s="213">
        <v>0.0023999999999999998</v>
      </c>
      <c r="R263" s="213">
        <f>Q263*H263</f>
        <v>0.0023999999999999998</v>
      </c>
      <c r="S263" s="213">
        <v>0</v>
      </c>
      <c r="T263" s="214">
        <f>S263*H263</f>
        <v>0</v>
      </c>
      <c r="AR263" s="26" t="s">
        <v>316</v>
      </c>
      <c r="AT263" s="26" t="s">
        <v>512</v>
      </c>
      <c r="AU263" s="26" t="s">
        <v>87</v>
      </c>
      <c r="AY263" s="26" t="s">
        <v>281</v>
      </c>
      <c r="BE263" s="215">
        <f>IF(N263="základní",J263,0)</f>
        <v>0</v>
      </c>
      <c r="BF263" s="215">
        <f>IF(N263="snížená",J263,0)</f>
        <v>0</v>
      </c>
      <c r="BG263" s="215">
        <f>IF(N263="zákl. přenesená",J263,0)</f>
        <v>0</v>
      </c>
      <c r="BH263" s="215">
        <f>IF(N263="sníž. přenesená",J263,0)</f>
        <v>0</v>
      </c>
      <c r="BI263" s="215">
        <f>IF(N263="nulová",J263,0)</f>
        <v>0</v>
      </c>
      <c r="BJ263" s="26" t="s">
        <v>24</v>
      </c>
      <c r="BK263" s="215">
        <f>ROUND(I263*H263,2)</f>
        <v>0</v>
      </c>
      <c r="BL263" s="26" t="s">
        <v>286</v>
      </c>
      <c r="BM263" s="26" t="s">
        <v>8746</v>
      </c>
    </row>
    <row r="264" s="1" customFormat="1">
      <c r="B264" s="48"/>
      <c r="D264" s="216" t="s">
        <v>288</v>
      </c>
      <c r="F264" s="217" t="s">
        <v>8747</v>
      </c>
      <c r="I264" s="218"/>
      <c r="L264" s="48"/>
      <c r="M264" s="219"/>
      <c r="N264" s="49"/>
      <c r="O264" s="49"/>
      <c r="P264" s="49"/>
      <c r="Q264" s="49"/>
      <c r="R264" s="49"/>
      <c r="S264" s="49"/>
      <c r="T264" s="87"/>
      <c r="AT264" s="26" t="s">
        <v>288</v>
      </c>
      <c r="AU264" s="26" t="s">
        <v>87</v>
      </c>
    </row>
    <row r="265" s="1" customFormat="1" ht="16.5" customHeight="1">
      <c r="B265" s="203"/>
      <c r="C265" s="255" t="s">
        <v>767</v>
      </c>
      <c r="D265" s="255" t="s">
        <v>512</v>
      </c>
      <c r="E265" s="256" t="s">
        <v>8748</v>
      </c>
      <c r="F265" s="257" t="s">
        <v>8749</v>
      </c>
      <c r="G265" s="258" t="s">
        <v>515</v>
      </c>
      <c r="H265" s="259">
        <v>1</v>
      </c>
      <c r="I265" s="260"/>
      <c r="J265" s="261">
        <f>ROUND(I265*H265,2)</f>
        <v>0</v>
      </c>
      <c r="K265" s="257" t="s">
        <v>389</v>
      </c>
      <c r="L265" s="262"/>
      <c r="M265" s="263" t="s">
        <v>5</v>
      </c>
      <c r="N265" s="264" t="s">
        <v>51</v>
      </c>
      <c r="O265" s="49"/>
      <c r="P265" s="213">
        <f>O265*H265</f>
        <v>0</v>
      </c>
      <c r="Q265" s="213">
        <v>0.00050000000000000001</v>
      </c>
      <c r="R265" s="213">
        <f>Q265*H265</f>
        <v>0.00050000000000000001</v>
      </c>
      <c r="S265" s="213">
        <v>0</v>
      </c>
      <c r="T265" s="214">
        <f>S265*H265</f>
        <v>0</v>
      </c>
      <c r="AR265" s="26" t="s">
        <v>316</v>
      </c>
      <c r="AT265" s="26" t="s">
        <v>512</v>
      </c>
      <c r="AU265" s="26" t="s">
        <v>87</v>
      </c>
      <c r="AY265" s="26" t="s">
        <v>281</v>
      </c>
      <c r="BE265" s="215">
        <f>IF(N265="základní",J265,0)</f>
        <v>0</v>
      </c>
      <c r="BF265" s="215">
        <f>IF(N265="snížená",J265,0)</f>
        <v>0</v>
      </c>
      <c r="BG265" s="215">
        <f>IF(N265="zákl. přenesená",J265,0)</f>
        <v>0</v>
      </c>
      <c r="BH265" s="215">
        <f>IF(N265="sníž. přenesená",J265,0)</f>
        <v>0</v>
      </c>
      <c r="BI265" s="215">
        <f>IF(N265="nulová",J265,0)</f>
        <v>0</v>
      </c>
      <c r="BJ265" s="26" t="s">
        <v>24</v>
      </c>
      <c r="BK265" s="215">
        <f>ROUND(I265*H265,2)</f>
        <v>0</v>
      </c>
      <c r="BL265" s="26" t="s">
        <v>286</v>
      </c>
      <c r="BM265" s="26" t="s">
        <v>8750</v>
      </c>
    </row>
    <row r="266" s="1" customFormat="1">
      <c r="B266" s="48"/>
      <c r="D266" s="216" t="s">
        <v>288</v>
      </c>
      <c r="F266" s="217" t="s">
        <v>8751</v>
      </c>
      <c r="I266" s="218"/>
      <c r="L266" s="48"/>
      <c r="M266" s="219"/>
      <c r="N266" s="49"/>
      <c r="O266" s="49"/>
      <c r="P266" s="49"/>
      <c r="Q266" s="49"/>
      <c r="R266" s="49"/>
      <c r="S266" s="49"/>
      <c r="T266" s="87"/>
      <c r="AT266" s="26" t="s">
        <v>288</v>
      </c>
      <c r="AU266" s="26" t="s">
        <v>87</v>
      </c>
    </row>
    <row r="267" s="1" customFormat="1" ht="16.5" customHeight="1">
      <c r="B267" s="203"/>
      <c r="C267" s="255" t="s">
        <v>754</v>
      </c>
      <c r="D267" s="255" t="s">
        <v>512</v>
      </c>
      <c r="E267" s="256" t="s">
        <v>8752</v>
      </c>
      <c r="F267" s="257" t="s">
        <v>8753</v>
      </c>
      <c r="G267" s="258" t="s">
        <v>515</v>
      </c>
      <c r="H267" s="259">
        <v>1</v>
      </c>
      <c r="I267" s="260"/>
      <c r="J267" s="261">
        <f>ROUND(I267*H267,2)</f>
        <v>0</v>
      </c>
      <c r="K267" s="257" t="s">
        <v>389</v>
      </c>
      <c r="L267" s="262"/>
      <c r="M267" s="263" t="s">
        <v>5</v>
      </c>
      <c r="N267" s="264" t="s">
        <v>51</v>
      </c>
      <c r="O267" s="49"/>
      <c r="P267" s="213">
        <f>O267*H267</f>
        <v>0</v>
      </c>
      <c r="Q267" s="213">
        <v>0.0025000000000000001</v>
      </c>
      <c r="R267" s="213">
        <f>Q267*H267</f>
        <v>0.0025000000000000001</v>
      </c>
      <c r="S267" s="213">
        <v>0</v>
      </c>
      <c r="T267" s="214">
        <f>S267*H267</f>
        <v>0</v>
      </c>
      <c r="AR267" s="26" t="s">
        <v>316</v>
      </c>
      <c r="AT267" s="26" t="s">
        <v>512</v>
      </c>
      <c r="AU267" s="26" t="s">
        <v>87</v>
      </c>
      <c r="AY267" s="26" t="s">
        <v>281</v>
      </c>
      <c r="BE267" s="215">
        <f>IF(N267="základní",J267,0)</f>
        <v>0</v>
      </c>
      <c r="BF267" s="215">
        <f>IF(N267="snížená",J267,0)</f>
        <v>0</v>
      </c>
      <c r="BG267" s="215">
        <f>IF(N267="zákl. přenesená",J267,0)</f>
        <v>0</v>
      </c>
      <c r="BH267" s="215">
        <f>IF(N267="sníž. přenesená",J267,0)</f>
        <v>0</v>
      </c>
      <c r="BI267" s="215">
        <f>IF(N267="nulová",J267,0)</f>
        <v>0</v>
      </c>
      <c r="BJ267" s="26" t="s">
        <v>24</v>
      </c>
      <c r="BK267" s="215">
        <f>ROUND(I267*H267,2)</f>
        <v>0</v>
      </c>
      <c r="BL267" s="26" t="s">
        <v>286</v>
      </c>
      <c r="BM267" s="26" t="s">
        <v>8754</v>
      </c>
    </row>
    <row r="268" s="1" customFormat="1" ht="25.5" customHeight="1">
      <c r="B268" s="203"/>
      <c r="C268" s="204" t="s">
        <v>785</v>
      </c>
      <c r="D268" s="204" t="s">
        <v>282</v>
      </c>
      <c r="E268" s="205" t="s">
        <v>8755</v>
      </c>
      <c r="F268" s="206" t="s">
        <v>8756</v>
      </c>
      <c r="G268" s="207" t="s">
        <v>515</v>
      </c>
      <c r="H268" s="208">
        <v>3</v>
      </c>
      <c r="I268" s="209"/>
      <c r="J268" s="210">
        <f>ROUND(I268*H268,2)</f>
        <v>0</v>
      </c>
      <c r="K268" s="206" t="s">
        <v>389</v>
      </c>
      <c r="L268" s="48"/>
      <c r="M268" s="211" t="s">
        <v>5</v>
      </c>
      <c r="N268" s="212" t="s">
        <v>51</v>
      </c>
      <c r="O268" s="49"/>
      <c r="P268" s="213">
        <f>O268*H268</f>
        <v>0</v>
      </c>
      <c r="Q268" s="213">
        <v>0.11240500000000001</v>
      </c>
      <c r="R268" s="213">
        <f>Q268*H268</f>
        <v>0.33721500000000004</v>
      </c>
      <c r="S268" s="213">
        <v>0</v>
      </c>
      <c r="T268" s="214">
        <f>S268*H268</f>
        <v>0</v>
      </c>
      <c r="AR268" s="26" t="s">
        <v>286</v>
      </c>
      <c r="AT268" s="26" t="s">
        <v>282</v>
      </c>
      <c r="AU268" s="26" t="s">
        <v>87</v>
      </c>
      <c r="AY268" s="26" t="s">
        <v>281</v>
      </c>
      <c r="BE268" s="215">
        <f>IF(N268="základní",J268,0)</f>
        <v>0</v>
      </c>
      <c r="BF268" s="215">
        <f>IF(N268="snížená",J268,0)</f>
        <v>0</v>
      </c>
      <c r="BG268" s="215">
        <f>IF(N268="zákl. přenesená",J268,0)</f>
        <v>0</v>
      </c>
      <c r="BH268" s="215">
        <f>IF(N268="sníž. přenesená",J268,0)</f>
        <v>0</v>
      </c>
      <c r="BI268" s="215">
        <f>IF(N268="nulová",J268,0)</f>
        <v>0</v>
      </c>
      <c r="BJ268" s="26" t="s">
        <v>24</v>
      </c>
      <c r="BK268" s="215">
        <f>ROUND(I268*H268,2)</f>
        <v>0</v>
      </c>
      <c r="BL268" s="26" t="s">
        <v>286</v>
      </c>
      <c r="BM268" s="26" t="s">
        <v>8757</v>
      </c>
    </row>
    <row r="269" s="1" customFormat="1">
      <c r="B269" s="48"/>
      <c r="D269" s="216" t="s">
        <v>288</v>
      </c>
      <c r="F269" s="217" t="s">
        <v>8758</v>
      </c>
      <c r="I269" s="218"/>
      <c r="L269" s="48"/>
      <c r="M269" s="219"/>
      <c r="N269" s="49"/>
      <c r="O269" s="49"/>
      <c r="P269" s="49"/>
      <c r="Q269" s="49"/>
      <c r="R269" s="49"/>
      <c r="S269" s="49"/>
      <c r="T269" s="87"/>
      <c r="AT269" s="26" t="s">
        <v>288</v>
      </c>
      <c r="AU269" s="26" t="s">
        <v>87</v>
      </c>
    </row>
    <row r="270" s="1" customFormat="1" ht="16.5" customHeight="1">
      <c r="B270" s="203"/>
      <c r="C270" s="255" t="s">
        <v>801</v>
      </c>
      <c r="D270" s="255" t="s">
        <v>512</v>
      </c>
      <c r="E270" s="256" t="s">
        <v>8759</v>
      </c>
      <c r="F270" s="257" t="s">
        <v>8760</v>
      </c>
      <c r="G270" s="258" t="s">
        <v>515</v>
      </c>
      <c r="H270" s="259">
        <v>3</v>
      </c>
      <c r="I270" s="260"/>
      <c r="J270" s="261">
        <f>ROUND(I270*H270,2)</f>
        <v>0</v>
      </c>
      <c r="K270" s="257" t="s">
        <v>389</v>
      </c>
      <c r="L270" s="262"/>
      <c r="M270" s="263" t="s">
        <v>5</v>
      </c>
      <c r="N270" s="264" t="s">
        <v>51</v>
      </c>
      <c r="O270" s="49"/>
      <c r="P270" s="213">
        <f>O270*H270</f>
        <v>0</v>
      </c>
      <c r="Q270" s="213">
        <v>0.0030000000000000001</v>
      </c>
      <c r="R270" s="213">
        <f>Q270*H270</f>
        <v>0.0090000000000000011</v>
      </c>
      <c r="S270" s="213">
        <v>0</v>
      </c>
      <c r="T270" s="214">
        <f>S270*H270</f>
        <v>0</v>
      </c>
      <c r="AR270" s="26" t="s">
        <v>316</v>
      </c>
      <c r="AT270" s="26" t="s">
        <v>512</v>
      </c>
      <c r="AU270" s="26" t="s">
        <v>87</v>
      </c>
      <c r="AY270" s="26" t="s">
        <v>281</v>
      </c>
      <c r="BE270" s="215">
        <f>IF(N270="základní",J270,0)</f>
        <v>0</v>
      </c>
      <c r="BF270" s="215">
        <f>IF(N270="snížená",J270,0)</f>
        <v>0</v>
      </c>
      <c r="BG270" s="215">
        <f>IF(N270="zákl. přenesená",J270,0)</f>
        <v>0</v>
      </c>
      <c r="BH270" s="215">
        <f>IF(N270="sníž. přenesená",J270,0)</f>
        <v>0</v>
      </c>
      <c r="BI270" s="215">
        <f>IF(N270="nulová",J270,0)</f>
        <v>0</v>
      </c>
      <c r="BJ270" s="26" t="s">
        <v>24</v>
      </c>
      <c r="BK270" s="215">
        <f>ROUND(I270*H270,2)</f>
        <v>0</v>
      </c>
      <c r="BL270" s="26" t="s">
        <v>286</v>
      </c>
      <c r="BM270" s="26" t="s">
        <v>8761</v>
      </c>
    </row>
    <row r="271" s="1" customFormat="1">
      <c r="B271" s="48"/>
      <c r="D271" s="216" t="s">
        <v>288</v>
      </c>
      <c r="F271" s="217" t="s">
        <v>8762</v>
      </c>
      <c r="I271" s="218"/>
      <c r="L271" s="48"/>
      <c r="M271" s="219"/>
      <c r="N271" s="49"/>
      <c r="O271" s="49"/>
      <c r="P271" s="49"/>
      <c r="Q271" s="49"/>
      <c r="R271" s="49"/>
      <c r="S271" s="49"/>
      <c r="T271" s="87"/>
      <c r="AT271" s="26" t="s">
        <v>288</v>
      </c>
      <c r="AU271" s="26" t="s">
        <v>87</v>
      </c>
    </row>
    <row r="272" s="1" customFormat="1" ht="16.5" customHeight="1">
      <c r="B272" s="203"/>
      <c r="C272" s="255" t="s">
        <v>807</v>
      </c>
      <c r="D272" s="255" t="s">
        <v>512</v>
      </c>
      <c r="E272" s="256" t="s">
        <v>8763</v>
      </c>
      <c r="F272" s="257" t="s">
        <v>8764</v>
      </c>
      <c r="G272" s="258" t="s">
        <v>515</v>
      </c>
      <c r="H272" s="259">
        <v>3</v>
      </c>
      <c r="I272" s="260"/>
      <c r="J272" s="261">
        <f>ROUND(I272*H272,2)</f>
        <v>0</v>
      </c>
      <c r="K272" s="257" t="s">
        <v>389</v>
      </c>
      <c r="L272" s="262"/>
      <c r="M272" s="263" t="s">
        <v>5</v>
      </c>
      <c r="N272" s="264" t="s">
        <v>51</v>
      </c>
      <c r="O272" s="49"/>
      <c r="P272" s="213">
        <f>O272*H272</f>
        <v>0</v>
      </c>
      <c r="Q272" s="213">
        <v>0.0025000000000000001</v>
      </c>
      <c r="R272" s="213">
        <f>Q272*H272</f>
        <v>0.0074999999999999997</v>
      </c>
      <c r="S272" s="213">
        <v>0</v>
      </c>
      <c r="T272" s="214">
        <f>S272*H272</f>
        <v>0</v>
      </c>
      <c r="AR272" s="26" t="s">
        <v>316</v>
      </c>
      <c r="AT272" s="26" t="s">
        <v>512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286</v>
      </c>
      <c r="BM272" s="26" t="s">
        <v>8765</v>
      </c>
    </row>
    <row r="273" s="1" customFormat="1">
      <c r="B273" s="48"/>
      <c r="D273" s="216" t="s">
        <v>288</v>
      </c>
      <c r="F273" s="217" t="s">
        <v>8764</v>
      </c>
      <c r="I273" s="218"/>
      <c r="L273" s="48"/>
      <c r="M273" s="219"/>
      <c r="N273" s="49"/>
      <c r="O273" s="49"/>
      <c r="P273" s="49"/>
      <c r="Q273" s="49"/>
      <c r="R273" s="49"/>
      <c r="S273" s="49"/>
      <c r="T273" s="87"/>
      <c r="AT273" s="26" t="s">
        <v>288</v>
      </c>
      <c r="AU273" s="26" t="s">
        <v>87</v>
      </c>
    </row>
    <row r="274" s="1" customFormat="1" ht="16.5" customHeight="1">
      <c r="B274" s="203"/>
      <c r="C274" s="255" t="s">
        <v>814</v>
      </c>
      <c r="D274" s="255" t="s">
        <v>512</v>
      </c>
      <c r="E274" s="256" t="s">
        <v>8766</v>
      </c>
      <c r="F274" s="257" t="s">
        <v>8767</v>
      </c>
      <c r="G274" s="258" t="s">
        <v>515</v>
      </c>
      <c r="H274" s="259">
        <v>3</v>
      </c>
      <c r="I274" s="260"/>
      <c r="J274" s="261">
        <f>ROUND(I274*H274,2)</f>
        <v>0</v>
      </c>
      <c r="K274" s="257" t="s">
        <v>389</v>
      </c>
      <c r="L274" s="262"/>
      <c r="M274" s="263" t="s">
        <v>5</v>
      </c>
      <c r="N274" s="264" t="s">
        <v>51</v>
      </c>
      <c r="O274" s="49"/>
      <c r="P274" s="213">
        <f>O274*H274</f>
        <v>0</v>
      </c>
      <c r="Q274" s="213">
        <v>0.00010000000000000001</v>
      </c>
      <c r="R274" s="213">
        <f>Q274*H274</f>
        <v>0.00030000000000000003</v>
      </c>
      <c r="S274" s="213">
        <v>0</v>
      </c>
      <c r="T274" s="214">
        <f>S274*H274</f>
        <v>0</v>
      </c>
      <c r="AR274" s="26" t="s">
        <v>316</v>
      </c>
      <c r="AT274" s="26" t="s">
        <v>512</v>
      </c>
      <c r="AU274" s="26" t="s">
        <v>87</v>
      </c>
      <c r="AY274" s="26" t="s">
        <v>281</v>
      </c>
      <c r="BE274" s="215">
        <f>IF(N274="základní",J274,0)</f>
        <v>0</v>
      </c>
      <c r="BF274" s="215">
        <f>IF(N274="snížená",J274,0)</f>
        <v>0</v>
      </c>
      <c r="BG274" s="215">
        <f>IF(N274="zákl. přenesená",J274,0)</f>
        <v>0</v>
      </c>
      <c r="BH274" s="215">
        <f>IF(N274="sníž. přenesená",J274,0)</f>
        <v>0</v>
      </c>
      <c r="BI274" s="215">
        <f>IF(N274="nulová",J274,0)</f>
        <v>0</v>
      </c>
      <c r="BJ274" s="26" t="s">
        <v>24</v>
      </c>
      <c r="BK274" s="215">
        <f>ROUND(I274*H274,2)</f>
        <v>0</v>
      </c>
      <c r="BL274" s="26" t="s">
        <v>286</v>
      </c>
      <c r="BM274" s="26" t="s">
        <v>8768</v>
      </c>
    </row>
    <row r="275" s="1" customFormat="1">
      <c r="B275" s="48"/>
      <c r="D275" s="216" t="s">
        <v>288</v>
      </c>
      <c r="F275" s="217" t="s">
        <v>8767</v>
      </c>
      <c r="I275" s="218"/>
      <c r="L275" s="48"/>
      <c r="M275" s="219"/>
      <c r="N275" s="49"/>
      <c r="O275" s="49"/>
      <c r="P275" s="49"/>
      <c r="Q275" s="49"/>
      <c r="R275" s="49"/>
      <c r="S275" s="49"/>
      <c r="T275" s="87"/>
      <c r="AT275" s="26" t="s">
        <v>288</v>
      </c>
      <c r="AU275" s="26" t="s">
        <v>87</v>
      </c>
    </row>
    <row r="276" s="1" customFormat="1" ht="16.5" customHeight="1">
      <c r="B276" s="203"/>
      <c r="C276" s="255" t="s">
        <v>800</v>
      </c>
      <c r="D276" s="255" t="s">
        <v>512</v>
      </c>
      <c r="E276" s="256" t="s">
        <v>8769</v>
      </c>
      <c r="F276" s="257" t="s">
        <v>8770</v>
      </c>
      <c r="G276" s="258" t="s">
        <v>515</v>
      </c>
      <c r="H276" s="259">
        <v>8</v>
      </c>
      <c r="I276" s="260"/>
      <c r="J276" s="261">
        <f>ROUND(I276*H276,2)</f>
        <v>0</v>
      </c>
      <c r="K276" s="257" t="s">
        <v>389</v>
      </c>
      <c r="L276" s="262"/>
      <c r="M276" s="263" t="s">
        <v>5</v>
      </c>
      <c r="N276" s="264" t="s">
        <v>51</v>
      </c>
      <c r="O276" s="49"/>
      <c r="P276" s="213">
        <f>O276*H276</f>
        <v>0</v>
      </c>
      <c r="Q276" s="213">
        <v>0.00035</v>
      </c>
      <c r="R276" s="213">
        <f>Q276*H276</f>
        <v>0.0028</v>
      </c>
      <c r="S276" s="213">
        <v>0</v>
      </c>
      <c r="T276" s="214">
        <f>S276*H276</f>
        <v>0</v>
      </c>
      <c r="AR276" s="26" t="s">
        <v>316</v>
      </c>
      <c r="AT276" s="26" t="s">
        <v>512</v>
      </c>
      <c r="AU276" s="26" t="s">
        <v>87</v>
      </c>
      <c r="AY276" s="26" t="s">
        <v>281</v>
      </c>
      <c r="BE276" s="215">
        <f>IF(N276="základní",J276,0)</f>
        <v>0</v>
      </c>
      <c r="BF276" s="215">
        <f>IF(N276="snížená",J276,0)</f>
        <v>0</v>
      </c>
      <c r="BG276" s="215">
        <f>IF(N276="zákl. přenesená",J276,0)</f>
        <v>0</v>
      </c>
      <c r="BH276" s="215">
        <f>IF(N276="sníž. přenesená",J276,0)</f>
        <v>0</v>
      </c>
      <c r="BI276" s="215">
        <f>IF(N276="nulová",J276,0)</f>
        <v>0</v>
      </c>
      <c r="BJ276" s="26" t="s">
        <v>24</v>
      </c>
      <c r="BK276" s="215">
        <f>ROUND(I276*H276,2)</f>
        <v>0</v>
      </c>
      <c r="BL276" s="26" t="s">
        <v>286</v>
      </c>
      <c r="BM276" s="26" t="s">
        <v>8771</v>
      </c>
    </row>
    <row r="277" s="1" customFormat="1">
      <c r="B277" s="48"/>
      <c r="D277" s="216" t="s">
        <v>288</v>
      </c>
      <c r="F277" s="217" t="s">
        <v>8772</v>
      </c>
      <c r="I277" s="218"/>
      <c r="L277" s="48"/>
      <c r="M277" s="219"/>
      <c r="N277" s="49"/>
      <c r="O277" s="49"/>
      <c r="P277" s="49"/>
      <c r="Q277" s="49"/>
      <c r="R277" s="49"/>
      <c r="S277" s="49"/>
      <c r="T277" s="87"/>
      <c r="AT277" s="26" t="s">
        <v>288</v>
      </c>
      <c r="AU277" s="26" t="s">
        <v>87</v>
      </c>
    </row>
    <row r="278" s="1" customFormat="1" ht="25.5" customHeight="1">
      <c r="B278" s="203"/>
      <c r="C278" s="204" t="s">
        <v>838</v>
      </c>
      <c r="D278" s="204" t="s">
        <v>282</v>
      </c>
      <c r="E278" s="205" t="s">
        <v>8773</v>
      </c>
      <c r="F278" s="206" t="s">
        <v>8774</v>
      </c>
      <c r="G278" s="207" t="s">
        <v>394</v>
      </c>
      <c r="H278" s="208">
        <v>141</v>
      </c>
      <c r="I278" s="209"/>
      <c r="J278" s="210">
        <f>ROUND(I278*H278,2)</f>
        <v>0</v>
      </c>
      <c r="K278" s="206" t="s">
        <v>389</v>
      </c>
      <c r="L278" s="48"/>
      <c r="M278" s="211" t="s">
        <v>5</v>
      </c>
      <c r="N278" s="212" t="s">
        <v>51</v>
      </c>
      <c r="O278" s="49"/>
      <c r="P278" s="213">
        <f>O278*H278</f>
        <v>0</v>
      </c>
      <c r="Q278" s="213">
        <v>7.4999999999999993E-05</v>
      </c>
      <c r="R278" s="213">
        <f>Q278*H278</f>
        <v>0.010574999999999999</v>
      </c>
      <c r="S278" s="213">
        <v>0</v>
      </c>
      <c r="T278" s="214">
        <f>S278*H278</f>
        <v>0</v>
      </c>
      <c r="AR278" s="26" t="s">
        <v>286</v>
      </c>
      <c r="AT278" s="26" t="s">
        <v>282</v>
      </c>
      <c r="AU278" s="26" t="s">
        <v>87</v>
      </c>
      <c r="AY278" s="26" t="s">
        <v>281</v>
      </c>
      <c r="BE278" s="215">
        <f>IF(N278="základní",J278,0)</f>
        <v>0</v>
      </c>
      <c r="BF278" s="215">
        <f>IF(N278="snížená",J278,0)</f>
        <v>0</v>
      </c>
      <c r="BG278" s="215">
        <f>IF(N278="zákl. přenesená",J278,0)</f>
        <v>0</v>
      </c>
      <c r="BH278" s="215">
        <f>IF(N278="sníž. přenesená",J278,0)</f>
        <v>0</v>
      </c>
      <c r="BI278" s="215">
        <f>IF(N278="nulová",J278,0)</f>
        <v>0</v>
      </c>
      <c r="BJ278" s="26" t="s">
        <v>24</v>
      </c>
      <c r="BK278" s="215">
        <f>ROUND(I278*H278,2)</f>
        <v>0</v>
      </c>
      <c r="BL278" s="26" t="s">
        <v>286</v>
      </c>
      <c r="BM278" s="26" t="s">
        <v>8775</v>
      </c>
    </row>
    <row r="279" s="1" customFormat="1">
      <c r="B279" s="48"/>
      <c r="D279" s="216" t="s">
        <v>288</v>
      </c>
      <c r="F279" s="217" t="s">
        <v>8776</v>
      </c>
      <c r="I279" s="218"/>
      <c r="L279" s="48"/>
      <c r="M279" s="219"/>
      <c r="N279" s="49"/>
      <c r="O279" s="49"/>
      <c r="P279" s="49"/>
      <c r="Q279" s="49"/>
      <c r="R279" s="49"/>
      <c r="S279" s="49"/>
      <c r="T279" s="87"/>
      <c r="AT279" s="26" t="s">
        <v>288</v>
      </c>
      <c r="AU279" s="26" t="s">
        <v>87</v>
      </c>
    </row>
    <row r="280" s="1" customFormat="1" ht="25.5" customHeight="1">
      <c r="B280" s="203"/>
      <c r="C280" s="204" t="s">
        <v>859</v>
      </c>
      <c r="D280" s="204" t="s">
        <v>282</v>
      </c>
      <c r="E280" s="205" t="s">
        <v>8777</v>
      </c>
      <c r="F280" s="206" t="s">
        <v>8778</v>
      </c>
      <c r="G280" s="207" t="s">
        <v>388</v>
      </c>
      <c r="H280" s="208">
        <v>26.25</v>
      </c>
      <c r="I280" s="209"/>
      <c r="J280" s="210">
        <f>ROUND(I280*H280,2)</f>
        <v>0</v>
      </c>
      <c r="K280" s="206" t="s">
        <v>389</v>
      </c>
      <c r="L280" s="48"/>
      <c r="M280" s="211" t="s">
        <v>5</v>
      </c>
      <c r="N280" s="212" t="s">
        <v>51</v>
      </c>
      <c r="O280" s="49"/>
      <c r="P280" s="213">
        <f>O280*H280</f>
        <v>0</v>
      </c>
      <c r="Q280" s="213">
        <v>0.00059999999999999995</v>
      </c>
      <c r="R280" s="213">
        <f>Q280*H280</f>
        <v>0.01575</v>
      </c>
      <c r="S280" s="213">
        <v>0</v>
      </c>
      <c r="T280" s="214">
        <f>S280*H280</f>
        <v>0</v>
      </c>
      <c r="AR280" s="26" t="s">
        <v>286</v>
      </c>
      <c r="AT280" s="26" t="s">
        <v>282</v>
      </c>
      <c r="AU280" s="26" t="s">
        <v>87</v>
      </c>
      <c r="AY280" s="26" t="s">
        <v>281</v>
      </c>
      <c r="BE280" s="215">
        <f>IF(N280="základní",J280,0)</f>
        <v>0</v>
      </c>
      <c r="BF280" s="215">
        <f>IF(N280="snížená",J280,0)</f>
        <v>0</v>
      </c>
      <c r="BG280" s="215">
        <f>IF(N280="zákl. přenesená",J280,0)</f>
        <v>0</v>
      </c>
      <c r="BH280" s="215">
        <f>IF(N280="sníž. přenesená",J280,0)</f>
        <v>0</v>
      </c>
      <c r="BI280" s="215">
        <f>IF(N280="nulová",J280,0)</f>
        <v>0</v>
      </c>
      <c r="BJ280" s="26" t="s">
        <v>24</v>
      </c>
      <c r="BK280" s="215">
        <f>ROUND(I280*H280,2)</f>
        <v>0</v>
      </c>
      <c r="BL280" s="26" t="s">
        <v>286</v>
      </c>
      <c r="BM280" s="26" t="s">
        <v>8779</v>
      </c>
    </row>
    <row r="281" s="1" customFormat="1">
      <c r="B281" s="48"/>
      <c r="D281" s="216" t="s">
        <v>288</v>
      </c>
      <c r="F281" s="217" t="s">
        <v>8780</v>
      </c>
      <c r="I281" s="218"/>
      <c r="L281" s="48"/>
      <c r="M281" s="219"/>
      <c r="N281" s="49"/>
      <c r="O281" s="49"/>
      <c r="P281" s="49"/>
      <c r="Q281" s="49"/>
      <c r="R281" s="49"/>
      <c r="S281" s="49"/>
      <c r="T281" s="87"/>
      <c r="AT281" s="26" t="s">
        <v>288</v>
      </c>
      <c r="AU281" s="26" t="s">
        <v>87</v>
      </c>
    </row>
    <row r="282" s="12" customFormat="1">
      <c r="B282" s="232"/>
      <c r="D282" s="216" t="s">
        <v>402</v>
      </c>
      <c r="E282" s="233" t="s">
        <v>5</v>
      </c>
      <c r="F282" s="234" t="s">
        <v>8781</v>
      </c>
      <c r="H282" s="233" t="s">
        <v>5</v>
      </c>
      <c r="I282" s="235"/>
      <c r="L282" s="232"/>
      <c r="M282" s="236"/>
      <c r="N282" s="237"/>
      <c r="O282" s="237"/>
      <c r="P282" s="237"/>
      <c r="Q282" s="237"/>
      <c r="R282" s="237"/>
      <c r="S282" s="237"/>
      <c r="T282" s="238"/>
      <c r="AT282" s="233" t="s">
        <v>402</v>
      </c>
      <c r="AU282" s="233" t="s">
        <v>87</v>
      </c>
      <c r="AV282" s="12" t="s">
        <v>24</v>
      </c>
      <c r="AW282" s="12" t="s">
        <v>43</v>
      </c>
      <c r="AX282" s="12" t="s">
        <v>80</v>
      </c>
      <c r="AY282" s="233" t="s">
        <v>281</v>
      </c>
    </row>
    <row r="283" s="13" customFormat="1">
      <c r="B283" s="239"/>
      <c r="D283" s="216" t="s">
        <v>402</v>
      </c>
      <c r="E283" s="240" t="s">
        <v>5</v>
      </c>
      <c r="F283" s="241" t="s">
        <v>8782</v>
      </c>
      <c r="H283" s="242">
        <v>26.25</v>
      </c>
      <c r="I283" s="243"/>
      <c r="L283" s="239"/>
      <c r="M283" s="244"/>
      <c r="N283" s="245"/>
      <c r="O283" s="245"/>
      <c r="P283" s="245"/>
      <c r="Q283" s="245"/>
      <c r="R283" s="245"/>
      <c r="S283" s="245"/>
      <c r="T283" s="246"/>
      <c r="AT283" s="240" t="s">
        <v>402</v>
      </c>
      <c r="AU283" s="240" t="s">
        <v>87</v>
      </c>
      <c r="AV283" s="13" t="s">
        <v>87</v>
      </c>
      <c r="AW283" s="13" t="s">
        <v>43</v>
      </c>
      <c r="AX283" s="13" t="s">
        <v>80</v>
      </c>
      <c r="AY283" s="240" t="s">
        <v>281</v>
      </c>
    </row>
    <row r="284" s="14" customFormat="1">
      <c r="B284" s="247"/>
      <c r="D284" s="216" t="s">
        <v>402</v>
      </c>
      <c r="E284" s="248" t="s">
        <v>5</v>
      </c>
      <c r="F284" s="249" t="s">
        <v>405</v>
      </c>
      <c r="H284" s="250">
        <v>26.25</v>
      </c>
      <c r="I284" s="251"/>
      <c r="L284" s="247"/>
      <c r="M284" s="252"/>
      <c r="N284" s="253"/>
      <c r="O284" s="253"/>
      <c r="P284" s="253"/>
      <c r="Q284" s="253"/>
      <c r="R284" s="253"/>
      <c r="S284" s="253"/>
      <c r="T284" s="254"/>
      <c r="AT284" s="248" t="s">
        <v>402</v>
      </c>
      <c r="AU284" s="248" t="s">
        <v>87</v>
      </c>
      <c r="AV284" s="14" t="s">
        <v>286</v>
      </c>
      <c r="AW284" s="14" t="s">
        <v>43</v>
      </c>
      <c r="AX284" s="14" t="s">
        <v>24</v>
      </c>
      <c r="AY284" s="248" t="s">
        <v>281</v>
      </c>
    </row>
    <row r="285" s="1" customFormat="1" ht="25.5" customHeight="1">
      <c r="B285" s="203"/>
      <c r="C285" s="204" t="s">
        <v>864</v>
      </c>
      <c r="D285" s="204" t="s">
        <v>282</v>
      </c>
      <c r="E285" s="205" t="s">
        <v>7022</v>
      </c>
      <c r="F285" s="206" t="s">
        <v>7023</v>
      </c>
      <c r="G285" s="207" t="s">
        <v>394</v>
      </c>
      <c r="H285" s="208">
        <v>174</v>
      </c>
      <c r="I285" s="209"/>
      <c r="J285" s="210">
        <f>ROUND(I285*H285,2)</f>
        <v>0</v>
      </c>
      <c r="K285" s="206" t="s">
        <v>389</v>
      </c>
      <c r="L285" s="48"/>
      <c r="M285" s="211" t="s">
        <v>5</v>
      </c>
      <c r="N285" s="212" t="s">
        <v>51</v>
      </c>
      <c r="O285" s="49"/>
      <c r="P285" s="213">
        <f>O285*H285</f>
        <v>0</v>
      </c>
      <c r="Q285" s="213">
        <v>0.080876400000000001</v>
      </c>
      <c r="R285" s="213">
        <f>Q285*H285</f>
        <v>14.0724936</v>
      </c>
      <c r="S285" s="213">
        <v>0</v>
      </c>
      <c r="T285" s="214">
        <f>S285*H285</f>
        <v>0</v>
      </c>
      <c r="AR285" s="26" t="s">
        <v>286</v>
      </c>
      <c r="AT285" s="26" t="s">
        <v>282</v>
      </c>
      <c r="AU285" s="26" t="s">
        <v>87</v>
      </c>
      <c r="AY285" s="26" t="s">
        <v>281</v>
      </c>
      <c r="BE285" s="215">
        <f>IF(N285="základní",J285,0)</f>
        <v>0</v>
      </c>
      <c r="BF285" s="215">
        <f>IF(N285="snížená",J285,0)</f>
        <v>0</v>
      </c>
      <c r="BG285" s="215">
        <f>IF(N285="zákl. přenesená",J285,0)</f>
        <v>0</v>
      </c>
      <c r="BH285" s="215">
        <f>IF(N285="sníž. přenesená",J285,0)</f>
        <v>0</v>
      </c>
      <c r="BI285" s="215">
        <f>IF(N285="nulová",J285,0)</f>
        <v>0</v>
      </c>
      <c r="BJ285" s="26" t="s">
        <v>24</v>
      </c>
      <c r="BK285" s="215">
        <f>ROUND(I285*H285,2)</f>
        <v>0</v>
      </c>
      <c r="BL285" s="26" t="s">
        <v>286</v>
      </c>
      <c r="BM285" s="26" t="s">
        <v>8783</v>
      </c>
    </row>
    <row r="286" s="1" customFormat="1">
      <c r="B286" s="48"/>
      <c r="D286" s="216" t="s">
        <v>288</v>
      </c>
      <c r="F286" s="217" t="s">
        <v>7025</v>
      </c>
      <c r="I286" s="218"/>
      <c r="L286" s="48"/>
      <c r="M286" s="219"/>
      <c r="N286" s="49"/>
      <c r="O286" s="49"/>
      <c r="P286" s="49"/>
      <c r="Q286" s="49"/>
      <c r="R286" s="49"/>
      <c r="S286" s="49"/>
      <c r="T286" s="87"/>
      <c r="AT286" s="26" t="s">
        <v>288</v>
      </c>
      <c r="AU286" s="26" t="s">
        <v>87</v>
      </c>
    </row>
    <row r="287" s="12" customFormat="1">
      <c r="B287" s="232"/>
      <c r="D287" s="216" t="s">
        <v>402</v>
      </c>
      <c r="E287" s="233" t="s">
        <v>5</v>
      </c>
      <c r="F287" s="234" t="s">
        <v>8615</v>
      </c>
      <c r="H287" s="233" t="s">
        <v>5</v>
      </c>
      <c r="I287" s="235"/>
      <c r="L287" s="232"/>
      <c r="M287" s="236"/>
      <c r="N287" s="237"/>
      <c r="O287" s="237"/>
      <c r="P287" s="237"/>
      <c r="Q287" s="237"/>
      <c r="R287" s="237"/>
      <c r="S287" s="237"/>
      <c r="T287" s="238"/>
      <c r="AT287" s="233" t="s">
        <v>402</v>
      </c>
      <c r="AU287" s="233" t="s">
        <v>87</v>
      </c>
      <c r="AV287" s="12" t="s">
        <v>24</v>
      </c>
      <c r="AW287" s="12" t="s">
        <v>43</v>
      </c>
      <c r="AX287" s="12" t="s">
        <v>80</v>
      </c>
      <c r="AY287" s="233" t="s">
        <v>281</v>
      </c>
    </row>
    <row r="288" s="13" customFormat="1">
      <c r="B288" s="239"/>
      <c r="D288" s="216" t="s">
        <v>402</v>
      </c>
      <c r="E288" s="240" t="s">
        <v>5</v>
      </c>
      <c r="F288" s="241" t="s">
        <v>8784</v>
      </c>
      <c r="H288" s="242">
        <v>99</v>
      </c>
      <c r="I288" s="243"/>
      <c r="L288" s="239"/>
      <c r="M288" s="244"/>
      <c r="N288" s="245"/>
      <c r="O288" s="245"/>
      <c r="P288" s="245"/>
      <c r="Q288" s="245"/>
      <c r="R288" s="245"/>
      <c r="S288" s="245"/>
      <c r="T288" s="246"/>
      <c r="AT288" s="240" t="s">
        <v>402</v>
      </c>
      <c r="AU288" s="240" t="s">
        <v>87</v>
      </c>
      <c r="AV288" s="13" t="s">
        <v>87</v>
      </c>
      <c r="AW288" s="13" t="s">
        <v>43</v>
      </c>
      <c r="AX288" s="13" t="s">
        <v>80</v>
      </c>
      <c r="AY288" s="240" t="s">
        <v>281</v>
      </c>
    </row>
    <row r="289" s="12" customFormat="1">
      <c r="B289" s="232"/>
      <c r="D289" s="216" t="s">
        <v>402</v>
      </c>
      <c r="E289" s="233" t="s">
        <v>5</v>
      </c>
      <c r="F289" s="234" t="s">
        <v>8600</v>
      </c>
      <c r="H289" s="233" t="s">
        <v>5</v>
      </c>
      <c r="I289" s="235"/>
      <c r="L289" s="232"/>
      <c r="M289" s="236"/>
      <c r="N289" s="237"/>
      <c r="O289" s="237"/>
      <c r="P289" s="237"/>
      <c r="Q289" s="237"/>
      <c r="R289" s="237"/>
      <c r="S289" s="237"/>
      <c r="T289" s="238"/>
      <c r="AT289" s="233" t="s">
        <v>402</v>
      </c>
      <c r="AU289" s="233" t="s">
        <v>87</v>
      </c>
      <c r="AV289" s="12" t="s">
        <v>24</v>
      </c>
      <c r="AW289" s="12" t="s">
        <v>43</v>
      </c>
      <c r="AX289" s="12" t="s">
        <v>80</v>
      </c>
      <c r="AY289" s="233" t="s">
        <v>281</v>
      </c>
    </row>
    <row r="290" s="13" customFormat="1">
      <c r="B290" s="239"/>
      <c r="D290" s="216" t="s">
        <v>402</v>
      </c>
      <c r="E290" s="240" t="s">
        <v>5</v>
      </c>
      <c r="F290" s="241" t="s">
        <v>11</v>
      </c>
      <c r="H290" s="242">
        <v>15</v>
      </c>
      <c r="I290" s="243"/>
      <c r="L290" s="239"/>
      <c r="M290" s="244"/>
      <c r="N290" s="245"/>
      <c r="O290" s="245"/>
      <c r="P290" s="245"/>
      <c r="Q290" s="245"/>
      <c r="R290" s="245"/>
      <c r="S290" s="245"/>
      <c r="T290" s="246"/>
      <c r="AT290" s="240" t="s">
        <v>402</v>
      </c>
      <c r="AU290" s="240" t="s">
        <v>87</v>
      </c>
      <c r="AV290" s="13" t="s">
        <v>87</v>
      </c>
      <c r="AW290" s="13" t="s">
        <v>43</v>
      </c>
      <c r="AX290" s="13" t="s">
        <v>80</v>
      </c>
      <c r="AY290" s="240" t="s">
        <v>281</v>
      </c>
    </row>
    <row r="291" s="12" customFormat="1">
      <c r="B291" s="232"/>
      <c r="D291" s="216" t="s">
        <v>402</v>
      </c>
      <c r="E291" s="233" t="s">
        <v>5</v>
      </c>
      <c r="F291" s="234" t="s">
        <v>8610</v>
      </c>
      <c r="H291" s="233" t="s">
        <v>5</v>
      </c>
      <c r="I291" s="235"/>
      <c r="L291" s="232"/>
      <c r="M291" s="236"/>
      <c r="N291" s="237"/>
      <c r="O291" s="237"/>
      <c r="P291" s="237"/>
      <c r="Q291" s="237"/>
      <c r="R291" s="237"/>
      <c r="S291" s="237"/>
      <c r="T291" s="238"/>
      <c r="AT291" s="233" t="s">
        <v>402</v>
      </c>
      <c r="AU291" s="233" t="s">
        <v>87</v>
      </c>
      <c r="AV291" s="12" t="s">
        <v>24</v>
      </c>
      <c r="AW291" s="12" t="s">
        <v>43</v>
      </c>
      <c r="AX291" s="12" t="s">
        <v>80</v>
      </c>
      <c r="AY291" s="233" t="s">
        <v>281</v>
      </c>
    </row>
    <row r="292" s="13" customFormat="1">
      <c r="B292" s="239"/>
      <c r="D292" s="216" t="s">
        <v>402</v>
      </c>
      <c r="E292" s="240" t="s">
        <v>5</v>
      </c>
      <c r="F292" s="241" t="s">
        <v>457</v>
      </c>
      <c r="H292" s="242">
        <v>60</v>
      </c>
      <c r="I292" s="243"/>
      <c r="L292" s="239"/>
      <c r="M292" s="244"/>
      <c r="N292" s="245"/>
      <c r="O292" s="245"/>
      <c r="P292" s="245"/>
      <c r="Q292" s="245"/>
      <c r="R292" s="245"/>
      <c r="S292" s="245"/>
      <c r="T292" s="246"/>
      <c r="AT292" s="240" t="s">
        <v>402</v>
      </c>
      <c r="AU292" s="240" t="s">
        <v>87</v>
      </c>
      <c r="AV292" s="13" t="s">
        <v>87</v>
      </c>
      <c r="AW292" s="13" t="s">
        <v>43</v>
      </c>
      <c r="AX292" s="13" t="s">
        <v>80</v>
      </c>
      <c r="AY292" s="240" t="s">
        <v>281</v>
      </c>
    </row>
    <row r="293" s="14" customFormat="1">
      <c r="B293" s="247"/>
      <c r="D293" s="216" t="s">
        <v>402</v>
      </c>
      <c r="E293" s="248" t="s">
        <v>5</v>
      </c>
      <c r="F293" s="249" t="s">
        <v>405</v>
      </c>
      <c r="H293" s="250">
        <v>174</v>
      </c>
      <c r="I293" s="251"/>
      <c r="L293" s="247"/>
      <c r="M293" s="252"/>
      <c r="N293" s="253"/>
      <c r="O293" s="253"/>
      <c r="P293" s="253"/>
      <c r="Q293" s="253"/>
      <c r="R293" s="253"/>
      <c r="S293" s="253"/>
      <c r="T293" s="254"/>
      <c r="AT293" s="248" t="s">
        <v>402</v>
      </c>
      <c r="AU293" s="248" t="s">
        <v>87</v>
      </c>
      <c r="AV293" s="14" t="s">
        <v>286</v>
      </c>
      <c r="AW293" s="14" t="s">
        <v>43</v>
      </c>
      <c r="AX293" s="14" t="s">
        <v>24</v>
      </c>
      <c r="AY293" s="248" t="s">
        <v>281</v>
      </c>
    </row>
    <row r="294" s="1" customFormat="1" ht="16.5" customHeight="1">
      <c r="B294" s="203"/>
      <c r="C294" s="255" t="s">
        <v>906</v>
      </c>
      <c r="D294" s="255" t="s">
        <v>512</v>
      </c>
      <c r="E294" s="256" t="s">
        <v>7026</v>
      </c>
      <c r="F294" s="257" t="s">
        <v>7027</v>
      </c>
      <c r="G294" s="258" t="s">
        <v>515</v>
      </c>
      <c r="H294" s="259">
        <v>354.95999999999998</v>
      </c>
      <c r="I294" s="260"/>
      <c r="J294" s="261">
        <f>ROUND(I294*H294,2)</f>
        <v>0</v>
      </c>
      <c r="K294" s="257" t="s">
        <v>389</v>
      </c>
      <c r="L294" s="262"/>
      <c r="M294" s="263" t="s">
        <v>5</v>
      </c>
      <c r="N294" s="264" t="s">
        <v>51</v>
      </c>
      <c r="O294" s="49"/>
      <c r="P294" s="213">
        <f>O294*H294</f>
        <v>0</v>
      </c>
      <c r="Q294" s="213">
        <v>0.022200000000000001</v>
      </c>
      <c r="R294" s="213">
        <f>Q294*H294</f>
        <v>7.8801119999999996</v>
      </c>
      <c r="S294" s="213">
        <v>0</v>
      </c>
      <c r="T294" s="214">
        <f>S294*H294</f>
        <v>0</v>
      </c>
      <c r="AR294" s="26" t="s">
        <v>316</v>
      </c>
      <c r="AT294" s="26" t="s">
        <v>512</v>
      </c>
      <c r="AU294" s="26" t="s">
        <v>87</v>
      </c>
      <c r="AY294" s="26" t="s">
        <v>281</v>
      </c>
      <c r="BE294" s="215">
        <f>IF(N294="základní",J294,0)</f>
        <v>0</v>
      </c>
      <c r="BF294" s="215">
        <f>IF(N294="snížená",J294,0)</f>
        <v>0</v>
      </c>
      <c r="BG294" s="215">
        <f>IF(N294="zákl. přenesená",J294,0)</f>
        <v>0</v>
      </c>
      <c r="BH294" s="215">
        <f>IF(N294="sníž. přenesená",J294,0)</f>
        <v>0</v>
      </c>
      <c r="BI294" s="215">
        <f>IF(N294="nulová",J294,0)</f>
        <v>0</v>
      </c>
      <c r="BJ294" s="26" t="s">
        <v>24</v>
      </c>
      <c r="BK294" s="215">
        <f>ROUND(I294*H294,2)</f>
        <v>0</v>
      </c>
      <c r="BL294" s="26" t="s">
        <v>286</v>
      </c>
      <c r="BM294" s="26" t="s">
        <v>8785</v>
      </c>
    </row>
    <row r="295" s="1" customFormat="1">
      <c r="B295" s="48"/>
      <c r="D295" s="216" t="s">
        <v>288</v>
      </c>
      <c r="F295" s="217" t="s">
        <v>7027</v>
      </c>
      <c r="I295" s="218"/>
      <c r="L295" s="48"/>
      <c r="M295" s="219"/>
      <c r="N295" s="49"/>
      <c r="O295" s="49"/>
      <c r="P295" s="49"/>
      <c r="Q295" s="49"/>
      <c r="R295" s="49"/>
      <c r="S295" s="49"/>
      <c r="T295" s="87"/>
      <c r="AT295" s="26" t="s">
        <v>288</v>
      </c>
      <c r="AU295" s="26" t="s">
        <v>87</v>
      </c>
    </row>
    <row r="296" s="13" customFormat="1">
      <c r="B296" s="239"/>
      <c r="D296" s="216" t="s">
        <v>402</v>
      </c>
      <c r="E296" s="240" t="s">
        <v>5</v>
      </c>
      <c r="F296" s="241" t="s">
        <v>8786</v>
      </c>
      <c r="H296" s="242">
        <v>354.95999999999998</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354.95999999999998</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922</v>
      </c>
      <c r="D298" s="204" t="s">
        <v>282</v>
      </c>
      <c r="E298" s="205" t="s">
        <v>7030</v>
      </c>
      <c r="F298" s="206" t="s">
        <v>7031</v>
      </c>
      <c r="G298" s="207" t="s">
        <v>394</v>
      </c>
      <c r="H298" s="208">
        <v>90</v>
      </c>
      <c r="I298" s="209"/>
      <c r="J298" s="210">
        <f>ROUND(I298*H298,2)</f>
        <v>0</v>
      </c>
      <c r="K298" s="206" t="s">
        <v>389</v>
      </c>
      <c r="L298" s="48"/>
      <c r="M298" s="211" t="s">
        <v>5</v>
      </c>
      <c r="N298" s="212" t="s">
        <v>51</v>
      </c>
      <c r="O298" s="49"/>
      <c r="P298" s="213">
        <f>O298*H298</f>
        <v>0</v>
      </c>
      <c r="Q298" s="213">
        <v>0.15539952000000001</v>
      </c>
      <c r="R298" s="213">
        <f>Q298*H298</f>
        <v>13.9859568</v>
      </c>
      <c r="S298" s="213">
        <v>0</v>
      </c>
      <c r="T298" s="214">
        <f>S298*H298</f>
        <v>0</v>
      </c>
      <c r="AR298" s="26" t="s">
        <v>286</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286</v>
      </c>
      <c r="BM298" s="26" t="s">
        <v>8787</v>
      </c>
    </row>
    <row r="299" s="1" customFormat="1">
      <c r="B299" s="48"/>
      <c r="D299" s="216" t="s">
        <v>288</v>
      </c>
      <c r="F299" s="217" t="s">
        <v>7033</v>
      </c>
      <c r="I299" s="218"/>
      <c r="L299" s="48"/>
      <c r="M299" s="219"/>
      <c r="N299" s="49"/>
      <c r="O299" s="49"/>
      <c r="P299" s="49"/>
      <c r="Q299" s="49"/>
      <c r="R299" s="49"/>
      <c r="S299" s="49"/>
      <c r="T299" s="87"/>
      <c r="AT299" s="26" t="s">
        <v>288</v>
      </c>
      <c r="AU299" s="26" t="s">
        <v>87</v>
      </c>
    </row>
    <row r="300" s="12" customFormat="1">
      <c r="B300" s="232"/>
      <c r="D300" s="216" t="s">
        <v>402</v>
      </c>
      <c r="E300" s="233" t="s">
        <v>5</v>
      </c>
      <c r="F300" s="234" t="s">
        <v>8615</v>
      </c>
      <c r="H300" s="233" t="s">
        <v>5</v>
      </c>
      <c r="I300" s="235"/>
      <c r="L300" s="232"/>
      <c r="M300" s="236"/>
      <c r="N300" s="237"/>
      <c r="O300" s="237"/>
      <c r="P300" s="237"/>
      <c r="Q300" s="237"/>
      <c r="R300" s="237"/>
      <c r="S300" s="237"/>
      <c r="T300" s="238"/>
      <c r="AT300" s="233" t="s">
        <v>402</v>
      </c>
      <c r="AU300" s="233" t="s">
        <v>87</v>
      </c>
      <c r="AV300" s="12" t="s">
        <v>24</v>
      </c>
      <c r="AW300" s="12" t="s">
        <v>43</v>
      </c>
      <c r="AX300" s="12" t="s">
        <v>80</v>
      </c>
      <c r="AY300" s="233" t="s">
        <v>281</v>
      </c>
    </row>
    <row r="301" s="13" customFormat="1">
      <c r="B301" s="239"/>
      <c r="D301" s="216" t="s">
        <v>402</v>
      </c>
      <c r="E301" s="240" t="s">
        <v>5</v>
      </c>
      <c r="F301" s="241" t="s">
        <v>1039</v>
      </c>
      <c r="H301" s="242">
        <v>65</v>
      </c>
      <c r="I301" s="243"/>
      <c r="L301" s="239"/>
      <c r="M301" s="244"/>
      <c r="N301" s="245"/>
      <c r="O301" s="245"/>
      <c r="P301" s="245"/>
      <c r="Q301" s="245"/>
      <c r="R301" s="245"/>
      <c r="S301" s="245"/>
      <c r="T301" s="246"/>
      <c r="AT301" s="240" t="s">
        <v>402</v>
      </c>
      <c r="AU301" s="240" t="s">
        <v>87</v>
      </c>
      <c r="AV301" s="13" t="s">
        <v>87</v>
      </c>
      <c r="AW301" s="13" t="s">
        <v>43</v>
      </c>
      <c r="AX301" s="13" t="s">
        <v>80</v>
      </c>
      <c r="AY301" s="240" t="s">
        <v>281</v>
      </c>
    </row>
    <row r="302" s="12" customFormat="1">
      <c r="B302" s="232"/>
      <c r="D302" s="216" t="s">
        <v>402</v>
      </c>
      <c r="E302" s="233" t="s">
        <v>5</v>
      </c>
      <c r="F302" s="234" t="s">
        <v>8600</v>
      </c>
      <c r="H302" s="233" t="s">
        <v>5</v>
      </c>
      <c r="I302" s="235"/>
      <c r="L302" s="232"/>
      <c r="M302" s="236"/>
      <c r="N302" s="237"/>
      <c r="O302" s="237"/>
      <c r="P302" s="237"/>
      <c r="Q302" s="237"/>
      <c r="R302" s="237"/>
      <c r="S302" s="237"/>
      <c r="T302" s="238"/>
      <c r="AT302" s="233" t="s">
        <v>402</v>
      </c>
      <c r="AU302" s="233" t="s">
        <v>87</v>
      </c>
      <c r="AV302" s="12" t="s">
        <v>24</v>
      </c>
      <c r="AW302" s="12" t="s">
        <v>43</v>
      </c>
      <c r="AX302" s="12" t="s">
        <v>80</v>
      </c>
      <c r="AY302" s="233" t="s">
        <v>281</v>
      </c>
    </row>
    <row r="303" s="13" customFormat="1">
      <c r="B303" s="239"/>
      <c r="D303" s="216" t="s">
        <v>402</v>
      </c>
      <c r="E303" s="240" t="s">
        <v>5</v>
      </c>
      <c r="F303" s="241" t="s">
        <v>11</v>
      </c>
      <c r="H303" s="242">
        <v>15</v>
      </c>
      <c r="I303" s="243"/>
      <c r="L303" s="239"/>
      <c r="M303" s="244"/>
      <c r="N303" s="245"/>
      <c r="O303" s="245"/>
      <c r="P303" s="245"/>
      <c r="Q303" s="245"/>
      <c r="R303" s="245"/>
      <c r="S303" s="245"/>
      <c r="T303" s="246"/>
      <c r="AT303" s="240" t="s">
        <v>402</v>
      </c>
      <c r="AU303" s="240" t="s">
        <v>87</v>
      </c>
      <c r="AV303" s="13" t="s">
        <v>87</v>
      </c>
      <c r="AW303" s="13" t="s">
        <v>43</v>
      </c>
      <c r="AX303" s="13" t="s">
        <v>80</v>
      </c>
      <c r="AY303" s="240" t="s">
        <v>281</v>
      </c>
    </row>
    <row r="304" s="12" customFormat="1">
      <c r="B304" s="232"/>
      <c r="D304" s="216" t="s">
        <v>402</v>
      </c>
      <c r="E304" s="233" t="s">
        <v>5</v>
      </c>
      <c r="F304" s="234" t="s">
        <v>8610</v>
      </c>
      <c r="H304" s="233" t="s">
        <v>5</v>
      </c>
      <c r="I304" s="235"/>
      <c r="L304" s="232"/>
      <c r="M304" s="236"/>
      <c r="N304" s="237"/>
      <c r="O304" s="237"/>
      <c r="P304" s="237"/>
      <c r="Q304" s="237"/>
      <c r="R304" s="237"/>
      <c r="S304" s="237"/>
      <c r="T304" s="238"/>
      <c r="AT304" s="233" t="s">
        <v>402</v>
      </c>
      <c r="AU304" s="233" t="s">
        <v>87</v>
      </c>
      <c r="AV304" s="12" t="s">
        <v>24</v>
      </c>
      <c r="AW304" s="12" t="s">
        <v>43</v>
      </c>
      <c r="AX304" s="12" t="s">
        <v>80</v>
      </c>
      <c r="AY304" s="233" t="s">
        <v>281</v>
      </c>
    </row>
    <row r="305" s="13" customFormat="1">
      <c r="B305" s="239"/>
      <c r="D305" s="216" t="s">
        <v>402</v>
      </c>
      <c r="E305" s="240" t="s">
        <v>5</v>
      </c>
      <c r="F305" s="241" t="s">
        <v>29</v>
      </c>
      <c r="H305" s="242">
        <v>10</v>
      </c>
      <c r="I305" s="243"/>
      <c r="L305" s="239"/>
      <c r="M305" s="244"/>
      <c r="N305" s="245"/>
      <c r="O305" s="245"/>
      <c r="P305" s="245"/>
      <c r="Q305" s="245"/>
      <c r="R305" s="245"/>
      <c r="S305" s="245"/>
      <c r="T305" s="246"/>
      <c r="AT305" s="240" t="s">
        <v>402</v>
      </c>
      <c r="AU305" s="240" t="s">
        <v>87</v>
      </c>
      <c r="AV305" s="13" t="s">
        <v>87</v>
      </c>
      <c r="AW305" s="13" t="s">
        <v>43</v>
      </c>
      <c r="AX305" s="13" t="s">
        <v>80</v>
      </c>
      <c r="AY305" s="240" t="s">
        <v>281</v>
      </c>
    </row>
    <row r="306" s="14" customFormat="1">
      <c r="B306" s="247"/>
      <c r="D306" s="216" t="s">
        <v>402</v>
      </c>
      <c r="E306" s="248" t="s">
        <v>5</v>
      </c>
      <c r="F306" s="249" t="s">
        <v>405</v>
      </c>
      <c r="H306" s="250">
        <v>90</v>
      </c>
      <c r="I306" s="251"/>
      <c r="L306" s="247"/>
      <c r="M306" s="252"/>
      <c r="N306" s="253"/>
      <c r="O306" s="253"/>
      <c r="P306" s="253"/>
      <c r="Q306" s="253"/>
      <c r="R306" s="253"/>
      <c r="S306" s="253"/>
      <c r="T306" s="254"/>
      <c r="AT306" s="248" t="s">
        <v>402</v>
      </c>
      <c r="AU306" s="248" t="s">
        <v>87</v>
      </c>
      <c r="AV306" s="14" t="s">
        <v>286</v>
      </c>
      <c r="AW306" s="14" t="s">
        <v>43</v>
      </c>
      <c r="AX306" s="14" t="s">
        <v>24</v>
      </c>
      <c r="AY306" s="248" t="s">
        <v>281</v>
      </c>
    </row>
    <row r="307" s="1" customFormat="1" ht="16.5" customHeight="1">
      <c r="B307" s="203"/>
      <c r="C307" s="255" t="s">
        <v>936</v>
      </c>
      <c r="D307" s="255" t="s">
        <v>512</v>
      </c>
      <c r="E307" s="256" t="s">
        <v>8788</v>
      </c>
      <c r="F307" s="257" t="s">
        <v>8789</v>
      </c>
      <c r="G307" s="258" t="s">
        <v>515</v>
      </c>
      <c r="H307" s="259">
        <v>91.799999999999997</v>
      </c>
      <c r="I307" s="260"/>
      <c r="J307" s="261">
        <f>ROUND(I307*H307,2)</f>
        <v>0</v>
      </c>
      <c r="K307" s="257" t="s">
        <v>389</v>
      </c>
      <c r="L307" s="262"/>
      <c r="M307" s="263" t="s">
        <v>5</v>
      </c>
      <c r="N307" s="264" t="s">
        <v>51</v>
      </c>
      <c r="O307" s="49"/>
      <c r="P307" s="213">
        <f>O307*H307</f>
        <v>0</v>
      </c>
      <c r="Q307" s="213">
        <v>0.085000000000000006</v>
      </c>
      <c r="R307" s="213">
        <f>Q307*H307</f>
        <v>7.8029999999999999</v>
      </c>
      <c r="S307" s="213">
        <v>0</v>
      </c>
      <c r="T307" s="214">
        <f>S307*H307</f>
        <v>0</v>
      </c>
      <c r="AR307" s="26" t="s">
        <v>316</v>
      </c>
      <c r="AT307" s="26" t="s">
        <v>512</v>
      </c>
      <c r="AU307" s="26" t="s">
        <v>87</v>
      </c>
      <c r="AY307" s="26" t="s">
        <v>281</v>
      </c>
      <c r="BE307" s="215">
        <f>IF(N307="základní",J307,0)</f>
        <v>0</v>
      </c>
      <c r="BF307" s="215">
        <f>IF(N307="snížená",J307,0)</f>
        <v>0</v>
      </c>
      <c r="BG307" s="215">
        <f>IF(N307="zákl. přenesená",J307,0)</f>
        <v>0</v>
      </c>
      <c r="BH307" s="215">
        <f>IF(N307="sníž. přenesená",J307,0)</f>
        <v>0</v>
      </c>
      <c r="BI307" s="215">
        <f>IF(N307="nulová",J307,0)</f>
        <v>0</v>
      </c>
      <c r="BJ307" s="26" t="s">
        <v>24</v>
      </c>
      <c r="BK307" s="215">
        <f>ROUND(I307*H307,2)</f>
        <v>0</v>
      </c>
      <c r="BL307" s="26" t="s">
        <v>286</v>
      </c>
      <c r="BM307" s="26" t="s">
        <v>8790</v>
      </c>
    </row>
    <row r="308" s="1" customFormat="1">
      <c r="B308" s="48"/>
      <c r="D308" s="216" t="s">
        <v>288</v>
      </c>
      <c r="F308" s="217" t="s">
        <v>8791</v>
      </c>
      <c r="I308" s="218"/>
      <c r="L308" s="48"/>
      <c r="M308" s="219"/>
      <c r="N308" s="49"/>
      <c r="O308" s="49"/>
      <c r="P308" s="49"/>
      <c r="Q308" s="49"/>
      <c r="R308" s="49"/>
      <c r="S308" s="49"/>
      <c r="T308" s="87"/>
      <c r="AT308" s="26" t="s">
        <v>288</v>
      </c>
      <c r="AU308" s="26" t="s">
        <v>87</v>
      </c>
    </row>
    <row r="309" s="13" customFormat="1">
      <c r="B309" s="239"/>
      <c r="D309" s="216" t="s">
        <v>402</v>
      </c>
      <c r="E309" s="240" t="s">
        <v>5</v>
      </c>
      <c r="F309" s="241" t="s">
        <v>8792</v>
      </c>
      <c r="H309" s="242">
        <v>91.799999999999997</v>
      </c>
      <c r="I309" s="243"/>
      <c r="L309" s="239"/>
      <c r="M309" s="244"/>
      <c r="N309" s="245"/>
      <c r="O309" s="245"/>
      <c r="P309" s="245"/>
      <c r="Q309" s="245"/>
      <c r="R309" s="245"/>
      <c r="S309" s="245"/>
      <c r="T309" s="246"/>
      <c r="AT309" s="240" t="s">
        <v>402</v>
      </c>
      <c r="AU309" s="240" t="s">
        <v>87</v>
      </c>
      <c r="AV309" s="13" t="s">
        <v>87</v>
      </c>
      <c r="AW309" s="13" t="s">
        <v>43</v>
      </c>
      <c r="AX309" s="13" t="s">
        <v>80</v>
      </c>
      <c r="AY309" s="240" t="s">
        <v>281</v>
      </c>
    </row>
    <row r="310" s="14" customFormat="1">
      <c r="B310" s="247"/>
      <c r="D310" s="216" t="s">
        <v>402</v>
      </c>
      <c r="E310" s="248" t="s">
        <v>5</v>
      </c>
      <c r="F310" s="249" t="s">
        <v>405</v>
      </c>
      <c r="H310" s="250">
        <v>91.799999999999997</v>
      </c>
      <c r="I310" s="251"/>
      <c r="L310" s="247"/>
      <c r="M310" s="252"/>
      <c r="N310" s="253"/>
      <c r="O310" s="253"/>
      <c r="P310" s="253"/>
      <c r="Q310" s="253"/>
      <c r="R310" s="253"/>
      <c r="S310" s="253"/>
      <c r="T310" s="254"/>
      <c r="AT310" s="248" t="s">
        <v>402</v>
      </c>
      <c r="AU310" s="248" t="s">
        <v>87</v>
      </c>
      <c r="AV310" s="14" t="s">
        <v>286</v>
      </c>
      <c r="AW310" s="14" t="s">
        <v>43</v>
      </c>
      <c r="AX310" s="14" t="s">
        <v>24</v>
      </c>
      <c r="AY310" s="248" t="s">
        <v>281</v>
      </c>
    </row>
    <row r="311" s="1" customFormat="1" ht="25.5" customHeight="1">
      <c r="B311" s="203"/>
      <c r="C311" s="204" t="s">
        <v>451</v>
      </c>
      <c r="D311" s="204" t="s">
        <v>282</v>
      </c>
      <c r="E311" s="205" t="s">
        <v>8793</v>
      </c>
      <c r="F311" s="206" t="s">
        <v>8794</v>
      </c>
      <c r="G311" s="207" t="s">
        <v>394</v>
      </c>
      <c r="H311" s="208">
        <v>55</v>
      </c>
      <c r="I311" s="209"/>
      <c r="J311" s="210">
        <f>ROUND(I311*H311,2)</f>
        <v>0</v>
      </c>
      <c r="K311" s="206" t="s">
        <v>389</v>
      </c>
      <c r="L311" s="48"/>
      <c r="M311" s="211" t="s">
        <v>5</v>
      </c>
      <c r="N311" s="212" t="s">
        <v>51</v>
      </c>
      <c r="O311" s="49"/>
      <c r="P311" s="213">
        <f>O311*H311</f>
        <v>0</v>
      </c>
      <c r="Q311" s="213">
        <v>0.12949959999999999</v>
      </c>
      <c r="R311" s="213">
        <f>Q311*H311</f>
        <v>7.1224779999999992</v>
      </c>
      <c r="S311" s="213">
        <v>0</v>
      </c>
      <c r="T311" s="214">
        <f>S311*H311</f>
        <v>0</v>
      </c>
      <c r="AR311" s="26" t="s">
        <v>286</v>
      </c>
      <c r="AT311" s="26" t="s">
        <v>282</v>
      </c>
      <c r="AU311" s="26" t="s">
        <v>87</v>
      </c>
      <c r="AY311" s="26" t="s">
        <v>281</v>
      </c>
      <c r="BE311" s="215">
        <f>IF(N311="základní",J311,0)</f>
        <v>0</v>
      </c>
      <c r="BF311" s="215">
        <f>IF(N311="snížená",J311,0)</f>
        <v>0</v>
      </c>
      <c r="BG311" s="215">
        <f>IF(N311="zákl. přenesená",J311,0)</f>
        <v>0</v>
      </c>
      <c r="BH311" s="215">
        <f>IF(N311="sníž. přenesená",J311,0)</f>
        <v>0</v>
      </c>
      <c r="BI311" s="215">
        <f>IF(N311="nulová",J311,0)</f>
        <v>0</v>
      </c>
      <c r="BJ311" s="26" t="s">
        <v>24</v>
      </c>
      <c r="BK311" s="215">
        <f>ROUND(I311*H311,2)</f>
        <v>0</v>
      </c>
      <c r="BL311" s="26" t="s">
        <v>286</v>
      </c>
      <c r="BM311" s="26" t="s">
        <v>8795</v>
      </c>
    </row>
    <row r="312" s="1" customFormat="1">
      <c r="B312" s="48"/>
      <c r="D312" s="216" t="s">
        <v>288</v>
      </c>
      <c r="F312" s="217" t="s">
        <v>8796</v>
      </c>
      <c r="I312" s="218"/>
      <c r="L312" s="48"/>
      <c r="M312" s="219"/>
      <c r="N312" s="49"/>
      <c r="O312" s="49"/>
      <c r="P312" s="49"/>
      <c r="Q312" s="49"/>
      <c r="R312" s="49"/>
      <c r="S312" s="49"/>
      <c r="T312" s="87"/>
      <c r="AT312" s="26" t="s">
        <v>288</v>
      </c>
      <c r="AU312" s="26" t="s">
        <v>87</v>
      </c>
    </row>
    <row r="313" s="12" customFormat="1">
      <c r="B313" s="232"/>
      <c r="D313" s="216" t="s">
        <v>402</v>
      </c>
      <c r="E313" s="233" t="s">
        <v>5</v>
      </c>
      <c r="F313" s="234" t="s">
        <v>8600</v>
      </c>
      <c r="H313" s="233" t="s">
        <v>5</v>
      </c>
      <c r="I313" s="235"/>
      <c r="L313" s="232"/>
      <c r="M313" s="236"/>
      <c r="N313" s="237"/>
      <c r="O313" s="237"/>
      <c r="P313" s="237"/>
      <c r="Q313" s="237"/>
      <c r="R313" s="237"/>
      <c r="S313" s="237"/>
      <c r="T313" s="238"/>
      <c r="AT313" s="233" t="s">
        <v>402</v>
      </c>
      <c r="AU313" s="233" t="s">
        <v>87</v>
      </c>
      <c r="AV313" s="12" t="s">
        <v>24</v>
      </c>
      <c r="AW313" s="12" t="s">
        <v>43</v>
      </c>
      <c r="AX313" s="12" t="s">
        <v>80</v>
      </c>
      <c r="AY313" s="233" t="s">
        <v>281</v>
      </c>
    </row>
    <row r="314" s="13" customFormat="1">
      <c r="B314" s="239"/>
      <c r="D314" s="216" t="s">
        <v>402</v>
      </c>
      <c r="E314" s="240" t="s">
        <v>5</v>
      </c>
      <c r="F314" s="241" t="s">
        <v>11</v>
      </c>
      <c r="H314" s="242">
        <v>15</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2" customFormat="1">
      <c r="B315" s="232"/>
      <c r="D315" s="216" t="s">
        <v>402</v>
      </c>
      <c r="E315" s="233" t="s">
        <v>5</v>
      </c>
      <c r="F315" s="234" t="s">
        <v>8650</v>
      </c>
      <c r="H315" s="233" t="s">
        <v>5</v>
      </c>
      <c r="I315" s="235"/>
      <c r="L315" s="232"/>
      <c r="M315" s="236"/>
      <c r="N315" s="237"/>
      <c r="O315" s="237"/>
      <c r="P315" s="237"/>
      <c r="Q315" s="237"/>
      <c r="R315" s="237"/>
      <c r="S315" s="237"/>
      <c r="T315" s="238"/>
      <c r="AT315" s="233" t="s">
        <v>402</v>
      </c>
      <c r="AU315" s="233" t="s">
        <v>87</v>
      </c>
      <c r="AV315" s="12" t="s">
        <v>24</v>
      </c>
      <c r="AW315" s="12" t="s">
        <v>43</v>
      </c>
      <c r="AX315" s="12" t="s">
        <v>80</v>
      </c>
      <c r="AY315" s="233" t="s">
        <v>281</v>
      </c>
    </row>
    <row r="316" s="13" customFormat="1">
      <c r="B316" s="239"/>
      <c r="D316" s="216" t="s">
        <v>402</v>
      </c>
      <c r="E316" s="240" t="s">
        <v>5</v>
      </c>
      <c r="F316" s="241" t="s">
        <v>692</v>
      </c>
      <c r="H316" s="242">
        <v>25</v>
      </c>
      <c r="I316" s="243"/>
      <c r="L316" s="239"/>
      <c r="M316" s="244"/>
      <c r="N316" s="245"/>
      <c r="O316" s="245"/>
      <c r="P316" s="245"/>
      <c r="Q316" s="245"/>
      <c r="R316" s="245"/>
      <c r="S316" s="245"/>
      <c r="T316" s="246"/>
      <c r="AT316" s="240" t="s">
        <v>402</v>
      </c>
      <c r="AU316" s="240" t="s">
        <v>87</v>
      </c>
      <c r="AV316" s="13" t="s">
        <v>87</v>
      </c>
      <c r="AW316" s="13" t="s">
        <v>43</v>
      </c>
      <c r="AX316" s="13" t="s">
        <v>80</v>
      </c>
      <c r="AY316" s="240" t="s">
        <v>281</v>
      </c>
    </row>
    <row r="317" s="12" customFormat="1">
      <c r="B317" s="232"/>
      <c r="D317" s="216" t="s">
        <v>402</v>
      </c>
      <c r="E317" s="233" t="s">
        <v>5</v>
      </c>
      <c r="F317" s="234" t="s">
        <v>8581</v>
      </c>
      <c r="H317" s="233" t="s">
        <v>5</v>
      </c>
      <c r="I317" s="235"/>
      <c r="L317" s="232"/>
      <c r="M317" s="236"/>
      <c r="N317" s="237"/>
      <c r="O317" s="237"/>
      <c r="P317" s="237"/>
      <c r="Q317" s="237"/>
      <c r="R317" s="237"/>
      <c r="S317" s="237"/>
      <c r="T317" s="238"/>
      <c r="AT317" s="233" t="s">
        <v>402</v>
      </c>
      <c r="AU317" s="233" t="s">
        <v>87</v>
      </c>
      <c r="AV317" s="12" t="s">
        <v>24</v>
      </c>
      <c r="AW317" s="12" t="s">
        <v>43</v>
      </c>
      <c r="AX317" s="12" t="s">
        <v>80</v>
      </c>
      <c r="AY317" s="233" t="s">
        <v>281</v>
      </c>
    </row>
    <row r="318" s="13" customFormat="1">
      <c r="B318" s="239"/>
      <c r="D318" s="216" t="s">
        <v>402</v>
      </c>
      <c r="E318" s="240" t="s">
        <v>5</v>
      </c>
      <c r="F318" s="241" t="s">
        <v>11</v>
      </c>
      <c r="H318" s="242">
        <v>15</v>
      </c>
      <c r="I318" s="243"/>
      <c r="L318" s="239"/>
      <c r="M318" s="244"/>
      <c r="N318" s="245"/>
      <c r="O318" s="245"/>
      <c r="P318" s="245"/>
      <c r="Q318" s="245"/>
      <c r="R318" s="245"/>
      <c r="S318" s="245"/>
      <c r="T318" s="246"/>
      <c r="AT318" s="240" t="s">
        <v>402</v>
      </c>
      <c r="AU318" s="240" t="s">
        <v>87</v>
      </c>
      <c r="AV318" s="13" t="s">
        <v>87</v>
      </c>
      <c r="AW318" s="13" t="s">
        <v>43</v>
      </c>
      <c r="AX318" s="13" t="s">
        <v>80</v>
      </c>
      <c r="AY318" s="240" t="s">
        <v>281</v>
      </c>
    </row>
    <row r="319" s="14" customFormat="1">
      <c r="B319" s="247"/>
      <c r="D319" s="216" t="s">
        <v>402</v>
      </c>
      <c r="E319" s="248" t="s">
        <v>5</v>
      </c>
      <c r="F319" s="249" t="s">
        <v>405</v>
      </c>
      <c r="H319" s="250">
        <v>55</v>
      </c>
      <c r="I319" s="251"/>
      <c r="L319" s="247"/>
      <c r="M319" s="252"/>
      <c r="N319" s="253"/>
      <c r="O319" s="253"/>
      <c r="P319" s="253"/>
      <c r="Q319" s="253"/>
      <c r="R319" s="253"/>
      <c r="S319" s="253"/>
      <c r="T319" s="254"/>
      <c r="AT319" s="248" t="s">
        <v>402</v>
      </c>
      <c r="AU319" s="248" t="s">
        <v>87</v>
      </c>
      <c r="AV319" s="14" t="s">
        <v>286</v>
      </c>
      <c r="AW319" s="14" t="s">
        <v>43</v>
      </c>
      <c r="AX319" s="14" t="s">
        <v>24</v>
      </c>
      <c r="AY319" s="248" t="s">
        <v>281</v>
      </c>
    </row>
    <row r="320" s="1" customFormat="1" ht="16.5" customHeight="1">
      <c r="B320" s="203"/>
      <c r="C320" s="255" t="s">
        <v>949</v>
      </c>
      <c r="D320" s="255" t="s">
        <v>512</v>
      </c>
      <c r="E320" s="256" t="s">
        <v>7034</v>
      </c>
      <c r="F320" s="257" t="s">
        <v>7035</v>
      </c>
      <c r="G320" s="258" t="s">
        <v>515</v>
      </c>
      <c r="H320" s="259">
        <v>56.100000000000001</v>
      </c>
      <c r="I320" s="260"/>
      <c r="J320" s="261">
        <f>ROUND(I320*H320,2)</f>
        <v>0</v>
      </c>
      <c r="K320" s="257" t="s">
        <v>389</v>
      </c>
      <c r="L320" s="262"/>
      <c r="M320" s="263" t="s">
        <v>5</v>
      </c>
      <c r="N320" s="264" t="s">
        <v>51</v>
      </c>
      <c r="O320" s="49"/>
      <c r="P320" s="213">
        <f>O320*H320</f>
        <v>0</v>
      </c>
      <c r="Q320" s="213">
        <v>0.029999999999999999</v>
      </c>
      <c r="R320" s="213">
        <f>Q320*H320</f>
        <v>1.6830000000000001</v>
      </c>
      <c r="S320" s="213">
        <v>0</v>
      </c>
      <c r="T320" s="214">
        <f>S320*H320</f>
        <v>0</v>
      </c>
      <c r="AR320" s="26" t="s">
        <v>316</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286</v>
      </c>
      <c r="BM320" s="26" t="s">
        <v>8797</v>
      </c>
    </row>
    <row r="321" s="1" customFormat="1">
      <c r="B321" s="48"/>
      <c r="D321" s="216" t="s">
        <v>288</v>
      </c>
      <c r="F321" s="217" t="s">
        <v>7035</v>
      </c>
      <c r="I321" s="218"/>
      <c r="L321" s="48"/>
      <c r="M321" s="219"/>
      <c r="N321" s="49"/>
      <c r="O321" s="49"/>
      <c r="P321" s="49"/>
      <c r="Q321" s="49"/>
      <c r="R321" s="49"/>
      <c r="S321" s="49"/>
      <c r="T321" s="87"/>
      <c r="AT321" s="26" t="s">
        <v>288</v>
      </c>
      <c r="AU321" s="26" t="s">
        <v>87</v>
      </c>
    </row>
    <row r="322" s="13" customFormat="1">
      <c r="B322" s="239"/>
      <c r="D322" s="216" t="s">
        <v>402</v>
      </c>
      <c r="E322" s="240" t="s">
        <v>5</v>
      </c>
      <c r="F322" s="241" t="s">
        <v>8798</v>
      </c>
      <c r="H322" s="242">
        <v>56.100000000000001</v>
      </c>
      <c r="I322" s="243"/>
      <c r="L322" s="239"/>
      <c r="M322" s="244"/>
      <c r="N322" s="245"/>
      <c r="O322" s="245"/>
      <c r="P322" s="245"/>
      <c r="Q322" s="245"/>
      <c r="R322" s="245"/>
      <c r="S322" s="245"/>
      <c r="T322" s="246"/>
      <c r="AT322" s="240" t="s">
        <v>402</v>
      </c>
      <c r="AU322" s="240" t="s">
        <v>87</v>
      </c>
      <c r="AV322" s="13" t="s">
        <v>87</v>
      </c>
      <c r="AW322" s="13" t="s">
        <v>43</v>
      </c>
      <c r="AX322" s="13" t="s">
        <v>80</v>
      </c>
      <c r="AY322" s="240" t="s">
        <v>281</v>
      </c>
    </row>
    <row r="323" s="14" customFormat="1">
      <c r="B323" s="247"/>
      <c r="D323" s="216" t="s">
        <v>402</v>
      </c>
      <c r="E323" s="248" t="s">
        <v>5</v>
      </c>
      <c r="F323" s="249" t="s">
        <v>405</v>
      </c>
      <c r="H323" s="250">
        <v>56.100000000000001</v>
      </c>
      <c r="I323" s="251"/>
      <c r="L323" s="247"/>
      <c r="M323" s="252"/>
      <c r="N323" s="253"/>
      <c r="O323" s="253"/>
      <c r="P323" s="253"/>
      <c r="Q323" s="253"/>
      <c r="R323" s="253"/>
      <c r="S323" s="253"/>
      <c r="T323" s="254"/>
      <c r="AT323" s="248" t="s">
        <v>402</v>
      </c>
      <c r="AU323" s="248" t="s">
        <v>87</v>
      </c>
      <c r="AV323" s="14" t="s">
        <v>286</v>
      </c>
      <c r="AW323" s="14" t="s">
        <v>43</v>
      </c>
      <c r="AX323" s="14" t="s">
        <v>24</v>
      </c>
      <c r="AY323" s="248" t="s">
        <v>281</v>
      </c>
    </row>
    <row r="324" s="1" customFormat="1" ht="25.5" customHeight="1">
      <c r="B324" s="203"/>
      <c r="C324" s="204" t="s">
        <v>953</v>
      </c>
      <c r="D324" s="204" t="s">
        <v>282</v>
      </c>
      <c r="E324" s="205" t="s">
        <v>7038</v>
      </c>
      <c r="F324" s="206" t="s">
        <v>7039</v>
      </c>
      <c r="G324" s="207" t="s">
        <v>408</v>
      </c>
      <c r="H324" s="208">
        <v>14.238</v>
      </c>
      <c r="I324" s="209"/>
      <c r="J324" s="210">
        <f>ROUND(I324*H324,2)</f>
        <v>0</v>
      </c>
      <c r="K324" s="206" t="s">
        <v>389</v>
      </c>
      <c r="L324" s="48"/>
      <c r="M324" s="211" t="s">
        <v>5</v>
      </c>
      <c r="N324" s="212" t="s">
        <v>51</v>
      </c>
      <c r="O324" s="49"/>
      <c r="P324" s="213">
        <f>O324*H324</f>
        <v>0</v>
      </c>
      <c r="Q324" s="213">
        <v>2.2563399999999998</v>
      </c>
      <c r="R324" s="213">
        <f>Q324*H324</f>
        <v>32.125768919999999</v>
      </c>
      <c r="S324" s="213">
        <v>0</v>
      </c>
      <c r="T324" s="214">
        <f>S324*H324</f>
        <v>0</v>
      </c>
      <c r="AR324" s="26" t="s">
        <v>286</v>
      </c>
      <c r="AT324" s="26" t="s">
        <v>282</v>
      </c>
      <c r="AU324" s="26" t="s">
        <v>87</v>
      </c>
      <c r="AY324" s="26" t="s">
        <v>281</v>
      </c>
      <c r="BE324" s="215">
        <f>IF(N324="základní",J324,0)</f>
        <v>0</v>
      </c>
      <c r="BF324" s="215">
        <f>IF(N324="snížená",J324,0)</f>
        <v>0</v>
      </c>
      <c r="BG324" s="215">
        <f>IF(N324="zákl. přenesená",J324,0)</f>
        <v>0</v>
      </c>
      <c r="BH324" s="215">
        <f>IF(N324="sníž. přenesená",J324,0)</f>
        <v>0</v>
      </c>
      <c r="BI324" s="215">
        <f>IF(N324="nulová",J324,0)</f>
        <v>0</v>
      </c>
      <c r="BJ324" s="26" t="s">
        <v>24</v>
      </c>
      <c r="BK324" s="215">
        <f>ROUND(I324*H324,2)</f>
        <v>0</v>
      </c>
      <c r="BL324" s="26" t="s">
        <v>286</v>
      </c>
      <c r="BM324" s="26" t="s">
        <v>8799</v>
      </c>
    </row>
    <row r="325" s="1" customFormat="1">
      <c r="B325" s="48"/>
      <c r="D325" s="216" t="s">
        <v>288</v>
      </c>
      <c r="F325" s="217" t="s">
        <v>7041</v>
      </c>
      <c r="I325" s="218"/>
      <c r="L325" s="48"/>
      <c r="M325" s="219"/>
      <c r="N325" s="49"/>
      <c r="O325" s="49"/>
      <c r="P325" s="49"/>
      <c r="Q325" s="49"/>
      <c r="R325" s="49"/>
      <c r="S325" s="49"/>
      <c r="T325" s="87"/>
      <c r="AT325" s="26" t="s">
        <v>288</v>
      </c>
      <c r="AU325" s="26" t="s">
        <v>87</v>
      </c>
    </row>
    <row r="326" s="13" customFormat="1">
      <c r="B326" s="239"/>
      <c r="D326" s="216" t="s">
        <v>402</v>
      </c>
      <c r="E326" s="240" t="s">
        <v>5</v>
      </c>
      <c r="F326" s="241" t="s">
        <v>8800</v>
      </c>
      <c r="H326" s="242">
        <v>10.800000000000001</v>
      </c>
      <c r="I326" s="243"/>
      <c r="L326" s="239"/>
      <c r="M326" s="244"/>
      <c r="N326" s="245"/>
      <c r="O326" s="245"/>
      <c r="P326" s="245"/>
      <c r="Q326" s="245"/>
      <c r="R326" s="245"/>
      <c r="S326" s="245"/>
      <c r="T326" s="246"/>
      <c r="AT326" s="240" t="s">
        <v>402</v>
      </c>
      <c r="AU326" s="240" t="s">
        <v>87</v>
      </c>
      <c r="AV326" s="13" t="s">
        <v>87</v>
      </c>
      <c r="AW326" s="13" t="s">
        <v>43</v>
      </c>
      <c r="AX326" s="13" t="s">
        <v>80</v>
      </c>
      <c r="AY326" s="240" t="s">
        <v>281</v>
      </c>
    </row>
    <row r="327" s="13" customFormat="1">
      <c r="B327" s="239"/>
      <c r="D327" s="216" t="s">
        <v>402</v>
      </c>
      <c r="E327" s="240" t="s">
        <v>5</v>
      </c>
      <c r="F327" s="241" t="s">
        <v>8801</v>
      </c>
      <c r="H327" s="242">
        <v>3.4380000000000002</v>
      </c>
      <c r="I327" s="243"/>
      <c r="L327" s="239"/>
      <c r="M327" s="244"/>
      <c r="N327" s="245"/>
      <c r="O327" s="245"/>
      <c r="P327" s="245"/>
      <c r="Q327" s="245"/>
      <c r="R327" s="245"/>
      <c r="S327" s="245"/>
      <c r="T327" s="246"/>
      <c r="AT327" s="240" t="s">
        <v>402</v>
      </c>
      <c r="AU327" s="240" t="s">
        <v>87</v>
      </c>
      <c r="AV327" s="13" t="s">
        <v>87</v>
      </c>
      <c r="AW327" s="13" t="s">
        <v>43</v>
      </c>
      <c r="AX327" s="13" t="s">
        <v>80</v>
      </c>
      <c r="AY327" s="240" t="s">
        <v>281</v>
      </c>
    </row>
    <row r="328" s="14" customFormat="1">
      <c r="B328" s="247"/>
      <c r="D328" s="216" t="s">
        <v>402</v>
      </c>
      <c r="E328" s="248" t="s">
        <v>5</v>
      </c>
      <c r="F328" s="249" t="s">
        <v>405</v>
      </c>
      <c r="H328" s="250">
        <v>14.238</v>
      </c>
      <c r="I328" s="251"/>
      <c r="L328" s="247"/>
      <c r="M328" s="252"/>
      <c r="N328" s="253"/>
      <c r="O328" s="253"/>
      <c r="P328" s="253"/>
      <c r="Q328" s="253"/>
      <c r="R328" s="253"/>
      <c r="S328" s="253"/>
      <c r="T328" s="254"/>
      <c r="AT328" s="248" t="s">
        <v>402</v>
      </c>
      <c r="AU328" s="248" t="s">
        <v>87</v>
      </c>
      <c r="AV328" s="14" t="s">
        <v>286</v>
      </c>
      <c r="AW328" s="14" t="s">
        <v>43</v>
      </c>
      <c r="AX328" s="14" t="s">
        <v>24</v>
      </c>
      <c r="AY328" s="248" t="s">
        <v>281</v>
      </c>
    </row>
    <row r="329" s="1" customFormat="1" ht="16.5" customHeight="1">
      <c r="B329" s="203"/>
      <c r="C329" s="204" t="s">
        <v>973</v>
      </c>
      <c r="D329" s="204" t="s">
        <v>282</v>
      </c>
      <c r="E329" s="205" t="s">
        <v>7043</v>
      </c>
      <c r="F329" s="206" t="s">
        <v>7044</v>
      </c>
      <c r="G329" s="207" t="s">
        <v>394</v>
      </c>
      <c r="H329" s="208">
        <v>98</v>
      </c>
      <c r="I329" s="209"/>
      <c r="J329" s="210">
        <f>ROUND(I329*H329,2)</f>
        <v>0</v>
      </c>
      <c r="K329" s="206" t="s">
        <v>389</v>
      </c>
      <c r="L329" s="48"/>
      <c r="M329" s="211" t="s">
        <v>5</v>
      </c>
      <c r="N329" s="212" t="s">
        <v>51</v>
      </c>
      <c r="O329" s="49"/>
      <c r="P329" s="213">
        <f>O329*H329</f>
        <v>0</v>
      </c>
      <c r="Q329" s="213">
        <v>0</v>
      </c>
      <c r="R329" s="213">
        <f>Q329*H329</f>
        <v>0</v>
      </c>
      <c r="S329" s="213">
        <v>0</v>
      </c>
      <c r="T329" s="214">
        <f>S329*H329</f>
        <v>0</v>
      </c>
      <c r="AR329" s="26" t="s">
        <v>286</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286</v>
      </c>
      <c r="BM329" s="26" t="s">
        <v>8802</v>
      </c>
    </row>
    <row r="330" s="1" customFormat="1">
      <c r="B330" s="48"/>
      <c r="D330" s="216" t="s">
        <v>288</v>
      </c>
      <c r="F330" s="217" t="s">
        <v>7046</v>
      </c>
      <c r="I330" s="218"/>
      <c r="L330" s="48"/>
      <c r="M330" s="219"/>
      <c r="N330" s="49"/>
      <c r="O330" s="49"/>
      <c r="P330" s="49"/>
      <c r="Q330" s="49"/>
      <c r="R330" s="49"/>
      <c r="S330" s="49"/>
      <c r="T330" s="87"/>
      <c r="AT330" s="26" t="s">
        <v>288</v>
      </c>
      <c r="AU330" s="26" t="s">
        <v>87</v>
      </c>
    </row>
    <row r="331" s="12" customFormat="1">
      <c r="B331" s="232"/>
      <c r="D331" s="216" t="s">
        <v>402</v>
      </c>
      <c r="E331" s="233" t="s">
        <v>5</v>
      </c>
      <c r="F331" s="234" t="s">
        <v>8615</v>
      </c>
      <c r="H331" s="233" t="s">
        <v>5</v>
      </c>
      <c r="I331" s="235"/>
      <c r="L331" s="232"/>
      <c r="M331" s="236"/>
      <c r="N331" s="237"/>
      <c r="O331" s="237"/>
      <c r="P331" s="237"/>
      <c r="Q331" s="237"/>
      <c r="R331" s="237"/>
      <c r="S331" s="237"/>
      <c r="T331" s="238"/>
      <c r="AT331" s="233" t="s">
        <v>402</v>
      </c>
      <c r="AU331" s="233" t="s">
        <v>87</v>
      </c>
      <c r="AV331" s="12" t="s">
        <v>24</v>
      </c>
      <c r="AW331" s="12" t="s">
        <v>43</v>
      </c>
      <c r="AX331" s="12" t="s">
        <v>80</v>
      </c>
      <c r="AY331" s="233" t="s">
        <v>281</v>
      </c>
    </row>
    <row r="332" s="13" customFormat="1">
      <c r="B332" s="239"/>
      <c r="D332" s="216" t="s">
        <v>402</v>
      </c>
      <c r="E332" s="240" t="s">
        <v>5</v>
      </c>
      <c r="F332" s="241" t="s">
        <v>345</v>
      </c>
      <c r="H332" s="242">
        <v>14</v>
      </c>
      <c r="I332" s="243"/>
      <c r="L332" s="239"/>
      <c r="M332" s="244"/>
      <c r="N332" s="245"/>
      <c r="O332" s="245"/>
      <c r="P332" s="245"/>
      <c r="Q332" s="245"/>
      <c r="R332" s="245"/>
      <c r="S332" s="245"/>
      <c r="T332" s="246"/>
      <c r="AT332" s="240" t="s">
        <v>402</v>
      </c>
      <c r="AU332" s="240" t="s">
        <v>87</v>
      </c>
      <c r="AV332" s="13" t="s">
        <v>87</v>
      </c>
      <c r="AW332" s="13" t="s">
        <v>43</v>
      </c>
      <c r="AX332" s="13" t="s">
        <v>80</v>
      </c>
      <c r="AY332" s="240" t="s">
        <v>281</v>
      </c>
    </row>
    <row r="333" s="12" customFormat="1">
      <c r="B333" s="232"/>
      <c r="D333" s="216" t="s">
        <v>402</v>
      </c>
      <c r="E333" s="233" t="s">
        <v>5</v>
      </c>
      <c r="F333" s="234" t="s">
        <v>8600</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906</v>
      </c>
      <c r="H334" s="242">
        <v>47</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8610</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727</v>
      </c>
      <c r="H336" s="242">
        <v>30</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2" customFormat="1">
      <c r="B337" s="232"/>
      <c r="D337" s="216" t="s">
        <v>402</v>
      </c>
      <c r="E337" s="233" t="s">
        <v>5</v>
      </c>
      <c r="F337" s="234" t="s">
        <v>8581</v>
      </c>
      <c r="H337" s="233" t="s">
        <v>5</v>
      </c>
      <c r="I337" s="235"/>
      <c r="L337" s="232"/>
      <c r="M337" s="236"/>
      <c r="N337" s="237"/>
      <c r="O337" s="237"/>
      <c r="P337" s="237"/>
      <c r="Q337" s="237"/>
      <c r="R337" s="237"/>
      <c r="S337" s="237"/>
      <c r="T337" s="238"/>
      <c r="AT337" s="233" t="s">
        <v>402</v>
      </c>
      <c r="AU337" s="233" t="s">
        <v>87</v>
      </c>
      <c r="AV337" s="12" t="s">
        <v>24</v>
      </c>
      <c r="AW337" s="12" t="s">
        <v>43</v>
      </c>
      <c r="AX337" s="12" t="s">
        <v>80</v>
      </c>
      <c r="AY337" s="233" t="s">
        <v>281</v>
      </c>
    </row>
    <row r="338" s="13" customFormat="1">
      <c r="B338" s="239"/>
      <c r="D338" s="216" t="s">
        <v>402</v>
      </c>
      <c r="E338" s="240" t="s">
        <v>5</v>
      </c>
      <c r="F338" s="241" t="s">
        <v>311</v>
      </c>
      <c r="H338" s="242">
        <v>7</v>
      </c>
      <c r="I338" s="243"/>
      <c r="L338" s="239"/>
      <c r="M338" s="244"/>
      <c r="N338" s="245"/>
      <c r="O338" s="245"/>
      <c r="P338" s="245"/>
      <c r="Q338" s="245"/>
      <c r="R338" s="245"/>
      <c r="S338" s="245"/>
      <c r="T338" s="246"/>
      <c r="AT338" s="240" t="s">
        <v>402</v>
      </c>
      <c r="AU338" s="240" t="s">
        <v>87</v>
      </c>
      <c r="AV338" s="13" t="s">
        <v>87</v>
      </c>
      <c r="AW338" s="13" t="s">
        <v>43</v>
      </c>
      <c r="AX338" s="13" t="s">
        <v>80</v>
      </c>
      <c r="AY338" s="240" t="s">
        <v>281</v>
      </c>
    </row>
    <row r="339" s="14" customFormat="1">
      <c r="B339" s="247"/>
      <c r="D339" s="216" t="s">
        <v>402</v>
      </c>
      <c r="E339" s="248" t="s">
        <v>5</v>
      </c>
      <c r="F339" s="249" t="s">
        <v>405</v>
      </c>
      <c r="H339" s="250">
        <v>98</v>
      </c>
      <c r="I339" s="251"/>
      <c r="L339" s="247"/>
      <c r="M339" s="252"/>
      <c r="N339" s="253"/>
      <c r="O339" s="253"/>
      <c r="P339" s="253"/>
      <c r="Q339" s="253"/>
      <c r="R339" s="253"/>
      <c r="S339" s="253"/>
      <c r="T339" s="254"/>
      <c r="AT339" s="248" t="s">
        <v>402</v>
      </c>
      <c r="AU339" s="248" t="s">
        <v>87</v>
      </c>
      <c r="AV339" s="14" t="s">
        <v>286</v>
      </c>
      <c r="AW339" s="14" t="s">
        <v>43</v>
      </c>
      <c r="AX339" s="14" t="s">
        <v>24</v>
      </c>
      <c r="AY339" s="248" t="s">
        <v>281</v>
      </c>
    </row>
    <row r="340" s="10" customFormat="1" ht="29.88" customHeight="1">
      <c r="B340" s="192"/>
      <c r="D340" s="193" t="s">
        <v>79</v>
      </c>
      <c r="E340" s="230" t="s">
        <v>518</v>
      </c>
      <c r="F340" s="230" t="s">
        <v>519</v>
      </c>
      <c r="I340" s="195"/>
      <c r="J340" s="231">
        <f>BK340</f>
        <v>0</v>
      </c>
      <c r="L340" s="192"/>
      <c r="M340" s="197"/>
      <c r="N340" s="198"/>
      <c r="O340" s="198"/>
      <c r="P340" s="199">
        <f>SUM(P341:P361)</f>
        <v>0</v>
      </c>
      <c r="Q340" s="198"/>
      <c r="R340" s="199">
        <f>SUM(R341:R361)</f>
        <v>0</v>
      </c>
      <c r="S340" s="198"/>
      <c r="T340" s="200">
        <f>SUM(T341:T361)</f>
        <v>0</v>
      </c>
      <c r="AR340" s="193" t="s">
        <v>24</v>
      </c>
      <c r="AT340" s="201" t="s">
        <v>79</v>
      </c>
      <c r="AU340" s="201" t="s">
        <v>24</v>
      </c>
      <c r="AY340" s="193" t="s">
        <v>281</v>
      </c>
      <c r="BK340" s="202">
        <f>SUM(BK341:BK361)</f>
        <v>0</v>
      </c>
    </row>
    <row r="341" s="1" customFormat="1" ht="16.5" customHeight="1">
      <c r="B341" s="203"/>
      <c r="C341" s="204" t="s">
        <v>982</v>
      </c>
      <c r="D341" s="204" t="s">
        <v>282</v>
      </c>
      <c r="E341" s="205" t="s">
        <v>7047</v>
      </c>
      <c r="F341" s="206" t="s">
        <v>7048</v>
      </c>
      <c r="G341" s="207" t="s">
        <v>470</v>
      </c>
      <c r="H341" s="208">
        <v>110.43899999999999</v>
      </c>
      <c r="I341" s="209"/>
      <c r="J341" s="210">
        <f>ROUND(I341*H341,2)</f>
        <v>0</v>
      </c>
      <c r="K341" s="206" t="s">
        <v>389</v>
      </c>
      <c r="L341" s="48"/>
      <c r="M341" s="211" t="s">
        <v>5</v>
      </c>
      <c r="N341" s="212" t="s">
        <v>51</v>
      </c>
      <c r="O341" s="49"/>
      <c r="P341" s="213">
        <f>O341*H341</f>
        <v>0</v>
      </c>
      <c r="Q341" s="213">
        <v>0</v>
      </c>
      <c r="R341" s="213">
        <f>Q341*H341</f>
        <v>0</v>
      </c>
      <c r="S341" s="213">
        <v>0</v>
      </c>
      <c r="T341" s="214">
        <f>S341*H341</f>
        <v>0</v>
      </c>
      <c r="AR341" s="26" t="s">
        <v>286</v>
      </c>
      <c r="AT341" s="26" t="s">
        <v>282</v>
      </c>
      <c r="AU341" s="26" t="s">
        <v>87</v>
      </c>
      <c r="AY341" s="26" t="s">
        <v>281</v>
      </c>
      <c r="BE341" s="215">
        <f>IF(N341="základní",J341,0)</f>
        <v>0</v>
      </c>
      <c r="BF341" s="215">
        <f>IF(N341="snížená",J341,0)</f>
        <v>0</v>
      </c>
      <c r="BG341" s="215">
        <f>IF(N341="zákl. přenesená",J341,0)</f>
        <v>0</v>
      </c>
      <c r="BH341" s="215">
        <f>IF(N341="sníž. přenesená",J341,0)</f>
        <v>0</v>
      </c>
      <c r="BI341" s="215">
        <f>IF(N341="nulová",J341,0)</f>
        <v>0</v>
      </c>
      <c r="BJ341" s="26" t="s">
        <v>24</v>
      </c>
      <c r="BK341" s="215">
        <f>ROUND(I341*H341,2)</f>
        <v>0</v>
      </c>
      <c r="BL341" s="26" t="s">
        <v>286</v>
      </c>
      <c r="BM341" s="26" t="s">
        <v>8803</v>
      </c>
    </row>
    <row r="342" s="1" customFormat="1">
      <c r="B342" s="48"/>
      <c r="D342" s="216" t="s">
        <v>288</v>
      </c>
      <c r="F342" s="217" t="s">
        <v>7050</v>
      </c>
      <c r="I342" s="218"/>
      <c r="L342" s="48"/>
      <c r="M342" s="219"/>
      <c r="N342" s="49"/>
      <c r="O342" s="49"/>
      <c r="P342" s="49"/>
      <c r="Q342" s="49"/>
      <c r="R342" s="49"/>
      <c r="S342" s="49"/>
      <c r="T342" s="87"/>
      <c r="AT342" s="26" t="s">
        <v>288</v>
      </c>
      <c r="AU342" s="26" t="s">
        <v>87</v>
      </c>
    </row>
    <row r="343" s="13" customFormat="1">
      <c r="B343" s="239"/>
      <c r="D343" s="216" t="s">
        <v>402</v>
      </c>
      <c r="E343" s="240" t="s">
        <v>5</v>
      </c>
      <c r="F343" s="241" t="s">
        <v>8804</v>
      </c>
      <c r="H343" s="242">
        <v>23.795000000000002</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3" customFormat="1">
      <c r="B344" s="239"/>
      <c r="D344" s="216" t="s">
        <v>402</v>
      </c>
      <c r="E344" s="240" t="s">
        <v>5</v>
      </c>
      <c r="F344" s="241" t="s">
        <v>8805</v>
      </c>
      <c r="H344" s="242">
        <v>6.8029999999999999</v>
      </c>
      <c r="I344" s="243"/>
      <c r="L344" s="239"/>
      <c r="M344" s="244"/>
      <c r="N344" s="245"/>
      <c r="O344" s="245"/>
      <c r="P344" s="245"/>
      <c r="Q344" s="245"/>
      <c r="R344" s="245"/>
      <c r="S344" s="245"/>
      <c r="T344" s="246"/>
      <c r="AT344" s="240" t="s">
        <v>402</v>
      </c>
      <c r="AU344" s="240" t="s">
        <v>87</v>
      </c>
      <c r="AV344" s="13" t="s">
        <v>87</v>
      </c>
      <c r="AW344" s="13" t="s">
        <v>43</v>
      </c>
      <c r="AX344" s="13" t="s">
        <v>80</v>
      </c>
      <c r="AY344" s="240" t="s">
        <v>281</v>
      </c>
    </row>
    <row r="345" s="13" customFormat="1">
      <c r="B345" s="239"/>
      <c r="D345" s="216" t="s">
        <v>402</v>
      </c>
      <c r="E345" s="240" t="s">
        <v>5</v>
      </c>
      <c r="F345" s="241" t="s">
        <v>8806</v>
      </c>
      <c r="H345" s="242">
        <v>0.84299999999999997</v>
      </c>
      <c r="I345" s="243"/>
      <c r="L345" s="239"/>
      <c r="M345" s="244"/>
      <c r="N345" s="245"/>
      <c r="O345" s="245"/>
      <c r="P345" s="245"/>
      <c r="Q345" s="245"/>
      <c r="R345" s="245"/>
      <c r="S345" s="245"/>
      <c r="T345" s="246"/>
      <c r="AT345" s="240" t="s">
        <v>402</v>
      </c>
      <c r="AU345" s="240" t="s">
        <v>87</v>
      </c>
      <c r="AV345" s="13" t="s">
        <v>87</v>
      </c>
      <c r="AW345" s="13" t="s">
        <v>43</v>
      </c>
      <c r="AX345" s="13" t="s">
        <v>80</v>
      </c>
      <c r="AY345" s="240" t="s">
        <v>281</v>
      </c>
    </row>
    <row r="346" s="13" customFormat="1">
      <c r="B346" s="239"/>
      <c r="D346" s="216" t="s">
        <v>402</v>
      </c>
      <c r="E346" s="240" t="s">
        <v>5</v>
      </c>
      <c r="F346" s="241" t="s">
        <v>8807</v>
      </c>
      <c r="H346" s="242">
        <v>6.319</v>
      </c>
      <c r="I346" s="243"/>
      <c r="L346" s="239"/>
      <c r="M346" s="244"/>
      <c r="N346" s="245"/>
      <c r="O346" s="245"/>
      <c r="P346" s="245"/>
      <c r="Q346" s="245"/>
      <c r="R346" s="245"/>
      <c r="S346" s="245"/>
      <c r="T346" s="246"/>
      <c r="AT346" s="240" t="s">
        <v>402</v>
      </c>
      <c r="AU346" s="240" t="s">
        <v>87</v>
      </c>
      <c r="AV346" s="13" t="s">
        <v>87</v>
      </c>
      <c r="AW346" s="13" t="s">
        <v>43</v>
      </c>
      <c r="AX346" s="13" t="s">
        <v>80</v>
      </c>
      <c r="AY346" s="240" t="s">
        <v>281</v>
      </c>
    </row>
    <row r="347" s="13" customFormat="1">
      <c r="B347" s="239"/>
      <c r="D347" s="216" t="s">
        <v>402</v>
      </c>
      <c r="E347" s="240" t="s">
        <v>5</v>
      </c>
      <c r="F347" s="241" t="s">
        <v>8808</v>
      </c>
      <c r="H347" s="242">
        <v>11.271000000000001</v>
      </c>
      <c r="I347" s="243"/>
      <c r="L347" s="239"/>
      <c r="M347" s="244"/>
      <c r="N347" s="245"/>
      <c r="O347" s="245"/>
      <c r="P347" s="245"/>
      <c r="Q347" s="245"/>
      <c r="R347" s="245"/>
      <c r="S347" s="245"/>
      <c r="T347" s="246"/>
      <c r="AT347" s="240" t="s">
        <v>402</v>
      </c>
      <c r="AU347" s="240" t="s">
        <v>87</v>
      </c>
      <c r="AV347" s="13" t="s">
        <v>87</v>
      </c>
      <c r="AW347" s="13" t="s">
        <v>43</v>
      </c>
      <c r="AX347" s="13" t="s">
        <v>80</v>
      </c>
      <c r="AY347" s="240" t="s">
        <v>281</v>
      </c>
    </row>
    <row r="348" s="13" customFormat="1">
      <c r="B348" s="239"/>
      <c r="D348" s="216" t="s">
        <v>402</v>
      </c>
      <c r="E348" s="240" t="s">
        <v>5</v>
      </c>
      <c r="F348" s="241" t="s">
        <v>8809</v>
      </c>
      <c r="H348" s="242">
        <v>1.46</v>
      </c>
      <c r="I348" s="243"/>
      <c r="L348" s="239"/>
      <c r="M348" s="244"/>
      <c r="N348" s="245"/>
      <c r="O348" s="245"/>
      <c r="P348" s="245"/>
      <c r="Q348" s="245"/>
      <c r="R348" s="245"/>
      <c r="S348" s="245"/>
      <c r="T348" s="246"/>
      <c r="AT348" s="240" t="s">
        <v>402</v>
      </c>
      <c r="AU348" s="240" t="s">
        <v>87</v>
      </c>
      <c r="AV348" s="13" t="s">
        <v>87</v>
      </c>
      <c r="AW348" s="13" t="s">
        <v>43</v>
      </c>
      <c r="AX348" s="13" t="s">
        <v>80</v>
      </c>
      <c r="AY348" s="240" t="s">
        <v>281</v>
      </c>
    </row>
    <row r="349" s="13" customFormat="1">
      <c r="B349" s="239"/>
      <c r="D349" s="216" t="s">
        <v>402</v>
      </c>
      <c r="E349" s="240" t="s">
        <v>5</v>
      </c>
      <c r="F349" s="241" t="s">
        <v>8810</v>
      </c>
      <c r="H349" s="242">
        <v>9.7959999999999994</v>
      </c>
      <c r="I349" s="243"/>
      <c r="L349" s="239"/>
      <c r="M349" s="244"/>
      <c r="N349" s="245"/>
      <c r="O349" s="245"/>
      <c r="P349" s="245"/>
      <c r="Q349" s="245"/>
      <c r="R349" s="245"/>
      <c r="S349" s="245"/>
      <c r="T349" s="246"/>
      <c r="AT349" s="240" t="s">
        <v>402</v>
      </c>
      <c r="AU349" s="240" t="s">
        <v>87</v>
      </c>
      <c r="AV349" s="13" t="s">
        <v>87</v>
      </c>
      <c r="AW349" s="13" t="s">
        <v>43</v>
      </c>
      <c r="AX349" s="13" t="s">
        <v>80</v>
      </c>
      <c r="AY349" s="240" t="s">
        <v>281</v>
      </c>
    </row>
    <row r="350" s="13" customFormat="1">
      <c r="B350" s="239"/>
      <c r="D350" s="216" t="s">
        <v>402</v>
      </c>
      <c r="E350" s="240" t="s">
        <v>5</v>
      </c>
      <c r="F350" s="241" t="s">
        <v>8811</v>
      </c>
      <c r="H350" s="242">
        <v>16.995000000000001</v>
      </c>
      <c r="I350" s="243"/>
      <c r="L350" s="239"/>
      <c r="M350" s="244"/>
      <c r="N350" s="245"/>
      <c r="O350" s="245"/>
      <c r="P350" s="245"/>
      <c r="Q350" s="245"/>
      <c r="R350" s="245"/>
      <c r="S350" s="245"/>
      <c r="T350" s="246"/>
      <c r="AT350" s="240" t="s">
        <v>402</v>
      </c>
      <c r="AU350" s="240" t="s">
        <v>87</v>
      </c>
      <c r="AV350" s="13" t="s">
        <v>87</v>
      </c>
      <c r="AW350" s="13" t="s">
        <v>43</v>
      </c>
      <c r="AX350" s="13" t="s">
        <v>80</v>
      </c>
      <c r="AY350" s="240" t="s">
        <v>281</v>
      </c>
    </row>
    <row r="351" s="13" customFormat="1">
      <c r="B351" s="239"/>
      <c r="D351" s="216" t="s">
        <v>402</v>
      </c>
      <c r="E351" s="240" t="s">
        <v>5</v>
      </c>
      <c r="F351" s="241" t="s">
        <v>8812</v>
      </c>
      <c r="H351" s="242">
        <v>10.038</v>
      </c>
      <c r="I351" s="243"/>
      <c r="L351" s="239"/>
      <c r="M351" s="244"/>
      <c r="N351" s="245"/>
      <c r="O351" s="245"/>
      <c r="P351" s="245"/>
      <c r="Q351" s="245"/>
      <c r="R351" s="245"/>
      <c r="S351" s="245"/>
      <c r="T351" s="246"/>
      <c r="AT351" s="240" t="s">
        <v>402</v>
      </c>
      <c r="AU351" s="240" t="s">
        <v>87</v>
      </c>
      <c r="AV351" s="13" t="s">
        <v>87</v>
      </c>
      <c r="AW351" s="13" t="s">
        <v>43</v>
      </c>
      <c r="AX351" s="13" t="s">
        <v>80</v>
      </c>
      <c r="AY351" s="240" t="s">
        <v>281</v>
      </c>
    </row>
    <row r="352" s="13" customFormat="1">
      <c r="B352" s="239"/>
      <c r="D352" s="216" t="s">
        <v>402</v>
      </c>
      <c r="E352" s="240" t="s">
        <v>5</v>
      </c>
      <c r="F352" s="241" t="s">
        <v>8812</v>
      </c>
      <c r="H352" s="242">
        <v>10.038</v>
      </c>
      <c r="I352" s="243"/>
      <c r="L352" s="239"/>
      <c r="M352" s="244"/>
      <c r="N352" s="245"/>
      <c r="O352" s="245"/>
      <c r="P352" s="245"/>
      <c r="Q352" s="245"/>
      <c r="R352" s="245"/>
      <c r="S352" s="245"/>
      <c r="T352" s="246"/>
      <c r="AT352" s="240" t="s">
        <v>402</v>
      </c>
      <c r="AU352" s="240" t="s">
        <v>87</v>
      </c>
      <c r="AV352" s="13" t="s">
        <v>87</v>
      </c>
      <c r="AW352" s="13" t="s">
        <v>43</v>
      </c>
      <c r="AX352" s="13" t="s">
        <v>80</v>
      </c>
      <c r="AY352" s="240" t="s">
        <v>281</v>
      </c>
    </row>
    <row r="353" s="13" customFormat="1">
      <c r="B353" s="239"/>
      <c r="D353" s="216" t="s">
        <v>402</v>
      </c>
      <c r="E353" s="240" t="s">
        <v>5</v>
      </c>
      <c r="F353" s="241" t="s">
        <v>8813</v>
      </c>
      <c r="H353" s="242">
        <v>2.4740000000000002</v>
      </c>
      <c r="I353" s="243"/>
      <c r="L353" s="239"/>
      <c r="M353" s="244"/>
      <c r="N353" s="245"/>
      <c r="O353" s="245"/>
      <c r="P353" s="245"/>
      <c r="Q353" s="245"/>
      <c r="R353" s="245"/>
      <c r="S353" s="245"/>
      <c r="T353" s="246"/>
      <c r="AT353" s="240" t="s">
        <v>402</v>
      </c>
      <c r="AU353" s="240" t="s">
        <v>87</v>
      </c>
      <c r="AV353" s="13" t="s">
        <v>87</v>
      </c>
      <c r="AW353" s="13" t="s">
        <v>43</v>
      </c>
      <c r="AX353" s="13" t="s">
        <v>80</v>
      </c>
      <c r="AY353" s="240" t="s">
        <v>281</v>
      </c>
    </row>
    <row r="354" s="13" customFormat="1">
      <c r="B354" s="239"/>
      <c r="D354" s="216" t="s">
        <v>402</v>
      </c>
      <c r="E354" s="240" t="s">
        <v>5</v>
      </c>
      <c r="F354" s="241" t="s">
        <v>8814</v>
      </c>
      <c r="H354" s="242">
        <v>3.4260000000000002</v>
      </c>
      <c r="I354" s="243"/>
      <c r="L354" s="239"/>
      <c r="M354" s="244"/>
      <c r="N354" s="245"/>
      <c r="O354" s="245"/>
      <c r="P354" s="245"/>
      <c r="Q354" s="245"/>
      <c r="R354" s="245"/>
      <c r="S354" s="245"/>
      <c r="T354" s="246"/>
      <c r="AT354" s="240" t="s">
        <v>402</v>
      </c>
      <c r="AU354" s="240" t="s">
        <v>87</v>
      </c>
      <c r="AV354" s="13" t="s">
        <v>87</v>
      </c>
      <c r="AW354" s="13" t="s">
        <v>43</v>
      </c>
      <c r="AX354" s="13" t="s">
        <v>80</v>
      </c>
      <c r="AY354" s="240" t="s">
        <v>281</v>
      </c>
    </row>
    <row r="355" s="13" customFormat="1">
      <c r="B355" s="239"/>
      <c r="D355" s="216" t="s">
        <v>402</v>
      </c>
      <c r="E355" s="240" t="s">
        <v>5</v>
      </c>
      <c r="F355" s="241" t="s">
        <v>8815</v>
      </c>
      <c r="H355" s="242">
        <v>7.181</v>
      </c>
      <c r="I355" s="243"/>
      <c r="L355" s="239"/>
      <c r="M355" s="244"/>
      <c r="N355" s="245"/>
      <c r="O355" s="245"/>
      <c r="P355" s="245"/>
      <c r="Q355" s="245"/>
      <c r="R355" s="245"/>
      <c r="S355" s="245"/>
      <c r="T355" s="246"/>
      <c r="AT355" s="240" t="s">
        <v>402</v>
      </c>
      <c r="AU355" s="240" t="s">
        <v>87</v>
      </c>
      <c r="AV355" s="13" t="s">
        <v>87</v>
      </c>
      <c r="AW355" s="13" t="s">
        <v>43</v>
      </c>
      <c r="AX355" s="13" t="s">
        <v>80</v>
      </c>
      <c r="AY355" s="240" t="s">
        <v>281</v>
      </c>
    </row>
    <row r="356" s="14" customFormat="1">
      <c r="B356" s="247"/>
      <c r="D356" s="216" t="s">
        <v>402</v>
      </c>
      <c r="E356" s="248" t="s">
        <v>5</v>
      </c>
      <c r="F356" s="249" t="s">
        <v>405</v>
      </c>
      <c r="H356" s="250">
        <v>110.43899999999999</v>
      </c>
      <c r="I356" s="251"/>
      <c r="L356" s="247"/>
      <c r="M356" s="252"/>
      <c r="N356" s="253"/>
      <c r="O356" s="253"/>
      <c r="P356" s="253"/>
      <c r="Q356" s="253"/>
      <c r="R356" s="253"/>
      <c r="S356" s="253"/>
      <c r="T356" s="254"/>
      <c r="AT356" s="248" t="s">
        <v>402</v>
      </c>
      <c r="AU356" s="248" t="s">
        <v>87</v>
      </c>
      <c r="AV356" s="14" t="s">
        <v>286</v>
      </c>
      <c r="AW356" s="14" t="s">
        <v>43</v>
      </c>
      <c r="AX356" s="14" t="s">
        <v>24</v>
      </c>
      <c r="AY356" s="248" t="s">
        <v>281</v>
      </c>
    </row>
    <row r="357" s="1" customFormat="1" ht="25.5" customHeight="1">
      <c r="B357" s="203"/>
      <c r="C357" s="204" t="s">
        <v>986</v>
      </c>
      <c r="D357" s="204" t="s">
        <v>282</v>
      </c>
      <c r="E357" s="205" t="s">
        <v>7053</v>
      </c>
      <c r="F357" s="206" t="s">
        <v>7054</v>
      </c>
      <c r="G357" s="207" t="s">
        <v>470</v>
      </c>
      <c r="H357" s="208">
        <v>856.07600000000002</v>
      </c>
      <c r="I357" s="209"/>
      <c r="J357" s="210">
        <f>ROUND(I357*H357,2)</f>
        <v>0</v>
      </c>
      <c r="K357" s="206" t="s">
        <v>389</v>
      </c>
      <c r="L357" s="48"/>
      <c r="M357" s="211" t="s">
        <v>5</v>
      </c>
      <c r="N357" s="212" t="s">
        <v>51</v>
      </c>
      <c r="O357" s="49"/>
      <c r="P357" s="213">
        <f>O357*H357</f>
        <v>0</v>
      </c>
      <c r="Q357" s="213">
        <v>0</v>
      </c>
      <c r="R357" s="213">
        <f>Q357*H357</f>
        <v>0</v>
      </c>
      <c r="S357" s="213">
        <v>0</v>
      </c>
      <c r="T357" s="214">
        <f>S357*H357</f>
        <v>0</v>
      </c>
      <c r="AR357" s="26" t="s">
        <v>286</v>
      </c>
      <c r="AT357" s="26" t="s">
        <v>282</v>
      </c>
      <c r="AU357" s="26" t="s">
        <v>87</v>
      </c>
      <c r="AY357" s="26" t="s">
        <v>281</v>
      </c>
      <c r="BE357" s="215">
        <f>IF(N357="základní",J357,0)</f>
        <v>0</v>
      </c>
      <c r="BF357" s="215">
        <f>IF(N357="snížená",J357,0)</f>
        <v>0</v>
      </c>
      <c r="BG357" s="215">
        <f>IF(N357="zákl. přenesená",J357,0)</f>
        <v>0</v>
      </c>
      <c r="BH357" s="215">
        <f>IF(N357="sníž. přenesená",J357,0)</f>
        <v>0</v>
      </c>
      <c r="BI357" s="215">
        <f>IF(N357="nulová",J357,0)</f>
        <v>0</v>
      </c>
      <c r="BJ357" s="26" t="s">
        <v>24</v>
      </c>
      <c r="BK357" s="215">
        <f>ROUND(I357*H357,2)</f>
        <v>0</v>
      </c>
      <c r="BL357" s="26" t="s">
        <v>286</v>
      </c>
      <c r="BM357" s="26" t="s">
        <v>8816</v>
      </c>
    </row>
    <row r="358" s="1" customFormat="1">
      <c r="B358" s="48"/>
      <c r="D358" s="216" t="s">
        <v>288</v>
      </c>
      <c r="F358" s="217" t="s">
        <v>7056</v>
      </c>
      <c r="I358" s="218"/>
      <c r="L358" s="48"/>
      <c r="M358" s="219"/>
      <c r="N358" s="49"/>
      <c r="O358" s="49"/>
      <c r="P358" s="49"/>
      <c r="Q358" s="49"/>
      <c r="R358" s="49"/>
      <c r="S358" s="49"/>
      <c r="T358" s="87"/>
      <c r="AT358" s="26" t="s">
        <v>288</v>
      </c>
      <c r="AU358" s="26" t="s">
        <v>87</v>
      </c>
    </row>
    <row r="359" s="13" customFormat="1">
      <c r="B359" s="239"/>
      <c r="D359" s="216" t="s">
        <v>402</v>
      </c>
      <c r="E359" s="240" t="s">
        <v>5</v>
      </c>
      <c r="F359" s="241" t="s">
        <v>8817</v>
      </c>
      <c r="H359" s="242">
        <v>966.51499999999999</v>
      </c>
      <c r="I359" s="243"/>
      <c r="L359" s="239"/>
      <c r="M359" s="244"/>
      <c r="N359" s="245"/>
      <c r="O359" s="245"/>
      <c r="P359" s="245"/>
      <c r="Q359" s="245"/>
      <c r="R359" s="245"/>
      <c r="S359" s="245"/>
      <c r="T359" s="246"/>
      <c r="AT359" s="240" t="s">
        <v>402</v>
      </c>
      <c r="AU359" s="240" t="s">
        <v>87</v>
      </c>
      <c r="AV359" s="13" t="s">
        <v>87</v>
      </c>
      <c r="AW359" s="13" t="s">
        <v>43</v>
      </c>
      <c r="AX359" s="13" t="s">
        <v>80</v>
      </c>
      <c r="AY359" s="240" t="s">
        <v>281</v>
      </c>
    </row>
    <row r="360" s="13" customFormat="1">
      <c r="B360" s="239"/>
      <c r="D360" s="216" t="s">
        <v>402</v>
      </c>
      <c r="E360" s="240" t="s">
        <v>5</v>
      </c>
      <c r="F360" s="241" t="s">
        <v>8818</v>
      </c>
      <c r="H360" s="242">
        <v>-110.43899999999999</v>
      </c>
      <c r="I360" s="243"/>
      <c r="L360" s="239"/>
      <c r="M360" s="244"/>
      <c r="N360" s="245"/>
      <c r="O360" s="245"/>
      <c r="P360" s="245"/>
      <c r="Q360" s="245"/>
      <c r="R360" s="245"/>
      <c r="S360" s="245"/>
      <c r="T360" s="246"/>
      <c r="AT360" s="240" t="s">
        <v>402</v>
      </c>
      <c r="AU360" s="240" t="s">
        <v>87</v>
      </c>
      <c r="AV360" s="13" t="s">
        <v>87</v>
      </c>
      <c r="AW360" s="13" t="s">
        <v>43</v>
      </c>
      <c r="AX360" s="13" t="s">
        <v>80</v>
      </c>
      <c r="AY360" s="240" t="s">
        <v>281</v>
      </c>
    </row>
    <row r="361" s="14" customFormat="1">
      <c r="B361" s="247"/>
      <c r="D361" s="216" t="s">
        <v>402</v>
      </c>
      <c r="E361" s="248" t="s">
        <v>5</v>
      </c>
      <c r="F361" s="249" t="s">
        <v>405</v>
      </c>
      <c r="H361" s="250">
        <v>856.07600000000002</v>
      </c>
      <c r="I361" s="251"/>
      <c r="L361" s="247"/>
      <c r="M361" s="252"/>
      <c r="N361" s="253"/>
      <c r="O361" s="253"/>
      <c r="P361" s="253"/>
      <c r="Q361" s="253"/>
      <c r="R361" s="253"/>
      <c r="S361" s="253"/>
      <c r="T361" s="254"/>
      <c r="AT361" s="248" t="s">
        <v>402</v>
      </c>
      <c r="AU361" s="248" t="s">
        <v>87</v>
      </c>
      <c r="AV361" s="14" t="s">
        <v>286</v>
      </c>
      <c r="AW361" s="14" t="s">
        <v>43</v>
      </c>
      <c r="AX361" s="14" t="s">
        <v>24</v>
      </c>
      <c r="AY361" s="248" t="s">
        <v>281</v>
      </c>
    </row>
    <row r="362" s="10" customFormat="1" ht="37.44" customHeight="1">
      <c r="B362" s="192"/>
      <c r="D362" s="193" t="s">
        <v>79</v>
      </c>
      <c r="E362" s="194" t="s">
        <v>512</v>
      </c>
      <c r="F362" s="194" t="s">
        <v>6590</v>
      </c>
      <c r="I362" s="195"/>
      <c r="J362" s="196">
        <f>BK362</f>
        <v>0</v>
      </c>
      <c r="L362" s="192"/>
      <c r="M362" s="197"/>
      <c r="N362" s="198"/>
      <c r="O362" s="198"/>
      <c r="P362" s="199">
        <f>P363</f>
        <v>0</v>
      </c>
      <c r="Q362" s="198"/>
      <c r="R362" s="199">
        <f>R363</f>
        <v>1.2672000000000001</v>
      </c>
      <c r="S362" s="198"/>
      <c r="T362" s="200">
        <f>T363</f>
        <v>0</v>
      </c>
      <c r="AR362" s="193" t="s">
        <v>294</v>
      </c>
      <c r="AT362" s="201" t="s">
        <v>79</v>
      </c>
      <c r="AU362" s="201" t="s">
        <v>80</v>
      </c>
      <c r="AY362" s="193" t="s">
        <v>281</v>
      </c>
      <c r="BK362" s="202">
        <f>BK363</f>
        <v>0</v>
      </c>
    </row>
    <row r="363" s="10" customFormat="1" ht="19.92" customHeight="1">
      <c r="B363" s="192"/>
      <c r="D363" s="193" t="s">
        <v>79</v>
      </c>
      <c r="E363" s="230" t="s">
        <v>8349</v>
      </c>
      <c r="F363" s="230" t="s">
        <v>8350</v>
      </c>
      <c r="I363" s="195"/>
      <c r="J363" s="231">
        <f>BK363</f>
        <v>0</v>
      </c>
      <c r="L363" s="192"/>
      <c r="M363" s="197"/>
      <c r="N363" s="198"/>
      <c r="O363" s="198"/>
      <c r="P363" s="199">
        <f>SUM(P364:P368)</f>
        <v>0</v>
      </c>
      <c r="Q363" s="198"/>
      <c r="R363" s="199">
        <f>SUM(R364:R368)</f>
        <v>1.2672000000000001</v>
      </c>
      <c r="S363" s="198"/>
      <c r="T363" s="200">
        <f>SUM(T364:T368)</f>
        <v>0</v>
      </c>
      <c r="AR363" s="193" t="s">
        <v>294</v>
      </c>
      <c r="AT363" s="201" t="s">
        <v>79</v>
      </c>
      <c r="AU363" s="201" t="s">
        <v>24</v>
      </c>
      <c r="AY363" s="193" t="s">
        <v>281</v>
      </c>
      <c r="BK363" s="202">
        <f>SUM(BK364:BK368)</f>
        <v>0</v>
      </c>
    </row>
    <row r="364" s="1" customFormat="1" ht="25.5" customHeight="1">
      <c r="B364" s="203"/>
      <c r="C364" s="204" t="s">
        <v>994</v>
      </c>
      <c r="D364" s="204" t="s">
        <v>282</v>
      </c>
      <c r="E364" s="205" t="s">
        <v>8364</v>
      </c>
      <c r="F364" s="206" t="s">
        <v>8365</v>
      </c>
      <c r="G364" s="207" t="s">
        <v>394</v>
      </c>
      <c r="H364" s="208">
        <v>16</v>
      </c>
      <c r="I364" s="209"/>
      <c r="J364" s="210">
        <f>ROUND(I364*H364,2)</f>
        <v>0</v>
      </c>
      <c r="K364" s="206" t="s">
        <v>389</v>
      </c>
      <c r="L364" s="48"/>
      <c r="M364" s="211" t="s">
        <v>5</v>
      </c>
      <c r="N364" s="212" t="s">
        <v>51</v>
      </c>
      <c r="O364" s="49"/>
      <c r="P364" s="213">
        <f>O364*H364</f>
        <v>0</v>
      </c>
      <c r="Q364" s="213">
        <v>0.079200000000000007</v>
      </c>
      <c r="R364" s="213">
        <f>Q364*H364</f>
        <v>1.2672000000000001</v>
      </c>
      <c r="S364" s="213">
        <v>0</v>
      </c>
      <c r="T364" s="214">
        <f>S364*H364</f>
        <v>0</v>
      </c>
      <c r="AR364" s="26" t="s">
        <v>1034</v>
      </c>
      <c r="AT364" s="26" t="s">
        <v>282</v>
      </c>
      <c r="AU364" s="26" t="s">
        <v>87</v>
      </c>
      <c r="AY364" s="26" t="s">
        <v>281</v>
      </c>
      <c r="BE364" s="215">
        <f>IF(N364="základní",J364,0)</f>
        <v>0</v>
      </c>
      <c r="BF364" s="215">
        <f>IF(N364="snížená",J364,0)</f>
        <v>0</v>
      </c>
      <c r="BG364" s="215">
        <f>IF(N364="zákl. přenesená",J364,0)</f>
        <v>0</v>
      </c>
      <c r="BH364" s="215">
        <f>IF(N364="sníž. přenesená",J364,0)</f>
        <v>0</v>
      </c>
      <c r="BI364" s="215">
        <f>IF(N364="nulová",J364,0)</f>
        <v>0</v>
      </c>
      <c r="BJ364" s="26" t="s">
        <v>24</v>
      </c>
      <c r="BK364" s="215">
        <f>ROUND(I364*H364,2)</f>
        <v>0</v>
      </c>
      <c r="BL364" s="26" t="s">
        <v>1034</v>
      </c>
      <c r="BM364" s="26" t="s">
        <v>8819</v>
      </c>
    </row>
    <row r="365" s="1" customFormat="1">
      <c r="B365" s="48"/>
      <c r="D365" s="216" t="s">
        <v>288</v>
      </c>
      <c r="F365" s="217" t="s">
        <v>8367</v>
      </c>
      <c r="I365" s="218"/>
      <c r="L365" s="48"/>
      <c r="M365" s="219"/>
      <c r="N365" s="49"/>
      <c r="O365" s="49"/>
      <c r="P365" s="49"/>
      <c r="Q365" s="49"/>
      <c r="R365" s="49"/>
      <c r="S365" s="49"/>
      <c r="T365" s="87"/>
      <c r="AT365" s="26" t="s">
        <v>288</v>
      </c>
      <c r="AU365" s="26" t="s">
        <v>87</v>
      </c>
    </row>
    <row r="366" s="1" customFormat="1" ht="16.5" customHeight="1">
      <c r="B366" s="203"/>
      <c r="C366" s="255" t="s">
        <v>999</v>
      </c>
      <c r="D366" s="255" t="s">
        <v>512</v>
      </c>
      <c r="E366" s="256" t="s">
        <v>8368</v>
      </c>
      <c r="F366" s="257" t="s">
        <v>8369</v>
      </c>
      <c r="G366" s="258" t="s">
        <v>515</v>
      </c>
      <c r="H366" s="259">
        <v>32</v>
      </c>
      <c r="I366" s="260"/>
      <c r="J366" s="261">
        <f>ROUND(I366*H366,2)</f>
        <v>0</v>
      </c>
      <c r="K366" s="257" t="s">
        <v>5</v>
      </c>
      <c r="L366" s="262"/>
      <c r="M366" s="263" t="s">
        <v>5</v>
      </c>
      <c r="N366" s="264" t="s">
        <v>51</v>
      </c>
      <c r="O366" s="49"/>
      <c r="P366" s="213">
        <f>O366*H366</f>
        <v>0</v>
      </c>
      <c r="Q366" s="213">
        <v>0</v>
      </c>
      <c r="R366" s="213">
        <f>Q366*H366</f>
        <v>0</v>
      </c>
      <c r="S366" s="213">
        <v>0</v>
      </c>
      <c r="T366" s="214">
        <f>S366*H366</f>
        <v>0</v>
      </c>
      <c r="AR366" s="26" t="s">
        <v>2469</v>
      </c>
      <c r="AT366" s="26" t="s">
        <v>512</v>
      </c>
      <c r="AU366" s="26" t="s">
        <v>87</v>
      </c>
      <c r="AY366" s="26" t="s">
        <v>281</v>
      </c>
      <c r="BE366" s="215">
        <f>IF(N366="základní",J366,0)</f>
        <v>0</v>
      </c>
      <c r="BF366" s="215">
        <f>IF(N366="snížená",J366,0)</f>
        <v>0</v>
      </c>
      <c r="BG366" s="215">
        <f>IF(N366="zákl. přenesená",J366,0)</f>
        <v>0</v>
      </c>
      <c r="BH366" s="215">
        <f>IF(N366="sníž. přenesená",J366,0)</f>
        <v>0</v>
      </c>
      <c r="BI366" s="215">
        <f>IF(N366="nulová",J366,0)</f>
        <v>0</v>
      </c>
      <c r="BJ366" s="26" t="s">
        <v>24</v>
      </c>
      <c r="BK366" s="215">
        <f>ROUND(I366*H366,2)</f>
        <v>0</v>
      </c>
      <c r="BL366" s="26" t="s">
        <v>1034</v>
      </c>
      <c r="BM366" s="26" t="s">
        <v>8820</v>
      </c>
    </row>
    <row r="367" s="1" customFormat="1">
      <c r="B367" s="48"/>
      <c r="D367" s="216" t="s">
        <v>288</v>
      </c>
      <c r="F367" s="217" t="s">
        <v>8371</v>
      </c>
      <c r="I367" s="218"/>
      <c r="L367" s="48"/>
      <c r="M367" s="219"/>
      <c r="N367" s="49"/>
      <c r="O367" s="49"/>
      <c r="P367" s="49"/>
      <c r="Q367" s="49"/>
      <c r="R367" s="49"/>
      <c r="S367" s="49"/>
      <c r="T367" s="87"/>
      <c r="AT367" s="26" t="s">
        <v>288</v>
      </c>
      <c r="AU367" s="26" t="s">
        <v>87</v>
      </c>
    </row>
    <row r="368" s="13" customFormat="1">
      <c r="B368" s="239"/>
      <c r="D368" s="216" t="s">
        <v>402</v>
      </c>
      <c r="E368" s="240" t="s">
        <v>5</v>
      </c>
      <c r="F368" s="241" t="s">
        <v>6159</v>
      </c>
      <c r="H368" s="242">
        <v>32</v>
      </c>
      <c r="I368" s="243"/>
      <c r="L368" s="239"/>
      <c r="M368" s="284"/>
      <c r="N368" s="285"/>
      <c r="O368" s="285"/>
      <c r="P368" s="285"/>
      <c r="Q368" s="285"/>
      <c r="R368" s="285"/>
      <c r="S368" s="285"/>
      <c r="T368" s="286"/>
      <c r="AT368" s="240" t="s">
        <v>402</v>
      </c>
      <c r="AU368" s="240" t="s">
        <v>87</v>
      </c>
      <c r="AV368" s="13" t="s">
        <v>87</v>
      </c>
      <c r="AW368" s="13" t="s">
        <v>43</v>
      </c>
      <c r="AX368" s="13" t="s">
        <v>24</v>
      </c>
      <c r="AY368" s="240" t="s">
        <v>281</v>
      </c>
    </row>
    <row r="369" s="1" customFormat="1" ht="6.96" customHeight="1">
      <c r="B369" s="69"/>
      <c r="C369" s="70"/>
      <c r="D369" s="70"/>
      <c r="E369" s="70"/>
      <c r="F369" s="70"/>
      <c r="G369" s="70"/>
      <c r="H369" s="70"/>
      <c r="I369" s="164"/>
      <c r="J369" s="70"/>
      <c r="K369" s="70"/>
      <c r="L369" s="48"/>
    </row>
  </sheetData>
  <autoFilter ref="C88:K368"/>
  <mergeCells count="13">
    <mergeCell ref="E7:H7"/>
    <mergeCell ref="E9:H9"/>
    <mergeCell ref="E11:H11"/>
    <mergeCell ref="E26:H26"/>
    <mergeCell ref="E47:H47"/>
    <mergeCell ref="E49:H49"/>
    <mergeCell ref="E51:H51"/>
    <mergeCell ref="J55:J56"/>
    <mergeCell ref="E77:H77"/>
    <mergeCell ref="E79:H79"/>
    <mergeCell ref="E81:H81"/>
    <mergeCell ref="G1:H1"/>
    <mergeCell ref="L2:V2"/>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207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8822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ROUND(SUM(BE85:BE122), 2)</f>
        <v>0</v>
      </c>
      <c r="G32" s="49"/>
      <c r="H32" s="49"/>
      <c r="I32" s="156">
        <v>0.20999999999999999</v>
      </c>
      <c r="J32" s="155">
        <f>ROUND(ROUND((SUM(BE85:BE122)), 2)*I32, 2)</f>
        <v>0</v>
      </c>
      <c r="K32" s="53"/>
    </row>
    <row r="33" s="1" customFormat="1" ht="14.4" customHeight="1">
      <c r="B33" s="48"/>
      <c r="C33" s="49"/>
      <c r="D33" s="49"/>
      <c r="E33" s="57" t="s">
        <v>52</v>
      </c>
      <c r="F33" s="155">
        <f>ROUND(SUM(BF85:BF122), 2)</f>
        <v>0</v>
      </c>
      <c r="G33" s="49"/>
      <c r="H33" s="49"/>
      <c r="I33" s="156">
        <v>0.14999999999999999</v>
      </c>
      <c r="J33" s="155">
        <f>ROUND(ROUND((SUM(BF85:BF122)), 2)*I33, 2)</f>
        <v>0</v>
      </c>
      <c r="K33" s="53"/>
    </row>
    <row r="34" hidden="1" s="1" customFormat="1" ht="14.4" customHeight="1">
      <c r="B34" s="48"/>
      <c r="C34" s="49"/>
      <c r="D34" s="49"/>
      <c r="E34" s="57" t="s">
        <v>53</v>
      </c>
      <c r="F34" s="155">
        <f>ROUND(SUM(BG85:BG122), 2)</f>
        <v>0</v>
      </c>
      <c r="G34" s="49"/>
      <c r="H34" s="49"/>
      <c r="I34" s="156">
        <v>0.20999999999999999</v>
      </c>
      <c r="J34" s="155">
        <v>0</v>
      </c>
      <c r="K34" s="53"/>
    </row>
    <row r="35" hidden="1" s="1" customFormat="1" ht="14.4" customHeight="1">
      <c r="B35" s="48"/>
      <c r="C35" s="49"/>
      <c r="D35" s="49"/>
      <c r="E35" s="57" t="s">
        <v>54</v>
      </c>
      <c r="F35" s="155">
        <f>ROUND(SUM(BH85:BH122), 2)</f>
        <v>0</v>
      </c>
      <c r="G35" s="49"/>
      <c r="H35" s="49"/>
      <c r="I35" s="156">
        <v>0.14999999999999999</v>
      </c>
      <c r="J35" s="155">
        <v>0</v>
      </c>
      <c r="K35" s="53"/>
    </row>
    <row r="36" hidden="1" s="1" customFormat="1" ht="14.4" customHeight="1">
      <c r="B36" s="48"/>
      <c r="C36" s="49"/>
      <c r="D36" s="49"/>
      <c r="E36" s="57" t="s">
        <v>55</v>
      </c>
      <c r="F36" s="155">
        <f>ROUND(SUM(BI85:BI122),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I011_1 - Demontáž oplocení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379</v>
      </c>
      <c r="E61" s="176"/>
      <c r="F61" s="176"/>
      <c r="G61" s="176"/>
      <c r="H61" s="176"/>
      <c r="I61" s="177"/>
      <c r="J61" s="178">
        <f>J86</f>
        <v>0</v>
      </c>
      <c r="K61" s="179"/>
    </row>
    <row r="62" s="11" customFormat="1" ht="19.92" customHeight="1">
      <c r="B62" s="223"/>
      <c r="C62" s="224"/>
      <c r="D62" s="225" t="s">
        <v>535</v>
      </c>
      <c r="E62" s="226"/>
      <c r="F62" s="226"/>
      <c r="G62" s="226"/>
      <c r="H62" s="226"/>
      <c r="I62" s="227"/>
      <c r="J62" s="228">
        <f>J87</f>
        <v>0</v>
      </c>
      <c r="K62" s="229"/>
    </row>
    <row r="63" s="11" customFormat="1" ht="19.92" customHeight="1">
      <c r="B63" s="223"/>
      <c r="C63" s="224"/>
      <c r="D63" s="225" t="s">
        <v>7477</v>
      </c>
      <c r="E63" s="226"/>
      <c r="F63" s="226"/>
      <c r="G63" s="226"/>
      <c r="H63" s="226"/>
      <c r="I63" s="227"/>
      <c r="J63" s="228">
        <f>J112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8821</v>
      </c>
      <c r="F75" s="1"/>
      <c r="G75" s="1"/>
      <c r="H75" s="1"/>
      <c r="L75" s="48"/>
    </row>
    <row r="76" s="1" customFormat="1" ht="14.4" customHeight="1">
      <c r="B76" s="48"/>
      <c r="C76" s="76" t="s">
        <v>256</v>
      </c>
      <c r="L76" s="48"/>
    </row>
    <row r="77" s="1" customFormat="1" ht="17.25" customHeight="1">
      <c r="B77" s="48"/>
      <c r="E77" s="79" t="str">
        <f>E11</f>
        <v>I011_1 - Demontáž oplocení</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7.1492800000000001</v>
      </c>
      <c r="AT85" s="26" t="s">
        <v>79</v>
      </c>
      <c r="AU85" s="26" t="s">
        <v>262</v>
      </c>
      <c r="BK85" s="191">
        <f>BK86</f>
        <v>0</v>
      </c>
    </row>
    <row r="86" s="10" customFormat="1" ht="37.44" customHeight="1">
      <c r="B86" s="192"/>
      <c r="D86" s="193" t="s">
        <v>79</v>
      </c>
      <c r="E86" s="194" t="s">
        <v>383</v>
      </c>
      <c r="F86" s="194" t="s">
        <v>384</v>
      </c>
      <c r="I86" s="195"/>
      <c r="J86" s="196">
        <f>BK86</f>
        <v>0</v>
      </c>
      <c r="L86" s="192"/>
      <c r="M86" s="197"/>
      <c r="N86" s="198"/>
      <c r="O86" s="198"/>
      <c r="P86" s="199">
        <f>P87+P112</f>
        <v>0</v>
      </c>
      <c r="Q86" s="198"/>
      <c r="R86" s="199">
        <f>R87+R112</f>
        <v>0</v>
      </c>
      <c r="S86" s="198"/>
      <c r="T86" s="200">
        <f>T87+T112</f>
        <v>7.1492800000000001</v>
      </c>
      <c r="AR86" s="193" t="s">
        <v>24</v>
      </c>
      <c r="AT86" s="201" t="s">
        <v>79</v>
      </c>
      <c r="AU86" s="201" t="s">
        <v>80</v>
      </c>
      <c r="AY86" s="193" t="s">
        <v>281</v>
      </c>
      <c r="BK86" s="202">
        <f>BK87+BK112</f>
        <v>0</v>
      </c>
    </row>
    <row r="87" s="10" customFormat="1" ht="19.92" customHeight="1">
      <c r="B87" s="192"/>
      <c r="D87" s="193" t="s">
        <v>79</v>
      </c>
      <c r="E87" s="230" t="s">
        <v>321</v>
      </c>
      <c r="F87" s="230" t="s">
        <v>2109</v>
      </c>
      <c r="I87" s="195"/>
      <c r="J87" s="231">
        <f>BK87</f>
        <v>0</v>
      </c>
      <c r="L87" s="192"/>
      <c r="M87" s="197"/>
      <c r="N87" s="198"/>
      <c r="O87" s="198"/>
      <c r="P87" s="199">
        <f>SUM(P88:P111)</f>
        <v>0</v>
      </c>
      <c r="Q87" s="198"/>
      <c r="R87" s="199">
        <f>SUM(R88:R111)</f>
        <v>0</v>
      </c>
      <c r="S87" s="198"/>
      <c r="T87" s="200">
        <f>SUM(T88:T111)</f>
        <v>7.1492800000000001</v>
      </c>
      <c r="AR87" s="193" t="s">
        <v>24</v>
      </c>
      <c r="AT87" s="201" t="s">
        <v>79</v>
      </c>
      <c r="AU87" s="201" t="s">
        <v>24</v>
      </c>
      <c r="AY87" s="193" t="s">
        <v>281</v>
      </c>
      <c r="BK87" s="202">
        <f>SUM(BK88:BK111)</f>
        <v>0</v>
      </c>
    </row>
    <row r="88" s="1" customFormat="1" ht="16.5" customHeight="1">
      <c r="B88" s="203"/>
      <c r="C88" s="204" t="s">
        <v>24</v>
      </c>
      <c r="D88" s="204" t="s">
        <v>282</v>
      </c>
      <c r="E88" s="205" t="s">
        <v>8824</v>
      </c>
      <c r="F88" s="206" t="s">
        <v>8825</v>
      </c>
      <c r="G88" s="207" t="s">
        <v>408</v>
      </c>
      <c r="H88" s="208">
        <v>1.44</v>
      </c>
      <c r="I88" s="209"/>
      <c r="J88" s="210">
        <f>ROUND(I88*H88,2)</f>
        <v>0</v>
      </c>
      <c r="K88" s="206" t="s">
        <v>389</v>
      </c>
      <c r="L88" s="48"/>
      <c r="M88" s="211" t="s">
        <v>5</v>
      </c>
      <c r="N88" s="212" t="s">
        <v>51</v>
      </c>
      <c r="O88" s="49"/>
      <c r="P88" s="213">
        <f>O88*H88</f>
        <v>0</v>
      </c>
      <c r="Q88" s="213">
        <v>0</v>
      </c>
      <c r="R88" s="213">
        <f>Q88*H88</f>
        <v>0</v>
      </c>
      <c r="S88" s="213">
        <v>2</v>
      </c>
      <c r="T88" s="214">
        <f>S88*H88</f>
        <v>2.8799999999999999</v>
      </c>
      <c r="AR88" s="26" t="s">
        <v>286</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286</v>
      </c>
      <c r="BM88" s="26" t="s">
        <v>8826</v>
      </c>
    </row>
    <row r="89" s="1" customFormat="1">
      <c r="B89" s="48"/>
      <c r="D89" s="216" t="s">
        <v>288</v>
      </c>
      <c r="F89" s="217" t="s">
        <v>8827</v>
      </c>
      <c r="I89" s="218"/>
      <c r="L89" s="48"/>
      <c r="M89" s="219"/>
      <c r="N89" s="49"/>
      <c r="O89" s="49"/>
      <c r="P89" s="49"/>
      <c r="Q89" s="49"/>
      <c r="R89" s="49"/>
      <c r="S89" s="49"/>
      <c r="T89" s="87"/>
      <c r="AT89" s="26" t="s">
        <v>288</v>
      </c>
      <c r="AU89" s="26" t="s">
        <v>87</v>
      </c>
    </row>
    <row r="90" s="13" customFormat="1">
      <c r="B90" s="239"/>
      <c r="D90" s="216" t="s">
        <v>402</v>
      </c>
      <c r="E90" s="240" t="s">
        <v>5</v>
      </c>
      <c r="F90" s="241" t="s">
        <v>8828</v>
      </c>
      <c r="H90" s="242">
        <v>1.44</v>
      </c>
      <c r="I90" s="243"/>
      <c r="L90" s="239"/>
      <c r="M90" s="244"/>
      <c r="N90" s="245"/>
      <c r="O90" s="245"/>
      <c r="P90" s="245"/>
      <c r="Q90" s="245"/>
      <c r="R90" s="245"/>
      <c r="S90" s="245"/>
      <c r="T90" s="246"/>
      <c r="AT90" s="240" t="s">
        <v>402</v>
      </c>
      <c r="AU90" s="240" t="s">
        <v>87</v>
      </c>
      <c r="AV90" s="13" t="s">
        <v>87</v>
      </c>
      <c r="AW90" s="13" t="s">
        <v>43</v>
      </c>
      <c r="AX90" s="13" t="s">
        <v>80</v>
      </c>
      <c r="AY90" s="240" t="s">
        <v>281</v>
      </c>
    </row>
    <row r="91" s="14" customFormat="1">
      <c r="B91" s="247"/>
      <c r="D91" s="216" t="s">
        <v>402</v>
      </c>
      <c r="E91" s="248" t="s">
        <v>5</v>
      </c>
      <c r="F91" s="249" t="s">
        <v>405</v>
      </c>
      <c r="H91" s="250">
        <v>1.44</v>
      </c>
      <c r="I91" s="251"/>
      <c r="L91" s="247"/>
      <c r="M91" s="252"/>
      <c r="N91" s="253"/>
      <c r="O91" s="253"/>
      <c r="P91" s="253"/>
      <c r="Q91" s="253"/>
      <c r="R91" s="253"/>
      <c r="S91" s="253"/>
      <c r="T91" s="254"/>
      <c r="AT91" s="248" t="s">
        <v>402</v>
      </c>
      <c r="AU91" s="248" t="s">
        <v>87</v>
      </c>
      <c r="AV91" s="14" t="s">
        <v>286</v>
      </c>
      <c r="AW91" s="14" t="s">
        <v>43</v>
      </c>
      <c r="AX91" s="14" t="s">
        <v>24</v>
      </c>
      <c r="AY91" s="248" t="s">
        <v>281</v>
      </c>
    </row>
    <row r="92" s="1" customFormat="1" ht="25.5" customHeight="1">
      <c r="B92" s="203"/>
      <c r="C92" s="204" t="s">
        <v>87</v>
      </c>
      <c r="D92" s="204" t="s">
        <v>282</v>
      </c>
      <c r="E92" s="205" t="s">
        <v>8829</v>
      </c>
      <c r="F92" s="206" t="s">
        <v>8830</v>
      </c>
      <c r="G92" s="207" t="s">
        <v>408</v>
      </c>
      <c r="H92" s="208">
        <v>1.3500000000000001</v>
      </c>
      <c r="I92" s="209"/>
      <c r="J92" s="210">
        <f>ROUND(I92*H92,2)</f>
        <v>0</v>
      </c>
      <c r="K92" s="206" t="s">
        <v>389</v>
      </c>
      <c r="L92" s="48"/>
      <c r="M92" s="211" t="s">
        <v>5</v>
      </c>
      <c r="N92" s="212" t="s">
        <v>51</v>
      </c>
      <c r="O92" s="49"/>
      <c r="P92" s="213">
        <f>O92*H92</f>
        <v>0</v>
      </c>
      <c r="Q92" s="213">
        <v>0</v>
      </c>
      <c r="R92" s="213">
        <f>Q92*H92</f>
        <v>0</v>
      </c>
      <c r="S92" s="213">
        <v>2.1000000000000001</v>
      </c>
      <c r="T92" s="214">
        <f>S92*H92</f>
        <v>2.8350000000000004</v>
      </c>
      <c r="AR92" s="26" t="s">
        <v>286</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286</v>
      </c>
      <c r="BM92" s="26" t="s">
        <v>8831</v>
      </c>
    </row>
    <row r="93" s="1" customFormat="1">
      <c r="B93" s="48"/>
      <c r="D93" s="216" t="s">
        <v>288</v>
      </c>
      <c r="F93" s="217" t="s">
        <v>8832</v>
      </c>
      <c r="I93" s="218"/>
      <c r="L93" s="48"/>
      <c r="M93" s="219"/>
      <c r="N93" s="49"/>
      <c r="O93" s="49"/>
      <c r="P93" s="49"/>
      <c r="Q93" s="49"/>
      <c r="R93" s="49"/>
      <c r="S93" s="49"/>
      <c r="T93" s="87"/>
      <c r="AT93" s="26" t="s">
        <v>288</v>
      </c>
      <c r="AU93" s="26" t="s">
        <v>87</v>
      </c>
    </row>
    <row r="94" s="13" customFormat="1">
      <c r="B94" s="239"/>
      <c r="D94" s="216" t="s">
        <v>402</v>
      </c>
      <c r="E94" s="240" t="s">
        <v>5</v>
      </c>
      <c r="F94" s="241" t="s">
        <v>8833</v>
      </c>
      <c r="H94" s="242">
        <v>1.3500000000000001</v>
      </c>
      <c r="I94" s="243"/>
      <c r="L94" s="239"/>
      <c r="M94" s="244"/>
      <c r="N94" s="245"/>
      <c r="O94" s="245"/>
      <c r="P94" s="245"/>
      <c r="Q94" s="245"/>
      <c r="R94" s="245"/>
      <c r="S94" s="245"/>
      <c r="T94" s="246"/>
      <c r="AT94" s="240" t="s">
        <v>402</v>
      </c>
      <c r="AU94" s="240" t="s">
        <v>87</v>
      </c>
      <c r="AV94" s="13" t="s">
        <v>87</v>
      </c>
      <c r="AW94" s="13" t="s">
        <v>43</v>
      </c>
      <c r="AX94" s="13" t="s">
        <v>80</v>
      </c>
      <c r="AY94" s="240" t="s">
        <v>281</v>
      </c>
    </row>
    <row r="95" s="14" customFormat="1">
      <c r="B95" s="247"/>
      <c r="D95" s="216" t="s">
        <v>402</v>
      </c>
      <c r="E95" s="248" t="s">
        <v>5</v>
      </c>
      <c r="F95" s="249" t="s">
        <v>405</v>
      </c>
      <c r="H95" s="250">
        <v>1.3500000000000001</v>
      </c>
      <c r="I95" s="251"/>
      <c r="L95" s="247"/>
      <c r="M95" s="252"/>
      <c r="N95" s="253"/>
      <c r="O95" s="253"/>
      <c r="P95" s="253"/>
      <c r="Q95" s="253"/>
      <c r="R95" s="253"/>
      <c r="S95" s="253"/>
      <c r="T95" s="254"/>
      <c r="AT95" s="248" t="s">
        <v>402</v>
      </c>
      <c r="AU95" s="248" t="s">
        <v>87</v>
      </c>
      <c r="AV95" s="14" t="s">
        <v>286</v>
      </c>
      <c r="AW95" s="14" t="s">
        <v>43</v>
      </c>
      <c r="AX95" s="14" t="s">
        <v>24</v>
      </c>
      <c r="AY95" s="248" t="s">
        <v>281</v>
      </c>
    </row>
    <row r="96" s="1" customFormat="1" ht="25.5" customHeight="1">
      <c r="B96" s="203"/>
      <c r="C96" s="204" t="s">
        <v>294</v>
      </c>
      <c r="D96" s="204" t="s">
        <v>282</v>
      </c>
      <c r="E96" s="205" t="s">
        <v>8834</v>
      </c>
      <c r="F96" s="206" t="s">
        <v>8835</v>
      </c>
      <c r="G96" s="207" t="s">
        <v>515</v>
      </c>
      <c r="H96" s="208">
        <v>14</v>
      </c>
      <c r="I96" s="209"/>
      <c r="J96" s="210">
        <f>ROUND(I96*H96,2)</f>
        <v>0</v>
      </c>
      <c r="K96" s="206" t="s">
        <v>389</v>
      </c>
      <c r="L96" s="48"/>
      <c r="M96" s="211" t="s">
        <v>5</v>
      </c>
      <c r="N96" s="212" t="s">
        <v>51</v>
      </c>
      <c r="O96" s="49"/>
      <c r="P96" s="213">
        <f>O96*H96</f>
        <v>0</v>
      </c>
      <c r="Q96" s="213">
        <v>0</v>
      </c>
      <c r="R96" s="213">
        <f>Q96*H96</f>
        <v>0</v>
      </c>
      <c r="S96" s="213">
        <v>0</v>
      </c>
      <c r="T96" s="214">
        <f>S96*H96</f>
        <v>0</v>
      </c>
      <c r="AR96" s="26" t="s">
        <v>286</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286</v>
      </c>
      <c r="BM96" s="26" t="s">
        <v>8836</v>
      </c>
    </row>
    <row r="97" s="13" customFormat="1">
      <c r="B97" s="239"/>
      <c r="D97" s="216" t="s">
        <v>402</v>
      </c>
      <c r="E97" s="240" t="s">
        <v>5</v>
      </c>
      <c r="F97" s="241" t="s">
        <v>8837</v>
      </c>
      <c r="H97" s="242">
        <v>14</v>
      </c>
      <c r="I97" s="243"/>
      <c r="L97" s="239"/>
      <c r="M97" s="244"/>
      <c r="N97" s="245"/>
      <c r="O97" s="245"/>
      <c r="P97" s="245"/>
      <c r="Q97" s="245"/>
      <c r="R97" s="245"/>
      <c r="S97" s="245"/>
      <c r="T97" s="246"/>
      <c r="AT97" s="240" t="s">
        <v>402</v>
      </c>
      <c r="AU97" s="240" t="s">
        <v>87</v>
      </c>
      <c r="AV97" s="13" t="s">
        <v>87</v>
      </c>
      <c r="AW97" s="13" t="s">
        <v>43</v>
      </c>
      <c r="AX97" s="13" t="s">
        <v>80</v>
      </c>
      <c r="AY97" s="240" t="s">
        <v>281</v>
      </c>
    </row>
    <row r="98" s="14" customFormat="1">
      <c r="B98" s="247"/>
      <c r="D98" s="216" t="s">
        <v>402</v>
      </c>
      <c r="E98" s="248" t="s">
        <v>5</v>
      </c>
      <c r="F98" s="249" t="s">
        <v>405</v>
      </c>
      <c r="H98" s="250">
        <v>14</v>
      </c>
      <c r="I98" s="251"/>
      <c r="L98" s="247"/>
      <c r="M98" s="252"/>
      <c r="N98" s="253"/>
      <c r="O98" s="253"/>
      <c r="P98" s="253"/>
      <c r="Q98" s="253"/>
      <c r="R98" s="253"/>
      <c r="S98" s="253"/>
      <c r="T98" s="254"/>
      <c r="AT98" s="248" t="s">
        <v>402</v>
      </c>
      <c r="AU98" s="248" t="s">
        <v>87</v>
      </c>
      <c r="AV98" s="14" t="s">
        <v>286</v>
      </c>
      <c r="AW98" s="14" t="s">
        <v>43</v>
      </c>
      <c r="AX98" s="14" t="s">
        <v>24</v>
      </c>
      <c r="AY98" s="248" t="s">
        <v>281</v>
      </c>
    </row>
    <row r="99" s="1" customFormat="1" ht="16.5" customHeight="1">
      <c r="B99" s="203"/>
      <c r="C99" s="204" t="s">
        <v>286</v>
      </c>
      <c r="D99" s="204" t="s">
        <v>282</v>
      </c>
      <c r="E99" s="205" t="s">
        <v>8838</v>
      </c>
      <c r="F99" s="206" t="s">
        <v>8839</v>
      </c>
      <c r="G99" s="207" t="s">
        <v>515</v>
      </c>
      <c r="H99" s="208">
        <v>20</v>
      </c>
      <c r="I99" s="209"/>
      <c r="J99" s="210">
        <f>ROUND(I99*H99,2)</f>
        <v>0</v>
      </c>
      <c r="K99" s="206" t="s">
        <v>389</v>
      </c>
      <c r="L99" s="48"/>
      <c r="M99" s="211" t="s">
        <v>5</v>
      </c>
      <c r="N99" s="212" t="s">
        <v>51</v>
      </c>
      <c r="O99" s="49"/>
      <c r="P99" s="213">
        <f>O99*H99</f>
        <v>0</v>
      </c>
      <c r="Q99" s="213">
        <v>0</v>
      </c>
      <c r="R99" s="213">
        <f>Q99*H99</f>
        <v>0</v>
      </c>
      <c r="S99" s="213">
        <v>0.065699999999999995</v>
      </c>
      <c r="T99" s="214">
        <f>S99*H99</f>
        <v>1.3139999999999998</v>
      </c>
      <c r="AR99" s="26" t="s">
        <v>286</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286</v>
      </c>
      <c r="BM99" s="26" t="s">
        <v>8840</v>
      </c>
    </row>
    <row r="100" s="1" customFormat="1">
      <c r="B100" s="48"/>
      <c r="D100" s="216" t="s">
        <v>288</v>
      </c>
      <c r="F100" s="217" t="s">
        <v>8841</v>
      </c>
      <c r="I100" s="218"/>
      <c r="L100" s="48"/>
      <c r="M100" s="219"/>
      <c r="N100" s="49"/>
      <c r="O100" s="49"/>
      <c r="P100" s="49"/>
      <c r="Q100" s="49"/>
      <c r="R100" s="49"/>
      <c r="S100" s="49"/>
      <c r="T100" s="87"/>
      <c r="AT100" s="26" t="s">
        <v>288</v>
      </c>
      <c r="AU100" s="26" t="s">
        <v>87</v>
      </c>
    </row>
    <row r="101" s="1" customFormat="1" ht="16.5" customHeight="1">
      <c r="B101" s="203"/>
      <c r="C101" s="204" t="s">
        <v>280</v>
      </c>
      <c r="D101" s="204" t="s">
        <v>282</v>
      </c>
      <c r="E101" s="205" t="s">
        <v>8842</v>
      </c>
      <c r="F101" s="206" t="s">
        <v>8843</v>
      </c>
      <c r="G101" s="207" t="s">
        <v>394</v>
      </c>
      <c r="H101" s="208">
        <v>41</v>
      </c>
      <c r="I101" s="209"/>
      <c r="J101" s="210">
        <f>ROUND(I101*H101,2)</f>
        <v>0</v>
      </c>
      <c r="K101" s="206" t="s">
        <v>389</v>
      </c>
      <c r="L101" s="48"/>
      <c r="M101" s="211" t="s">
        <v>5</v>
      </c>
      <c r="N101" s="212" t="s">
        <v>51</v>
      </c>
      <c r="O101" s="49"/>
      <c r="P101" s="213">
        <f>O101*H101</f>
        <v>0</v>
      </c>
      <c r="Q101" s="213">
        <v>0</v>
      </c>
      <c r="R101" s="213">
        <f>Q101*H101</f>
        <v>0</v>
      </c>
      <c r="S101" s="213">
        <v>0.00248</v>
      </c>
      <c r="T101" s="214">
        <f>S101*H101</f>
        <v>0.10168000000000001</v>
      </c>
      <c r="AR101" s="26" t="s">
        <v>286</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286</v>
      </c>
      <c r="BM101" s="26" t="s">
        <v>8844</v>
      </c>
    </row>
    <row r="102" s="1" customFormat="1">
      <c r="B102" s="48"/>
      <c r="D102" s="216" t="s">
        <v>288</v>
      </c>
      <c r="F102" s="217" t="s">
        <v>8845</v>
      </c>
      <c r="I102" s="218"/>
      <c r="L102" s="48"/>
      <c r="M102" s="219"/>
      <c r="N102" s="49"/>
      <c r="O102" s="49"/>
      <c r="P102" s="49"/>
      <c r="Q102" s="49"/>
      <c r="R102" s="49"/>
      <c r="S102" s="49"/>
      <c r="T102" s="87"/>
      <c r="AT102" s="26" t="s">
        <v>288</v>
      </c>
      <c r="AU102" s="26" t="s">
        <v>87</v>
      </c>
    </row>
    <row r="103" s="12" customFormat="1">
      <c r="B103" s="232"/>
      <c r="D103" s="216" t="s">
        <v>402</v>
      </c>
      <c r="E103" s="233" t="s">
        <v>5</v>
      </c>
      <c r="F103" s="234" t="s">
        <v>8846</v>
      </c>
      <c r="H103" s="233" t="s">
        <v>5</v>
      </c>
      <c r="I103" s="235"/>
      <c r="L103" s="232"/>
      <c r="M103" s="236"/>
      <c r="N103" s="237"/>
      <c r="O103" s="237"/>
      <c r="P103" s="237"/>
      <c r="Q103" s="237"/>
      <c r="R103" s="237"/>
      <c r="S103" s="237"/>
      <c r="T103" s="238"/>
      <c r="AT103" s="233" t="s">
        <v>402</v>
      </c>
      <c r="AU103" s="233" t="s">
        <v>87</v>
      </c>
      <c r="AV103" s="12" t="s">
        <v>24</v>
      </c>
      <c r="AW103" s="12" t="s">
        <v>43</v>
      </c>
      <c r="AX103" s="12" t="s">
        <v>80</v>
      </c>
      <c r="AY103" s="233" t="s">
        <v>281</v>
      </c>
    </row>
    <row r="104" s="13" customFormat="1">
      <c r="B104" s="239"/>
      <c r="D104" s="216" t="s">
        <v>402</v>
      </c>
      <c r="E104" s="240" t="s">
        <v>5</v>
      </c>
      <c r="F104" s="241" t="s">
        <v>755</v>
      </c>
      <c r="H104" s="242">
        <v>35</v>
      </c>
      <c r="I104" s="243"/>
      <c r="L104" s="239"/>
      <c r="M104" s="244"/>
      <c r="N104" s="245"/>
      <c r="O104" s="245"/>
      <c r="P104" s="245"/>
      <c r="Q104" s="245"/>
      <c r="R104" s="245"/>
      <c r="S104" s="245"/>
      <c r="T104" s="246"/>
      <c r="AT104" s="240" t="s">
        <v>402</v>
      </c>
      <c r="AU104" s="240" t="s">
        <v>87</v>
      </c>
      <c r="AV104" s="13" t="s">
        <v>87</v>
      </c>
      <c r="AW104" s="13" t="s">
        <v>43</v>
      </c>
      <c r="AX104" s="13" t="s">
        <v>80</v>
      </c>
      <c r="AY104" s="240" t="s">
        <v>281</v>
      </c>
    </row>
    <row r="105" s="12" customFormat="1">
      <c r="B105" s="232"/>
      <c r="D105" s="216" t="s">
        <v>402</v>
      </c>
      <c r="E105" s="233" t="s">
        <v>5</v>
      </c>
      <c r="F105" s="234" t="s">
        <v>8847</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307</v>
      </c>
      <c r="H106" s="242">
        <v>6</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4" customFormat="1">
      <c r="B107" s="247"/>
      <c r="D107" s="216" t="s">
        <v>402</v>
      </c>
      <c r="E107" s="248" t="s">
        <v>5</v>
      </c>
      <c r="F107" s="249" t="s">
        <v>405</v>
      </c>
      <c r="H107" s="250">
        <v>41</v>
      </c>
      <c r="I107" s="251"/>
      <c r="L107" s="247"/>
      <c r="M107" s="252"/>
      <c r="N107" s="253"/>
      <c r="O107" s="253"/>
      <c r="P107" s="253"/>
      <c r="Q107" s="253"/>
      <c r="R107" s="253"/>
      <c r="S107" s="253"/>
      <c r="T107" s="254"/>
      <c r="AT107" s="248" t="s">
        <v>402</v>
      </c>
      <c r="AU107" s="248" t="s">
        <v>87</v>
      </c>
      <c r="AV107" s="14" t="s">
        <v>286</v>
      </c>
      <c r="AW107" s="14" t="s">
        <v>43</v>
      </c>
      <c r="AX107" s="14" t="s">
        <v>24</v>
      </c>
      <c r="AY107" s="248" t="s">
        <v>281</v>
      </c>
    </row>
    <row r="108" s="1" customFormat="1" ht="16.5" customHeight="1">
      <c r="B108" s="203"/>
      <c r="C108" s="204" t="s">
        <v>307</v>
      </c>
      <c r="D108" s="204" t="s">
        <v>282</v>
      </c>
      <c r="E108" s="205" t="s">
        <v>8848</v>
      </c>
      <c r="F108" s="206" t="s">
        <v>8849</v>
      </c>
      <c r="G108" s="207" t="s">
        <v>394</v>
      </c>
      <c r="H108" s="208">
        <v>7.5</v>
      </c>
      <c r="I108" s="209"/>
      <c r="J108" s="210">
        <f>ROUND(I108*H108,2)</f>
        <v>0</v>
      </c>
      <c r="K108" s="206" t="s">
        <v>5</v>
      </c>
      <c r="L108" s="48"/>
      <c r="M108" s="211" t="s">
        <v>5</v>
      </c>
      <c r="N108" s="212" t="s">
        <v>51</v>
      </c>
      <c r="O108" s="49"/>
      <c r="P108" s="213">
        <f>O108*H108</f>
        <v>0</v>
      </c>
      <c r="Q108" s="213">
        <v>0</v>
      </c>
      <c r="R108" s="213">
        <f>Q108*H108</f>
        <v>0</v>
      </c>
      <c r="S108" s="213">
        <v>0.00248</v>
      </c>
      <c r="T108" s="214">
        <f>S108*H108</f>
        <v>0.018599999999999998</v>
      </c>
      <c r="AR108" s="26" t="s">
        <v>286</v>
      </c>
      <c r="AT108" s="26" t="s">
        <v>282</v>
      </c>
      <c r="AU108" s="26" t="s">
        <v>87</v>
      </c>
      <c r="AY108" s="26" t="s">
        <v>281</v>
      </c>
      <c r="BE108" s="215">
        <f>IF(N108="základní",J108,0)</f>
        <v>0</v>
      </c>
      <c r="BF108" s="215">
        <f>IF(N108="snížená",J108,0)</f>
        <v>0</v>
      </c>
      <c r="BG108" s="215">
        <f>IF(N108="zákl. přenesená",J108,0)</f>
        <v>0</v>
      </c>
      <c r="BH108" s="215">
        <f>IF(N108="sníž. přenesená",J108,0)</f>
        <v>0</v>
      </c>
      <c r="BI108" s="215">
        <f>IF(N108="nulová",J108,0)</f>
        <v>0</v>
      </c>
      <c r="BJ108" s="26" t="s">
        <v>24</v>
      </c>
      <c r="BK108" s="215">
        <f>ROUND(I108*H108,2)</f>
        <v>0</v>
      </c>
      <c r="BL108" s="26" t="s">
        <v>286</v>
      </c>
      <c r="BM108" s="26" t="s">
        <v>8850</v>
      </c>
    </row>
    <row r="109" s="1" customFormat="1">
      <c r="B109" s="48"/>
      <c r="D109" s="216" t="s">
        <v>288</v>
      </c>
      <c r="F109" s="217" t="s">
        <v>8849</v>
      </c>
      <c r="I109" s="218"/>
      <c r="L109" s="48"/>
      <c r="M109" s="219"/>
      <c r="N109" s="49"/>
      <c r="O109" s="49"/>
      <c r="P109" s="49"/>
      <c r="Q109" s="49"/>
      <c r="R109" s="49"/>
      <c r="S109" s="49"/>
      <c r="T109" s="87"/>
      <c r="AT109" s="26" t="s">
        <v>288</v>
      </c>
      <c r="AU109" s="26" t="s">
        <v>87</v>
      </c>
    </row>
    <row r="110" s="13" customFormat="1">
      <c r="B110" s="239"/>
      <c r="D110" s="216" t="s">
        <v>402</v>
      </c>
      <c r="E110" s="240" t="s">
        <v>5</v>
      </c>
      <c r="F110" s="241" t="s">
        <v>1083</v>
      </c>
      <c r="H110" s="242">
        <v>7.5</v>
      </c>
      <c r="I110" s="243"/>
      <c r="L110" s="239"/>
      <c r="M110" s="244"/>
      <c r="N110" s="245"/>
      <c r="O110" s="245"/>
      <c r="P110" s="245"/>
      <c r="Q110" s="245"/>
      <c r="R110" s="245"/>
      <c r="S110" s="245"/>
      <c r="T110" s="246"/>
      <c r="AT110" s="240" t="s">
        <v>402</v>
      </c>
      <c r="AU110" s="240" t="s">
        <v>87</v>
      </c>
      <c r="AV110" s="13" t="s">
        <v>87</v>
      </c>
      <c r="AW110" s="13" t="s">
        <v>43</v>
      </c>
      <c r="AX110" s="13" t="s">
        <v>80</v>
      </c>
      <c r="AY110" s="240" t="s">
        <v>281</v>
      </c>
    </row>
    <row r="111" s="14" customFormat="1">
      <c r="B111" s="247"/>
      <c r="D111" s="216" t="s">
        <v>402</v>
      </c>
      <c r="E111" s="248" t="s">
        <v>5</v>
      </c>
      <c r="F111" s="249" t="s">
        <v>405</v>
      </c>
      <c r="H111" s="250">
        <v>7.5</v>
      </c>
      <c r="I111" s="251"/>
      <c r="L111" s="247"/>
      <c r="M111" s="252"/>
      <c r="N111" s="253"/>
      <c r="O111" s="253"/>
      <c r="P111" s="253"/>
      <c r="Q111" s="253"/>
      <c r="R111" s="253"/>
      <c r="S111" s="253"/>
      <c r="T111" s="254"/>
      <c r="AT111" s="248" t="s">
        <v>402</v>
      </c>
      <c r="AU111" s="248" t="s">
        <v>87</v>
      </c>
      <c r="AV111" s="14" t="s">
        <v>286</v>
      </c>
      <c r="AW111" s="14" t="s">
        <v>43</v>
      </c>
      <c r="AX111" s="14" t="s">
        <v>24</v>
      </c>
      <c r="AY111" s="248" t="s">
        <v>281</v>
      </c>
    </row>
    <row r="112" s="10" customFormat="1" ht="29.88" customHeight="1">
      <c r="B112" s="192"/>
      <c r="D112" s="193" t="s">
        <v>79</v>
      </c>
      <c r="E112" s="230" t="s">
        <v>7951</v>
      </c>
      <c r="F112" s="230" t="s">
        <v>7952</v>
      </c>
      <c r="I112" s="195"/>
      <c r="J112" s="231">
        <f>BK112</f>
        <v>0</v>
      </c>
      <c r="L112" s="192"/>
      <c r="M112" s="197"/>
      <c r="N112" s="198"/>
      <c r="O112" s="198"/>
      <c r="P112" s="199">
        <f>SUM(P113:P122)</f>
        <v>0</v>
      </c>
      <c r="Q112" s="198"/>
      <c r="R112" s="199">
        <f>SUM(R113:R122)</f>
        <v>0</v>
      </c>
      <c r="S112" s="198"/>
      <c r="T112" s="200">
        <f>SUM(T113:T122)</f>
        <v>0</v>
      </c>
      <c r="AR112" s="193" t="s">
        <v>24</v>
      </c>
      <c r="AT112" s="201" t="s">
        <v>79</v>
      </c>
      <c r="AU112" s="201" t="s">
        <v>24</v>
      </c>
      <c r="AY112" s="193" t="s">
        <v>281</v>
      </c>
      <c r="BK112" s="202">
        <f>SUM(BK113:BK122)</f>
        <v>0</v>
      </c>
    </row>
    <row r="113" s="1" customFormat="1" ht="25.5" customHeight="1">
      <c r="B113" s="203"/>
      <c r="C113" s="204" t="s">
        <v>311</v>
      </c>
      <c r="D113" s="204" t="s">
        <v>282</v>
      </c>
      <c r="E113" s="205" t="s">
        <v>8851</v>
      </c>
      <c r="F113" s="206" t="s">
        <v>8852</v>
      </c>
      <c r="G113" s="207" t="s">
        <v>470</v>
      </c>
      <c r="H113" s="208">
        <v>7.149</v>
      </c>
      <c r="I113" s="209"/>
      <c r="J113" s="210">
        <f>ROUND(I113*H113,2)</f>
        <v>0</v>
      </c>
      <c r="K113" s="206" t="s">
        <v>389</v>
      </c>
      <c r="L113" s="48"/>
      <c r="M113" s="211" t="s">
        <v>5</v>
      </c>
      <c r="N113" s="212" t="s">
        <v>51</v>
      </c>
      <c r="O113" s="49"/>
      <c r="P113" s="213">
        <f>O113*H113</f>
        <v>0</v>
      </c>
      <c r="Q113" s="213">
        <v>0</v>
      </c>
      <c r="R113" s="213">
        <f>Q113*H113</f>
        <v>0</v>
      </c>
      <c r="S113" s="213">
        <v>0</v>
      </c>
      <c r="T113" s="214">
        <f>S113*H113</f>
        <v>0</v>
      </c>
      <c r="AR113" s="26" t="s">
        <v>286</v>
      </c>
      <c r="AT113" s="26" t="s">
        <v>282</v>
      </c>
      <c r="AU113" s="26" t="s">
        <v>87</v>
      </c>
      <c r="AY113" s="26" t="s">
        <v>281</v>
      </c>
      <c r="BE113" s="215">
        <f>IF(N113="základní",J113,0)</f>
        <v>0</v>
      </c>
      <c r="BF113" s="215">
        <f>IF(N113="snížená",J113,0)</f>
        <v>0</v>
      </c>
      <c r="BG113" s="215">
        <f>IF(N113="zákl. přenesená",J113,0)</f>
        <v>0</v>
      </c>
      <c r="BH113" s="215">
        <f>IF(N113="sníž. přenesená",J113,0)</f>
        <v>0</v>
      </c>
      <c r="BI113" s="215">
        <f>IF(N113="nulová",J113,0)</f>
        <v>0</v>
      </c>
      <c r="BJ113" s="26" t="s">
        <v>24</v>
      </c>
      <c r="BK113" s="215">
        <f>ROUND(I113*H113,2)</f>
        <v>0</v>
      </c>
      <c r="BL113" s="26" t="s">
        <v>286</v>
      </c>
      <c r="BM113" s="26" t="s">
        <v>8853</v>
      </c>
    </row>
    <row r="114" s="1" customFormat="1">
      <c r="B114" s="48"/>
      <c r="D114" s="216" t="s">
        <v>288</v>
      </c>
      <c r="F114" s="217" t="s">
        <v>8854</v>
      </c>
      <c r="I114" s="218"/>
      <c r="L114" s="48"/>
      <c r="M114" s="219"/>
      <c r="N114" s="49"/>
      <c r="O114" s="49"/>
      <c r="P114" s="49"/>
      <c r="Q114" s="49"/>
      <c r="R114" s="49"/>
      <c r="S114" s="49"/>
      <c r="T114" s="87"/>
      <c r="AT114" s="26" t="s">
        <v>288</v>
      </c>
      <c r="AU114" s="26" t="s">
        <v>87</v>
      </c>
    </row>
    <row r="115" s="1" customFormat="1" ht="25.5" customHeight="1">
      <c r="B115" s="203"/>
      <c r="C115" s="204" t="s">
        <v>316</v>
      </c>
      <c r="D115" s="204" t="s">
        <v>282</v>
      </c>
      <c r="E115" s="205" t="s">
        <v>7953</v>
      </c>
      <c r="F115" s="206" t="s">
        <v>7954</v>
      </c>
      <c r="G115" s="207" t="s">
        <v>470</v>
      </c>
      <c r="H115" s="208">
        <v>7.149</v>
      </c>
      <c r="I115" s="209"/>
      <c r="J115" s="210">
        <f>ROUND(I115*H115,2)</f>
        <v>0</v>
      </c>
      <c r="K115" s="206" t="s">
        <v>389</v>
      </c>
      <c r="L115" s="48"/>
      <c r="M115" s="211" t="s">
        <v>5</v>
      </c>
      <c r="N115" s="212" t="s">
        <v>51</v>
      </c>
      <c r="O115" s="49"/>
      <c r="P115" s="213">
        <f>O115*H115</f>
        <v>0</v>
      </c>
      <c r="Q115" s="213">
        <v>0</v>
      </c>
      <c r="R115" s="213">
        <f>Q115*H115</f>
        <v>0</v>
      </c>
      <c r="S115" s="213">
        <v>0</v>
      </c>
      <c r="T115" s="214">
        <f>S115*H115</f>
        <v>0</v>
      </c>
      <c r="AR115" s="26" t="s">
        <v>286</v>
      </c>
      <c r="AT115" s="26" t="s">
        <v>282</v>
      </c>
      <c r="AU115" s="26" t="s">
        <v>87</v>
      </c>
      <c r="AY115" s="26" t="s">
        <v>281</v>
      </c>
      <c r="BE115" s="215">
        <f>IF(N115="základní",J115,0)</f>
        <v>0</v>
      </c>
      <c r="BF115" s="215">
        <f>IF(N115="snížená",J115,0)</f>
        <v>0</v>
      </c>
      <c r="BG115" s="215">
        <f>IF(N115="zákl. přenesená",J115,0)</f>
        <v>0</v>
      </c>
      <c r="BH115" s="215">
        <f>IF(N115="sníž. přenesená",J115,0)</f>
        <v>0</v>
      </c>
      <c r="BI115" s="215">
        <f>IF(N115="nulová",J115,0)</f>
        <v>0</v>
      </c>
      <c r="BJ115" s="26" t="s">
        <v>24</v>
      </c>
      <c r="BK115" s="215">
        <f>ROUND(I115*H115,2)</f>
        <v>0</v>
      </c>
      <c r="BL115" s="26" t="s">
        <v>286</v>
      </c>
      <c r="BM115" s="26" t="s">
        <v>8855</v>
      </c>
    </row>
    <row r="116" s="1" customFormat="1">
      <c r="B116" s="48"/>
      <c r="D116" s="216" t="s">
        <v>288</v>
      </c>
      <c r="F116" s="217" t="s">
        <v>7956</v>
      </c>
      <c r="I116" s="218"/>
      <c r="L116" s="48"/>
      <c r="M116" s="219"/>
      <c r="N116" s="49"/>
      <c r="O116" s="49"/>
      <c r="P116" s="49"/>
      <c r="Q116" s="49"/>
      <c r="R116" s="49"/>
      <c r="S116" s="49"/>
      <c r="T116" s="87"/>
      <c r="AT116" s="26" t="s">
        <v>288</v>
      </c>
      <c r="AU116" s="26" t="s">
        <v>87</v>
      </c>
    </row>
    <row r="117" s="1" customFormat="1" ht="25.5" customHeight="1">
      <c r="B117" s="203"/>
      <c r="C117" s="204" t="s">
        <v>321</v>
      </c>
      <c r="D117" s="204" t="s">
        <v>282</v>
      </c>
      <c r="E117" s="205" t="s">
        <v>7958</v>
      </c>
      <c r="F117" s="206" t="s">
        <v>7959</v>
      </c>
      <c r="G117" s="207" t="s">
        <v>470</v>
      </c>
      <c r="H117" s="208">
        <v>57.048000000000002</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8856</v>
      </c>
    </row>
    <row r="118" s="1" customFormat="1">
      <c r="B118" s="48"/>
      <c r="D118" s="216" t="s">
        <v>288</v>
      </c>
      <c r="F118" s="217" t="s">
        <v>7961</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8857</v>
      </c>
      <c r="H119" s="242">
        <v>57.048000000000002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4" customFormat="1">
      <c r="B120" s="247"/>
      <c r="D120" s="216" t="s">
        <v>402</v>
      </c>
      <c r="E120" s="248" t="s">
        <v>5</v>
      </c>
      <c r="F120" s="249" t="s">
        <v>405</v>
      </c>
      <c r="H120" s="250">
        <v>57.048000000000002</v>
      </c>
      <c r="I120" s="251"/>
      <c r="L120" s="247"/>
      <c r="M120" s="252"/>
      <c r="N120" s="253"/>
      <c r="O120" s="253"/>
      <c r="P120" s="253"/>
      <c r="Q120" s="253"/>
      <c r="R120" s="253"/>
      <c r="S120" s="253"/>
      <c r="T120" s="254"/>
      <c r="AT120" s="248" t="s">
        <v>402</v>
      </c>
      <c r="AU120" s="248" t="s">
        <v>87</v>
      </c>
      <c r="AV120" s="14" t="s">
        <v>286</v>
      </c>
      <c r="AW120" s="14" t="s">
        <v>43</v>
      </c>
      <c r="AX120" s="14" t="s">
        <v>24</v>
      </c>
      <c r="AY120" s="248" t="s">
        <v>281</v>
      </c>
    </row>
    <row r="121" s="1" customFormat="1" ht="25.5" customHeight="1">
      <c r="B121" s="203"/>
      <c r="C121" s="204" t="s">
        <v>29</v>
      </c>
      <c r="D121" s="204" t="s">
        <v>282</v>
      </c>
      <c r="E121" s="205" t="s">
        <v>8858</v>
      </c>
      <c r="F121" s="206" t="s">
        <v>8859</v>
      </c>
      <c r="G121" s="207" t="s">
        <v>470</v>
      </c>
      <c r="H121" s="208">
        <v>7.149</v>
      </c>
      <c r="I121" s="209"/>
      <c r="J121" s="210">
        <f>ROUND(I121*H121,2)</f>
        <v>0</v>
      </c>
      <c r="K121" s="206" t="s">
        <v>389</v>
      </c>
      <c r="L121" s="48"/>
      <c r="M121" s="211" t="s">
        <v>5</v>
      </c>
      <c r="N121" s="212" t="s">
        <v>51</v>
      </c>
      <c r="O121" s="49"/>
      <c r="P121" s="213">
        <f>O121*H121</f>
        <v>0</v>
      </c>
      <c r="Q121" s="213">
        <v>0</v>
      </c>
      <c r="R121" s="213">
        <f>Q121*H121</f>
        <v>0</v>
      </c>
      <c r="S121" s="213">
        <v>0</v>
      </c>
      <c r="T121" s="214">
        <f>S121*H121</f>
        <v>0</v>
      </c>
      <c r="AR121" s="26" t="s">
        <v>286</v>
      </c>
      <c r="AT121" s="26" t="s">
        <v>282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286</v>
      </c>
      <c r="BM121" s="26" t="s">
        <v>8860</v>
      </c>
    </row>
    <row r="122" s="1" customFormat="1">
      <c r="B122" s="48"/>
      <c r="D122" s="216" t="s">
        <v>288</v>
      </c>
      <c r="F122" s="217" t="s">
        <v>8861</v>
      </c>
      <c r="I122" s="218"/>
      <c r="L122" s="48"/>
      <c r="M122" s="220"/>
      <c r="N122" s="221"/>
      <c r="O122" s="221"/>
      <c r="P122" s="221"/>
      <c r="Q122" s="221"/>
      <c r="R122" s="221"/>
      <c r="S122" s="221"/>
      <c r="T122" s="222"/>
      <c r="AT122" s="26" t="s">
        <v>288</v>
      </c>
      <c r="AU122" s="26" t="s">
        <v>87</v>
      </c>
    </row>
    <row r="123" s="1" customFormat="1" ht="6.96" customHeight="1">
      <c r="B123" s="69"/>
      <c r="C123" s="70"/>
      <c r="D123" s="70"/>
      <c r="E123" s="70"/>
      <c r="F123" s="70"/>
      <c r="G123" s="70"/>
      <c r="H123" s="70"/>
      <c r="I123" s="164"/>
      <c r="J123" s="70"/>
      <c r="K123" s="70"/>
      <c r="L123" s="48"/>
    </row>
  </sheetData>
  <autoFilter ref="C84:K122"/>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8862</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99.25" customHeight="1">
      <c r="B26" s="146"/>
      <c r="C26" s="147"/>
      <c r="D26" s="147"/>
      <c r="E26" s="46" t="s">
        <v>8823</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ROUND(SUM(BE90:BE244), 2)</f>
        <v>0</v>
      </c>
      <c r="G32" s="49"/>
      <c r="H32" s="49"/>
      <c r="I32" s="156">
        <v>0.20999999999999999</v>
      </c>
      <c r="J32" s="155">
        <f>ROUND(ROUND((SUM(BE90:BE244)), 2)*I32, 2)</f>
        <v>0</v>
      </c>
      <c r="K32" s="53"/>
    </row>
    <row r="33" s="1" customFormat="1" ht="14.4" customHeight="1">
      <c r="B33" s="48"/>
      <c r="C33" s="49"/>
      <c r="D33" s="49"/>
      <c r="E33" s="57" t="s">
        <v>52</v>
      </c>
      <c r="F33" s="155">
        <f>ROUND(SUM(BF90:BF244), 2)</f>
        <v>0</v>
      </c>
      <c r="G33" s="49"/>
      <c r="H33" s="49"/>
      <c r="I33" s="156">
        <v>0.14999999999999999</v>
      </c>
      <c r="J33" s="155">
        <f>ROUND(ROUND((SUM(BF90:BF244)), 2)*I33, 2)</f>
        <v>0</v>
      </c>
      <c r="K33" s="53"/>
    </row>
    <row r="34" hidden="1" s="1" customFormat="1" ht="14.4" customHeight="1">
      <c r="B34" s="48"/>
      <c r="C34" s="49"/>
      <c r="D34" s="49"/>
      <c r="E34" s="57" t="s">
        <v>53</v>
      </c>
      <c r="F34" s="155">
        <f>ROUND(SUM(BG90:BG244), 2)</f>
        <v>0</v>
      </c>
      <c r="G34" s="49"/>
      <c r="H34" s="49"/>
      <c r="I34" s="156">
        <v>0.20999999999999999</v>
      </c>
      <c r="J34" s="155">
        <v>0</v>
      </c>
      <c r="K34" s="53"/>
    </row>
    <row r="35" hidden="1" s="1" customFormat="1" ht="14.4" customHeight="1">
      <c r="B35" s="48"/>
      <c r="C35" s="49"/>
      <c r="D35" s="49"/>
      <c r="E35" s="57" t="s">
        <v>54</v>
      </c>
      <c r="F35" s="155">
        <f>ROUND(SUM(BH90:BH244), 2)</f>
        <v>0</v>
      </c>
      <c r="G35" s="49"/>
      <c r="H35" s="49"/>
      <c r="I35" s="156">
        <v>0.14999999999999999</v>
      </c>
      <c r="J35" s="155">
        <v>0</v>
      </c>
      <c r="K35" s="53"/>
    </row>
    <row r="36" hidden="1" s="1" customFormat="1" ht="14.4" customHeight="1">
      <c r="B36" s="48"/>
      <c r="C36" s="49"/>
      <c r="D36" s="49"/>
      <c r="E36" s="57" t="s">
        <v>55</v>
      </c>
      <c r="F36" s="155">
        <f>ROUND(SUM(BI90:BI244),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I011_2 - Architektonicko-stavební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379</v>
      </c>
      <c r="E61" s="176"/>
      <c r="F61" s="176"/>
      <c r="G61" s="176"/>
      <c r="H61" s="176"/>
      <c r="I61" s="177"/>
      <c r="J61" s="178">
        <f>J91</f>
        <v>0</v>
      </c>
      <c r="K61" s="179"/>
    </row>
    <row r="62" s="11" customFormat="1" ht="19.92" customHeight="1">
      <c r="B62" s="223"/>
      <c r="C62" s="224"/>
      <c r="D62" s="225" t="s">
        <v>380</v>
      </c>
      <c r="E62" s="226"/>
      <c r="F62" s="226"/>
      <c r="G62" s="226"/>
      <c r="H62" s="226"/>
      <c r="I62" s="227"/>
      <c r="J62" s="228">
        <f>J92</f>
        <v>0</v>
      </c>
      <c r="K62" s="229"/>
    </row>
    <row r="63" s="11" customFormat="1" ht="19.92" customHeight="1">
      <c r="B63" s="223"/>
      <c r="C63" s="224"/>
      <c r="D63" s="225" t="s">
        <v>526</v>
      </c>
      <c r="E63" s="226"/>
      <c r="F63" s="226"/>
      <c r="G63" s="226"/>
      <c r="H63" s="226"/>
      <c r="I63" s="227"/>
      <c r="J63" s="228">
        <f>J128</f>
        <v>0</v>
      </c>
      <c r="K63" s="229"/>
    </row>
    <row r="64" s="11" customFormat="1" ht="19.92" customHeight="1">
      <c r="B64" s="223"/>
      <c r="C64" s="224"/>
      <c r="D64" s="225" t="s">
        <v>527</v>
      </c>
      <c r="E64" s="226"/>
      <c r="F64" s="226"/>
      <c r="G64" s="226"/>
      <c r="H64" s="226"/>
      <c r="I64" s="227"/>
      <c r="J64" s="228">
        <f>J168</f>
        <v>0</v>
      </c>
      <c r="K64" s="229"/>
    </row>
    <row r="65" s="11" customFormat="1" ht="19.92" customHeight="1">
      <c r="B65" s="223"/>
      <c r="C65" s="224"/>
      <c r="D65" s="225" t="s">
        <v>535</v>
      </c>
      <c r="E65" s="226"/>
      <c r="F65" s="226"/>
      <c r="G65" s="226"/>
      <c r="H65" s="226"/>
      <c r="I65" s="227"/>
      <c r="J65" s="228">
        <f>J204</f>
        <v>0</v>
      </c>
      <c r="K65" s="229"/>
    </row>
    <row r="66" s="11" customFormat="1" ht="19.92" customHeight="1">
      <c r="B66" s="223"/>
      <c r="C66" s="224"/>
      <c r="D66" s="225" t="s">
        <v>382</v>
      </c>
      <c r="E66" s="226"/>
      <c r="F66" s="226"/>
      <c r="G66" s="226"/>
      <c r="H66" s="226"/>
      <c r="I66" s="227"/>
      <c r="J66" s="228">
        <f>J239</f>
        <v>0</v>
      </c>
      <c r="K66" s="229"/>
    </row>
    <row r="67" s="8" customFormat="1" ht="24.96" customHeight="1">
      <c r="B67" s="173"/>
      <c r="C67" s="174"/>
      <c r="D67" s="175" t="s">
        <v>536</v>
      </c>
      <c r="E67" s="176"/>
      <c r="F67" s="176"/>
      <c r="G67" s="176"/>
      <c r="H67" s="176"/>
      <c r="I67" s="177"/>
      <c r="J67" s="178">
        <f>J242</f>
        <v>0</v>
      </c>
      <c r="K67" s="179"/>
    </row>
    <row r="68" s="11" customFormat="1" ht="19.92" customHeight="1">
      <c r="B68" s="223"/>
      <c r="C68" s="224"/>
      <c r="D68" s="225" t="s">
        <v>545</v>
      </c>
      <c r="E68" s="226"/>
      <c r="F68" s="226"/>
      <c r="G68" s="226"/>
      <c r="H68" s="226"/>
      <c r="I68" s="227"/>
      <c r="J68" s="228">
        <f>J243</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8821</v>
      </c>
      <c r="F80" s="1"/>
      <c r="G80" s="1"/>
      <c r="H80" s="1"/>
      <c r="L80" s="48"/>
    </row>
    <row r="81" s="1" customFormat="1" ht="14.4" customHeight="1">
      <c r="B81" s="48"/>
      <c r="C81" s="76" t="s">
        <v>256</v>
      </c>
      <c r="L81" s="48"/>
    </row>
    <row r="82" s="1" customFormat="1" ht="17.25" customHeight="1">
      <c r="B82" s="48"/>
      <c r="E82" s="79" t="str">
        <f>E11</f>
        <v>I011_2 - Architektonicko-stavební řešení</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P91+P242</f>
        <v>0</v>
      </c>
      <c r="Q90" s="84"/>
      <c r="R90" s="189">
        <f>R91+R242</f>
        <v>44.390783631127995</v>
      </c>
      <c r="S90" s="84"/>
      <c r="T90" s="190">
        <f>T91+T242</f>
        <v>0</v>
      </c>
      <c r="AT90" s="26" t="s">
        <v>79</v>
      </c>
      <c r="AU90" s="26" t="s">
        <v>262</v>
      </c>
      <c r="BK90" s="191">
        <f>BK91+BK242</f>
        <v>0</v>
      </c>
    </row>
    <row r="91" s="10" customFormat="1" ht="37.44" customHeight="1">
      <c r="B91" s="192"/>
      <c r="D91" s="193" t="s">
        <v>79</v>
      </c>
      <c r="E91" s="194" t="s">
        <v>383</v>
      </c>
      <c r="F91" s="194" t="s">
        <v>384</v>
      </c>
      <c r="I91" s="195"/>
      <c r="J91" s="196">
        <f>BK91</f>
        <v>0</v>
      </c>
      <c r="L91" s="192"/>
      <c r="M91" s="197"/>
      <c r="N91" s="198"/>
      <c r="O91" s="198"/>
      <c r="P91" s="199">
        <f>P92+P128+P168+P204+P239</f>
        <v>0</v>
      </c>
      <c r="Q91" s="198"/>
      <c r="R91" s="199">
        <f>R92+R128+R168+R204+R239</f>
        <v>44.390783631127995</v>
      </c>
      <c r="S91" s="198"/>
      <c r="T91" s="200">
        <f>T92+T128+T168+T204+T239</f>
        <v>0</v>
      </c>
      <c r="AR91" s="193" t="s">
        <v>24</v>
      </c>
      <c r="AT91" s="201" t="s">
        <v>79</v>
      </c>
      <c r="AU91" s="201" t="s">
        <v>80</v>
      </c>
      <c r="AY91" s="193" t="s">
        <v>281</v>
      </c>
      <c r="BK91" s="202">
        <f>BK92+BK128+BK168+BK204+BK239</f>
        <v>0</v>
      </c>
    </row>
    <row r="92" s="10" customFormat="1" ht="19.92" customHeight="1">
      <c r="B92" s="192"/>
      <c r="D92" s="193" t="s">
        <v>79</v>
      </c>
      <c r="E92" s="230" t="s">
        <v>24</v>
      </c>
      <c r="F92" s="230" t="s">
        <v>385</v>
      </c>
      <c r="I92" s="195"/>
      <c r="J92" s="231">
        <f>BK92</f>
        <v>0</v>
      </c>
      <c r="L92" s="192"/>
      <c r="M92" s="197"/>
      <c r="N92" s="198"/>
      <c r="O92" s="198"/>
      <c r="P92" s="199">
        <f>SUM(P93:P127)</f>
        <v>0</v>
      </c>
      <c r="Q92" s="198"/>
      <c r="R92" s="199">
        <f>SUM(R93:R127)</f>
        <v>0</v>
      </c>
      <c r="S92" s="198"/>
      <c r="T92" s="200">
        <f>SUM(T93:T127)</f>
        <v>0</v>
      </c>
      <c r="AR92" s="193" t="s">
        <v>24</v>
      </c>
      <c r="AT92" s="201" t="s">
        <v>79</v>
      </c>
      <c r="AU92" s="201" t="s">
        <v>24</v>
      </c>
      <c r="AY92" s="193" t="s">
        <v>281</v>
      </c>
      <c r="BK92" s="202">
        <f>SUM(BK93:BK127)</f>
        <v>0</v>
      </c>
    </row>
    <row r="93" s="1" customFormat="1" ht="16.5" customHeight="1">
      <c r="B93" s="203"/>
      <c r="C93" s="204" t="s">
        <v>24</v>
      </c>
      <c r="D93" s="204" t="s">
        <v>282</v>
      </c>
      <c r="E93" s="205" t="s">
        <v>8863</v>
      </c>
      <c r="F93" s="206" t="s">
        <v>8864</v>
      </c>
      <c r="G93" s="207" t="s">
        <v>394</v>
      </c>
      <c r="H93" s="208">
        <v>8</v>
      </c>
      <c r="I93" s="209"/>
      <c r="J93" s="210">
        <f>ROUND(I93*H93,2)</f>
        <v>0</v>
      </c>
      <c r="K93" s="206" t="s">
        <v>389</v>
      </c>
      <c r="L93" s="48"/>
      <c r="M93" s="211" t="s">
        <v>5</v>
      </c>
      <c r="N93" s="212" t="s">
        <v>51</v>
      </c>
      <c r="O93" s="49"/>
      <c r="P93" s="213">
        <f>O93*H93</f>
        <v>0</v>
      </c>
      <c r="Q93" s="213">
        <v>0</v>
      </c>
      <c r="R93" s="213">
        <f>Q93*H93</f>
        <v>0</v>
      </c>
      <c r="S93" s="213">
        <v>0</v>
      </c>
      <c r="T93" s="214">
        <f>S93*H93</f>
        <v>0</v>
      </c>
      <c r="AR93" s="26" t="s">
        <v>286</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8865</v>
      </c>
    </row>
    <row r="94" s="1" customFormat="1">
      <c r="B94" s="48"/>
      <c r="D94" s="216" t="s">
        <v>288</v>
      </c>
      <c r="F94" s="217" t="s">
        <v>8866</v>
      </c>
      <c r="I94" s="218"/>
      <c r="L94" s="48"/>
      <c r="M94" s="219"/>
      <c r="N94" s="49"/>
      <c r="O94" s="49"/>
      <c r="P94" s="49"/>
      <c r="Q94" s="49"/>
      <c r="R94" s="49"/>
      <c r="S94" s="49"/>
      <c r="T94" s="87"/>
      <c r="AT94" s="26" t="s">
        <v>288</v>
      </c>
      <c r="AU94" s="26" t="s">
        <v>87</v>
      </c>
    </row>
    <row r="95" s="12" customFormat="1">
      <c r="B95" s="232"/>
      <c r="D95" s="216" t="s">
        <v>402</v>
      </c>
      <c r="E95" s="233" t="s">
        <v>5</v>
      </c>
      <c r="F95" s="234" t="s">
        <v>8867</v>
      </c>
      <c r="H95" s="233" t="s">
        <v>5</v>
      </c>
      <c r="I95" s="235"/>
      <c r="L95" s="232"/>
      <c r="M95" s="236"/>
      <c r="N95" s="237"/>
      <c r="O95" s="237"/>
      <c r="P95" s="237"/>
      <c r="Q95" s="237"/>
      <c r="R95" s="237"/>
      <c r="S95" s="237"/>
      <c r="T95" s="238"/>
      <c r="AT95" s="233" t="s">
        <v>402</v>
      </c>
      <c r="AU95" s="233" t="s">
        <v>87</v>
      </c>
      <c r="AV95" s="12" t="s">
        <v>24</v>
      </c>
      <c r="AW95" s="12" t="s">
        <v>43</v>
      </c>
      <c r="AX95" s="12" t="s">
        <v>80</v>
      </c>
      <c r="AY95" s="233" t="s">
        <v>281</v>
      </c>
    </row>
    <row r="96" s="13" customFormat="1">
      <c r="B96" s="239"/>
      <c r="D96" s="216" t="s">
        <v>402</v>
      </c>
      <c r="E96" s="240" t="s">
        <v>5</v>
      </c>
      <c r="F96" s="241" t="s">
        <v>8868</v>
      </c>
      <c r="H96" s="242">
        <v>8</v>
      </c>
      <c r="I96" s="243"/>
      <c r="L96" s="239"/>
      <c r="M96" s="244"/>
      <c r="N96" s="245"/>
      <c r="O96" s="245"/>
      <c r="P96" s="245"/>
      <c r="Q96" s="245"/>
      <c r="R96" s="245"/>
      <c r="S96" s="245"/>
      <c r="T96" s="246"/>
      <c r="AT96" s="240" t="s">
        <v>402</v>
      </c>
      <c r="AU96" s="240" t="s">
        <v>87</v>
      </c>
      <c r="AV96" s="13" t="s">
        <v>87</v>
      </c>
      <c r="AW96" s="13" t="s">
        <v>43</v>
      </c>
      <c r="AX96" s="13" t="s">
        <v>80</v>
      </c>
      <c r="AY96" s="240" t="s">
        <v>281</v>
      </c>
    </row>
    <row r="97" s="14" customFormat="1">
      <c r="B97" s="247"/>
      <c r="D97" s="216" t="s">
        <v>402</v>
      </c>
      <c r="E97" s="248" t="s">
        <v>5</v>
      </c>
      <c r="F97" s="249" t="s">
        <v>405</v>
      </c>
      <c r="H97" s="250">
        <v>8</v>
      </c>
      <c r="I97" s="251"/>
      <c r="L97" s="247"/>
      <c r="M97" s="252"/>
      <c r="N97" s="253"/>
      <c r="O97" s="253"/>
      <c r="P97" s="253"/>
      <c r="Q97" s="253"/>
      <c r="R97" s="253"/>
      <c r="S97" s="253"/>
      <c r="T97" s="254"/>
      <c r="AT97" s="248" t="s">
        <v>402</v>
      </c>
      <c r="AU97" s="248" t="s">
        <v>87</v>
      </c>
      <c r="AV97" s="14" t="s">
        <v>286</v>
      </c>
      <c r="AW97" s="14" t="s">
        <v>43</v>
      </c>
      <c r="AX97" s="14" t="s">
        <v>24</v>
      </c>
      <c r="AY97" s="248" t="s">
        <v>281</v>
      </c>
    </row>
    <row r="98" s="1" customFormat="1" ht="16.5" customHeight="1">
      <c r="B98" s="203"/>
      <c r="C98" s="204" t="s">
        <v>87</v>
      </c>
      <c r="D98" s="204" t="s">
        <v>282</v>
      </c>
      <c r="E98" s="205" t="s">
        <v>452</v>
      </c>
      <c r="F98" s="206" t="s">
        <v>453</v>
      </c>
      <c r="G98" s="207" t="s">
        <v>408</v>
      </c>
      <c r="H98" s="208">
        <v>6.4000000000000004</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8869</v>
      </c>
    </row>
    <row r="99" s="1" customFormat="1">
      <c r="B99" s="48"/>
      <c r="D99" s="216" t="s">
        <v>288</v>
      </c>
      <c r="F99" s="217" t="s">
        <v>455</v>
      </c>
      <c r="I99" s="218"/>
      <c r="L99" s="48"/>
      <c r="M99" s="219"/>
      <c r="N99" s="49"/>
      <c r="O99" s="49"/>
      <c r="P99" s="49"/>
      <c r="Q99" s="49"/>
      <c r="R99" s="49"/>
      <c r="S99" s="49"/>
      <c r="T99" s="87"/>
      <c r="AT99" s="26" t="s">
        <v>288</v>
      </c>
      <c r="AU99" s="26" t="s">
        <v>87</v>
      </c>
    </row>
    <row r="100" s="12" customFormat="1">
      <c r="B100" s="232"/>
      <c r="D100" s="216" t="s">
        <v>402</v>
      </c>
      <c r="E100" s="233" t="s">
        <v>5</v>
      </c>
      <c r="F100" s="234" t="s">
        <v>8870</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8871</v>
      </c>
      <c r="H101" s="242">
        <v>6.4000000000000004</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6.4000000000000004</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04" t="s">
        <v>294</v>
      </c>
      <c r="D103" s="204" t="s">
        <v>282</v>
      </c>
      <c r="E103" s="205" t="s">
        <v>4967</v>
      </c>
      <c r="F103" s="206" t="s">
        <v>4968</v>
      </c>
      <c r="G103" s="207" t="s">
        <v>408</v>
      </c>
      <c r="H103" s="208">
        <v>61.75</v>
      </c>
      <c r="I103" s="209"/>
      <c r="J103" s="210">
        <f>ROUND(I103*H103,2)</f>
        <v>0</v>
      </c>
      <c r="K103" s="206" t="s">
        <v>389</v>
      </c>
      <c r="L103" s="48"/>
      <c r="M103" s="211" t="s">
        <v>5</v>
      </c>
      <c r="N103" s="212" t="s">
        <v>51</v>
      </c>
      <c r="O103" s="49"/>
      <c r="P103" s="213">
        <f>O103*H103</f>
        <v>0</v>
      </c>
      <c r="Q103" s="213">
        <v>0</v>
      </c>
      <c r="R103" s="213">
        <f>Q103*H103</f>
        <v>0</v>
      </c>
      <c r="S103" s="213">
        <v>0</v>
      </c>
      <c r="T103" s="214">
        <f>S103*H103</f>
        <v>0</v>
      </c>
      <c r="AR103" s="26" t="s">
        <v>286</v>
      </c>
      <c r="AT103" s="26" t="s">
        <v>282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8872</v>
      </c>
    </row>
    <row r="104" s="1" customFormat="1">
      <c r="B104" s="48"/>
      <c r="D104" s="216" t="s">
        <v>288</v>
      </c>
      <c r="F104" s="217" t="s">
        <v>4970</v>
      </c>
      <c r="I104" s="218"/>
      <c r="L104" s="48"/>
      <c r="M104" s="219"/>
      <c r="N104" s="49"/>
      <c r="O104" s="49"/>
      <c r="P104" s="49"/>
      <c r="Q104" s="49"/>
      <c r="R104" s="49"/>
      <c r="S104" s="49"/>
      <c r="T104" s="87"/>
      <c r="AT104" s="26" t="s">
        <v>288</v>
      </c>
      <c r="AU104" s="26" t="s">
        <v>87</v>
      </c>
    </row>
    <row r="105" s="12" customFormat="1">
      <c r="B105" s="232"/>
      <c r="D105" s="216" t="s">
        <v>402</v>
      </c>
      <c r="E105" s="233" t="s">
        <v>5</v>
      </c>
      <c r="F105" s="234" t="s">
        <v>8873</v>
      </c>
      <c r="H105" s="233" t="s">
        <v>5</v>
      </c>
      <c r="I105" s="235"/>
      <c r="L105" s="232"/>
      <c r="M105" s="236"/>
      <c r="N105" s="237"/>
      <c r="O105" s="237"/>
      <c r="P105" s="237"/>
      <c r="Q105" s="237"/>
      <c r="R105" s="237"/>
      <c r="S105" s="237"/>
      <c r="T105" s="238"/>
      <c r="AT105" s="233" t="s">
        <v>402</v>
      </c>
      <c r="AU105" s="233" t="s">
        <v>87</v>
      </c>
      <c r="AV105" s="12" t="s">
        <v>24</v>
      </c>
      <c r="AW105" s="12" t="s">
        <v>43</v>
      </c>
      <c r="AX105" s="12" t="s">
        <v>80</v>
      </c>
      <c r="AY105" s="233" t="s">
        <v>281</v>
      </c>
    </row>
    <row r="106" s="13" customFormat="1">
      <c r="B106" s="239"/>
      <c r="D106" s="216" t="s">
        <v>402</v>
      </c>
      <c r="E106" s="240" t="s">
        <v>5</v>
      </c>
      <c r="F106" s="241" t="s">
        <v>8874</v>
      </c>
      <c r="H106" s="242">
        <v>59</v>
      </c>
      <c r="I106" s="243"/>
      <c r="L106" s="239"/>
      <c r="M106" s="244"/>
      <c r="N106" s="245"/>
      <c r="O106" s="245"/>
      <c r="P106" s="245"/>
      <c r="Q106" s="245"/>
      <c r="R106" s="245"/>
      <c r="S106" s="245"/>
      <c r="T106" s="246"/>
      <c r="AT106" s="240" t="s">
        <v>402</v>
      </c>
      <c r="AU106" s="240" t="s">
        <v>87</v>
      </c>
      <c r="AV106" s="13" t="s">
        <v>87</v>
      </c>
      <c r="AW106" s="13" t="s">
        <v>43</v>
      </c>
      <c r="AX106" s="13" t="s">
        <v>80</v>
      </c>
      <c r="AY106" s="240" t="s">
        <v>281</v>
      </c>
    </row>
    <row r="107" s="12" customFormat="1">
      <c r="B107" s="232"/>
      <c r="D107" s="216" t="s">
        <v>402</v>
      </c>
      <c r="E107" s="233" t="s">
        <v>5</v>
      </c>
      <c r="F107" s="234" t="s">
        <v>8875</v>
      </c>
      <c r="H107" s="233" t="s">
        <v>5</v>
      </c>
      <c r="I107" s="235"/>
      <c r="L107" s="232"/>
      <c r="M107" s="236"/>
      <c r="N107" s="237"/>
      <c r="O107" s="237"/>
      <c r="P107" s="237"/>
      <c r="Q107" s="237"/>
      <c r="R107" s="237"/>
      <c r="S107" s="237"/>
      <c r="T107" s="238"/>
      <c r="AT107" s="233" t="s">
        <v>402</v>
      </c>
      <c r="AU107" s="233" t="s">
        <v>87</v>
      </c>
      <c r="AV107" s="12" t="s">
        <v>24</v>
      </c>
      <c r="AW107" s="12" t="s">
        <v>43</v>
      </c>
      <c r="AX107" s="12" t="s">
        <v>80</v>
      </c>
      <c r="AY107" s="233" t="s">
        <v>281</v>
      </c>
    </row>
    <row r="108" s="13" customFormat="1">
      <c r="B108" s="239"/>
      <c r="D108" s="216" t="s">
        <v>402</v>
      </c>
      <c r="E108" s="240" t="s">
        <v>5</v>
      </c>
      <c r="F108" s="241" t="s">
        <v>8876</v>
      </c>
      <c r="H108" s="242">
        <v>2.75</v>
      </c>
      <c r="I108" s="243"/>
      <c r="L108" s="239"/>
      <c r="M108" s="244"/>
      <c r="N108" s="245"/>
      <c r="O108" s="245"/>
      <c r="P108" s="245"/>
      <c r="Q108" s="245"/>
      <c r="R108" s="245"/>
      <c r="S108" s="245"/>
      <c r="T108" s="246"/>
      <c r="AT108" s="240" t="s">
        <v>402</v>
      </c>
      <c r="AU108" s="240" t="s">
        <v>87</v>
      </c>
      <c r="AV108" s="13" t="s">
        <v>87</v>
      </c>
      <c r="AW108" s="13" t="s">
        <v>43</v>
      </c>
      <c r="AX108" s="13" t="s">
        <v>80</v>
      </c>
      <c r="AY108" s="240" t="s">
        <v>281</v>
      </c>
    </row>
    <row r="109" s="14" customFormat="1">
      <c r="B109" s="247"/>
      <c r="D109" s="216" t="s">
        <v>402</v>
      </c>
      <c r="E109" s="248" t="s">
        <v>5</v>
      </c>
      <c r="F109" s="249" t="s">
        <v>405</v>
      </c>
      <c r="H109" s="250">
        <v>61.75</v>
      </c>
      <c r="I109" s="251"/>
      <c r="L109" s="247"/>
      <c r="M109" s="252"/>
      <c r="N109" s="253"/>
      <c r="O109" s="253"/>
      <c r="P109" s="253"/>
      <c r="Q109" s="253"/>
      <c r="R109" s="253"/>
      <c r="S109" s="253"/>
      <c r="T109" s="254"/>
      <c r="AT109" s="248" t="s">
        <v>402</v>
      </c>
      <c r="AU109" s="248" t="s">
        <v>87</v>
      </c>
      <c r="AV109" s="14" t="s">
        <v>286</v>
      </c>
      <c r="AW109" s="14" t="s">
        <v>43</v>
      </c>
      <c r="AX109" s="14" t="s">
        <v>24</v>
      </c>
      <c r="AY109" s="248" t="s">
        <v>281</v>
      </c>
    </row>
    <row r="110" s="1" customFormat="1" ht="16.5" customHeight="1">
      <c r="B110" s="203"/>
      <c r="C110" s="204" t="s">
        <v>286</v>
      </c>
      <c r="D110" s="204" t="s">
        <v>282</v>
      </c>
      <c r="E110" s="205" t="s">
        <v>8877</v>
      </c>
      <c r="F110" s="206" t="s">
        <v>8878</v>
      </c>
      <c r="G110" s="207" t="s">
        <v>408</v>
      </c>
      <c r="H110" s="208">
        <v>1.6000000000000001</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286</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286</v>
      </c>
      <c r="BM110" s="26" t="s">
        <v>8879</v>
      </c>
    </row>
    <row r="111" s="1" customFormat="1">
      <c r="B111" s="48"/>
      <c r="D111" s="216" t="s">
        <v>288</v>
      </c>
      <c r="F111" s="217" t="s">
        <v>8880</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8881</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3" customFormat="1">
      <c r="B113" s="239"/>
      <c r="D113" s="216" t="s">
        <v>402</v>
      </c>
      <c r="E113" s="240" t="s">
        <v>5</v>
      </c>
      <c r="F113" s="241" t="s">
        <v>8882</v>
      </c>
      <c r="H113" s="242">
        <v>0.5</v>
      </c>
      <c r="I113" s="243"/>
      <c r="L113" s="239"/>
      <c r="M113" s="244"/>
      <c r="N113" s="245"/>
      <c r="O113" s="245"/>
      <c r="P113" s="245"/>
      <c r="Q113" s="245"/>
      <c r="R113" s="245"/>
      <c r="S113" s="245"/>
      <c r="T113" s="246"/>
      <c r="AT113" s="240" t="s">
        <v>402</v>
      </c>
      <c r="AU113" s="240" t="s">
        <v>87</v>
      </c>
      <c r="AV113" s="13" t="s">
        <v>87</v>
      </c>
      <c r="AW113" s="13" t="s">
        <v>43</v>
      </c>
      <c r="AX113" s="13" t="s">
        <v>80</v>
      </c>
      <c r="AY113" s="240" t="s">
        <v>281</v>
      </c>
    </row>
    <row r="114" s="12" customFormat="1">
      <c r="B114" s="232"/>
      <c r="D114" s="216" t="s">
        <v>402</v>
      </c>
      <c r="E114" s="233" t="s">
        <v>5</v>
      </c>
      <c r="F114" s="234" t="s">
        <v>8883</v>
      </c>
      <c r="H114" s="233" t="s">
        <v>5</v>
      </c>
      <c r="I114" s="235"/>
      <c r="L114" s="232"/>
      <c r="M114" s="236"/>
      <c r="N114" s="237"/>
      <c r="O114" s="237"/>
      <c r="P114" s="237"/>
      <c r="Q114" s="237"/>
      <c r="R114" s="237"/>
      <c r="S114" s="237"/>
      <c r="T114" s="238"/>
      <c r="AT114" s="233" t="s">
        <v>402</v>
      </c>
      <c r="AU114" s="233" t="s">
        <v>87</v>
      </c>
      <c r="AV114" s="12" t="s">
        <v>24</v>
      </c>
      <c r="AW114" s="12" t="s">
        <v>43</v>
      </c>
      <c r="AX114" s="12" t="s">
        <v>80</v>
      </c>
      <c r="AY114" s="233" t="s">
        <v>281</v>
      </c>
    </row>
    <row r="115" s="13" customFormat="1">
      <c r="B115" s="239"/>
      <c r="D115" s="216" t="s">
        <v>402</v>
      </c>
      <c r="E115" s="240" t="s">
        <v>5</v>
      </c>
      <c r="F115" s="241" t="s">
        <v>8884</v>
      </c>
      <c r="H115" s="242">
        <v>1.1000000000000001</v>
      </c>
      <c r="I115" s="243"/>
      <c r="L115" s="239"/>
      <c r="M115" s="244"/>
      <c r="N115" s="245"/>
      <c r="O115" s="245"/>
      <c r="P115" s="245"/>
      <c r="Q115" s="245"/>
      <c r="R115" s="245"/>
      <c r="S115" s="245"/>
      <c r="T115" s="246"/>
      <c r="AT115" s="240" t="s">
        <v>402</v>
      </c>
      <c r="AU115" s="240" t="s">
        <v>87</v>
      </c>
      <c r="AV115" s="13" t="s">
        <v>87</v>
      </c>
      <c r="AW115" s="13" t="s">
        <v>43</v>
      </c>
      <c r="AX115" s="13" t="s">
        <v>80</v>
      </c>
      <c r="AY115" s="240" t="s">
        <v>281</v>
      </c>
    </row>
    <row r="116" s="14" customFormat="1">
      <c r="B116" s="247"/>
      <c r="D116" s="216" t="s">
        <v>402</v>
      </c>
      <c r="E116" s="248" t="s">
        <v>5</v>
      </c>
      <c r="F116" s="249" t="s">
        <v>405</v>
      </c>
      <c r="H116" s="250">
        <v>1.6000000000000001</v>
      </c>
      <c r="I116" s="251"/>
      <c r="L116" s="247"/>
      <c r="M116" s="252"/>
      <c r="N116" s="253"/>
      <c r="O116" s="253"/>
      <c r="P116" s="253"/>
      <c r="Q116" s="253"/>
      <c r="R116" s="253"/>
      <c r="S116" s="253"/>
      <c r="T116" s="254"/>
      <c r="AT116" s="248" t="s">
        <v>402</v>
      </c>
      <c r="AU116" s="248" t="s">
        <v>87</v>
      </c>
      <c r="AV116" s="14" t="s">
        <v>286</v>
      </c>
      <c r="AW116" s="14" t="s">
        <v>43</v>
      </c>
      <c r="AX116" s="14" t="s">
        <v>24</v>
      </c>
      <c r="AY116" s="248" t="s">
        <v>281</v>
      </c>
    </row>
    <row r="117" s="1" customFormat="1" ht="16.5" customHeight="1">
      <c r="B117" s="203"/>
      <c r="C117" s="204" t="s">
        <v>280</v>
      </c>
      <c r="D117" s="204" t="s">
        <v>282</v>
      </c>
      <c r="E117" s="205" t="s">
        <v>458</v>
      </c>
      <c r="F117" s="206" t="s">
        <v>459</v>
      </c>
      <c r="G117" s="207" t="s">
        <v>408</v>
      </c>
      <c r="H117" s="208">
        <v>70.143000000000001</v>
      </c>
      <c r="I117" s="209"/>
      <c r="J117" s="210">
        <f>ROUND(I117*H117,2)</f>
        <v>0</v>
      </c>
      <c r="K117" s="206" t="s">
        <v>389</v>
      </c>
      <c r="L117" s="48"/>
      <c r="M117" s="211" t="s">
        <v>5</v>
      </c>
      <c r="N117" s="212" t="s">
        <v>51</v>
      </c>
      <c r="O117" s="49"/>
      <c r="P117" s="213">
        <f>O117*H117</f>
        <v>0</v>
      </c>
      <c r="Q117" s="213">
        <v>0</v>
      </c>
      <c r="R117" s="213">
        <f>Q117*H117</f>
        <v>0</v>
      </c>
      <c r="S117" s="213">
        <v>0</v>
      </c>
      <c r="T117" s="214">
        <f>S117*H117</f>
        <v>0</v>
      </c>
      <c r="AR117" s="26" t="s">
        <v>286</v>
      </c>
      <c r="AT117" s="26" t="s">
        <v>282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286</v>
      </c>
      <c r="BM117" s="26" t="s">
        <v>8885</v>
      </c>
    </row>
    <row r="118" s="1" customFormat="1">
      <c r="B118" s="48"/>
      <c r="D118" s="216" t="s">
        <v>288</v>
      </c>
      <c r="F118" s="217" t="s">
        <v>461</v>
      </c>
      <c r="I118" s="218"/>
      <c r="L118" s="48"/>
      <c r="M118" s="219"/>
      <c r="N118" s="49"/>
      <c r="O118" s="49"/>
      <c r="P118" s="49"/>
      <c r="Q118" s="49"/>
      <c r="R118" s="49"/>
      <c r="S118" s="49"/>
      <c r="T118" s="87"/>
      <c r="AT118" s="26" t="s">
        <v>288</v>
      </c>
      <c r="AU118" s="26" t="s">
        <v>87</v>
      </c>
    </row>
    <row r="119" s="13" customFormat="1">
      <c r="B119" s="239"/>
      <c r="D119" s="216" t="s">
        <v>402</v>
      </c>
      <c r="E119" s="240" t="s">
        <v>5</v>
      </c>
      <c r="F119" s="241" t="s">
        <v>8886</v>
      </c>
      <c r="H119" s="242">
        <v>0.39300000000000002</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3" customFormat="1">
      <c r="B120" s="239"/>
      <c r="D120" s="216" t="s">
        <v>402</v>
      </c>
      <c r="E120" s="240" t="s">
        <v>5</v>
      </c>
      <c r="F120" s="241" t="s">
        <v>8887</v>
      </c>
      <c r="H120" s="242">
        <v>6.4000000000000004</v>
      </c>
      <c r="I120" s="243"/>
      <c r="L120" s="239"/>
      <c r="M120" s="244"/>
      <c r="N120" s="245"/>
      <c r="O120" s="245"/>
      <c r="P120" s="245"/>
      <c r="Q120" s="245"/>
      <c r="R120" s="245"/>
      <c r="S120" s="245"/>
      <c r="T120" s="246"/>
      <c r="AT120" s="240" t="s">
        <v>402</v>
      </c>
      <c r="AU120" s="240" t="s">
        <v>87</v>
      </c>
      <c r="AV120" s="13" t="s">
        <v>87</v>
      </c>
      <c r="AW120" s="13" t="s">
        <v>43</v>
      </c>
      <c r="AX120" s="13" t="s">
        <v>80</v>
      </c>
      <c r="AY120" s="240" t="s">
        <v>281</v>
      </c>
    </row>
    <row r="121" s="13" customFormat="1">
      <c r="B121" s="239"/>
      <c r="D121" s="216" t="s">
        <v>402</v>
      </c>
      <c r="E121" s="240" t="s">
        <v>5</v>
      </c>
      <c r="F121" s="241" t="s">
        <v>8888</v>
      </c>
      <c r="H121" s="242">
        <v>61.75</v>
      </c>
      <c r="I121" s="243"/>
      <c r="L121" s="239"/>
      <c r="M121" s="244"/>
      <c r="N121" s="245"/>
      <c r="O121" s="245"/>
      <c r="P121" s="245"/>
      <c r="Q121" s="245"/>
      <c r="R121" s="245"/>
      <c r="S121" s="245"/>
      <c r="T121" s="246"/>
      <c r="AT121" s="240" t="s">
        <v>402</v>
      </c>
      <c r="AU121" s="240" t="s">
        <v>87</v>
      </c>
      <c r="AV121" s="13" t="s">
        <v>87</v>
      </c>
      <c r="AW121" s="13" t="s">
        <v>43</v>
      </c>
      <c r="AX121" s="13" t="s">
        <v>80</v>
      </c>
      <c r="AY121" s="240" t="s">
        <v>281</v>
      </c>
    </row>
    <row r="122" s="13" customFormat="1">
      <c r="B122" s="239"/>
      <c r="D122" s="216" t="s">
        <v>402</v>
      </c>
      <c r="E122" s="240" t="s">
        <v>5</v>
      </c>
      <c r="F122" s="241" t="s">
        <v>8889</v>
      </c>
      <c r="H122" s="242">
        <v>1.6000000000000001</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4" customFormat="1">
      <c r="B123" s="247"/>
      <c r="D123" s="216" t="s">
        <v>402</v>
      </c>
      <c r="E123" s="248" t="s">
        <v>5</v>
      </c>
      <c r="F123" s="249" t="s">
        <v>405</v>
      </c>
      <c r="H123" s="250">
        <v>70.143000000000001</v>
      </c>
      <c r="I123" s="251"/>
      <c r="L123" s="247"/>
      <c r="M123" s="252"/>
      <c r="N123" s="253"/>
      <c r="O123" s="253"/>
      <c r="P123" s="253"/>
      <c r="Q123" s="253"/>
      <c r="R123" s="253"/>
      <c r="S123" s="253"/>
      <c r="T123" s="254"/>
      <c r="AT123" s="248" t="s">
        <v>402</v>
      </c>
      <c r="AU123" s="248" t="s">
        <v>87</v>
      </c>
      <c r="AV123" s="14" t="s">
        <v>286</v>
      </c>
      <c r="AW123" s="14" t="s">
        <v>43</v>
      </c>
      <c r="AX123" s="14" t="s">
        <v>24</v>
      </c>
      <c r="AY123" s="248" t="s">
        <v>281</v>
      </c>
    </row>
    <row r="124" s="1" customFormat="1" ht="25.5" customHeight="1">
      <c r="B124" s="203"/>
      <c r="C124" s="204" t="s">
        <v>307</v>
      </c>
      <c r="D124" s="204" t="s">
        <v>282</v>
      </c>
      <c r="E124" s="205" t="s">
        <v>468</v>
      </c>
      <c r="F124" s="206" t="s">
        <v>8890</v>
      </c>
      <c r="G124" s="207" t="s">
        <v>470</v>
      </c>
      <c r="H124" s="208">
        <v>147.30000000000001</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286</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286</v>
      </c>
      <c r="BM124" s="26" t="s">
        <v>8891</v>
      </c>
    </row>
    <row r="125" s="1" customFormat="1">
      <c r="B125" s="48"/>
      <c r="D125" s="216" t="s">
        <v>288</v>
      </c>
      <c r="F125" s="217" t="s">
        <v>472</v>
      </c>
      <c r="I125" s="218"/>
      <c r="L125" s="48"/>
      <c r="M125" s="219"/>
      <c r="N125" s="49"/>
      <c r="O125" s="49"/>
      <c r="P125" s="49"/>
      <c r="Q125" s="49"/>
      <c r="R125" s="49"/>
      <c r="S125" s="49"/>
      <c r="T125" s="87"/>
      <c r="AT125" s="26" t="s">
        <v>288</v>
      </c>
      <c r="AU125" s="26" t="s">
        <v>87</v>
      </c>
    </row>
    <row r="126" s="13" customFormat="1">
      <c r="B126" s="239"/>
      <c r="D126" s="216" t="s">
        <v>402</v>
      </c>
      <c r="E126" s="240" t="s">
        <v>5</v>
      </c>
      <c r="F126" s="241" t="s">
        <v>8892</v>
      </c>
      <c r="H126" s="242">
        <v>147.30000000000001</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4" customFormat="1">
      <c r="B127" s="247"/>
      <c r="D127" s="216" t="s">
        <v>402</v>
      </c>
      <c r="E127" s="248" t="s">
        <v>5</v>
      </c>
      <c r="F127" s="249" t="s">
        <v>405</v>
      </c>
      <c r="H127" s="250">
        <v>147.30000000000001</v>
      </c>
      <c r="I127" s="251"/>
      <c r="L127" s="247"/>
      <c r="M127" s="252"/>
      <c r="N127" s="253"/>
      <c r="O127" s="253"/>
      <c r="P127" s="253"/>
      <c r="Q127" s="253"/>
      <c r="R127" s="253"/>
      <c r="S127" s="253"/>
      <c r="T127" s="254"/>
      <c r="AT127" s="248" t="s">
        <v>402</v>
      </c>
      <c r="AU127" s="248" t="s">
        <v>87</v>
      </c>
      <c r="AV127" s="14" t="s">
        <v>286</v>
      </c>
      <c r="AW127" s="14" t="s">
        <v>43</v>
      </c>
      <c r="AX127" s="14" t="s">
        <v>24</v>
      </c>
      <c r="AY127" s="248" t="s">
        <v>281</v>
      </c>
    </row>
    <row r="128" s="10" customFormat="1" ht="29.88" customHeight="1">
      <c r="B128" s="192"/>
      <c r="D128" s="193" t="s">
        <v>79</v>
      </c>
      <c r="E128" s="230" t="s">
        <v>87</v>
      </c>
      <c r="F128" s="230" t="s">
        <v>610</v>
      </c>
      <c r="I128" s="195"/>
      <c r="J128" s="231">
        <f>BK128</f>
        <v>0</v>
      </c>
      <c r="L128" s="192"/>
      <c r="M128" s="197"/>
      <c r="N128" s="198"/>
      <c r="O128" s="198"/>
      <c r="P128" s="199">
        <f>SUM(P129:P167)</f>
        <v>0</v>
      </c>
      <c r="Q128" s="198"/>
      <c r="R128" s="199">
        <f>SUM(R129:R167)</f>
        <v>32.997129391127999</v>
      </c>
      <c r="S128" s="198"/>
      <c r="T128" s="200">
        <f>SUM(T129:T167)</f>
        <v>0</v>
      </c>
      <c r="AR128" s="193" t="s">
        <v>24</v>
      </c>
      <c r="AT128" s="201" t="s">
        <v>79</v>
      </c>
      <c r="AU128" s="201" t="s">
        <v>24</v>
      </c>
      <c r="AY128" s="193" t="s">
        <v>281</v>
      </c>
      <c r="BK128" s="202">
        <f>SUM(BK129:BK167)</f>
        <v>0</v>
      </c>
    </row>
    <row r="129" s="1" customFormat="1" ht="16.5" customHeight="1">
      <c r="B129" s="203"/>
      <c r="C129" s="204" t="s">
        <v>311</v>
      </c>
      <c r="D129" s="204" t="s">
        <v>282</v>
      </c>
      <c r="E129" s="205" t="s">
        <v>8893</v>
      </c>
      <c r="F129" s="206" t="s">
        <v>8894</v>
      </c>
      <c r="G129" s="207" t="s">
        <v>408</v>
      </c>
      <c r="H129" s="208">
        <v>7.04</v>
      </c>
      <c r="I129" s="209"/>
      <c r="J129" s="210">
        <f>ROUND(I129*H129,2)</f>
        <v>0</v>
      </c>
      <c r="K129" s="206" t="s">
        <v>389</v>
      </c>
      <c r="L129" s="48"/>
      <c r="M129" s="211" t="s">
        <v>5</v>
      </c>
      <c r="N129" s="212" t="s">
        <v>51</v>
      </c>
      <c r="O129" s="49"/>
      <c r="P129" s="213">
        <f>O129*H129</f>
        <v>0</v>
      </c>
      <c r="Q129" s="213">
        <v>2.2563422040000001</v>
      </c>
      <c r="R129" s="213">
        <f>Q129*H129</f>
        <v>15.88464911616</v>
      </c>
      <c r="S129" s="213">
        <v>0</v>
      </c>
      <c r="T129" s="214">
        <f>S129*H129</f>
        <v>0</v>
      </c>
      <c r="AR129" s="26" t="s">
        <v>286</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286</v>
      </c>
      <c r="BM129" s="26" t="s">
        <v>8895</v>
      </c>
    </row>
    <row r="130" s="1" customFormat="1">
      <c r="B130" s="48"/>
      <c r="D130" s="216" t="s">
        <v>288</v>
      </c>
      <c r="F130" s="217" t="s">
        <v>8896</v>
      </c>
      <c r="I130" s="218"/>
      <c r="L130" s="48"/>
      <c r="M130" s="219"/>
      <c r="N130" s="49"/>
      <c r="O130" s="49"/>
      <c r="P130" s="49"/>
      <c r="Q130" s="49"/>
      <c r="R130" s="49"/>
      <c r="S130" s="49"/>
      <c r="T130" s="87"/>
      <c r="AT130" s="26" t="s">
        <v>288</v>
      </c>
      <c r="AU130" s="26" t="s">
        <v>87</v>
      </c>
    </row>
    <row r="131" s="12" customFormat="1">
      <c r="B131" s="232"/>
      <c r="D131" s="216" t="s">
        <v>402</v>
      </c>
      <c r="E131" s="233" t="s">
        <v>5</v>
      </c>
      <c r="F131" s="234" t="s">
        <v>8870</v>
      </c>
      <c r="H131" s="233" t="s">
        <v>5</v>
      </c>
      <c r="I131" s="235"/>
      <c r="L131" s="232"/>
      <c r="M131" s="236"/>
      <c r="N131" s="237"/>
      <c r="O131" s="237"/>
      <c r="P131" s="237"/>
      <c r="Q131" s="237"/>
      <c r="R131" s="237"/>
      <c r="S131" s="237"/>
      <c r="T131" s="238"/>
      <c r="AT131" s="233" t="s">
        <v>402</v>
      </c>
      <c r="AU131" s="233" t="s">
        <v>87</v>
      </c>
      <c r="AV131" s="12" t="s">
        <v>24</v>
      </c>
      <c r="AW131" s="12" t="s">
        <v>43</v>
      </c>
      <c r="AX131" s="12" t="s">
        <v>80</v>
      </c>
      <c r="AY131" s="233" t="s">
        <v>281</v>
      </c>
    </row>
    <row r="132" s="13" customFormat="1">
      <c r="B132" s="239"/>
      <c r="D132" s="216" t="s">
        <v>402</v>
      </c>
      <c r="E132" s="240" t="s">
        <v>5</v>
      </c>
      <c r="F132" s="241" t="s">
        <v>8871</v>
      </c>
      <c r="H132" s="242">
        <v>6.4000000000000004</v>
      </c>
      <c r="I132" s="243"/>
      <c r="L132" s="239"/>
      <c r="M132" s="244"/>
      <c r="N132" s="245"/>
      <c r="O132" s="245"/>
      <c r="P132" s="245"/>
      <c r="Q132" s="245"/>
      <c r="R132" s="245"/>
      <c r="S132" s="245"/>
      <c r="T132" s="246"/>
      <c r="AT132" s="240" t="s">
        <v>402</v>
      </c>
      <c r="AU132" s="240" t="s">
        <v>87</v>
      </c>
      <c r="AV132" s="13" t="s">
        <v>87</v>
      </c>
      <c r="AW132" s="13" t="s">
        <v>43</v>
      </c>
      <c r="AX132" s="13" t="s">
        <v>80</v>
      </c>
      <c r="AY132" s="240" t="s">
        <v>281</v>
      </c>
    </row>
    <row r="133" s="13" customFormat="1">
      <c r="B133" s="239"/>
      <c r="D133" s="216" t="s">
        <v>402</v>
      </c>
      <c r="E133" s="240" t="s">
        <v>5</v>
      </c>
      <c r="F133" s="241" t="s">
        <v>8897</v>
      </c>
      <c r="H133" s="242">
        <v>0.64000000000000001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7.04</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04" t="s">
        <v>316</v>
      </c>
      <c r="D135" s="204" t="s">
        <v>282</v>
      </c>
      <c r="E135" s="205" t="s">
        <v>7240</v>
      </c>
      <c r="F135" s="206" t="s">
        <v>7241</v>
      </c>
      <c r="G135" s="207" t="s">
        <v>470</v>
      </c>
      <c r="H135" s="208">
        <v>0.095000000000000001</v>
      </c>
      <c r="I135" s="209"/>
      <c r="J135" s="210">
        <f>ROUND(I135*H135,2)</f>
        <v>0</v>
      </c>
      <c r="K135" s="206" t="s">
        <v>389</v>
      </c>
      <c r="L135" s="48"/>
      <c r="M135" s="211" t="s">
        <v>5</v>
      </c>
      <c r="N135" s="212" t="s">
        <v>51</v>
      </c>
      <c r="O135" s="49"/>
      <c r="P135" s="213">
        <f>O135*H135</f>
        <v>0</v>
      </c>
      <c r="Q135" s="213">
        <v>1.06017026</v>
      </c>
      <c r="R135" s="213">
        <f>Q135*H135</f>
        <v>0.10071617470000001</v>
      </c>
      <c r="S135" s="213">
        <v>0</v>
      </c>
      <c r="T135" s="214">
        <f>S135*H135</f>
        <v>0</v>
      </c>
      <c r="AR135" s="26" t="s">
        <v>286</v>
      </c>
      <c r="AT135" s="26" t="s">
        <v>282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286</v>
      </c>
      <c r="BM135" s="26" t="s">
        <v>8898</v>
      </c>
    </row>
    <row r="136" s="1" customFormat="1">
      <c r="B136" s="48"/>
      <c r="D136" s="216" t="s">
        <v>288</v>
      </c>
      <c r="F136" s="217" t="s">
        <v>7243</v>
      </c>
      <c r="I136" s="218"/>
      <c r="L136" s="48"/>
      <c r="M136" s="219"/>
      <c r="N136" s="49"/>
      <c r="O136" s="49"/>
      <c r="P136" s="49"/>
      <c r="Q136" s="49"/>
      <c r="R136" s="49"/>
      <c r="S136" s="49"/>
      <c r="T136" s="87"/>
      <c r="AT136" s="26" t="s">
        <v>288</v>
      </c>
      <c r="AU136" s="26" t="s">
        <v>87</v>
      </c>
    </row>
    <row r="137" s="12" customFormat="1">
      <c r="B137" s="232"/>
      <c r="D137" s="216" t="s">
        <v>402</v>
      </c>
      <c r="E137" s="233" t="s">
        <v>5</v>
      </c>
      <c r="F137" s="234" t="s">
        <v>8899</v>
      </c>
      <c r="H137" s="233" t="s">
        <v>5</v>
      </c>
      <c r="I137" s="235"/>
      <c r="L137" s="232"/>
      <c r="M137" s="236"/>
      <c r="N137" s="237"/>
      <c r="O137" s="237"/>
      <c r="P137" s="237"/>
      <c r="Q137" s="237"/>
      <c r="R137" s="237"/>
      <c r="S137" s="237"/>
      <c r="T137" s="238"/>
      <c r="AT137" s="233" t="s">
        <v>402</v>
      </c>
      <c r="AU137" s="233" t="s">
        <v>87</v>
      </c>
      <c r="AV137" s="12" t="s">
        <v>24</v>
      </c>
      <c r="AW137" s="12" t="s">
        <v>43</v>
      </c>
      <c r="AX137" s="12" t="s">
        <v>80</v>
      </c>
      <c r="AY137" s="233" t="s">
        <v>281</v>
      </c>
    </row>
    <row r="138" s="13" customFormat="1">
      <c r="B138" s="239"/>
      <c r="D138" s="216" t="s">
        <v>402</v>
      </c>
      <c r="E138" s="240" t="s">
        <v>5</v>
      </c>
      <c r="F138" s="241" t="s">
        <v>8900</v>
      </c>
      <c r="H138" s="242">
        <v>0.095000000000000001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0.095000000000000001</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16.5" customHeight="1">
      <c r="B140" s="203"/>
      <c r="C140" s="204" t="s">
        <v>321</v>
      </c>
      <c r="D140" s="204" t="s">
        <v>282</v>
      </c>
      <c r="E140" s="205" t="s">
        <v>8901</v>
      </c>
      <c r="F140" s="206" t="s">
        <v>8902</v>
      </c>
      <c r="G140" s="207" t="s">
        <v>408</v>
      </c>
      <c r="H140" s="208">
        <v>5.2169999999999996</v>
      </c>
      <c r="I140" s="209"/>
      <c r="J140" s="210">
        <f>ROUND(I140*H140,2)</f>
        <v>0</v>
      </c>
      <c r="K140" s="206" t="s">
        <v>389</v>
      </c>
      <c r="L140" s="48"/>
      <c r="M140" s="211" t="s">
        <v>5</v>
      </c>
      <c r="N140" s="212" t="s">
        <v>51</v>
      </c>
      <c r="O140" s="49"/>
      <c r="P140" s="213">
        <f>O140*H140</f>
        <v>0</v>
      </c>
      <c r="Q140" s="213">
        <v>2.2563422040000001</v>
      </c>
      <c r="R140" s="213">
        <f>Q140*H140</f>
        <v>11.771337278268</v>
      </c>
      <c r="S140" s="213">
        <v>0</v>
      </c>
      <c r="T140" s="214">
        <f>S140*H140</f>
        <v>0</v>
      </c>
      <c r="AR140" s="26" t="s">
        <v>286</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286</v>
      </c>
      <c r="BM140" s="26" t="s">
        <v>8903</v>
      </c>
    </row>
    <row r="141" s="1" customFormat="1">
      <c r="B141" s="48"/>
      <c r="D141" s="216" t="s">
        <v>288</v>
      </c>
      <c r="F141" s="217" t="s">
        <v>8904</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8905</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3" customFormat="1">
      <c r="B143" s="239"/>
      <c r="D143" s="216" t="s">
        <v>402</v>
      </c>
      <c r="E143" s="240" t="s">
        <v>5</v>
      </c>
      <c r="F143" s="241" t="s">
        <v>8886</v>
      </c>
      <c r="H143" s="242">
        <v>0.39300000000000002</v>
      </c>
      <c r="I143" s="243"/>
      <c r="L143" s="239"/>
      <c r="M143" s="244"/>
      <c r="N143" s="245"/>
      <c r="O143" s="245"/>
      <c r="P143" s="245"/>
      <c r="Q143" s="245"/>
      <c r="R143" s="245"/>
      <c r="S143" s="245"/>
      <c r="T143" s="246"/>
      <c r="AT143" s="240" t="s">
        <v>402</v>
      </c>
      <c r="AU143" s="240" t="s">
        <v>87</v>
      </c>
      <c r="AV143" s="13" t="s">
        <v>87</v>
      </c>
      <c r="AW143" s="13" t="s">
        <v>43</v>
      </c>
      <c r="AX143" s="13" t="s">
        <v>80</v>
      </c>
      <c r="AY143" s="240" t="s">
        <v>281</v>
      </c>
    </row>
    <row r="144" s="12" customFormat="1">
      <c r="B144" s="232"/>
      <c r="D144" s="216" t="s">
        <v>402</v>
      </c>
      <c r="E144" s="233" t="s">
        <v>5</v>
      </c>
      <c r="F144" s="234" t="s">
        <v>8875</v>
      </c>
      <c r="H144" s="233" t="s">
        <v>5</v>
      </c>
      <c r="I144" s="235"/>
      <c r="L144" s="232"/>
      <c r="M144" s="236"/>
      <c r="N144" s="237"/>
      <c r="O144" s="237"/>
      <c r="P144" s="237"/>
      <c r="Q144" s="237"/>
      <c r="R144" s="237"/>
      <c r="S144" s="237"/>
      <c r="T144" s="238"/>
      <c r="AT144" s="233" t="s">
        <v>402</v>
      </c>
      <c r="AU144" s="233" t="s">
        <v>87</v>
      </c>
      <c r="AV144" s="12" t="s">
        <v>24</v>
      </c>
      <c r="AW144" s="12" t="s">
        <v>43</v>
      </c>
      <c r="AX144" s="12" t="s">
        <v>80</v>
      </c>
      <c r="AY144" s="233" t="s">
        <v>281</v>
      </c>
    </row>
    <row r="145" s="13" customFormat="1">
      <c r="B145" s="239"/>
      <c r="D145" s="216" t="s">
        <v>402</v>
      </c>
      <c r="E145" s="240" t="s">
        <v>5</v>
      </c>
      <c r="F145" s="241" t="s">
        <v>8876</v>
      </c>
      <c r="H145" s="242">
        <v>2.75</v>
      </c>
      <c r="I145" s="243"/>
      <c r="L145" s="239"/>
      <c r="M145" s="244"/>
      <c r="N145" s="245"/>
      <c r="O145" s="245"/>
      <c r="P145" s="245"/>
      <c r="Q145" s="245"/>
      <c r="R145" s="245"/>
      <c r="S145" s="245"/>
      <c r="T145" s="246"/>
      <c r="AT145" s="240" t="s">
        <v>402</v>
      </c>
      <c r="AU145" s="240" t="s">
        <v>87</v>
      </c>
      <c r="AV145" s="13" t="s">
        <v>87</v>
      </c>
      <c r="AW145" s="13" t="s">
        <v>43</v>
      </c>
      <c r="AX145" s="13" t="s">
        <v>80</v>
      </c>
      <c r="AY145" s="240" t="s">
        <v>281</v>
      </c>
    </row>
    <row r="146" s="12" customFormat="1">
      <c r="B146" s="232"/>
      <c r="D146" s="216" t="s">
        <v>402</v>
      </c>
      <c r="E146" s="233" t="s">
        <v>5</v>
      </c>
      <c r="F146" s="234" t="s">
        <v>8881</v>
      </c>
      <c r="H146" s="233" t="s">
        <v>5</v>
      </c>
      <c r="I146" s="235"/>
      <c r="L146" s="232"/>
      <c r="M146" s="236"/>
      <c r="N146" s="237"/>
      <c r="O146" s="237"/>
      <c r="P146" s="237"/>
      <c r="Q146" s="237"/>
      <c r="R146" s="237"/>
      <c r="S146" s="237"/>
      <c r="T146" s="238"/>
      <c r="AT146" s="233" t="s">
        <v>402</v>
      </c>
      <c r="AU146" s="233" t="s">
        <v>87</v>
      </c>
      <c r="AV146" s="12" t="s">
        <v>24</v>
      </c>
      <c r="AW146" s="12" t="s">
        <v>43</v>
      </c>
      <c r="AX146" s="12" t="s">
        <v>80</v>
      </c>
      <c r="AY146" s="233" t="s">
        <v>281</v>
      </c>
    </row>
    <row r="147" s="13" customFormat="1">
      <c r="B147" s="239"/>
      <c r="D147" s="216" t="s">
        <v>402</v>
      </c>
      <c r="E147" s="240" t="s">
        <v>5</v>
      </c>
      <c r="F147" s="241" t="s">
        <v>8882</v>
      </c>
      <c r="H147" s="242">
        <v>0.5</v>
      </c>
      <c r="I147" s="243"/>
      <c r="L147" s="239"/>
      <c r="M147" s="244"/>
      <c r="N147" s="245"/>
      <c r="O147" s="245"/>
      <c r="P147" s="245"/>
      <c r="Q147" s="245"/>
      <c r="R147" s="245"/>
      <c r="S147" s="245"/>
      <c r="T147" s="246"/>
      <c r="AT147" s="240" t="s">
        <v>402</v>
      </c>
      <c r="AU147" s="240" t="s">
        <v>87</v>
      </c>
      <c r="AV147" s="13" t="s">
        <v>87</v>
      </c>
      <c r="AW147" s="13" t="s">
        <v>43</v>
      </c>
      <c r="AX147" s="13" t="s">
        <v>80</v>
      </c>
      <c r="AY147" s="240" t="s">
        <v>281</v>
      </c>
    </row>
    <row r="148" s="12" customFormat="1">
      <c r="B148" s="232"/>
      <c r="D148" s="216" t="s">
        <v>402</v>
      </c>
      <c r="E148" s="233" t="s">
        <v>5</v>
      </c>
      <c r="F148" s="234" t="s">
        <v>8883</v>
      </c>
      <c r="H148" s="233" t="s">
        <v>5</v>
      </c>
      <c r="I148" s="235"/>
      <c r="L148" s="232"/>
      <c r="M148" s="236"/>
      <c r="N148" s="237"/>
      <c r="O148" s="237"/>
      <c r="P148" s="237"/>
      <c r="Q148" s="237"/>
      <c r="R148" s="237"/>
      <c r="S148" s="237"/>
      <c r="T148" s="238"/>
      <c r="AT148" s="233" t="s">
        <v>402</v>
      </c>
      <c r="AU148" s="233" t="s">
        <v>87</v>
      </c>
      <c r="AV148" s="12" t="s">
        <v>24</v>
      </c>
      <c r="AW148" s="12" t="s">
        <v>43</v>
      </c>
      <c r="AX148" s="12" t="s">
        <v>80</v>
      </c>
      <c r="AY148" s="233" t="s">
        <v>281</v>
      </c>
    </row>
    <row r="149" s="13" customFormat="1">
      <c r="B149" s="239"/>
      <c r="D149" s="216" t="s">
        <v>402</v>
      </c>
      <c r="E149" s="240" t="s">
        <v>5</v>
      </c>
      <c r="F149" s="241" t="s">
        <v>8884</v>
      </c>
      <c r="H149" s="242">
        <v>1.1000000000000001</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5" customFormat="1">
      <c r="B150" s="265"/>
      <c r="D150" s="216" t="s">
        <v>402</v>
      </c>
      <c r="E150" s="266" t="s">
        <v>5</v>
      </c>
      <c r="F150" s="267" t="s">
        <v>715</v>
      </c>
      <c r="H150" s="268">
        <v>4.7430000000000003</v>
      </c>
      <c r="I150" s="269"/>
      <c r="L150" s="265"/>
      <c r="M150" s="270"/>
      <c r="N150" s="271"/>
      <c r="O150" s="271"/>
      <c r="P150" s="271"/>
      <c r="Q150" s="271"/>
      <c r="R150" s="271"/>
      <c r="S150" s="271"/>
      <c r="T150" s="272"/>
      <c r="AT150" s="266" t="s">
        <v>402</v>
      </c>
      <c r="AU150" s="266" t="s">
        <v>87</v>
      </c>
      <c r="AV150" s="15" t="s">
        <v>294</v>
      </c>
      <c r="AW150" s="15" t="s">
        <v>43</v>
      </c>
      <c r="AX150" s="15" t="s">
        <v>80</v>
      </c>
      <c r="AY150" s="266" t="s">
        <v>281</v>
      </c>
    </row>
    <row r="151" s="13" customFormat="1">
      <c r="B151" s="239"/>
      <c r="D151" s="216" t="s">
        <v>402</v>
      </c>
      <c r="E151" s="240" t="s">
        <v>5</v>
      </c>
      <c r="F151" s="241" t="s">
        <v>8906</v>
      </c>
      <c r="H151" s="242">
        <v>0.47399999999999998</v>
      </c>
      <c r="I151" s="243"/>
      <c r="L151" s="239"/>
      <c r="M151" s="244"/>
      <c r="N151" s="245"/>
      <c r="O151" s="245"/>
      <c r="P151" s="245"/>
      <c r="Q151" s="245"/>
      <c r="R151" s="245"/>
      <c r="S151" s="245"/>
      <c r="T151" s="246"/>
      <c r="AT151" s="240" t="s">
        <v>402</v>
      </c>
      <c r="AU151" s="240" t="s">
        <v>87</v>
      </c>
      <c r="AV151" s="13" t="s">
        <v>87</v>
      </c>
      <c r="AW151" s="13" t="s">
        <v>43</v>
      </c>
      <c r="AX151" s="13" t="s">
        <v>80</v>
      </c>
      <c r="AY151" s="240" t="s">
        <v>281</v>
      </c>
    </row>
    <row r="152" s="14" customFormat="1">
      <c r="B152" s="247"/>
      <c r="D152" s="216" t="s">
        <v>402</v>
      </c>
      <c r="E152" s="248" t="s">
        <v>5</v>
      </c>
      <c r="F152" s="249" t="s">
        <v>405</v>
      </c>
      <c r="H152" s="250">
        <v>5.2169999999999996</v>
      </c>
      <c r="I152" s="251"/>
      <c r="L152" s="247"/>
      <c r="M152" s="252"/>
      <c r="N152" s="253"/>
      <c r="O152" s="253"/>
      <c r="P152" s="253"/>
      <c r="Q152" s="253"/>
      <c r="R152" s="253"/>
      <c r="S152" s="253"/>
      <c r="T152" s="254"/>
      <c r="AT152" s="248" t="s">
        <v>402</v>
      </c>
      <c r="AU152" s="248" t="s">
        <v>87</v>
      </c>
      <c r="AV152" s="14" t="s">
        <v>286</v>
      </c>
      <c r="AW152" s="14" t="s">
        <v>43</v>
      </c>
      <c r="AX152" s="14" t="s">
        <v>24</v>
      </c>
      <c r="AY152" s="248" t="s">
        <v>281</v>
      </c>
    </row>
    <row r="153" s="1" customFormat="1" ht="25.5" customHeight="1">
      <c r="B153" s="203"/>
      <c r="C153" s="204" t="s">
        <v>29</v>
      </c>
      <c r="D153" s="204" t="s">
        <v>282</v>
      </c>
      <c r="E153" s="205" t="s">
        <v>8907</v>
      </c>
      <c r="F153" s="206" t="s">
        <v>8908</v>
      </c>
      <c r="G153" s="207" t="s">
        <v>388</v>
      </c>
      <c r="H153" s="208">
        <v>12</v>
      </c>
      <c r="I153" s="209"/>
      <c r="J153" s="210">
        <f>ROUND(I153*H153,2)</f>
        <v>0</v>
      </c>
      <c r="K153" s="206" t="s">
        <v>389</v>
      </c>
      <c r="L153" s="48"/>
      <c r="M153" s="211" t="s">
        <v>5</v>
      </c>
      <c r="N153" s="212" t="s">
        <v>51</v>
      </c>
      <c r="O153" s="49"/>
      <c r="P153" s="213">
        <f>O153*H153</f>
        <v>0</v>
      </c>
      <c r="Q153" s="213">
        <v>0.4283208</v>
      </c>
      <c r="R153" s="213">
        <f>Q153*H153</f>
        <v>5.1398495999999998</v>
      </c>
      <c r="S153" s="213">
        <v>0</v>
      </c>
      <c r="T153" s="214">
        <f>S153*H153</f>
        <v>0</v>
      </c>
      <c r="AR153" s="26" t="s">
        <v>286</v>
      </c>
      <c r="AT153" s="26" t="s">
        <v>282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286</v>
      </c>
      <c r="BM153" s="26" t="s">
        <v>8909</v>
      </c>
    </row>
    <row r="154" s="1" customFormat="1">
      <c r="B154" s="48"/>
      <c r="D154" s="216" t="s">
        <v>288</v>
      </c>
      <c r="F154" s="217" t="s">
        <v>8910</v>
      </c>
      <c r="I154" s="218"/>
      <c r="L154" s="48"/>
      <c r="M154" s="219"/>
      <c r="N154" s="49"/>
      <c r="O154" s="49"/>
      <c r="P154" s="49"/>
      <c r="Q154" s="49"/>
      <c r="R154" s="49"/>
      <c r="S154" s="49"/>
      <c r="T154" s="87"/>
      <c r="AT154" s="26" t="s">
        <v>288</v>
      </c>
      <c r="AU154" s="26" t="s">
        <v>87</v>
      </c>
    </row>
    <row r="155" s="12" customFormat="1">
      <c r="B155" s="232"/>
      <c r="D155" s="216" t="s">
        <v>402</v>
      </c>
      <c r="E155" s="233" t="s">
        <v>5</v>
      </c>
      <c r="F155" s="234" t="s">
        <v>8911</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8912</v>
      </c>
      <c r="H156" s="242">
        <v>12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4" customFormat="1">
      <c r="B157" s="247"/>
      <c r="D157" s="216" t="s">
        <v>402</v>
      </c>
      <c r="E157" s="248" t="s">
        <v>5</v>
      </c>
      <c r="F157" s="249" t="s">
        <v>405</v>
      </c>
      <c r="H157" s="250">
        <v>12</v>
      </c>
      <c r="I157" s="251"/>
      <c r="L157" s="247"/>
      <c r="M157" s="252"/>
      <c r="N157" s="253"/>
      <c r="O157" s="253"/>
      <c r="P157" s="253"/>
      <c r="Q157" s="253"/>
      <c r="R157" s="253"/>
      <c r="S157" s="253"/>
      <c r="T157" s="254"/>
      <c r="AT157" s="248" t="s">
        <v>402</v>
      </c>
      <c r="AU157" s="248" t="s">
        <v>87</v>
      </c>
      <c r="AV157" s="14" t="s">
        <v>286</v>
      </c>
      <c r="AW157" s="14" t="s">
        <v>43</v>
      </c>
      <c r="AX157" s="14" t="s">
        <v>24</v>
      </c>
      <c r="AY157" s="248" t="s">
        <v>281</v>
      </c>
    </row>
    <row r="158" s="1" customFormat="1" ht="16.5" customHeight="1">
      <c r="B158" s="203"/>
      <c r="C158" s="204" t="s">
        <v>330</v>
      </c>
      <c r="D158" s="204" t="s">
        <v>282</v>
      </c>
      <c r="E158" s="205" t="s">
        <v>8913</v>
      </c>
      <c r="F158" s="206" t="s">
        <v>8914</v>
      </c>
      <c r="G158" s="207" t="s">
        <v>388</v>
      </c>
      <c r="H158" s="208">
        <v>12</v>
      </c>
      <c r="I158" s="209"/>
      <c r="J158" s="210">
        <f>ROUND(I158*H158,2)</f>
        <v>0</v>
      </c>
      <c r="K158" s="206" t="s">
        <v>5</v>
      </c>
      <c r="L158" s="48"/>
      <c r="M158" s="211" t="s">
        <v>5</v>
      </c>
      <c r="N158" s="212" t="s">
        <v>51</v>
      </c>
      <c r="O158" s="49"/>
      <c r="P158" s="213">
        <f>O158*H158</f>
        <v>0</v>
      </c>
      <c r="Q158" s="213">
        <v>0</v>
      </c>
      <c r="R158" s="213">
        <f>Q158*H158</f>
        <v>0</v>
      </c>
      <c r="S158" s="213">
        <v>0</v>
      </c>
      <c r="T158" s="214">
        <f>S158*H158</f>
        <v>0</v>
      </c>
      <c r="AR158" s="26" t="s">
        <v>286</v>
      </c>
      <c r="AT158" s="26" t="s">
        <v>282</v>
      </c>
      <c r="AU158" s="26" t="s">
        <v>87</v>
      </c>
      <c r="AY158" s="26" t="s">
        <v>281</v>
      </c>
      <c r="BE158" s="215">
        <f>IF(N158="základní",J158,0)</f>
        <v>0</v>
      </c>
      <c r="BF158" s="215">
        <f>IF(N158="snížená",J158,0)</f>
        <v>0</v>
      </c>
      <c r="BG158" s="215">
        <f>IF(N158="zákl. přenesená",J158,0)</f>
        <v>0</v>
      </c>
      <c r="BH158" s="215">
        <f>IF(N158="sníž. přenesená",J158,0)</f>
        <v>0</v>
      </c>
      <c r="BI158" s="215">
        <f>IF(N158="nulová",J158,0)</f>
        <v>0</v>
      </c>
      <c r="BJ158" s="26" t="s">
        <v>24</v>
      </c>
      <c r="BK158" s="215">
        <f>ROUND(I158*H158,2)</f>
        <v>0</v>
      </c>
      <c r="BL158" s="26" t="s">
        <v>286</v>
      </c>
      <c r="BM158" s="26" t="s">
        <v>8915</v>
      </c>
    </row>
    <row r="159" s="1" customFormat="1">
      <c r="B159" s="48"/>
      <c r="D159" s="216" t="s">
        <v>288</v>
      </c>
      <c r="F159" s="217" t="s">
        <v>8910</v>
      </c>
      <c r="I159" s="218"/>
      <c r="L159" s="48"/>
      <c r="M159" s="219"/>
      <c r="N159" s="49"/>
      <c r="O159" s="49"/>
      <c r="P159" s="49"/>
      <c r="Q159" s="49"/>
      <c r="R159" s="49"/>
      <c r="S159" s="49"/>
      <c r="T159" s="87"/>
      <c r="AT159" s="26" t="s">
        <v>288</v>
      </c>
      <c r="AU159" s="26" t="s">
        <v>87</v>
      </c>
    </row>
    <row r="160" s="1" customFormat="1" ht="16.5" customHeight="1">
      <c r="B160" s="203"/>
      <c r="C160" s="204" t="s">
        <v>335</v>
      </c>
      <c r="D160" s="204" t="s">
        <v>282</v>
      </c>
      <c r="E160" s="205" t="s">
        <v>7263</v>
      </c>
      <c r="F160" s="206" t="s">
        <v>7264</v>
      </c>
      <c r="G160" s="207" t="s">
        <v>470</v>
      </c>
      <c r="H160" s="208">
        <v>0.095000000000000001</v>
      </c>
      <c r="I160" s="209"/>
      <c r="J160" s="210">
        <f>ROUND(I160*H160,2)</f>
        <v>0</v>
      </c>
      <c r="K160" s="206" t="s">
        <v>389</v>
      </c>
      <c r="L160" s="48"/>
      <c r="M160" s="211" t="s">
        <v>5</v>
      </c>
      <c r="N160" s="212" t="s">
        <v>51</v>
      </c>
      <c r="O160" s="49"/>
      <c r="P160" s="213">
        <f>O160*H160</f>
        <v>0</v>
      </c>
      <c r="Q160" s="213">
        <v>1.0587076</v>
      </c>
      <c r="R160" s="213">
        <f>Q160*H160</f>
        <v>0.10057722199999999</v>
      </c>
      <c r="S160" s="213">
        <v>0</v>
      </c>
      <c r="T160" s="214">
        <f>S160*H160</f>
        <v>0</v>
      </c>
      <c r="AR160" s="26" t="s">
        <v>286</v>
      </c>
      <c r="AT160" s="26" t="s">
        <v>282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286</v>
      </c>
      <c r="BM160" s="26" t="s">
        <v>8916</v>
      </c>
    </row>
    <row r="161" s="1" customFormat="1">
      <c r="B161" s="48"/>
      <c r="D161" s="216" t="s">
        <v>288</v>
      </c>
      <c r="F161" s="217" t="s">
        <v>7266</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8917</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8911</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8918</v>
      </c>
      <c r="H164" s="242">
        <v>0.085999999999999993</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5" customFormat="1">
      <c r="B165" s="265"/>
      <c r="D165" s="216" t="s">
        <v>402</v>
      </c>
      <c r="E165" s="266" t="s">
        <v>5</v>
      </c>
      <c r="F165" s="267" t="s">
        <v>715</v>
      </c>
      <c r="H165" s="268">
        <v>0.085999999999999993</v>
      </c>
      <c r="I165" s="269"/>
      <c r="L165" s="265"/>
      <c r="M165" s="270"/>
      <c r="N165" s="271"/>
      <c r="O165" s="271"/>
      <c r="P165" s="271"/>
      <c r="Q165" s="271"/>
      <c r="R165" s="271"/>
      <c r="S165" s="271"/>
      <c r="T165" s="272"/>
      <c r="AT165" s="266" t="s">
        <v>402</v>
      </c>
      <c r="AU165" s="266" t="s">
        <v>87</v>
      </c>
      <c r="AV165" s="15" t="s">
        <v>294</v>
      </c>
      <c r="AW165" s="15" t="s">
        <v>43</v>
      </c>
      <c r="AX165" s="15" t="s">
        <v>80</v>
      </c>
      <c r="AY165" s="266" t="s">
        <v>281</v>
      </c>
    </row>
    <row r="166" s="13" customFormat="1">
      <c r="B166" s="239"/>
      <c r="D166" s="216" t="s">
        <v>402</v>
      </c>
      <c r="E166" s="240" t="s">
        <v>5</v>
      </c>
      <c r="F166" s="241" t="s">
        <v>8919</v>
      </c>
      <c r="H166" s="242">
        <v>0.0089999999999999993</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4" customFormat="1">
      <c r="B167" s="247"/>
      <c r="D167" s="216" t="s">
        <v>402</v>
      </c>
      <c r="E167" s="248" t="s">
        <v>5</v>
      </c>
      <c r="F167" s="249" t="s">
        <v>405</v>
      </c>
      <c r="H167" s="250">
        <v>0.095000000000000001</v>
      </c>
      <c r="I167" s="251"/>
      <c r="L167" s="247"/>
      <c r="M167" s="252"/>
      <c r="N167" s="253"/>
      <c r="O167" s="253"/>
      <c r="P167" s="253"/>
      <c r="Q167" s="253"/>
      <c r="R167" s="253"/>
      <c r="S167" s="253"/>
      <c r="T167" s="254"/>
      <c r="AT167" s="248" t="s">
        <v>402</v>
      </c>
      <c r="AU167" s="248" t="s">
        <v>87</v>
      </c>
      <c r="AV167" s="14" t="s">
        <v>286</v>
      </c>
      <c r="AW167" s="14" t="s">
        <v>43</v>
      </c>
      <c r="AX167" s="14" t="s">
        <v>24</v>
      </c>
      <c r="AY167" s="248" t="s">
        <v>281</v>
      </c>
    </row>
    <row r="168" s="10" customFormat="1" ht="29.88" customHeight="1">
      <c r="B168" s="192"/>
      <c r="D168" s="193" t="s">
        <v>79</v>
      </c>
      <c r="E168" s="230" t="s">
        <v>294</v>
      </c>
      <c r="F168" s="230" t="s">
        <v>766</v>
      </c>
      <c r="I168" s="195"/>
      <c r="J168" s="231">
        <f>BK168</f>
        <v>0</v>
      </c>
      <c r="L168" s="192"/>
      <c r="M168" s="197"/>
      <c r="N168" s="198"/>
      <c r="O168" s="198"/>
      <c r="P168" s="199">
        <f>SUM(P169:P203)</f>
        <v>0</v>
      </c>
      <c r="Q168" s="198"/>
      <c r="R168" s="199">
        <f>SUM(R169:R203)</f>
        <v>2.6991800000000001</v>
      </c>
      <c r="S168" s="198"/>
      <c r="T168" s="200">
        <f>SUM(T169:T203)</f>
        <v>0</v>
      </c>
      <c r="AR168" s="193" t="s">
        <v>24</v>
      </c>
      <c r="AT168" s="201" t="s">
        <v>79</v>
      </c>
      <c r="AU168" s="201" t="s">
        <v>24</v>
      </c>
      <c r="AY168" s="193" t="s">
        <v>281</v>
      </c>
      <c r="BK168" s="202">
        <f>SUM(BK169:BK203)</f>
        <v>0</v>
      </c>
    </row>
    <row r="169" s="1" customFormat="1" ht="16.5" customHeight="1">
      <c r="B169" s="203"/>
      <c r="C169" s="204" t="s">
        <v>340</v>
      </c>
      <c r="D169" s="204" t="s">
        <v>282</v>
      </c>
      <c r="E169" s="205" t="s">
        <v>8920</v>
      </c>
      <c r="F169" s="206" t="s">
        <v>8921</v>
      </c>
      <c r="G169" s="207" t="s">
        <v>515</v>
      </c>
      <c r="H169" s="208">
        <v>1</v>
      </c>
      <c r="I169" s="209"/>
      <c r="J169" s="210">
        <f>ROUND(I169*H169,2)</f>
        <v>0</v>
      </c>
      <c r="K169" s="206" t="s">
        <v>389</v>
      </c>
      <c r="L169" s="48"/>
      <c r="M169" s="211" t="s">
        <v>5</v>
      </c>
      <c r="N169" s="212" t="s">
        <v>51</v>
      </c>
      <c r="O169" s="49"/>
      <c r="P169" s="213">
        <f>O169*H169</f>
        <v>0</v>
      </c>
      <c r="Q169" s="213">
        <v>0</v>
      </c>
      <c r="R169" s="213">
        <f>Q169*H169</f>
        <v>0</v>
      </c>
      <c r="S169" s="213">
        <v>0</v>
      </c>
      <c r="T169" s="214">
        <f>S169*H169</f>
        <v>0</v>
      </c>
      <c r="AR169" s="26" t="s">
        <v>286</v>
      </c>
      <c r="AT169" s="26" t="s">
        <v>282</v>
      </c>
      <c r="AU169" s="26" t="s">
        <v>87</v>
      </c>
      <c r="AY169" s="26" t="s">
        <v>281</v>
      </c>
      <c r="BE169" s="215">
        <f>IF(N169="základní",J169,0)</f>
        <v>0</v>
      </c>
      <c r="BF169" s="215">
        <f>IF(N169="snížená",J169,0)</f>
        <v>0</v>
      </c>
      <c r="BG169" s="215">
        <f>IF(N169="zákl. přenesená",J169,0)</f>
        <v>0</v>
      </c>
      <c r="BH169" s="215">
        <f>IF(N169="sníž. přenesená",J169,0)</f>
        <v>0</v>
      </c>
      <c r="BI169" s="215">
        <f>IF(N169="nulová",J169,0)</f>
        <v>0</v>
      </c>
      <c r="BJ169" s="26" t="s">
        <v>24</v>
      </c>
      <c r="BK169" s="215">
        <f>ROUND(I169*H169,2)</f>
        <v>0</v>
      </c>
      <c r="BL169" s="26" t="s">
        <v>286</v>
      </c>
      <c r="BM169" s="26" t="s">
        <v>8922</v>
      </c>
    </row>
    <row r="170" s="1" customFormat="1">
      <c r="B170" s="48"/>
      <c r="D170" s="216" t="s">
        <v>288</v>
      </c>
      <c r="F170" s="217" t="s">
        <v>8923</v>
      </c>
      <c r="I170" s="218"/>
      <c r="L170" s="48"/>
      <c r="M170" s="219"/>
      <c r="N170" s="49"/>
      <c r="O170" s="49"/>
      <c r="P170" s="49"/>
      <c r="Q170" s="49"/>
      <c r="R170" s="49"/>
      <c r="S170" s="49"/>
      <c r="T170" s="87"/>
      <c r="AT170" s="26" t="s">
        <v>288</v>
      </c>
      <c r="AU170" s="26" t="s">
        <v>87</v>
      </c>
    </row>
    <row r="171" s="1" customFormat="1" ht="16.5" customHeight="1">
      <c r="B171" s="203"/>
      <c r="C171" s="255" t="s">
        <v>345</v>
      </c>
      <c r="D171" s="255" t="s">
        <v>512</v>
      </c>
      <c r="E171" s="256" t="s">
        <v>8924</v>
      </c>
      <c r="F171" s="257" t="s">
        <v>8925</v>
      </c>
      <c r="G171" s="258" t="s">
        <v>515</v>
      </c>
      <c r="H171" s="259">
        <v>1</v>
      </c>
      <c r="I171" s="260"/>
      <c r="J171" s="261">
        <f>ROUND(I171*H171,2)</f>
        <v>0</v>
      </c>
      <c r="K171" s="257" t="s">
        <v>5</v>
      </c>
      <c r="L171" s="262"/>
      <c r="M171" s="263" t="s">
        <v>5</v>
      </c>
      <c r="N171" s="264" t="s">
        <v>51</v>
      </c>
      <c r="O171" s="49"/>
      <c r="P171" s="213">
        <f>O171*H171</f>
        <v>0</v>
      </c>
      <c r="Q171" s="213">
        <v>0</v>
      </c>
      <c r="R171" s="213">
        <f>Q171*H171</f>
        <v>0</v>
      </c>
      <c r="S171" s="213">
        <v>0</v>
      </c>
      <c r="T171" s="214">
        <f>S171*H171</f>
        <v>0</v>
      </c>
      <c r="AR171" s="26" t="s">
        <v>316</v>
      </c>
      <c r="AT171" s="26" t="s">
        <v>512</v>
      </c>
      <c r="AU171" s="26" t="s">
        <v>87</v>
      </c>
      <c r="AY171" s="26" t="s">
        <v>281</v>
      </c>
      <c r="BE171" s="215">
        <f>IF(N171="základní",J171,0)</f>
        <v>0</v>
      </c>
      <c r="BF171" s="215">
        <f>IF(N171="snížená",J171,0)</f>
        <v>0</v>
      </c>
      <c r="BG171" s="215">
        <f>IF(N171="zákl. přenesená",J171,0)</f>
        <v>0</v>
      </c>
      <c r="BH171" s="215">
        <f>IF(N171="sníž. přenesená",J171,0)</f>
        <v>0</v>
      </c>
      <c r="BI171" s="215">
        <f>IF(N171="nulová",J171,0)</f>
        <v>0</v>
      </c>
      <c r="BJ171" s="26" t="s">
        <v>24</v>
      </c>
      <c r="BK171" s="215">
        <f>ROUND(I171*H171,2)</f>
        <v>0</v>
      </c>
      <c r="BL171" s="26" t="s">
        <v>286</v>
      </c>
      <c r="BM171" s="26" t="s">
        <v>8926</v>
      </c>
    </row>
    <row r="172" s="1" customFormat="1">
      <c r="B172" s="48"/>
      <c r="D172" s="216" t="s">
        <v>288</v>
      </c>
      <c r="F172" s="217" t="s">
        <v>8925</v>
      </c>
      <c r="I172" s="218"/>
      <c r="L172" s="48"/>
      <c r="M172" s="219"/>
      <c r="N172" s="49"/>
      <c r="O172" s="49"/>
      <c r="P172" s="49"/>
      <c r="Q172" s="49"/>
      <c r="R172" s="49"/>
      <c r="S172" s="49"/>
      <c r="T172" s="87"/>
      <c r="AT172" s="26" t="s">
        <v>288</v>
      </c>
      <c r="AU172" s="26" t="s">
        <v>87</v>
      </c>
    </row>
    <row r="173" s="1" customFormat="1" ht="16.5" customHeight="1">
      <c r="B173" s="203"/>
      <c r="C173" s="204" t="s">
        <v>11</v>
      </c>
      <c r="D173" s="204" t="s">
        <v>282</v>
      </c>
      <c r="E173" s="205" t="s">
        <v>8927</v>
      </c>
      <c r="F173" s="206" t="s">
        <v>8928</v>
      </c>
      <c r="G173" s="207" t="s">
        <v>515</v>
      </c>
      <c r="H173" s="208">
        <v>9</v>
      </c>
      <c r="I173" s="209"/>
      <c r="J173" s="210">
        <f>ROUND(I173*H173,2)</f>
        <v>0</v>
      </c>
      <c r="K173" s="206" t="s">
        <v>389</v>
      </c>
      <c r="L173" s="48"/>
      <c r="M173" s="211" t="s">
        <v>5</v>
      </c>
      <c r="N173" s="212" t="s">
        <v>51</v>
      </c>
      <c r="O173" s="49"/>
      <c r="P173" s="213">
        <f>O173*H173</f>
        <v>0</v>
      </c>
      <c r="Q173" s="213">
        <v>0.00040000000000000002</v>
      </c>
      <c r="R173" s="213">
        <f>Q173*H173</f>
        <v>0.0036000000000000003</v>
      </c>
      <c r="S173" s="213">
        <v>0</v>
      </c>
      <c r="T173" s="214">
        <f>S173*H173</f>
        <v>0</v>
      </c>
      <c r="AR173" s="26" t="s">
        <v>286</v>
      </c>
      <c r="AT173" s="26" t="s">
        <v>282</v>
      </c>
      <c r="AU173" s="26" t="s">
        <v>87</v>
      </c>
      <c r="AY173" s="26" t="s">
        <v>281</v>
      </c>
      <c r="BE173" s="215">
        <f>IF(N173="základní",J173,0)</f>
        <v>0</v>
      </c>
      <c r="BF173" s="215">
        <f>IF(N173="snížená",J173,0)</f>
        <v>0</v>
      </c>
      <c r="BG173" s="215">
        <f>IF(N173="zákl. přenesená",J173,0)</f>
        <v>0</v>
      </c>
      <c r="BH173" s="215">
        <f>IF(N173="sníž. přenesená",J173,0)</f>
        <v>0</v>
      </c>
      <c r="BI173" s="215">
        <f>IF(N173="nulová",J173,0)</f>
        <v>0</v>
      </c>
      <c r="BJ173" s="26" t="s">
        <v>24</v>
      </c>
      <c r="BK173" s="215">
        <f>ROUND(I173*H173,2)</f>
        <v>0</v>
      </c>
      <c r="BL173" s="26" t="s">
        <v>286</v>
      </c>
      <c r="BM173" s="26" t="s">
        <v>8929</v>
      </c>
    </row>
    <row r="174" s="1" customFormat="1">
      <c r="B174" s="48"/>
      <c r="D174" s="216" t="s">
        <v>288</v>
      </c>
      <c r="F174" s="217" t="s">
        <v>8930</v>
      </c>
      <c r="I174" s="218"/>
      <c r="L174" s="48"/>
      <c r="M174" s="219"/>
      <c r="N174" s="49"/>
      <c r="O174" s="49"/>
      <c r="P174" s="49"/>
      <c r="Q174" s="49"/>
      <c r="R174" s="49"/>
      <c r="S174" s="49"/>
      <c r="T174" s="87"/>
      <c r="AT174" s="26" t="s">
        <v>288</v>
      </c>
      <c r="AU174" s="26" t="s">
        <v>87</v>
      </c>
    </row>
    <row r="175" s="1" customFormat="1" ht="16.5" customHeight="1">
      <c r="B175" s="203"/>
      <c r="C175" s="255" t="s">
        <v>354</v>
      </c>
      <c r="D175" s="255" t="s">
        <v>512</v>
      </c>
      <c r="E175" s="256" t="s">
        <v>8931</v>
      </c>
      <c r="F175" s="257" t="s">
        <v>8932</v>
      </c>
      <c r="G175" s="258" t="s">
        <v>515</v>
      </c>
      <c r="H175" s="259">
        <v>9</v>
      </c>
      <c r="I175" s="260"/>
      <c r="J175" s="261">
        <f>ROUND(I175*H175,2)</f>
        <v>0</v>
      </c>
      <c r="K175" s="257" t="s">
        <v>389</v>
      </c>
      <c r="L175" s="262"/>
      <c r="M175" s="263" t="s">
        <v>5</v>
      </c>
      <c r="N175" s="264" t="s">
        <v>51</v>
      </c>
      <c r="O175" s="49"/>
      <c r="P175" s="213">
        <f>O175*H175</f>
        <v>0</v>
      </c>
      <c r="Q175" s="213">
        <v>0.109</v>
      </c>
      <c r="R175" s="213">
        <f>Q175*H175</f>
        <v>0.98099999999999998</v>
      </c>
      <c r="S175" s="213">
        <v>0</v>
      </c>
      <c r="T175" s="214">
        <f>S175*H175</f>
        <v>0</v>
      </c>
      <c r="AR175" s="26" t="s">
        <v>316</v>
      </c>
      <c r="AT175" s="26" t="s">
        <v>512</v>
      </c>
      <c r="AU175" s="26" t="s">
        <v>87</v>
      </c>
      <c r="AY175" s="26" t="s">
        <v>281</v>
      </c>
      <c r="BE175" s="215">
        <f>IF(N175="základní",J175,0)</f>
        <v>0</v>
      </c>
      <c r="BF175" s="215">
        <f>IF(N175="snížená",J175,0)</f>
        <v>0</v>
      </c>
      <c r="BG175" s="215">
        <f>IF(N175="zákl. přenesená",J175,0)</f>
        <v>0</v>
      </c>
      <c r="BH175" s="215">
        <f>IF(N175="sníž. přenesená",J175,0)</f>
        <v>0</v>
      </c>
      <c r="BI175" s="215">
        <f>IF(N175="nulová",J175,0)</f>
        <v>0</v>
      </c>
      <c r="BJ175" s="26" t="s">
        <v>24</v>
      </c>
      <c r="BK175" s="215">
        <f>ROUND(I175*H175,2)</f>
        <v>0</v>
      </c>
      <c r="BL175" s="26" t="s">
        <v>286</v>
      </c>
      <c r="BM175" s="26" t="s">
        <v>8933</v>
      </c>
    </row>
    <row r="176" s="1" customFormat="1">
      <c r="B176" s="48"/>
      <c r="D176" s="216" t="s">
        <v>288</v>
      </c>
      <c r="F176" s="217" t="s">
        <v>8932</v>
      </c>
      <c r="I176" s="218"/>
      <c r="L176" s="48"/>
      <c r="M176" s="219"/>
      <c r="N176" s="49"/>
      <c r="O176" s="49"/>
      <c r="P176" s="49"/>
      <c r="Q176" s="49"/>
      <c r="R176" s="49"/>
      <c r="S176" s="49"/>
      <c r="T176" s="87"/>
      <c r="AT176" s="26" t="s">
        <v>288</v>
      </c>
      <c r="AU176" s="26" t="s">
        <v>87</v>
      </c>
    </row>
    <row r="177" s="1" customFormat="1" ht="25.5" customHeight="1">
      <c r="B177" s="203"/>
      <c r="C177" s="204" t="s">
        <v>359</v>
      </c>
      <c r="D177" s="204" t="s">
        <v>282</v>
      </c>
      <c r="E177" s="205" t="s">
        <v>8934</v>
      </c>
      <c r="F177" s="206" t="s">
        <v>8935</v>
      </c>
      <c r="G177" s="207" t="s">
        <v>394</v>
      </c>
      <c r="H177" s="208">
        <v>59</v>
      </c>
      <c r="I177" s="209"/>
      <c r="J177" s="210">
        <f>ROUND(I177*H177,2)</f>
        <v>0</v>
      </c>
      <c r="K177" s="206" t="s">
        <v>389</v>
      </c>
      <c r="L177" s="48"/>
      <c r="M177" s="211" t="s">
        <v>5</v>
      </c>
      <c r="N177" s="212" t="s">
        <v>51</v>
      </c>
      <c r="O177" s="49"/>
      <c r="P177" s="213">
        <f>O177*H177</f>
        <v>0</v>
      </c>
      <c r="Q177" s="213">
        <v>0</v>
      </c>
      <c r="R177" s="213">
        <f>Q177*H177</f>
        <v>0</v>
      </c>
      <c r="S177" s="213">
        <v>0</v>
      </c>
      <c r="T177" s="214">
        <f>S177*H177</f>
        <v>0</v>
      </c>
      <c r="AR177" s="26" t="s">
        <v>286</v>
      </c>
      <c r="AT177" s="26" t="s">
        <v>282</v>
      </c>
      <c r="AU177" s="26" t="s">
        <v>87</v>
      </c>
      <c r="AY177" s="26" t="s">
        <v>281</v>
      </c>
      <c r="BE177" s="215">
        <f>IF(N177="základní",J177,0)</f>
        <v>0</v>
      </c>
      <c r="BF177" s="215">
        <f>IF(N177="snížená",J177,0)</f>
        <v>0</v>
      </c>
      <c r="BG177" s="215">
        <f>IF(N177="zákl. přenesená",J177,0)</f>
        <v>0</v>
      </c>
      <c r="BH177" s="215">
        <f>IF(N177="sníž. přenesená",J177,0)</f>
        <v>0</v>
      </c>
      <c r="BI177" s="215">
        <f>IF(N177="nulová",J177,0)</f>
        <v>0</v>
      </c>
      <c r="BJ177" s="26" t="s">
        <v>24</v>
      </c>
      <c r="BK177" s="215">
        <f>ROUND(I177*H177,2)</f>
        <v>0</v>
      </c>
      <c r="BL177" s="26" t="s">
        <v>286</v>
      </c>
      <c r="BM177" s="26" t="s">
        <v>8936</v>
      </c>
    </row>
    <row r="178" s="1" customFormat="1">
      <c r="B178" s="48"/>
      <c r="D178" s="216" t="s">
        <v>288</v>
      </c>
      <c r="F178" s="217" t="s">
        <v>8935</v>
      </c>
      <c r="I178" s="218"/>
      <c r="L178" s="48"/>
      <c r="M178" s="219"/>
      <c r="N178" s="49"/>
      <c r="O178" s="49"/>
      <c r="P178" s="49"/>
      <c r="Q178" s="49"/>
      <c r="R178" s="49"/>
      <c r="S178" s="49"/>
      <c r="T178" s="87"/>
      <c r="AT178" s="26" t="s">
        <v>288</v>
      </c>
      <c r="AU178" s="26" t="s">
        <v>87</v>
      </c>
    </row>
    <row r="179" s="12" customFormat="1">
      <c r="B179" s="232"/>
      <c r="D179" s="216" t="s">
        <v>402</v>
      </c>
      <c r="E179" s="233" t="s">
        <v>5</v>
      </c>
      <c r="F179" s="234" t="s">
        <v>8867</v>
      </c>
      <c r="H179" s="233" t="s">
        <v>5</v>
      </c>
      <c r="I179" s="235"/>
      <c r="L179" s="232"/>
      <c r="M179" s="236"/>
      <c r="N179" s="237"/>
      <c r="O179" s="237"/>
      <c r="P179" s="237"/>
      <c r="Q179" s="237"/>
      <c r="R179" s="237"/>
      <c r="S179" s="237"/>
      <c r="T179" s="238"/>
      <c r="AT179" s="233" t="s">
        <v>402</v>
      </c>
      <c r="AU179" s="233" t="s">
        <v>87</v>
      </c>
      <c r="AV179" s="12" t="s">
        <v>24</v>
      </c>
      <c r="AW179" s="12" t="s">
        <v>43</v>
      </c>
      <c r="AX179" s="12" t="s">
        <v>80</v>
      </c>
      <c r="AY179" s="233" t="s">
        <v>281</v>
      </c>
    </row>
    <row r="180" s="13" customFormat="1">
      <c r="B180" s="239"/>
      <c r="D180" s="216" t="s">
        <v>402</v>
      </c>
      <c r="E180" s="240" t="s">
        <v>5</v>
      </c>
      <c r="F180" s="241" t="s">
        <v>670</v>
      </c>
      <c r="H180" s="242">
        <v>22</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2" customFormat="1">
      <c r="B181" s="232"/>
      <c r="D181" s="216" t="s">
        <v>402</v>
      </c>
      <c r="E181" s="233" t="s">
        <v>5</v>
      </c>
      <c r="F181" s="234" t="s">
        <v>8937</v>
      </c>
      <c r="H181" s="233" t="s">
        <v>5</v>
      </c>
      <c r="I181" s="235"/>
      <c r="L181" s="232"/>
      <c r="M181" s="236"/>
      <c r="N181" s="237"/>
      <c r="O181" s="237"/>
      <c r="P181" s="237"/>
      <c r="Q181" s="237"/>
      <c r="R181" s="237"/>
      <c r="S181" s="237"/>
      <c r="T181" s="238"/>
      <c r="AT181" s="233" t="s">
        <v>402</v>
      </c>
      <c r="AU181" s="233" t="s">
        <v>87</v>
      </c>
      <c r="AV181" s="12" t="s">
        <v>24</v>
      </c>
      <c r="AW181" s="12" t="s">
        <v>43</v>
      </c>
      <c r="AX181" s="12" t="s">
        <v>80</v>
      </c>
      <c r="AY181" s="233" t="s">
        <v>281</v>
      </c>
    </row>
    <row r="182" s="13" customFormat="1">
      <c r="B182" s="239"/>
      <c r="D182" s="216" t="s">
        <v>402</v>
      </c>
      <c r="E182" s="240" t="s">
        <v>5</v>
      </c>
      <c r="F182" s="241" t="s">
        <v>10</v>
      </c>
      <c r="H182" s="242">
        <v>21</v>
      </c>
      <c r="I182" s="243"/>
      <c r="L182" s="239"/>
      <c r="M182" s="244"/>
      <c r="N182" s="245"/>
      <c r="O182" s="245"/>
      <c r="P182" s="245"/>
      <c r="Q182" s="245"/>
      <c r="R182" s="245"/>
      <c r="S182" s="245"/>
      <c r="T182" s="246"/>
      <c r="AT182" s="240" t="s">
        <v>402</v>
      </c>
      <c r="AU182" s="240" t="s">
        <v>87</v>
      </c>
      <c r="AV182" s="13" t="s">
        <v>87</v>
      </c>
      <c r="AW182" s="13" t="s">
        <v>43</v>
      </c>
      <c r="AX182" s="13" t="s">
        <v>80</v>
      </c>
      <c r="AY182" s="240" t="s">
        <v>281</v>
      </c>
    </row>
    <row r="183" s="12" customFormat="1">
      <c r="B183" s="232"/>
      <c r="D183" s="216" t="s">
        <v>402</v>
      </c>
      <c r="E183" s="233" t="s">
        <v>5</v>
      </c>
      <c r="F183" s="234" t="s">
        <v>8911</v>
      </c>
      <c r="H183" s="233" t="s">
        <v>5</v>
      </c>
      <c r="I183" s="235"/>
      <c r="L183" s="232"/>
      <c r="M183" s="236"/>
      <c r="N183" s="237"/>
      <c r="O183" s="237"/>
      <c r="P183" s="237"/>
      <c r="Q183" s="237"/>
      <c r="R183" s="237"/>
      <c r="S183" s="237"/>
      <c r="T183" s="238"/>
      <c r="AT183" s="233" t="s">
        <v>402</v>
      </c>
      <c r="AU183" s="233" t="s">
        <v>87</v>
      </c>
      <c r="AV183" s="12" t="s">
        <v>24</v>
      </c>
      <c r="AW183" s="12" t="s">
        <v>43</v>
      </c>
      <c r="AX183" s="12" t="s">
        <v>80</v>
      </c>
      <c r="AY183" s="233" t="s">
        <v>281</v>
      </c>
    </row>
    <row r="184" s="13" customFormat="1">
      <c r="B184" s="239"/>
      <c r="D184" s="216" t="s">
        <v>402</v>
      </c>
      <c r="E184" s="240" t="s">
        <v>5</v>
      </c>
      <c r="F184" s="241" t="s">
        <v>354</v>
      </c>
      <c r="H184" s="242">
        <v>16</v>
      </c>
      <c r="I184" s="243"/>
      <c r="L184" s="239"/>
      <c r="M184" s="244"/>
      <c r="N184" s="245"/>
      <c r="O184" s="245"/>
      <c r="P184" s="245"/>
      <c r="Q184" s="245"/>
      <c r="R184" s="245"/>
      <c r="S184" s="245"/>
      <c r="T184" s="246"/>
      <c r="AT184" s="240" t="s">
        <v>402</v>
      </c>
      <c r="AU184" s="240" t="s">
        <v>87</v>
      </c>
      <c r="AV184" s="13" t="s">
        <v>87</v>
      </c>
      <c r="AW184" s="13" t="s">
        <v>43</v>
      </c>
      <c r="AX184" s="13" t="s">
        <v>80</v>
      </c>
      <c r="AY184" s="240" t="s">
        <v>281</v>
      </c>
    </row>
    <row r="185" s="14" customFormat="1">
      <c r="B185" s="247"/>
      <c r="D185" s="216" t="s">
        <v>402</v>
      </c>
      <c r="E185" s="248" t="s">
        <v>5</v>
      </c>
      <c r="F185" s="249" t="s">
        <v>405</v>
      </c>
      <c r="H185" s="250">
        <v>59</v>
      </c>
      <c r="I185" s="251"/>
      <c r="L185" s="247"/>
      <c r="M185" s="252"/>
      <c r="N185" s="253"/>
      <c r="O185" s="253"/>
      <c r="P185" s="253"/>
      <c r="Q185" s="253"/>
      <c r="R185" s="253"/>
      <c r="S185" s="253"/>
      <c r="T185" s="254"/>
      <c r="AT185" s="248" t="s">
        <v>402</v>
      </c>
      <c r="AU185" s="248" t="s">
        <v>87</v>
      </c>
      <c r="AV185" s="14" t="s">
        <v>286</v>
      </c>
      <c r="AW185" s="14" t="s">
        <v>43</v>
      </c>
      <c r="AX185" s="14" t="s">
        <v>24</v>
      </c>
      <c r="AY185" s="248" t="s">
        <v>281</v>
      </c>
    </row>
    <row r="186" s="1" customFormat="1" ht="25.5" customHeight="1">
      <c r="B186" s="203"/>
      <c r="C186" s="255" t="s">
        <v>365</v>
      </c>
      <c r="D186" s="255" t="s">
        <v>512</v>
      </c>
      <c r="E186" s="256" t="s">
        <v>8938</v>
      </c>
      <c r="F186" s="257" t="s">
        <v>8939</v>
      </c>
      <c r="G186" s="258" t="s">
        <v>515</v>
      </c>
      <c r="H186" s="259">
        <v>22</v>
      </c>
      <c r="I186" s="260"/>
      <c r="J186" s="261">
        <f>ROUND(I186*H186,2)</f>
        <v>0</v>
      </c>
      <c r="K186" s="257" t="s">
        <v>5</v>
      </c>
      <c r="L186" s="262"/>
      <c r="M186" s="263" t="s">
        <v>5</v>
      </c>
      <c r="N186" s="264" t="s">
        <v>51</v>
      </c>
      <c r="O186" s="49"/>
      <c r="P186" s="213">
        <f>O186*H186</f>
        <v>0</v>
      </c>
      <c r="Q186" s="213">
        <v>0</v>
      </c>
      <c r="R186" s="213">
        <f>Q186*H186</f>
        <v>0</v>
      </c>
      <c r="S186" s="213">
        <v>0</v>
      </c>
      <c r="T186" s="214">
        <f>S186*H186</f>
        <v>0</v>
      </c>
      <c r="AR186" s="26" t="s">
        <v>316</v>
      </c>
      <c r="AT186" s="26" t="s">
        <v>512</v>
      </c>
      <c r="AU186" s="26" t="s">
        <v>87</v>
      </c>
      <c r="AY186" s="26" t="s">
        <v>281</v>
      </c>
      <c r="BE186" s="215">
        <f>IF(N186="základní",J186,0)</f>
        <v>0</v>
      </c>
      <c r="BF186" s="215">
        <f>IF(N186="snížená",J186,0)</f>
        <v>0</v>
      </c>
      <c r="BG186" s="215">
        <f>IF(N186="zákl. přenesená",J186,0)</f>
        <v>0</v>
      </c>
      <c r="BH186" s="215">
        <f>IF(N186="sníž. přenesená",J186,0)</f>
        <v>0</v>
      </c>
      <c r="BI186" s="215">
        <f>IF(N186="nulová",J186,0)</f>
        <v>0</v>
      </c>
      <c r="BJ186" s="26" t="s">
        <v>24</v>
      </c>
      <c r="BK186" s="215">
        <f>ROUND(I186*H186,2)</f>
        <v>0</v>
      </c>
      <c r="BL186" s="26" t="s">
        <v>286</v>
      </c>
      <c r="BM186" s="26" t="s">
        <v>8940</v>
      </c>
    </row>
    <row r="187" s="12" customFormat="1">
      <c r="B187" s="232"/>
      <c r="D187" s="216" t="s">
        <v>402</v>
      </c>
      <c r="E187" s="233" t="s">
        <v>5</v>
      </c>
      <c r="F187" s="234" t="s">
        <v>8867</v>
      </c>
      <c r="H187" s="233" t="s">
        <v>5</v>
      </c>
      <c r="I187" s="235"/>
      <c r="L187" s="232"/>
      <c r="M187" s="236"/>
      <c r="N187" s="237"/>
      <c r="O187" s="237"/>
      <c r="P187" s="237"/>
      <c r="Q187" s="237"/>
      <c r="R187" s="237"/>
      <c r="S187" s="237"/>
      <c r="T187" s="238"/>
      <c r="AT187" s="233" t="s">
        <v>402</v>
      </c>
      <c r="AU187" s="233" t="s">
        <v>87</v>
      </c>
      <c r="AV187" s="12" t="s">
        <v>24</v>
      </c>
      <c r="AW187" s="12" t="s">
        <v>43</v>
      </c>
      <c r="AX187" s="12" t="s">
        <v>80</v>
      </c>
      <c r="AY187" s="233" t="s">
        <v>281</v>
      </c>
    </row>
    <row r="188" s="13" customFormat="1">
      <c r="B188" s="239"/>
      <c r="D188" s="216" t="s">
        <v>402</v>
      </c>
      <c r="E188" s="240" t="s">
        <v>5</v>
      </c>
      <c r="F188" s="241" t="s">
        <v>321</v>
      </c>
      <c r="H188" s="242">
        <v>9</v>
      </c>
      <c r="I188" s="243"/>
      <c r="L188" s="239"/>
      <c r="M188" s="244"/>
      <c r="N188" s="245"/>
      <c r="O188" s="245"/>
      <c r="P188" s="245"/>
      <c r="Q188" s="245"/>
      <c r="R188" s="245"/>
      <c r="S188" s="245"/>
      <c r="T188" s="246"/>
      <c r="AT188" s="240" t="s">
        <v>402</v>
      </c>
      <c r="AU188" s="240" t="s">
        <v>87</v>
      </c>
      <c r="AV188" s="13" t="s">
        <v>87</v>
      </c>
      <c r="AW188" s="13" t="s">
        <v>43</v>
      </c>
      <c r="AX188" s="13" t="s">
        <v>80</v>
      </c>
      <c r="AY188" s="240" t="s">
        <v>281</v>
      </c>
    </row>
    <row r="189" s="12" customFormat="1">
      <c r="B189" s="232"/>
      <c r="D189" s="216" t="s">
        <v>402</v>
      </c>
      <c r="E189" s="233" t="s">
        <v>5</v>
      </c>
      <c r="F189" s="234" t="s">
        <v>8937</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321</v>
      </c>
      <c r="H190" s="242">
        <v>9</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2" customFormat="1">
      <c r="B191" s="232"/>
      <c r="D191" s="216" t="s">
        <v>402</v>
      </c>
      <c r="E191" s="233" t="s">
        <v>5</v>
      </c>
      <c r="F191" s="234" t="s">
        <v>8911</v>
      </c>
      <c r="H191" s="233" t="s">
        <v>5</v>
      </c>
      <c r="I191" s="235"/>
      <c r="L191" s="232"/>
      <c r="M191" s="236"/>
      <c r="N191" s="237"/>
      <c r="O191" s="237"/>
      <c r="P191" s="237"/>
      <c r="Q191" s="237"/>
      <c r="R191" s="237"/>
      <c r="S191" s="237"/>
      <c r="T191" s="238"/>
      <c r="AT191" s="233" t="s">
        <v>402</v>
      </c>
      <c r="AU191" s="233" t="s">
        <v>87</v>
      </c>
      <c r="AV191" s="12" t="s">
        <v>24</v>
      </c>
      <c r="AW191" s="12" t="s">
        <v>43</v>
      </c>
      <c r="AX191" s="12" t="s">
        <v>80</v>
      </c>
      <c r="AY191" s="233" t="s">
        <v>281</v>
      </c>
    </row>
    <row r="192" s="13" customFormat="1">
      <c r="B192" s="239"/>
      <c r="D192" s="216" t="s">
        <v>402</v>
      </c>
      <c r="E192" s="240" t="s">
        <v>5</v>
      </c>
      <c r="F192" s="241" t="s">
        <v>311</v>
      </c>
      <c r="H192" s="242">
        <v>7</v>
      </c>
      <c r="I192" s="243"/>
      <c r="L192" s="239"/>
      <c r="M192" s="244"/>
      <c r="N192" s="245"/>
      <c r="O192" s="245"/>
      <c r="P192" s="245"/>
      <c r="Q192" s="245"/>
      <c r="R192" s="245"/>
      <c r="S192" s="245"/>
      <c r="T192" s="246"/>
      <c r="AT192" s="240" t="s">
        <v>402</v>
      </c>
      <c r="AU192" s="240" t="s">
        <v>87</v>
      </c>
      <c r="AV192" s="13" t="s">
        <v>87</v>
      </c>
      <c r="AW192" s="13" t="s">
        <v>43</v>
      </c>
      <c r="AX192" s="13" t="s">
        <v>80</v>
      </c>
      <c r="AY192" s="240" t="s">
        <v>281</v>
      </c>
    </row>
    <row r="193" s="12" customFormat="1">
      <c r="B193" s="232"/>
      <c r="D193" s="216" t="s">
        <v>402</v>
      </c>
      <c r="E193" s="233" t="s">
        <v>5</v>
      </c>
      <c r="F193" s="234" t="s">
        <v>8941</v>
      </c>
      <c r="H193" s="233" t="s">
        <v>5</v>
      </c>
      <c r="I193" s="235"/>
      <c r="L193" s="232"/>
      <c r="M193" s="236"/>
      <c r="N193" s="237"/>
      <c r="O193" s="237"/>
      <c r="P193" s="237"/>
      <c r="Q193" s="237"/>
      <c r="R193" s="237"/>
      <c r="S193" s="237"/>
      <c r="T193" s="238"/>
      <c r="AT193" s="233" t="s">
        <v>402</v>
      </c>
      <c r="AU193" s="233" t="s">
        <v>87</v>
      </c>
      <c r="AV193" s="12" t="s">
        <v>24</v>
      </c>
      <c r="AW193" s="12" t="s">
        <v>43</v>
      </c>
      <c r="AX193" s="12" t="s">
        <v>80</v>
      </c>
      <c r="AY193" s="233" t="s">
        <v>281</v>
      </c>
    </row>
    <row r="194" s="13" customFormat="1">
      <c r="B194" s="239"/>
      <c r="D194" s="216" t="s">
        <v>402</v>
      </c>
      <c r="E194" s="240" t="s">
        <v>5</v>
      </c>
      <c r="F194" s="241" t="s">
        <v>8942</v>
      </c>
      <c r="H194" s="242">
        <v>-3</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4" customFormat="1">
      <c r="B195" s="247"/>
      <c r="D195" s="216" t="s">
        <v>402</v>
      </c>
      <c r="E195" s="248" t="s">
        <v>5</v>
      </c>
      <c r="F195" s="249" t="s">
        <v>405</v>
      </c>
      <c r="H195" s="250">
        <v>22</v>
      </c>
      <c r="I195" s="251"/>
      <c r="L195" s="247"/>
      <c r="M195" s="252"/>
      <c r="N195" s="253"/>
      <c r="O195" s="253"/>
      <c r="P195" s="253"/>
      <c r="Q195" s="253"/>
      <c r="R195" s="253"/>
      <c r="S195" s="253"/>
      <c r="T195" s="254"/>
      <c r="AT195" s="248" t="s">
        <v>402</v>
      </c>
      <c r="AU195" s="248" t="s">
        <v>87</v>
      </c>
      <c r="AV195" s="14" t="s">
        <v>286</v>
      </c>
      <c r="AW195" s="14" t="s">
        <v>43</v>
      </c>
      <c r="AX195" s="14" t="s">
        <v>24</v>
      </c>
      <c r="AY195" s="248" t="s">
        <v>281</v>
      </c>
    </row>
    <row r="196" s="1" customFormat="1" ht="25.5" customHeight="1">
      <c r="B196" s="203"/>
      <c r="C196" s="255" t="s">
        <v>370</v>
      </c>
      <c r="D196" s="255" t="s">
        <v>512</v>
      </c>
      <c r="E196" s="256" t="s">
        <v>8943</v>
      </c>
      <c r="F196" s="257" t="s">
        <v>8944</v>
      </c>
      <c r="G196" s="258" t="s">
        <v>515</v>
      </c>
      <c r="H196" s="259">
        <v>3</v>
      </c>
      <c r="I196" s="260"/>
      <c r="J196" s="261">
        <f>ROUND(I196*H196,2)</f>
        <v>0</v>
      </c>
      <c r="K196" s="257" t="s">
        <v>5</v>
      </c>
      <c r="L196" s="262"/>
      <c r="M196" s="263" t="s">
        <v>5</v>
      </c>
      <c r="N196" s="264" t="s">
        <v>51</v>
      </c>
      <c r="O196" s="49"/>
      <c r="P196" s="213">
        <f>O196*H196</f>
        <v>0</v>
      </c>
      <c r="Q196" s="213">
        <v>0</v>
      </c>
      <c r="R196" s="213">
        <f>Q196*H196</f>
        <v>0</v>
      </c>
      <c r="S196" s="213">
        <v>0</v>
      </c>
      <c r="T196" s="214">
        <f>S196*H196</f>
        <v>0</v>
      </c>
      <c r="AR196" s="26" t="s">
        <v>316</v>
      </c>
      <c r="AT196" s="26" t="s">
        <v>512</v>
      </c>
      <c r="AU196" s="26" t="s">
        <v>87</v>
      </c>
      <c r="AY196" s="26" t="s">
        <v>281</v>
      </c>
      <c r="BE196" s="215">
        <f>IF(N196="základní",J196,0)</f>
        <v>0</v>
      </c>
      <c r="BF196" s="215">
        <f>IF(N196="snížená",J196,0)</f>
        <v>0</v>
      </c>
      <c r="BG196" s="215">
        <f>IF(N196="zákl. přenesená",J196,0)</f>
        <v>0</v>
      </c>
      <c r="BH196" s="215">
        <f>IF(N196="sníž. přenesená",J196,0)</f>
        <v>0</v>
      </c>
      <c r="BI196" s="215">
        <f>IF(N196="nulová",J196,0)</f>
        <v>0</v>
      </c>
      <c r="BJ196" s="26" t="s">
        <v>24</v>
      </c>
      <c r="BK196" s="215">
        <f>ROUND(I196*H196,2)</f>
        <v>0</v>
      </c>
      <c r="BL196" s="26" t="s">
        <v>286</v>
      </c>
      <c r="BM196" s="26" t="s">
        <v>8945</v>
      </c>
    </row>
    <row r="197" s="1" customFormat="1" ht="25.5" customHeight="1">
      <c r="B197" s="203"/>
      <c r="C197" s="204" t="s">
        <v>655</v>
      </c>
      <c r="D197" s="204" t="s">
        <v>282</v>
      </c>
      <c r="E197" s="205" t="s">
        <v>8946</v>
      </c>
      <c r="F197" s="206" t="s">
        <v>8947</v>
      </c>
      <c r="G197" s="207" t="s">
        <v>394</v>
      </c>
      <c r="H197" s="208">
        <v>37</v>
      </c>
      <c r="I197" s="209"/>
      <c r="J197" s="210">
        <f>ROUND(I197*H197,2)</f>
        <v>0</v>
      </c>
      <c r="K197" s="206" t="s">
        <v>389</v>
      </c>
      <c r="L197" s="48"/>
      <c r="M197" s="211" t="s">
        <v>5</v>
      </c>
      <c r="N197" s="212" t="s">
        <v>51</v>
      </c>
      <c r="O197" s="49"/>
      <c r="P197" s="213">
        <f>O197*H197</f>
        <v>0</v>
      </c>
      <c r="Q197" s="213">
        <v>0.046339999999999999</v>
      </c>
      <c r="R197" s="213">
        <f>Q197*H197</f>
        <v>1.71458</v>
      </c>
      <c r="S197" s="213">
        <v>0</v>
      </c>
      <c r="T197" s="214">
        <f>S197*H197</f>
        <v>0</v>
      </c>
      <c r="AR197" s="26" t="s">
        <v>286</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286</v>
      </c>
      <c r="BM197" s="26" t="s">
        <v>8948</v>
      </c>
    </row>
    <row r="198" s="1" customFormat="1">
      <c r="B198" s="48"/>
      <c r="D198" s="216" t="s">
        <v>288</v>
      </c>
      <c r="F198" s="217" t="s">
        <v>8949</v>
      </c>
      <c r="I198" s="218"/>
      <c r="L198" s="48"/>
      <c r="M198" s="219"/>
      <c r="N198" s="49"/>
      <c r="O198" s="49"/>
      <c r="P198" s="49"/>
      <c r="Q198" s="49"/>
      <c r="R198" s="49"/>
      <c r="S198" s="49"/>
      <c r="T198" s="87"/>
      <c r="AT198" s="26" t="s">
        <v>288</v>
      </c>
      <c r="AU198" s="26" t="s">
        <v>87</v>
      </c>
    </row>
    <row r="199" s="12" customFormat="1">
      <c r="B199" s="232"/>
      <c r="D199" s="216" t="s">
        <v>402</v>
      </c>
      <c r="E199" s="233" t="s">
        <v>5</v>
      </c>
      <c r="F199" s="234" t="s">
        <v>8937</v>
      </c>
      <c r="H199" s="233" t="s">
        <v>5</v>
      </c>
      <c r="I199" s="235"/>
      <c r="L199" s="232"/>
      <c r="M199" s="236"/>
      <c r="N199" s="237"/>
      <c r="O199" s="237"/>
      <c r="P199" s="237"/>
      <c r="Q199" s="237"/>
      <c r="R199" s="237"/>
      <c r="S199" s="237"/>
      <c r="T199" s="238"/>
      <c r="AT199" s="233" t="s">
        <v>402</v>
      </c>
      <c r="AU199" s="233" t="s">
        <v>87</v>
      </c>
      <c r="AV199" s="12" t="s">
        <v>24</v>
      </c>
      <c r="AW199" s="12" t="s">
        <v>43</v>
      </c>
      <c r="AX199" s="12" t="s">
        <v>80</v>
      </c>
      <c r="AY199" s="233" t="s">
        <v>281</v>
      </c>
    </row>
    <row r="200" s="13" customFormat="1">
      <c r="B200" s="239"/>
      <c r="D200" s="216" t="s">
        <v>402</v>
      </c>
      <c r="E200" s="240" t="s">
        <v>5</v>
      </c>
      <c r="F200" s="241" t="s">
        <v>10</v>
      </c>
      <c r="H200" s="242">
        <v>21</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2" customFormat="1">
      <c r="B201" s="232"/>
      <c r="D201" s="216" t="s">
        <v>402</v>
      </c>
      <c r="E201" s="233" t="s">
        <v>5</v>
      </c>
      <c r="F201" s="234" t="s">
        <v>8911</v>
      </c>
      <c r="H201" s="233" t="s">
        <v>5</v>
      </c>
      <c r="I201" s="235"/>
      <c r="L201" s="232"/>
      <c r="M201" s="236"/>
      <c r="N201" s="237"/>
      <c r="O201" s="237"/>
      <c r="P201" s="237"/>
      <c r="Q201" s="237"/>
      <c r="R201" s="237"/>
      <c r="S201" s="237"/>
      <c r="T201" s="238"/>
      <c r="AT201" s="233" t="s">
        <v>402</v>
      </c>
      <c r="AU201" s="233" t="s">
        <v>87</v>
      </c>
      <c r="AV201" s="12" t="s">
        <v>24</v>
      </c>
      <c r="AW201" s="12" t="s">
        <v>43</v>
      </c>
      <c r="AX201" s="12" t="s">
        <v>80</v>
      </c>
      <c r="AY201" s="233" t="s">
        <v>281</v>
      </c>
    </row>
    <row r="202" s="13" customFormat="1">
      <c r="B202" s="239"/>
      <c r="D202" s="216" t="s">
        <v>402</v>
      </c>
      <c r="E202" s="240" t="s">
        <v>5</v>
      </c>
      <c r="F202" s="241" t="s">
        <v>354</v>
      </c>
      <c r="H202" s="242">
        <v>16</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37</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0" customFormat="1" ht="29.88" customHeight="1">
      <c r="B204" s="192"/>
      <c r="D204" s="193" t="s">
        <v>79</v>
      </c>
      <c r="E204" s="230" t="s">
        <v>321</v>
      </c>
      <c r="F204" s="230" t="s">
        <v>2109</v>
      </c>
      <c r="I204" s="195"/>
      <c r="J204" s="231">
        <f>BK204</f>
        <v>0</v>
      </c>
      <c r="L204" s="192"/>
      <c r="M204" s="197"/>
      <c r="N204" s="198"/>
      <c r="O204" s="198"/>
      <c r="P204" s="199">
        <f>SUM(P205:P238)</f>
        <v>0</v>
      </c>
      <c r="Q204" s="198"/>
      <c r="R204" s="199">
        <f>SUM(R205:R238)</f>
        <v>8.6944742399999981</v>
      </c>
      <c r="S204" s="198"/>
      <c r="T204" s="200">
        <f>SUM(T205:T238)</f>
        <v>0</v>
      </c>
      <c r="AR204" s="193" t="s">
        <v>24</v>
      </c>
      <c r="AT204" s="201" t="s">
        <v>79</v>
      </c>
      <c r="AU204" s="201" t="s">
        <v>24</v>
      </c>
      <c r="AY204" s="193" t="s">
        <v>281</v>
      </c>
      <c r="BK204" s="202">
        <f>SUM(BK205:BK238)</f>
        <v>0</v>
      </c>
    </row>
    <row r="205" s="1" customFormat="1" ht="16.5" customHeight="1">
      <c r="B205" s="203"/>
      <c r="C205" s="204" t="s">
        <v>10</v>
      </c>
      <c r="D205" s="204" t="s">
        <v>282</v>
      </c>
      <c r="E205" s="205" t="s">
        <v>2115</v>
      </c>
      <c r="F205" s="206" t="s">
        <v>8950</v>
      </c>
      <c r="G205" s="207" t="s">
        <v>394</v>
      </c>
      <c r="H205" s="208">
        <v>10</v>
      </c>
      <c r="I205" s="209"/>
      <c r="J205" s="210">
        <f>ROUND(I205*H205,2)</f>
        <v>0</v>
      </c>
      <c r="K205" s="206" t="s">
        <v>5</v>
      </c>
      <c r="L205" s="48"/>
      <c r="M205" s="211" t="s">
        <v>5</v>
      </c>
      <c r="N205" s="212" t="s">
        <v>51</v>
      </c>
      <c r="O205" s="49"/>
      <c r="P205" s="213">
        <f>O205*H205</f>
        <v>0</v>
      </c>
      <c r="Q205" s="213">
        <v>0</v>
      </c>
      <c r="R205" s="213">
        <f>Q205*H205</f>
        <v>0</v>
      </c>
      <c r="S205" s="213">
        <v>0</v>
      </c>
      <c r="T205" s="214">
        <f>S205*H205</f>
        <v>0</v>
      </c>
      <c r="AR205" s="26" t="s">
        <v>286</v>
      </c>
      <c r="AT205" s="26" t="s">
        <v>282</v>
      </c>
      <c r="AU205" s="26" t="s">
        <v>87</v>
      </c>
      <c r="AY205" s="26" t="s">
        <v>281</v>
      </c>
      <c r="BE205" s="215">
        <f>IF(N205="základní",J205,0)</f>
        <v>0</v>
      </c>
      <c r="BF205" s="215">
        <f>IF(N205="snížená",J205,0)</f>
        <v>0</v>
      </c>
      <c r="BG205" s="215">
        <f>IF(N205="zákl. přenesená",J205,0)</f>
        <v>0</v>
      </c>
      <c r="BH205" s="215">
        <f>IF(N205="sníž. přenesená",J205,0)</f>
        <v>0</v>
      </c>
      <c r="BI205" s="215">
        <f>IF(N205="nulová",J205,0)</f>
        <v>0</v>
      </c>
      <c r="BJ205" s="26" t="s">
        <v>24</v>
      </c>
      <c r="BK205" s="215">
        <f>ROUND(I205*H205,2)</f>
        <v>0</v>
      </c>
      <c r="BL205" s="26" t="s">
        <v>286</v>
      </c>
      <c r="BM205" s="26" t="s">
        <v>8951</v>
      </c>
    </row>
    <row r="206" s="1" customFormat="1">
      <c r="B206" s="48"/>
      <c r="D206" s="216" t="s">
        <v>288</v>
      </c>
      <c r="F206" s="217" t="s">
        <v>8950</v>
      </c>
      <c r="I206" s="218"/>
      <c r="L206" s="48"/>
      <c r="M206" s="219"/>
      <c r="N206" s="49"/>
      <c r="O206" s="49"/>
      <c r="P206" s="49"/>
      <c r="Q206" s="49"/>
      <c r="R206" s="49"/>
      <c r="S206" s="49"/>
      <c r="T206" s="87"/>
      <c r="AT206" s="26" t="s">
        <v>288</v>
      </c>
      <c r="AU206" s="26" t="s">
        <v>87</v>
      </c>
    </row>
    <row r="207" s="1" customFormat="1" ht="25.5" customHeight="1">
      <c r="B207" s="203"/>
      <c r="C207" s="204" t="s">
        <v>670</v>
      </c>
      <c r="D207" s="204" t="s">
        <v>282</v>
      </c>
      <c r="E207" s="205" t="s">
        <v>7038</v>
      </c>
      <c r="F207" s="206" t="s">
        <v>7039</v>
      </c>
      <c r="G207" s="207" t="s">
        <v>408</v>
      </c>
      <c r="H207" s="208">
        <v>1.536</v>
      </c>
      <c r="I207" s="209"/>
      <c r="J207" s="210">
        <f>ROUND(I207*H207,2)</f>
        <v>0</v>
      </c>
      <c r="K207" s="206" t="s">
        <v>389</v>
      </c>
      <c r="L207" s="48"/>
      <c r="M207" s="211" t="s">
        <v>5</v>
      </c>
      <c r="N207" s="212" t="s">
        <v>51</v>
      </c>
      <c r="O207" s="49"/>
      <c r="P207" s="213">
        <f>O207*H207</f>
        <v>0</v>
      </c>
      <c r="Q207" s="213">
        <v>2.2563399999999998</v>
      </c>
      <c r="R207" s="213">
        <f>Q207*H207</f>
        <v>3.4657382399999999</v>
      </c>
      <c r="S207" s="213">
        <v>0</v>
      </c>
      <c r="T207" s="214">
        <f>S207*H207</f>
        <v>0</v>
      </c>
      <c r="AR207" s="26" t="s">
        <v>286</v>
      </c>
      <c r="AT207" s="26" t="s">
        <v>282</v>
      </c>
      <c r="AU207" s="26" t="s">
        <v>87</v>
      </c>
      <c r="AY207" s="26" t="s">
        <v>281</v>
      </c>
      <c r="BE207" s="215">
        <f>IF(N207="základní",J207,0)</f>
        <v>0</v>
      </c>
      <c r="BF207" s="215">
        <f>IF(N207="snížená",J207,0)</f>
        <v>0</v>
      </c>
      <c r="BG207" s="215">
        <f>IF(N207="zákl. přenesená",J207,0)</f>
        <v>0</v>
      </c>
      <c r="BH207" s="215">
        <f>IF(N207="sníž. přenesená",J207,0)</f>
        <v>0</v>
      </c>
      <c r="BI207" s="215">
        <f>IF(N207="nulová",J207,0)</f>
        <v>0</v>
      </c>
      <c r="BJ207" s="26" t="s">
        <v>24</v>
      </c>
      <c r="BK207" s="215">
        <f>ROUND(I207*H207,2)</f>
        <v>0</v>
      </c>
      <c r="BL207" s="26" t="s">
        <v>286</v>
      </c>
      <c r="BM207" s="26" t="s">
        <v>8952</v>
      </c>
    </row>
    <row r="208" s="1" customFormat="1">
      <c r="B208" s="48"/>
      <c r="D208" s="216" t="s">
        <v>288</v>
      </c>
      <c r="F208" s="217" t="s">
        <v>8953</v>
      </c>
      <c r="I208" s="218"/>
      <c r="L208" s="48"/>
      <c r="M208" s="219"/>
      <c r="N208" s="49"/>
      <c r="O208" s="49"/>
      <c r="P208" s="49"/>
      <c r="Q208" s="49"/>
      <c r="R208" s="49"/>
      <c r="S208" s="49"/>
      <c r="T208" s="87"/>
      <c r="AT208" s="26" t="s">
        <v>288</v>
      </c>
      <c r="AU208" s="26" t="s">
        <v>87</v>
      </c>
    </row>
    <row r="209" s="13" customFormat="1">
      <c r="B209" s="239"/>
      <c r="D209" s="216" t="s">
        <v>402</v>
      </c>
      <c r="E209" s="240" t="s">
        <v>5</v>
      </c>
      <c r="F209" s="241" t="s">
        <v>8954</v>
      </c>
      <c r="H209" s="242">
        <v>1.536</v>
      </c>
      <c r="I209" s="243"/>
      <c r="L209" s="239"/>
      <c r="M209" s="244"/>
      <c r="N209" s="245"/>
      <c r="O209" s="245"/>
      <c r="P209" s="245"/>
      <c r="Q209" s="245"/>
      <c r="R209" s="245"/>
      <c r="S209" s="245"/>
      <c r="T209" s="246"/>
      <c r="AT209" s="240" t="s">
        <v>402</v>
      </c>
      <c r="AU209" s="240" t="s">
        <v>87</v>
      </c>
      <c r="AV209" s="13" t="s">
        <v>87</v>
      </c>
      <c r="AW209" s="13" t="s">
        <v>43</v>
      </c>
      <c r="AX209" s="13" t="s">
        <v>80</v>
      </c>
      <c r="AY209" s="240" t="s">
        <v>281</v>
      </c>
    </row>
    <row r="210" s="14" customFormat="1">
      <c r="B210" s="247"/>
      <c r="D210" s="216" t="s">
        <v>402</v>
      </c>
      <c r="E210" s="248" t="s">
        <v>5</v>
      </c>
      <c r="F210" s="249" t="s">
        <v>405</v>
      </c>
      <c r="H210" s="250">
        <v>1.536</v>
      </c>
      <c r="I210" s="251"/>
      <c r="L210" s="247"/>
      <c r="M210" s="252"/>
      <c r="N210" s="253"/>
      <c r="O210" s="253"/>
      <c r="P210" s="253"/>
      <c r="Q210" s="253"/>
      <c r="R210" s="253"/>
      <c r="S210" s="253"/>
      <c r="T210" s="254"/>
      <c r="AT210" s="248" t="s">
        <v>402</v>
      </c>
      <c r="AU210" s="248" t="s">
        <v>87</v>
      </c>
      <c r="AV210" s="14" t="s">
        <v>286</v>
      </c>
      <c r="AW210" s="14" t="s">
        <v>43</v>
      </c>
      <c r="AX210" s="14" t="s">
        <v>24</v>
      </c>
      <c r="AY210" s="248" t="s">
        <v>281</v>
      </c>
    </row>
    <row r="211" s="1" customFormat="1" ht="25.5" customHeight="1">
      <c r="B211" s="203"/>
      <c r="C211" s="204" t="s">
        <v>677</v>
      </c>
      <c r="D211" s="204" t="s">
        <v>282</v>
      </c>
      <c r="E211" s="205" t="s">
        <v>8955</v>
      </c>
      <c r="F211" s="206" t="s">
        <v>8956</v>
      </c>
      <c r="G211" s="207" t="s">
        <v>394</v>
      </c>
      <c r="H211" s="208">
        <v>16</v>
      </c>
      <c r="I211" s="209"/>
      <c r="J211" s="210">
        <f>ROUND(I211*H211,2)</f>
        <v>0</v>
      </c>
      <c r="K211" s="206" t="s">
        <v>389</v>
      </c>
      <c r="L211" s="48"/>
      <c r="M211" s="211" t="s">
        <v>5</v>
      </c>
      <c r="N211" s="212" t="s">
        <v>51</v>
      </c>
      <c r="O211" s="49"/>
      <c r="P211" s="213">
        <f>O211*H211</f>
        <v>0</v>
      </c>
      <c r="Q211" s="213">
        <v>0.16370599999999999</v>
      </c>
      <c r="R211" s="213">
        <f>Q211*H211</f>
        <v>2.6192959999999998</v>
      </c>
      <c r="S211" s="213">
        <v>0</v>
      </c>
      <c r="T211" s="214">
        <f>S211*H211</f>
        <v>0</v>
      </c>
      <c r="AR211" s="26" t="s">
        <v>286</v>
      </c>
      <c r="AT211" s="26" t="s">
        <v>282</v>
      </c>
      <c r="AU211" s="26" t="s">
        <v>87</v>
      </c>
      <c r="AY211" s="26" t="s">
        <v>281</v>
      </c>
      <c r="BE211" s="215">
        <f>IF(N211="základní",J211,0)</f>
        <v>0</v>
      </c>
      <c r="BF211" s="215">
        <f>IF(N211="snížená",J211,0)</f>
        <v>0</v>
      </c>
      <c r="BG211" s="215">
        <f>IF(N211="zákl. přenesená",J211,0)</f>
        <v>0</v>
      </c>
      <c r="BH211" s="215">
        <f>IF(N211="sníž. přenesená",J211,0)</f>
        <v>0</v>
      </c>
      <c r="BI211" s="215">
        <f>IF(N211="nulová",J211,0)</f>
        <v>0</v>
      </c>
      <c r="BJ211" s="26" t="s">
        <v>24</v>
      </c>
      <c r="BK211" s="215">
        <f>ROUND(I211*H211,2)</f>
        <v>0</v>
      </c>
      <c r="BL211" s="26" t="s">
        <v>286</v>
      </c>
      <c r="BM211" s="26" t="s">
        <v>8957</v>
      </c>
    </row>
    <row r="212" s="1" customFormat="1">
      <c r="B212" s="48"/>
      <c r="D212" s="216" t="s">
        <v>288</v>
      </c>
      <c r="F212" s="217" t="s">
        <v>8958</v>
      </c>
      <c r="I212" s="218"/>
      <c r="L212" s="48"/>
      <c r="M212" s="219"/>
      <c r="N212" s="49"/>
      <c r="O212" s="49"/>
      <c r="P212" s="49"/>
      <c r="Q212" s="49"/>
      <c r="R212" s="49"/>
      <c r="S212" s="49"/>
      <c r="T212" s="87"/>
      <c r="AT212" s="26" t="s">
        <v>288</v>
      </c>
      <c r="AU212" s="26" t="s">
        <v>87</v>
      </c>
    </row>
    <row r="213" s="12" customFormat="1">
      <c r="B213" s="232"/>
      <c r="D213" s="216" t="s">
        <v>402</v>
      </c>
      <c r="E213" s="233" t="s">
        <v>5</v>
      </c>
      <c r="F213" s="234" t="s">
        <v>8911</v>
      </c>
      <c r="H213" s="233" t="s">
        <v>5</v>
      </c>
      <c r="I213" s="235"/>
      <c r="L213" s="232"/>
      <c r="M213" s="236"/>
      <c r="N213" s="237"/>
      <c r="O213" s="237"/>
      <c r="P213" s="237"/>
      <c r="Q213" s="237"/>
      <c r="R213" s="237"/>
      <c r="S213" s="237"/>
      <c r="T213" s="238"/>
      <c r="AT213" s="233" t="s">
        <v>402</v>
      </c>
      <c r="AU213" s="233" t="s">
        <v>87</v>
      </c>
      <c r="AV213" s="12" t="s">
        <v>24</v>
      </c>
      <c r="AW213" s="12" t="s">
        <v>43</v>
      </c>
      <c r="AX213" s="12" t="s">
        <v>80</v>
      </c>
      <c r="AY213" s="233" t="s">
        <v>281</v>
      </c>
    </row>
    <row r="214" s="13" customFormat="1">
      <c r="B214" s="239"/>
      <c r="D214" s="216" t="s">
        <v>402</v>
      </c>
      <c r="E214" s="240" t="s">
        <v>5</v>
      </c>
      <c r="F214" s="241" t="s">
        <v>354</v>
      </c>
      <c r="H214" s="242">
        <v>16</v>
      </c>
      <c r="I214" s="243"/>
      <c r="L214" s="239"/>
      <c r="M214" s="244"/>
      <c r="N214" s="245"/>
      <c r="O214" s="245"/>
      <c r="P214" s="245"/>
      <c r="Q214" s="245"/>
      <c r="R214" s="245"/>
      <c r="S214" s="245"/>
      <c r="T214" s="246"/>
      <c r="AT214" s="240" t="s">
        <v>402</v>
      </c>
      <c r="AU214" s="240" t="s">
        <v>87</v>
      </c>
      <c r="AV214" s="13" t="s">
        <v>87</v>
      </c>
      <c r="AW214" s="13" t="s">
        <v>43</v>
      </c>
      <c r="AX214" s="13" t="s">
        <v>80</v>
      </c>
      <c r="AY214" s="240" t="s">
        <v>281</v>
      </c>
    </row>
    <row r="215" s="14" customFormat="1">
      <c r="B215" s="247"/>
      <c r="D215" s="216" t="s">
        <v>402</v>
      </c>
      <c r="E215" s="248" t="s">
        <v>5</v>
      </c>
      <c r="F215" s="249" t="s">
        <v>405</v>
      </c>
      <c r="H215" s="250">
        <v>16</v>
      </c>
      <c r="I215" s="251"/>
      <c r="L215" s="247"/>
      <c r="M215" s="252"/>
      <c r="N215" s="253"/>
      <c r="O215" s="253"/>
      <c r="P215" s="253"/>
      <c r="Q215" s="253"/>
      <c r="R215" s="253"/>
      <c r="S215" s="253"/>
      <c r="T215" s="254"/>
      <c r="AT215" s="248" t="s">
        <v>402</v>
      </c>
      <c r="AU215" s="248" t="s">
        <v>87</v>
      </c>
      <c r="AV215" s="14" t="s">
        <v>286</v>
      </c>
      <c r="AW215" s="14" t="s">
        <v>43</v>
      </c>
      <c r="AX215" s="14" t="s">
        <v>24</v>
      </c>
      <c r="AY215" s="248" t="s">
        <v>281</v>
      </c>
    </row>
    <row r="216" s="1" customFormat="1" ht="16.5" customHeight="1">
      <c r="B216" s="203"/>
      <c r="C216" s="255" t="s">
        <v>685</v>
      </c>
      <c r="D216" s="255" t="s">
        <v>512</v>
      </c>
      <c r="E216" s="256" t="s">
        <v>8959</v>
      </c>
      <c r="F216" s="257" t="s">
        <v>8960</v>
      </c>
      <c r="G216" s="258" t="s">
        <v>515</v>
      </c>
      <c r="H216" s="259">
        <v>48.960000000000001</v>
      </c>
      <c r="I216" s="260"/>
      <c r="J216" s="261">
        <f>ROUND(I216*H216,2)</f>
        <v>0</v>
      </c>
      <c r="K216" s="257" t="s">
        <v>389</v>
      </c>
      <c r="L216" s="262"/>
      <c r="M216" s="263" t="s">
        <v>5</v>
      </c>
      <c r="N216" s="264" t="s">
        <v>51</v>
      </c>
      <c r="O216" s="49"/>
      <c r="P216" s="213">
        <f>O216*H216</f>
        <v>0</v>
      </c>
      <c r="Q216" s="213">
        <v>0.045999999999999999</v>
      </c>
      <c r="R216" s="213">
        <f>Q216*H216</f>
        <v>2.2521599999999999</v>
      </c>
      <c r="S216" s="213">
        <v>0</v>
      </c>
      <c r="T216" s="214">
        <f>S216*H216</f>
        <v>0</v>
      </c>
      <c r="AR216" s="26" t="s">
        <v>316</v>
      </c>
      <c r="AT216" s="26" t="s">
        <v>512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286</v>
      </c>
      <c r="BM216" s="26" t="s">
        <v>8961</v>
      </c>
    </row>
    <row r="217" s="1" customFormat="1">
      <c r="B217" s="48"/>
      <c r="D217" s="216" t="s">
        <v>288</v>
      </c>
      <c r="F217" s="217" t="s">
        <v>8962</v>
      </c>
      <c r="I217" s="218"/>
      <c r="L217" s="48"/>
      <c r="M217" s="219"/>
      <c r="N217" s="49"/>
      <c r="O217" s="49"/>
      <c r="P217" s="49"/>
      <c r="Q217" s="49"/>
      <c r="R217" s="49"/>
      <c r="S217" s="49"/>
      <c r="T217" s="87"/>
      <c r="AT217" s="26" t="s">
        <v>288</v>
      </c>
      <c r="AU217" s="26" t="s">
        <v>87</v>
      </c>
    </row>
    <row r="218" s="13" customFormat="1">
      <c r="B218" s="239"/>
      <c r="D218" s="216" t="s">
        <v>402</v>
      </c>
      <c r="E218" s="240" t="s">
        <v>5</v>
      </c>
      <c r="F218" s="241" t="s">
        <v>8963</v>
      </c>
      <c r="H218" s="242">
        <v>48.960000000000001</v>
      </c>
      <c r="I218" s="243"/>
      <c r="L218" s="239"/>
      <c r="M218" s="244"/>
      <c r="N218" s="245"/>
      <c r="O218" s="245"/>
      <c r="P218" s="245"/>
      <c r="Q218" s="245"/>
      <c r="R218" s="245"/>
      <c r="S218" s="245"/>
      <c r="T218" s="246"/>
      <c r="AT218" s="240" t="s">
        <v>402</v>
      </c>
      <c r="AU218" s="240" t="s">
        <v>87</v>
      </c>
      <c r="AV218" s="13" t="s">
        <v>87</v>
      </c>
      <c r="AW218" s="13" t="s">
        <v>43</v>
      </c>
      <c r="AX218" s="13" t="s">
        <v>80</v>
      </c>
      <c r="AY218" s="240" t="s">
        <v>281</v>
      </c>
    </row>
    <row r="219" s="14" customFormat="1">
      <c r="B219" s="247"/>
      <c r="D219" s="216" t="s">
        <v>402</v>
      </c>
      <c r="E219" s="248" t="s">
        <v>5</v>
      </c>
      <c r="F219" s="249" t="s">
        <v>405</v>
      </c>
      <c r="H219" s="250">
        <v>48.960000000000001</v>
      </c>
      <c r="I219" s="251"/>
      <c r="L219" s="247"/>
      <c r="M219" s="252"/>
      <c r="N219" s="253"/>
      <c r="O219" s="253"/>
      <c r="P219" s="253"/>
      <c r="Q219" s="253"/>
      <c r="R219" s="253"/>
      <c r="S219" s="253"/>
      <c r="T219" s="254"/>
      <c r="AT219" s="248" t="s">
        <v>402</v>
      </c>
      <c r="AU219" s="248" t="s">
        <v>87</v>
      </c>
      <c r="AV219" s="14" t="s">
        <v>286</v>
      </c>
      <c r="AW219" s="14" t="s">
        <v>43</v>
      </c>
      <c r="AX219" s="14" t="s">
        <v>24</v>
      </c>
      <c r="AY219" s="248" t="s">
        <v>281</v>
      </c>
    </row>
    <row r="220" s="1" customFormat="1" ht="16.5" customHeight="1">
      <c r="B220" s="203"/>
      <c r="C220" s="204" t="s">
        <v>692</v>
      </c>
      <c r="D220" s="204" t="s">
        <v>282</v>
      </c>
      <c r="E220" s="205" t="s">
        <v>7425</v>
      </c>
      <c r="F220" s="206" t="s">
        <v>8964</v>
      </c>
      <c r="G220" s="207" t="s">
        <v>515</v>
      </c>
      <c r="H220" s="208">
        <v>28</v>
      </c>
      <c r="I220" s="209"/>
      <c r="J220" s="210">
        <f>ROUND(I220*H220,2)</f>
        <v>0</v>
      </c>
      <c r="K220" s="206" t="s">
        <v>389</v>
      </c>
      <c r="L220" s="48"/>
      <c r="M220" s="211" t="s">
        <v>5</v>
      </c>
      <c r="N220" s="212" t="s">
        <v>51</v>
      </c>
      <c r="O220" s="49"/>
      <c r="P220" s="213">
        <f>O220*H220</f>
        <v>0</v>
      </c>
      <c r="Q220" s="213">
        <v>0.00025000000000000001</v>
      </c>
      <c r="R220" s="213">
        <f>Q220*H220</f>
        <v>0.0070000000000000001</v>
      </c>
      <c r="S220" s="213">
        <v>0</v>
      </c>
      <c r="T220" s="214">
        <f>S220*H220</f>
        <v>0</v>
      </c>
      <c r="AR220" s="26" t="s">
        <v>286</v>
      </c>
      <c r="AT220" s="26" t="s">
        <v>282</v>
      </c>
      <c r="AU220" s="26" t="s">
        <v>87</v>
      </c>
      <c r="AY220" s="26" t="s">
        <v>281</v>
      </c>
      <c r="BE220" s="215">
        <f>IF(N220="základní",J220,0)</f>
        <v>0</v>
      </c>
      <c r="BF220" s="215">
        <f>IF(N220="snížená",J220,0)</f>
        <v>0</v>
      </c>
      <c r="BG220" s="215">
        <f>IF(N220="zákl. přenesená",J220,0)</f>
        <v>0</v>
      </c>
      <c r="BH220" s="215">
        <f>IF(N220="sníž. přenesená",J220,0)</f>
        <v>0</v>
      </c>
      <c r="BI220" s="215">
        <f>IF(N220="nulová",J220,0)</f>
        <v>0</v>
      </c>
      <c r="BJ220" s="26" t="s">
        <v>24</v>
      </c>
      <c r="BK220" s="215">
        <f>ROUND(I220*H220,2)</f>
        <v>0</v>
      </c>
      <c r="BL220" s="26" t="s">
        <v>286</v>
      </c>
      <c r="BM220" s="26" t="s">
        <v>8965</v>
      </c>
    </row>
    <row r="221" s="1" customFormat="1">
      <c r="B221" s="48"/>
      <c r="D221" s="216" t="s">
        <v>288</v>
      </c>
      <c r="F221" s="217" t="s">
        <v>7428</v>
      </c>
      <c r="I221" s="218"/>
      <c r="L221" s="48"/>
      <c r="M221" s="219"/>
      <c r="N221" s="49"/>
      <c r="O221" s="49"/>
      <c r="P221" s="49"/>
      <c r="Q221" s="49"/>
      <c r="R221" s="49"/>
      <c r="S221" s="49"/>
      <c r="T221" s="87"/>
      <c r="AT221" s="26" t="s">
        <v>288</v>
      </c>
      <c r="AU221" s="26" t="s">
        <v>87</v>
      </c>
    </row>
    <row r="222" s="12" customFormat="1">
      <c r="B222" s="232"/>
      <c r="D222" s="216" t="s">
        <v>402</v>
      </c>
      <c r="E222" s="233" t="s">
        <v>5</v>
      </c>
      <c r="F222" s="234" t="s">
        <v>8867</v>
      </c>
      <c r="H222" s="233" t="s">
        <v>5</v>
      </c>
      <c r="I222" s="235"/>
      <c r="L222" s="232"/>
      <c r="M222" s="236"/>
      <c r="N222" s="237"/>
      <c r="O222" s="237"/>
      <c r="P222" s="237"/>
      <c r="Q222" s="237"/>
      <c r="R222" s="237"/>
      <c r="S222" s="237"/>
      <c r="T222" s="238"/>
      <c r="AT222" s="233" t="s">
        <v>402</v>
      </c>
      <c r="AU222" s="233" t="s">
        <v>87</v>
      </c>
      <c r="AV222" s="12" t="s">
        <v>24</v>
      </c>
      <c r="AW222" s="12" t="s">
        <v>43</v>
      </c>
      <c r="AX222" s="12" t="s">
        <v>80</v>
      </c>
      <c r="AY222" s="233" t="s">
        <v>281</v>
      </c>
    </row>
    <row r="223" s="13" customFormat="1">
      <c r="B223" s="239"/>
      <c r="D223" s="216" t="s">
        <v>402</v>
      </c>
      <c r="E223" s="240" t="s">
        <v>5</v>
      </c>
      <c r="F223" s="241" t="s">
        <v>29</v>
      </c>
      <c r="H223" s="242">
        <v>10</v>
      </c>
      <c r="I223" s="243"/>
      <c r="L223" s="239"/>
      <c r="M223" s="244"/>
      <c r="N223" s="245"/>
      <c r="O223" s="245"/>
      <c r="P223" s="245"/>
      <c r="Q223" s="245"/>
      <c r="R223" s="245"/>
      <c r="S223" s="245"/>
      <c r="T223" s="246"/>
      <c r="AT223" s="240" t="s">
        <v>402</v>
      </c>
      <c r="AU223" s="240" t="s">
        <v>87</v>
      </c>
      <c r="AV223" s="13" t="s">
        <v>87</v>
      </c>
      <c r="AW223" s="13" t="s">
        <v>43</v>
      </c>
      <c r="AX223" s="13" t="s">
        <v>80</v>
      </c>
      <c r="AY223" s="240" t="s">
        <v>281</v>
      </c>
    </row>
    <row r="224" s="12" customFormat="1">
      <c r="B224" s="232"/>
      <c r="D224" s="216" t="s">
        <v>402</v>
      </c>
      <c r="E224" s="233" t="s">
        <v>5</v>
      </c>
      <c r="F224" s="234" t="s">
        <v>8937</v>
      </c>
      <c r="H224" s="233" t="s">
        <v>5</v>
      </c>
      <c r="I224" s="235"/>
      <c r="L224" s="232"/>
      <c r="M224" s="236"/>
      <c r="N224" s="237"/>
      <c r="O224" s="237"/>
      <c r="P224" s="237"/>
      <c r="Q224" s="237"/>
      <c r="R224" s="237"/>
      <c r="S224" s="237"/>
      <c r="T224" s="238"/>
      <c r="AT224" s="233" t="s">
        <v>402</v>
      </c>
      <c r="AU224" s="233" t="s">
        <v>87</v>
      </c>
      <c r="AV224" s="12" t="s">
        <v>24</v>
      </c>
      <c r="AW224" s="12" t="s">
        <v>43</v>
      </c>
      <c r="AX224" s="12" t="s">
        <v>80</v>
      </c>
      <c r="AY224" s="233" t="s">
        <v>281</v>
      </c>
    </row>
    <row r="225" s="13" customFormat="1">
      <c r="B225" s="239"/>
      <c r="D225" s="216" t="s">
        <v>402</v>
      </c>
      <c r="E225" s="240" t="s">
        <v>5</v>
      </c>
      <c r="F225" s="241" t="s">
        <v>29</v>
      </c>
      <c r="H225" s="242">
        <v>10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8911</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3" customFormat="1">
      <c r="B227" s="239"/>
      <c r="D227" s="216" t="s">
        <v>402</v>
      </c>
      <c r="E227" s="240" t="s">
        <v>5</v>
      </c>
      <c r="F227" s="241" t="s">
        <v>316</v>
      </c>
      <c r="H227" s="242">
        <v>8</v>
      </c>
      <c r="I227" s="243"/>
      <c r="L227" s="239"/>
      <c r="M227" s="244"/>
      <c r="N227" s="245"/>
      <c r="O227" s="245"/>
      <c r="P227" s="245"/>
      <c r="Q227" s="245"/>
      <c r="R227" s="245"/>
      <c r="S227" s="245"/>
      <c r="T227" s="246"/>
      <c r="AT227" s="240" t="s">
        <v>402</v>
      </c>
      <c r="AU227" s="240" t="s">
        <v>87</v>
      </c>
      <c r="AV227" s="13" t="s">
        <v>87</v>
      </c>
      <c r="AW227" s="13" t="s">
        <v>43</v>
      </c>
      <c r="AX227" s="13" t="s">
        <v>80</v>
      </c>
      <c r="AY227" s="240" t="s">
        <v>281</v>
      </c>
    </row>
    <row r="228" s="14" customFormat="1">
      <c r="B228" s="247"/>
      <c r="D228" s="216" t="s">
        <v>402</v>
      </c>
      <c r="E228" s="248" t="s">
        <v>5</v>
      </c>
      <c r="F228" s="249" t="s">
        <v>405</v>
      </c>
      <c r="H228" s="250">
        <v>28</v>
      </c>
      <c r="I228" s="251"/>
      <c r="L228" s="247"/>
      <c r="M228" s="252"/>
      <c r="N228" s="253"/>
      <c r="O228" s="253"/>
      <c r="P228" s="253"/>
      <c r="Q228" s="253"/>
      <c r="R228" s="253"/>
      <c r="S228" s="253"/>
      <c r="T228" s="254"/>
      <c r="AT228" s="248" t="s">
        <v>402</v>
      </c>
      <c r="AU228" s="248" t="s">
        <v>87</v>
      </c>
      <c r="AV228" s="14" t="s">
        <v>286</v>
      </c>
      <c r="AW228" s="14" t="s">
        <v>43</v>
      </c>
      <c r="AX228" s="14" t="s">
        <v>24</v>
      </c>
      <c r="AY228" s="248" t="s">
        <v>281</v>
      </c>
    </row>
    <row r="229" s="1" customFormat="1" ht="25.5" customHeight="1">
      <c r="B229" s="203"/>
      <c r="C229" s="255" t="s">
        <v>699</v>
      </c>
      <c r="D229" s="255" t="s">
        <v>512</v>
      </c>
      <c r="E229" s="256" t="s">
        <v>8966</v>
      </c>
      <c r="F229" s="257" t="s">
        <v>8967</v>
      </c>
      <c r="G229" s="258" t="s">
        <v>515</v>
      </c>
      <c r="H229" s="259">
        <v>18</v>
      </c>
      <c r="I229" s="260"/>
      <c r="J229" s="261">
        <f>ROUND(I229*H229,2)</f>
        <v>0</v>
      </c>
      <c r="K229" s="257" t="s">
        <v>5</v>
      </c>
      <c r="L229" s="262"/>
      <c r="M229" s="263" t="s">
        <v>5</v>
      </c>
      <c r="N229" s="264" t="s">
        <v>51</v>
      </c>
      <c r="O229" s="49"/>
      <c r="P229" s="213">
        <f>O229*H229</f>
        <v>0</v>
      </c>
      <c r="Q229" s="213">
        <v>0.010999999999999999</v>
      </c>
      <c r="R229" s="213">
        <f>Q229*H229</f>
        <v>0.19799999999999998</v>
      </c>
      <c r="S229" s="213">
        <v>0</v>
      </c>
      <c r="T229" s="214">
        <f>S229*H229</f>
        <v>0</v>
      </c>
      <c r="AR229" s="26" t="s">
        <v>316</v>
      </c>
      <c r="AT229" s="26" t="s">
        <v>512</v>
      </c>
      <c r="AU229" s="26" t="s">
        <v>87</v>
      </c>
      <c r="AY229" s="26" t="s">
        <v>281</v>
      </c>
      <c r="BE229" s="215">
        <f>IF(N229="základní",J229,0)</f>
        <v>0</v>
      </c>
      <c r="BF229" s="215">
        <f>IF(N229="snížená",J229,0)</f>
        <v>0</v>
      </c>
      <c r="BG229" s="215">
        <f>IF(N229="zákl. přenesená",J229,0)</f>
        <v>0</v>
      </c>
      <c r="BH229" s="215">
        <f>IF(N229="sníž. přenesená",J229,0)</f>
        <v>0</v>
      </c>
      <c r="BI229" s="215">
        <f>IF(N229="nulová",J229,0)</f>
        <v>0</v>
      </c>
      <c r="BJ229" s="26" t="s">
        <v>24</v>
      </c>
      <c r="BK229" s="215">
        <f>ROUND(I229*H229,2)</f>
        <v>0</v>
      </c>
      <c r="BL229" s="26" t="s">
        <v>286</v>
      </c>
      <c r="BM229" s="26" t="s">
        <v>8968</v>
      </c>
    </row>
    <row r="230" s="1" customFormat="1">
      <c r="B230" s="48"/>
      <c r="D230" s="216" t="s">
        <v>288</v>
      </c>
      <c r="F230" s="217" t="s">
        <v>8967</v>
      </c>
      <c r="I230" s="218"/>
      <c r="L230" s="48"/>
      <c r="M230" s="219"/>
      <c r="N230" s="49"/>
      <c r="O230" s="49"/>
      <c r="P230" s="49"/>
      <c r="Q230" s="49"/>
      <c r="R230" s="49"/>
      <c r="S230" s="49"/>
      <c r="T230" s="87"/>
      <c r="AT230" s="26" t="s">
        <v>288</v>
      </c>
      <c r="AU230" s="26" t="s">
        <v>87</v>
      </c>
    </row>
    <row r="231" s="1" customFormat="1" ht="25.5" customHeight="1">
      <c r="B231" s="203"/>
      <c r="C231" s="255" t="s">
        <v>704</v>
      </c>
      <c r="D231" s="255" t="s">
        <v>512</v>
      </c>
      <c r="E231" s="256" t="s">
        <v>8969</v>
      </c>
      <c r="F231" s="257" t="s">
        <v>8970</v>
      </c>
      <c r="G231" s="258" t="s">
        <v>515</v>
      </c>
      <c r="H231" s="259">
        <v>10</v>
      </c>
      <c r="I231" s="260"/>
      <c r="J231" s="261">
        <f>ROUND(I231*H231,2)</f>
        <v>0</v>
      </c>
      <c r="K231" s="257" t="s">
        <v>5</v>
      </c>
      <c r="L231" s="262"/>
      <c r="M231" s="263" t="s">
        <v>5</v>
      </c>
      <c r="N231" s="264" t="s">
        <v>51</v>
      </c>
      <c r="O231" s="49"/>
      <c r="P231" s="213">
        <f>O231*H231</f>
        <v>0</v>
      </c>
      <c r="Q231" s="213">
        <v>0.014</v>
      </c>
      <c r="R231" s="213">
        <f>Q231*H231</f>
        <v>0.14000000000000001</v>
      </c>
      <c r="S231" s="213">
        <v>0</v>
      </c>
      <c r="T231" s="214">
        <f>S231*H231</f>
        <v>0</v>
      </c>
      <c r="AR231" s="26" t="s">
        <v>316</v>
      </c>
      <c r="AT231" s="26" t="s">
        <v>512</v>
      </c>
      <c r="AU231" s="26" t="s">
        <v>87</v>
      </c>
      <c r="AY231" s="26" t="s">
        <v>281</v>
      </c>
      <c r="BE231" s="215">
        <f>IF(N231="základní",J231,0)</f>
        <v>0</v>
      </c>
      <c r="BF231" s="215">
        <f>IF(N231="snížená",J231,0)</f>
        <v>0</v>
      </c>
      <c r="BG231" s="215">
        <f>IF(N231="zákl. přenesená",J231,0)</f>
        <v>0</v>
      </c>
      <c r="BH231" s="215">
        <f>IF(N231="sníž. přenesená",J231,0)</f>
        <v>0</v>
      </c>
      <c r="BI231" s="215">
        <f>IF(N231="nulová",J231,0)</f>
        <v>0</v>
      </c>
      <c r="BJ231" s="26" t="s">
        <v>24</v>
      </c>
      <c r="BK231" s="215">
        <f>ROUND(I231*H231,2)</f>
        <v>0</v>
      </c>
      <c r="BL231" s="26" t="s">
        <v>286</v>
      </c>
      <c r="BM231" s="26" t="s">
        <v>8971</v>
      </c>
    </row>
    <row r="232" s="1" customFormat="1">
      <c r="B232" s="48"/>
      <c r="D232" s="216" t="s">
        <v>288</v>
      </c>
      <c r="F232" s="217" t="s">
        <v>8970</v>
      </c>
      <c r="I232" s="218"/>
      <c r="L232" s="48"/>
      <c r="M232" s="219"/>
      <c r="N232" s="49"/>
      <c r="O232" s="49"/>
      <c r="P232" s="49"/>
      <c r="Q232" s="49"/>
      <c r="R232" s="49"/>
      <c r="S232" s="49"/>
      <c r="T232" s="87"/>
      <c r="AT232" s="26" t="s">
        <v>288</v>
      </c>
      <c r="AU232" s="26" t="s">
        <v>87</v>
      </c>
    </row>
    <row r="233" s="1" customFormat="1" ht="25.5" customHeight="1">
      <c r="B233" s="203"/>
      <c r="C233" s="204" t="s">
        <v>717</v>
      </c>
      <c r="D233" s="204" t="s">
        <v>282</v>
      </c>
      <c r="E233" s="205" t="s">
        <v>8972</v>
      </c>
      <c r="F233" s="206" t="s">
        <v>8973</v>
      </c>
      <c r="G233" s="207" t="s">
        <v>515</v>
      </c>
      <c r="H233" s="208">
        <v>56</v>
      </c>
      <c r="I233" s="209"/>
      <c r="J233" s="210">
        <f>ROUND(I233*H233,2)</f>
        <v>0</v>
      </c>
      <c r="K233" s="206" t="s">
        <v>389</v>
      </c>
      <c r="L233" s="48"/>
      <c r="M233" s="211" t="s">
        <v>5</v>
      </c>
      <c r="N233" s="212" t="s">
        <v>51</v>
      </c>
      <c r="O233" s="49"/>
      <c r="P233" s="213">
        <f>O233*H233</f>
        <v>0</v>
      </c>
      <c r="Q233" s="213">
        <v>8.0000000000000007E-05</v>
      </c>
      <c r="R233" s="213">
        <f>Q233*H233</f>
        <v>0.0044800000000000005</v>
      </c>
      <c r="S233" s="213">
        <v>0</v>
      </c>
      <c r="T233" s="214">
        <f>S233*H233</f>
        <v>0</v>
      </c>
      <c r="AR233" s="26" t="s">
        <v>286</v>
      </c>
      <c r="AT233" s="26" t="s">
        <v>282</v>
      </c>
      <c r="AU233" s="26" t="s">
        <v>87</v>
      </c>
      <c r="AY233" s="26" t="s">
        <v>281</v>
      </c>
      <c r="BE233" s="215">
        <f>IF(N233="základní",J233,0)</f>
        <v>0</v>
      </c>
      <c r="BF233" s="215">
        <f>IF(N233="snížená",J233,0)</f>
        <v>0</v>
      </c>
      <c r="BG233" s="215">
        <f>IF(N233="zákl. přenesená",J233,0)</f>
        <v>0</v>
      </c>
      <c r="BH233" s="215">
        <f>IF(N233="sníž. přenesená",J233,0)</f>
        <v>0</v>
      </c>
      <c r="BI233" s="215">
        <f>IF(N233="nulová",J233,0)</f>
        <v>0</v>
      </c>
      <c r="BJ233" s="26" t="s">
        <v>24</v>
      </c>
      <c r="BK233" s="215">
        <f>ROUND(I233*H233,2)</f>
        <v>0</v>
      </c>
      <c r="BL233" s="26" t="s">
        <v>286</v>
      </c>
      <c r="BM233" s="26" t="s">
        <v>8974</v>
      </c>
    </row>
    <row r="234" s="1" customFormat="1">
      <c r="B234" s="48"/>
      <c r="D234" s="216" t="s">
        <v>288</v>
      </c>
      <c r="F234" s="217" t="s">
        <v>8975</v>
      </c>
      <c r="I234" s="218"/>
      <c r="L234" s="48"/>
      <c r="M234" s="219"/>
      <c r="N234" s="49"/>
      <c r="O234" s="49"/>
      <c r="P234" s="49"/>
      <c r="Q234" s="49"/>
      <c r="R234" s="49"/>
      <c r="S234" s="49"/>
      <c r="T234" s="87"/>
      <c r="AT234" s="26" t="s">
        <v>288</v>
      </c>
      <c r="AU234" s="26" t="s">
        <v>87</v>
      </c>
    </row>
    <row r="235" s="13" customFormat="1">
      <c r="B235" s="239"/>
      <c r="D235" s="216" t="s">
        <v>402</v>
      </c>
      <c r="E235" s="240" t="s">
        <v>5</v>
      </c>
      <c r="F235" s="241" t="s">
        <v>8976</v>
      </c>
      <c r="H235" s="242">
        <v>56</v>
      </c>
      <c r="I235" s="243"/>
      <c r="L235" s="239"/>
      <c r="M235" s="244"/>
      <c r="N235" s="245"/>
      <c r="O235" s="245"/>
      <c r="P235" s="245"/>
      <c r="Q235" s="245"/>
      <c r="R235" s="245"/>
      <c r="S235" s="245"/>
      <c r="T235" s="246"/>
      <c r="AT235" s="240" t="s">
        <v>402</v>
      </c>
      <c r="AU235" s="240" t="s">
        <v>87</v>
      </c>
      <c r="AV235" s="13" t="s">
        <v>87</v>
      </c>
      <c r="AW235" s="13" t="s">
        <v>43</v>
      </c>
      <c r="AX235" s="13" t="s">
        <v>80</v>
      </c>
      <c r="AY235" s="240" t="s">
        <v>281</v>
      </c>
    </row>
    <row r="236" s="14" customFormat="1">
      <c r="B236" s="247"/>
      <c r="D236" s="216" t="s">
        <v>402</v>
      </c>
      <c r="E236" s="248" t="s">
        <v>5</v>
      </c>
      <c r="F236" s="249" t="s">
        <v>405</v>
      </c>
      <c r="H236" s="250">
        <v>56</v>
      </c>
      <c r="I236" s="251"/>
      <c r="L236" s="247"/>
      <c r="M236" s="252"/>
      <c r="N236" s="253"/>
      <c r="O236" s="253"/>
      <c r="P236" s="253"/>
      <c r="Q236" s="253"/>
      <c r="R236" s="253"/>
      <c r="S236" s="253"/>
      <c r="T236" s="254"/>
      <c r="AT236" s="248" t="s">
        <v>402</v>
      </c>
      <c r="AU236" s="248" t="s">
        <v>87</v>
      </c>
      <c r="AV236" s="14" t="s">
        <v>286</v>
      </c>
      <c r="AW236" s="14" t="s">
        <v>43</v>
      </c>
      <c r="AX236" s="14" t="s">
        <v>24</v>
      </c>
      <c r="AY236" s="248" t="s">
        <v>281</v>
      </c>
    </row>
    <row r="237" s="1" customFormat="1" ht="16.5" customHeight="1">
      <c r="B237" s="203"/>
      <c r="C237" s="255" t="s">
        <v>721</v>
      </c>
      <c r="D237" s="255" t="s">
        <v>512</v>
      </c>
      <c r="E237" s="256" t="s">
        <v>8977</v>
      </c>
      <c r="F237" s="257" t="s">
        <v>8978</v>
      </c>
      <c r="G237" s="258" t="s">
        <v>515</v>
      </c>
      <c r="H237" s="259">
        <v>10</v>
      </c>
      <c r="I237" s="260"/>
      <c r="J237" s="261">
        <f>ROUND(I237*H237,2)</f>
        <v>0</v>
      </c>
      <c r="K237" s="257" t="s">
        <v>389</v>
      </c>
      <c r="L237" s="262"/>
      <c r="M237" s="263" t="s">
        <v>5</v>
      </c>
      <c r="N237" s="264" t="s">
        <v>51</v>
      </c>
      <c r="O237" s="49"/>
      <c r="P237" s="213">
        <f>O237*H237</f>
        <v>0</v>
      </c>
      <c r="Q237" s="213">
        <v>0.00077999999999999999</v>
      </c>
      <c r="R237" s="213">
        <f>Q237*H237</f>
        <v>0.0077999999999999996</v>
      </c>
      <c r="S237" s="213">
        <v>0</v>
      </c>
      <c r="T237" s="214">
        <f>S237*H237</f>
        <v>0</v>
      </c>
      <c r="AR237" s="26" t="s">
        <v>316</v>
      </c>
      <c r="AT237" s="26" t="s">
        <v>512</v>
      </c>
      <c r="AU237" s="26" t="s">
        <v>87</v>
      </c>
      <c r="AY237" s="26" t="s">
        <v>281</v>
      </c>
      <c r="BE237" s="215">
        <f>IF(N237="základní",J237,0)</f>
        <v>0</v>
      </c>
      <c r="BF237" s="215">
        <f>IF(N237="snížená",J237,0)</f>
        <v>0</v>
      </c>
      <c r="BG237" s="215">
        <f>IF(N237="zákl. přenesená",J237,0)</f>
        <v>0</v>
      </c>
      <c r="BH237" s="215">
        <f>IF(N237="sníž. přenesená",J237,0)</f>
        <v>0</v>
      </c>
      <c r="BI237" s="215">
        <f>IF(N237="nulová",J237,0)</f>
        <v>0</v>
      </c>
      <c r="BJ237" s="26" t="s">
        <v>24</v>
      </c>
      <c r="BK237" s="215">
        <f>ROUND(I237*H237,2)</f>
        <v>0</v>
      </c>
      <c r="BL237" s="26" t="s">
        <v>286</v>
      </c>
      <c r="BM237" s="26" t="s">
        <v>8979</v>
      </c>
    </row>
    <row r="238" s="1" customFormat="1">
      <c r="B238" s="48"/>
      <c r="D238" s="216" t="s">
        <v>288</v>
      </c>
      <c r="F238" s="217" t="s">
        <v>8980</v>
      </c>
      <c r="I238" s="218"/>
      <c r="L238" s="48"/>
      <c r="M238" s="219"/>
      <c r="N238" s="49"/>
      <c r="O238" s="49"/>
      <c r="P238" s="49"/>
      <c r="Q238" s="49"/>
      <c r="R238" s="49"/>
      <c r="S238" s="49"/>
      <c r="T238" s="87"/>
      <c r="AT238" s="26" t="s">
        <v>288</v>
      </c>
      <c r="AU238" s="26" t="s">
        <v>87</v>
      </c>
    </row>
    <row r="239" s="10" customFormat="1" ht="29.88" customHeight="1">
      <c r="B239" s="192"/>
      <c r="D239" s="193" t="s">
        <v>79</v>
      </c>
      <c r="E239" s="230" t="s">
        <v>518</v>
      </c>
      <c r="F239" s="230" t="s">
        <v>519</v>
      </c>
      <c r="I239" s="195"/>
      <c r="J239" s="231">
        <f>BK239</f>
        <v>0</v>
      </c>
      <c r="L239" s="192"/>
      <c r="M239" s="197"/>
      <c r="N239" s="198"/>
      <c r="O239" s="198"/>
      <c r="P239" s="199">
        <f>SUM(P240:P241)</f>
        <v>0</v>
      </c>
      <c r="Q239" s="198"/>
      <c r="R239" s="199">
        <f>SUM(R240:R241)</f>
        <v>0</v>
      </c>
      <c r="S239" s="198"/>
      <c r="T239" s="200">
        <f>SUM(T240:T241)</f>
        <v>0</v>
      </c>
      <c r="AR239" s="193" t="s">
        <v>24</v>
      </c>
      <c r="AT239" s="201" t="s">
        <v>79</v>
      </c>
      <c r="AU239" s="201" t="s">
        <v>24</v>
      </c>
      <c r="AY239" s="193" t="s">
        <v>281</v>
      </c>
      <c r="BK239" s="202">
        <f>SUM(BK240:BK241)</f>
        <v>0</v>
      </c>
    </row>
    <row r="240" s="1" customFormat="1" ht="16.5" customHeight="1">
      <c r="B240" s="203"/>
      <c r="C240" s="204" t="s">
        <v>727</v>
      </c>
      <c r="D240" s="204" t="s">
        <v>282</v>
      </c>
      <c r="E240" s="205" t="s">
        <v>8981</v>
      </c>
      <c r="F240" s="206" t="s">
        <v>8982</v>
      </c>
      <c r="G240" s="207" t="s">
        <v>470</v>
      </c>
      <c r="H240" s="208">
        <v>44.390999999999998</v>
      </c>
      <c r="I240" s="209"/>
      <c r="J240" s="210">
        <f>ROUND(I240*H240,2)</f>
        <v>0</v>
      </c>
      <c r="K240" s="206" t="s">
        <v>389</v>
      </c>
      <c r="L240" s="48"/>
      <c r="M240" s="211" t="s">
        <v>5</v>
      </c>
      <c r="N240" s="212" t="s">
        <v>51</v>
      </c>
      <c r="O240" s="49"/>
      <c r="P240" s="213">
        <f>O240*H240</f>
        <v>0</v>
      </c>
      <c r="Q240" s="213">
        <v>0</v>
      </c>
      <c r="R240" s="213">
        <f>Q240*H240</f>
        <v>0</v>
      </c>
      <c r="S240" s="213">
        <v>0</v>
      </c>
      <c r="T240" s="214">
        <f>S240*H240</f>
        <v>0</v>
      </c>
      <c r="AR240" s="26" t="s">
        <v>286</v>
      </c>
      <c r="AT240" s="26" t="s">
        <v>282</v>
      </c>
      <c r="AU240" s="26" t="s">
        <v>87</v>
      </c>
      <c r="AY240" s="26" t="s">
        <v>281</v>
      </c>
      <c r="BE240" s="215">
        <f>IF(N240="základní",J240,0)</f>
        <v>0</v>
      </c>
      <c r="BF240" s="215">
        <f>IF(N240="snížená",J240,0)</f>
        <v>0</v>
      </c>
      <c r="BG240" s="215">
        <f>IF(N240="zákl. přenesená",J240,0)</f>
        <v>0</v>
      </c>
      <c r="BH240" s="215">
        <f>IF(N240="sníž. přenesená",J240,0)</f>
        <v>0</v>
      </c>
      <c r="BI240" s="215">
        <f>IF(N240="nulová",J240,0)</f>
        <v>0</v>
      </c>
      <c r="BJ240" s="26" t="s">
        <v>24</v>
      </c>
      <c r="BK240" s="215">
        <f>ROUND(I240*H240,2)</f>
        <v>0</v>
      </c>
      <c r="BL240" s="26" t="s">
        <v>286</v>
      </c>
      <c r="BM240" s="26" t="s">
        <v>8983</v>
      </c>
    </row>
    <row r="241" s="1" customFormat="1">
      <c r="B241" s="48"/>
      <c r="D241" s="216" t="s">
        <v>288</v>
      </c>
      <c r="F241" s="217" t="s">
        <v>8984</v>
      </c>
      <c r="I241" s="218"/>
      <c r="L241" s="48"/>
      <c r="M241" s="219"/>
      <c r="N241" s="49"/>
      <c r="O241" s="49"/>
      <c r="P241" s="49"/>
      <c r="Q241" s="49"/>
      <c r="R241" s="49"/>
      <c r="S241" s="49"/>
      <c r="T241" s="87"/>
      <c r="AT241" s="26" t="s">
        <v>288</v>
      </c>
      <c r="AU241" s="26" t="s">
        <v>87</v>
      </c>
    </row>
    <row r="242" s="10" customFormat="1" ht="37.44" customHeight="1">
      <c r="B242" s="192"/>
      <c r="D242" s="193" t="s">
        <v>79</v>
      </c>
      <c r="E242" s="194" t="s">
        <v>2270</v>
      </c>
      <c r="F242" s="194" t="s">
        <v>2271</v>
      </c>
      <c r="I242" s="195"/>
      <c r="J242" s="196">
        <f>BK242</f>
        <v>0</v>
      </c>
      <c r="L242" s="192"/>
      <c r="M242" s="197"/>
      <c r="N242" s="198"/>
      <c r="O242" s="198"/>
      <c r="P242" s="199">
        <f>P243</f>
        <v>0</v>
      </c>
      <c r="Q242" s="198"/>
      <c r="R242" s="199">
        <f>R243</f>
        <v>0</v>
      </c>
      <c r="S242" s="198"/>
      <c r="T242" s="200">
        <f>T243</f>
        <v>0</v>
      </c>
      <c r="AR242" s="193" t="s">
        <v>87</v>
      </c>
      <c r="AT242" s="201" t="s">
        <v>79</v>
      </c>
      <c r="AU242" s="201" t="s">
        <v>80</v>
      </c>
      <c r="AY242" s="193" t="s">
        <v>281</v>
      </c>
      <c r="BK242" s="202">
        <f>BK243</f>
        <v>0</v>
      </c>
    </row>
    <row r="243" s="10" customFormat="1" ht="19.92" customHeight="1">
      <c r="B243" s="192"/>
      <c r="D243" s="193" t="s">
        <v>79</v>
      </c>
      <c r="E243" s="230" t="s">
        <v>3100</v>
      </c>
      <c r="F243" s="230" t="s">
        <v>3101</v>
      </c>
      <c r="I243" s="195"/>
      <c r="J243" s="231">
        <f>BK243</f>
        <v>0</v>
      </c>
      <c r="L243" s="192"/>
      <c r="M243" s="197"/>
      <c r="N243" s="198"/>
      <c r="O243" s="198"/>
      <c r="P243" s="199">
        <f>P244</f>
        <v>0</v>
      </c>
      <c r="Q243" s="198"/>
      <c r="R243" s="199">
        <f>R244</f>
        <v>0</v>
      </c>
      <c r="S243" s="198"/>
      <c r="T243" s="200">
        <f>T244</f>
        <v>0</v>
      </c>
      <c r="AR243" s="193" t="s">
        <v>87</v>
      </c>
      <c r="AT243" s="201" t="s">
        <v>79</v>
      </c>
      <c r="AU243" s="201" t="s">
        <v>24</v>
      </c>
      <c r="AY243" s="193" t="s">
        <v>281</v>
      </c>
      <c r="BK243" s="202">
        <f>BK244</f>
        <v>0</v>
      </c>
    </row>
    <row r="244" s="1" customFormat="1" ht="38.25" customHeight="1">
      <c r="B244" s="203"/>
      <c r="C244" s="204" t="s">
        <v>732</v>
      </c>
      <c r="D244" s="204" t="s">
        <v>282</v>
      </c>
      <c r="E244" s="205" t="s">
        <v>7446</v>
      </c>
      <c r="F244" s="206" t="s">
        <v>8985</v>
      </c>
      <c r="G244" s="207" t="s">
        <v>515</v>
      </c>
      <c r="H244" s="208">
        <v>1</v>
      </c>
      <c r="I244" s="209"/>
      <c r="J244" s="210">
        <f>ROUND(I244*H244,2)</f>
        <v>0</v>
      </c>
      <c r="K244" s="206" t="s">
        <v>5</v>
      </c>
      <c r="L244" s="48"/>
      <c r="M244" s="211" t="s">
        <v>5</v>
      </c>
      <c r="N244" s="280" t="s">
        <v>51</v>
      </c>
      <c r="O244" s="221"/>
      <c r="P244" s="278">
        <f>O244*H244</f>
        <v>0</v>
      </c>
      <c r="Q244" s="278">
        <v>0</v>
      </c>
      <c r="R244" s="278">
        <f>Q244*H244</f>
        <v>0</v>
      </c>
      <c r="S244" s="278">
        <v>0</v>
      </c>
      <c r="T244" s="279">
        <f>S244*H244</f>
        <v>0</v>
      </c>
      <c r="AR244" s="26" t="s">
        <v>354</v>
      </c>
      <c r="AT244" s="26" t="s">
        <v>282</v>
      </c>
      <c r="AU244" s="26" t="s">
        <v>87</v>
      </c>
      <c r="AY244" s="26" t="s">
        <v>281</v>
      </c>
      <c r="BE244" s="215">
        <f>IF(N244="základní",J244,0)</f>
        <v>0</v>
      </c>
      <c r="BF244" s="215">
        <f>IF(N244="snížená",J244,0)</f>
        <v>0</v>
      </c>
      <c r="BG244" s="215">
        <f>IF(N244="zákl. přenesená",J244,0)</f>
        <v>0</v>
      </c>
      <c r="BH244" s="215">
        <f>IF(N244="sníž. přenesená",J244,0)</f>
        <v>0</v>
      </c>
      <c r="BI244" s="215">
        <f>IF(N244="nulová",J244,0)</f>
        <v>0</v>
      </c>
      <c r="BJ244" s="26" t="s">
        <v>24</v>
      </c>
      <c r="BK244" s="215">
        <f>ROUND(I244*H244,2)</f>
        <v>0</v>
      </c>
      <c r="BL244" s="26" t="s">
        <v>354</v>
      </c>
      <c r="BM244" s="26" t="s">
        <v>8986</v>
      </c>
    </row>
    <row r="245" s="1" customFormat="1" ht="6.96" customHeight="1">
      <c r="B245" s="69"/>
      <c r="C245" s="70"/>
      <c r="D245" s="70"/>
      <c r="E245" s="70"/>
      <c r="F245" s="70"/>
      <c r="G245" s="70"/>
      <c r="H245" s="70"/>
      <c r="I245" s="164"/>
      <c r="J245" s="70"/>
      <c r="K245" s="70"/>
      <c r="L245" s="48"/>
    </row>
  </sheetData>
  <autoFilter ref="C89:K244"/>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8987</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8988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 xml:space="preserve">I011_3 - Areálový rozvod slaboproudu </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8463</v>
      </c>
      <c r="E62" s="226"/>
      <c r="F62" s="226"/>
      <c r="G62" s="226"/>
      <c r="H62" s="226"/>
      <c r="I62" s="227"/>
      <c r="J62" s="228">
        <f>J87</f>
        <v>0</v>
      </c>
      <c r="K62" s="229"/>
    </row>
    <row r="63" s="11" customFormat="1" ht="19.92" customHeight="1">
      <c r="B63" s="223"/>
      <c r="C63" s="224"/>
      <c r="D63" s="225" t="s">
        <v>6736</v>
      </c>
      <c r="E63" s="226"/>
      <c r="F63" s="226"/>
      <c r="G63" s="226"/>
      <c r="H63" s="226"/>
      <c r="I63" s="227"/>
      <c r="J63" s="228">
        <f>J92</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8821</v>
      </c>
      <c r="F75" s="1"/>
      <c r="G75" s="1"/>
      <c r="H75" s="1"/>
      <c r="L75" s="48"/>
    </row>
    <row r="76" s="1" customFormat="1" ht="14.4" customHeight="1">
      <c r="B76" s="48"/>
      <c r="C76" s="76" t="s">
        <v>256</v>
      </c>
      <c r="L76" s="48"/>
    </row>
    <row r="77" s="1" customFormat="1" ht="17.25" customHeight="1">
      <c r="B77" s="48"/>
      <c r="E77" s="79" t="str">
        <f>E11</f>
        <v xml:space="preserve">I011_3 - Areálový rozvod slaboproudu </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P87+P92</f>
        <v>0</v>
      </c>
      <c r="Q86" s="198"/>
      <c r="R86" s="199">
        <f>R87+R92</f>
        <v>0</v>
      </c>
      <c r="S86" s="198"/>
      <c r="T86" s="200">
        <f>T87+T92</f>
        <v>0</v>
      </c>
      <c r="AR86" s="193" t="s">
        <v>87</v>
      </c>
      <c r="AT86" s="201" t="s">
        <v>79</v>
      </c>
      <c r="AU86" s="201" t="s">
        <v>80</v>
      </c>
      <c r="AY86" s="193" t="s">
        <v>281</v>
      </c>
      <c r="BK86" s="202">
        <f>BK87+BK92</f>
        <v>0</v>
      </c>
    </row>
    <row r="87" s="10" customFormat="1" ht="19.92" customHeight="1">
      <c r="B87" s="192"/>
      <c r="D87" s="193" t="s">
        <v>79</v>
      </c>
      <c r="E87" s="230" t="s">
        <v>8482</v>
      </c>
      <c r="F87" s="230" t="s">
        <v>8483</v>
      </c>
      <c r="I87" s="195"/>
      <c r="J87" s="231">
        <f>BK87</f>
        <v>0</v>
      </c>
      <c r="L87" s="192"/>
      <c r="M87" s="197"/>
      <c r="N87" s="198"/>
      <c r="O87" s="198"/>
      <c r="P87" s="199">
        <f>SUM(P88:P91)</f>
        <v>0</v>
      </c>
      <c r="Q87" s="198"/>
      <c r="R87" s="199">
        <f>SUM(R88:R91)</f>
        <v>0</v>
      </c>
      <c r="S87" s="198"/>
      <c r="T87" s="200">
        <f>SUM(T88:T91)</f>
        <v>0</v>
      </c>
      <c r="AR87" s="193" t="s">
        <v>24</v>
      </c>
      <c r="AT87" s="201" t="s">
        <v>79</v>
      </c>
      <c r="AU87" s="201" t="s">
        <v>24</v>
      </c>
      <c r="AY87" s="193" t="s">
        <v>281</v>
      </c>
      <c r="BK87" s="202">
        <f>SUM(BK88:BK91)</f>
        <v>0</v>
      </c>
    </row>
    <row r="88" s="1" customFormat="1" ht="16.5" customHeight="1">
      <c r="B88" s="203"/>
      <c r="C88" s="204" t="s">
        <v>24</v>
      </c>
      <c r="D88" s="204" t="s">
        <v>282</v>
      </c>
      <c r="E88" s="205" t="s">
        <v>8496</v>
      </c>
      <c r="F88" s="206" t="s">
        <v>8497</v>
      </c>
      <c r="G88" s="207" t="s">
        <v>394</v>
      </c>
      <c r="H88" s="208">
        <v>45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8498</v>
      </c>
    </row>
    <row r="89" s="1" customFormat="1" ht="16.5" customHeight="1">
      <c r="B89" s="203"/>
      <c r="C89" s="255" t="s">
        <v>87</v>
      </c>
      <c r="D89" s="255" t="s">
        <v>512</v>
      </c>
      <c r="E89" s="256" t="s">
        <v>8499</v>
      </c>
      <c r="F89" s="257" t="s">
        <v>8500</v>
      </c>
      <c r="G89" s="258" t="s">
        <v>394</v>
      </c>
      <c r="H89" s="259">
        <v>45</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8501</v>
      </c>
    </row>
    <row r="90" s="1" customFormat="1">
      <c r="B90" s="48"/>
      <c r="D90" s="216" t="s">
        <v>288</v>
      </c>
      <c r="F90" s="217" t="s">
        <v>6761</v>
      </c>
      <c r="I90" s="218"/>
      <c r="L90" s="48"/>
      <c r="M90" s="219"/>
      <c r="N90" s="49"/>
      <c r="O90" s="49"/>
      <c r="P90" s="49"/>
      <c r="Q90" s="49"/>
      <c r="R90" s="49"/>
      <c r="S90" s="49"/>
      <c r="T90" s="87"/>
      <c r="AT90" s="26" t="s">
        <v>288</v>
      </c>
      <c r="AU90" s="26" t="s">
        <v>87</v>
      </c>
    </row>
    <row r="91" s="13" customFormat="1">
      <c r="B91" s="239"/>
      <c r="D91" s="216" t="s">
        <v>402</v>
      </c>
      <c r="E91" s="240" t="s">
        <v>5</v>
      </c>
      <c r="F91" s="241" t="s">
        <v>859</v>
      </c>
      <c r="H91" s="242">
        <v>45</v>
      </c>
      <c r="I91" s="243"/>
      <c r="L91" s="239"/>
      <c r="M91" s="244"/>
      <c r="N91" s="245"/>
      <c r="O91" s="245"/>
      <c r="P91" s="245"/>
      <c r="Q91" s="245"/>
      <c r="R91" s="245"/>
      <c r="S91" s="245"/>
      <c r="T91" s="246"/>
      <c r="AT91" s="240" t="s">
        <v>402</v>
      </c>
      <c r="AU91" s="240" t="s">
        <v>87</v>
      </c>
      <c r="AV91" s="13" t="s">
        <v>87</v>
      </c>
      <c r="AW91" s="13" t="s">
        <v>43</v>
      </c>
      <c r="AX91" s="13" t="s">
        <v>80</v>
      </c>
      <c r="AY91" s="240" t="s">
        <v>281</v>
      </c>
    </row>
    <row r="92" s="10" customFormat="1" ht="29.88" customHeight="1">
      <c r="B92" s="192"/>
      <c r="D92" s="193" t="s">
        <v>79</v>
      </c>
      <c r="E92" s="230" t="s">
        <v>6886</v>
      </c>
      <c r="F92" s="230" t="s">
        <v>6887</v>
      </c>
      <c r="I92" s="195"/>
      <c r="J92" s="231">
        <f>BK92</f>
        <v>0</v>
      </c>
      <c r="L92" s="192"/>
      <c r="M92" s="197"/>
      <c r="N92" s="198"/>
      <c r="O92" s="198"/>
      <c r="P92" s="199">
        <f>SUM(P93:P97)</f>
        <v>0</v>
      </c>
      <c r="Q92" s="198"/>
      <c r="R92" s="199">
        <f>SUM(R93:R97)</f>
        <v>0</v>
      </c>
      <c r="S92" s="198"/>
      <c r="T92" s="200">
        <f>SUM(T93:T97)</f>
        <v>0</v>
      </c>
      <c r="AR92" s="193" t="s">
        <v>87</v>
      </c>
      <c r="AT92" s="201" t="s">
        <v>79</v>
      </c>
      <c r="AU92" s="201" t="s">
        <v>24</v>
      </c>
      <c r="AY92" s="193" t="s">
        <v>281</v>
      </c>
      <c r="BK92" s="202">
        <f>SUM(BK93:BK97)</f>
        <v>0</v>
      </c>
    </row>
    <row r="93" s="1" customFormat="1" ht="25.5" customHeight="1">
      <c r="B93" s="203"/>
      <c r="C93" s="204" t="s">
        <v>294</v>
      </c>
      <c r="D93" s="204" t="s">
        <v>282</v>
      </c>
      <c r="E93" s="205" t="s">
        <v>8529</v>
      </c>
      <c r="F93" s="206" t="s">
        <v>8530</v>
      </c>
      <c r="G93" s="207" t="s">
        <v>394</v>
      </c>
      <c r="H93" s="208">
        <v>20</v>
      </c>
      <c r="I93" s="209"/>
      <c r="J93" s="210">
        <f>ROUND(I93*H93,2)</f>
        <v>0</v>
      </c>
      <c r="K93" s="206" t="s">
        <v>5</v>
      </c>
      <c r="L93" s="48"/>
      <c r="M93" s="211" t="s">
        <v>5</v>
      </c>
      <c r="N93" s="212" t="s">
        <v>51</v>
      </c>
      <c r="O93" s="49"/>
      <c r="P93" s="213">
        <f>O93*H93</f>
        <v>0</v>
      </c>
      <c r="Q93" s="213">
        <v>0</v>
      </c>
      <c r="R93" s="213">
        <f>Q93*H93</f>
        <v>0</v>
      </c>
      <c r="S93" s="213">
        <v>0</v>
      </c>
      <c r="T93" s="214">
        <f>S93*H93</f>
        <v>0</v>
      </c>
      <c r="AR93" s="26" t="s">
        <v>354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8531</v>
      </c>
    </row>
    <row r="94" s="13" customFormat="1">
      <c r="B94" s="239"/>
      <c r="D94" s="216" t="s">
        <v>402</v>
      </c>
      <c r="E94" s="240" t="s">
        <v>5</v>
      </c>
      <c r="F94" s="241" t="s">
        <v>655</v>
      </c>
      <c r="H94" s="242">
        <v>20</v>
      </c>
      <c r="I94" s="243"/>
      <c r="L94" s="239"/>
      <c r="M94" s="244"/>
      <c r="N94" s="245"/>
      <c r="O94" s="245"/>
      <c r="P94" s="245"/>
      <c r="Q94" s="245"/>
      <c r="R94" s="245"/>
      <c r="S94" s="245"/>
      <c r="T94" s="246"/>
      <c r="AT94" s="240" t="s">
        <v>402</v>
      </c>
      <c r="AU94" s="240" t="s">
        <v>87</v>
      </c>
      <c r="AV94" s="13" t="s">
        <v>87</v>
      </c>
      <c r="AW94" s="13" t="s">
        <v>43</v>
      </c>
      <c r="AX94" s="13" t="s">
        <v>24</v>
      </c>
      <c r="AY94" s="240" t="s">
        <v>281</v>
      </c>
    </row>
    <row r="95" s="1" customFormat="1" ht="16.5" customHeight="1">
      <c r="B95" s="203"/>
      <c r="C95" s="255" t="s">
        <v>286</v>
      </c>
      <c r="D95" s="255" t="s">
        <v>512</v>
      </c>
      <c r="E95" s="256" t="s">
        <v>8533</v>
      </c>
      <c r="F95" s="257" t="s">
        <v>6909</v>
      </c>
      <c r="G95" s="258" t="s">
        <v>394</v>
      </c>
      <c r="H95" s="259">
        <v>20</v>
      </c>
      <c r="I95" s="260"/>
      <c r="J95" s="261">
        <f>ROUND(I95*H95,2)</f>
        <v>0</v>
      </c>
      <c r="K95" s="257" t="s">
        <v>5</v>
      </c>
      <c r="L95" s="262"/>
      <c r="M95" s="263" t="s">
        <v>5</v>
      </c>
      <c r="N95" s="264" t="s">
        <v>51</v>
      </c>
      <c r="O95" s="49"/>
      <c r="P95" s="213">
        <f>O95*H95</f>
        <v>0</v>
      </c>
      <c r="Q95" s="213">
        <v>0</v>
      </c>
      <c r="R95" s="213">
        <f>Q95*H95</f>
        <v>0</v>
      </c>
      <c r="S95" s="213">
        <v>0</v>
      </c>
      <c r="T95" s="214">
        <f>S95*H95</f>
        <v>0</v>
      </c>
      <c r="AR95" s="26" t="s">
        <v>738</v>
      </c>
      <c r="AT95" s="26" t="s">
        <v>512</v>
      </c>
      <c r="AU95" s="26" t="s">
        <v>87</v>
      </c>
      <c r="AY95" s="26" t="s">
        <v>281</v>
      </c>
      <c r="BE95" s="215">
        <f>IF(N95="základní",J95,0)</f>
        <v>0</v>
      </c>
      <c r="BF95" s="215">
        <f>IF(N95="snížená",J95,0)</f>
        <v>0</v>
      </c>
      <c r="BG95" s="215">
        <f>IF(N95="zákl. přenesená",J95,0)</f>
        <v>0</v>
      </c>
      <c r="BH95" s="215">
        <f>IF(N95="sníž. přenesená",J95,0)</f>
        <v>0</v>
      </c>
      <c r="BI95" s="215">
        <f>IF(N95="nulová",J95,0)</f>
        <v>0</v>
      </c>
      <c r="BJ95" s="26" t="s">
        <v>24</v>
      </c>
      <c r="BK95" s="215">
        <f>ROUND(I95*H95,2)</f>
        <v>0</v>
      </c>
      <c r="BL95" s="26" t="s">
        <v>354</v>
      </c>
      <c r="BM95" s="26" t="s">
        <v>8534</v>
      </c>
    </row>
    <row r="96" s="1" customFormat="1">
      <c r="B96" s="48"/>
      <c r="D96" s="216" t="s">
        <v>288</v>
      </c>
      <c r="F96" s="217" t="s">
        <v>8989</v>
      </c>
      <c r="I96" s="218"/>
      <c r="L96" s="48"/>
      <c r="M96" s="219"/>
      <c r="N96" s="49"/>
      <c r="O96" s="49"/>
      <c r="P96" s="49"/>
      <c r="Q96" s="49"/>
      <c r="R96" s="49"/>
      <c r="S96" s="49"/>
      <c r="T96" s="87"/>
      <c r="AT96" s="26" t="s">
        <v>288</v>
      </c>
      <c r="AU96" s="26" t="s">
        <v>87</v>
      </c>
    </row>
    <row r="97" s="13" customFormat="1">
      <c r="B97" s="239"/>
      <c r="D97" s="216" t="s">
        <v>402</v>
      </c>
      <c r="E97" s="240" t="s">
        <v>5</v>
      </c>
      <c r="F97" s="241" t="s">
        <v>655</v>
      </c>
      <c r="H97" s="242">
        <v>20</v>
      </c>
      <c r="I97" s="243"/>
      <c r="L97" s="239"/>
      <c r="M97" s="284"/>
      <c r="N97" s="285"/>
      <c r="O97" s="285"/>
      <c r="P97" s="285"/>
      <c r="Q97" s="285"/>
      <c r="R97" s="285"/>
      <c r="S97" s="285"/>
      <c r="T97" s="286"/>
      <c r="AT97" s="240" t="s">
        <v>402</v>
      </c>
      <c r="AU97" s="240" t="s">
        <v>87</v>
      </c>
      <c r="AV97" s="13" t="s">
        <v>87</v>
      </c>
      <c r="AW97" s="13" t="s">
        <v>43</v>
      </c>
      <c r="AX97" s="13" t="s">
        <v>80</v>
      </c>
      <c r="AY97" s="240" t="s">
        <v>281</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215</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8821</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8990</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208</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42.25" customHeight="1">
      <c r="B26" s="146"/>
      <c r="C26" s="147"/>
      <c r="D26" s="147"/>
      <c r="E26" s="46" t="s">
        <v>8988</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ROUND(SUM(BE86:BE102), 2)</f>
        <v>0</v>
      </c>
      <c r="G32" s="49"/>
      <c r="H32" s="49"/>
      <c r="I32" s="156">
        <v>0.20999999999999999</v>
      </c>
      <c r="J32" s="155">
        <f>ROUND(ROUND((SUM(BE86:BE102)), 2)*I32, 2)</f>
        <v>0</v>
      </c>
      <c r="K32" s="53"/>
    </row>
    <row r="33" s="1" customFormat="1" ht="14.4" customHeight="1">
      <c r="B33" s="48"/>
      <c r="C33" s="49"/>
      <c r="D33" s="49"/>
      <c r="E33" s="57" t="s">
        <v>52</v>
      </c>
      <c r="F33" s="155">
        <f>ROUND(SUM(BF86:BF102), 2)</f>
        <v>0</v>
      </c>
      <c r="G33" s="49"/>
      <c r="H33" s="49"/>
      <c r="I33" s="156">
        <v>0.14999999999999999</v>
      </c>
      <c r="J33" s="155">
        <f>ROUND(ROUND((SUM(BF86:BF102)), 2)*I33, 2)</f>
        <v>0</v>
      </c>
      <c r="K33" s="53"/>
    </row>
    <row r="34" hidden="1" s="1" customFormat="1" ht="14.4" customHeight="1">
      <c r="B34" s="48"/>
      <c r="C34" s="49"/>
      <c r="D34" s="49"/>
      <c r="E34" s="57" t="s">
        <v>53</v>
      </c>
      <c r="F34" s="155">
        <f>ROUND(SUM(BG86:BG102), 2)</f>
        <v>0</v>
      </c>
      <c r="G34" s="49"/>
      <c r="H34" s="49"/>
      <c r="I34" s="156">
        <v>0.20999999999999999</v>
      </c>
      <c r="J34" s="155">
        <v>0</v>
      </c>
      <c r="K34" s="53"/>
    </row>
    <row r="35" hidden="1" s="1" customFormat="1" ht="14.4" customHeight="1">
      <c r="B35" s="48"/>
      <c r="C35" s="49"/>
      <c r="D35" s="49"/>
      <c r="E35" s="57" t="s">
        <v>54</v>
      </c>
      <c r="F35" s="155">
        <f>ROUND(SUM(BH86:BH102), 2)</f>
        <v>0</v>
      </c>
      <c r="G35" s="49"/>
      <c r="H35" s="49"/>
      <c r="I35" s="156">
        <v>0.14999999999999999</v>
      </c>
      <c r="J35" s="155">
        <v>0</v>
      </c>
      <c r="K35" s="53"/>
    </row>
    <row r="36" hidden="1" s="1" customFormat="1" ht="14.4" customHeight="1">
      <c r="B36" s="48"/>
      <c r="C36" s="49"/>
      <c r="D36" s="49"/>
      <c r="E36" s="57" t="s">
        <v>55</v>
      </c>
      <c r="F36" s="155">
        <f>ROUND(SUM(BI86:BI102),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8821</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I011_4 - Areálový rozvod NN</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5851</v>
      </c>
      <c r="E62" s="226"/>
      <c r="F62" s="226"/>
      <c r="G62" s="226"/>
      <c r="H62" s="226"/>
      <c r="I62" s="227"/>
      <c r="J62" s="228">
        <f>J88</f>
        <v>0</v>
      </c>
      <c r="K62" s="229"/>
    </row>
    <row r="63" s="11" customFormat="1" ht="19.92" customHeight="1">
      <c r="B63" s="223"/>
      <c r="C63" s="224"/>
      <c r="D63" s="225" t="s">
        <v>5852</v>
      </c>
      <c r="E63" s="226"/>
      <c r="F63" s="226"/>
      <c r="G63" s="226"/>
      <c r="H63" s="226"/>
      <c r="I63" s="227"/>
      <c r="J63" s="228">
        <f>J93</f>
        <v>0</v>
      </c>
      <c r="K63" s="229"/>
    </row>
    <row r="64" s="11" customFormat="1" ht="19.92" customHeight="1">
      <c r="B64" s="223"/>
      <c r="C64" s="224"/>
      <c r="D64" s="225" t="s">
        <v>5854</v>
      </c>
      <c r="E64" s="226"/>
      <c r="F64" s="226"/>
      <c r="G64" s="226"/>
      <c r="H64" s="226"/>
      <c r="I64" s="227"/>
      <c r="J64" s="228">
        <f>J98</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8821</v>
      </c>
      <c r="F76" s="1"/>
      <c r="G76" s="1"/>
      <c r="H76" s="1"/>
      <c r="L76" s="48"/>
    </row>
    <row r="77" s="1" customFormat="1" ht="14.4" customHeight="1">
      <c r="B77" s="48"/>
      <c r="C77" s="76" t="s">
        <v>256</v>
      </c>
      <c r="L77" s="48"/>
    </row>
    <row r="78" s="1" customFormat="1" ht="17.25" customHeight="1">
      <c r="B78" s="48"/>
      <c r="E78" s="79" t="str">
        <f>E11</f>
        <v>I011_4 - Areálový rozvod NN</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0.016300000000000002</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P88+P93+P98</f>
        <v>0</v>
      </c>
      <c r="Q87" s="198"/>
      <c r="R87" s="199">
        <f>R88+R93+R98</f>
        <v>0.016300000000000002</v>
      </c>
      <c r="S87" s="198"/>
      <c r="T87" s="200">
        <f>T88+T93+T98</f>
        <v>0</v>
      </c>
      <c r="AR87" s="193" t="s">
        <v>87</v>
      </c>
      <c r="AT87" s="201" t="s">
        <v>79</v>
      </c>
      <c r="AU87" s="201" t="s">
        <v>80</v>
      </c>
      <c r="AY87" s="193" t="s">
        <v>281</v>
      </c>
      <c r="BK87" s="202">
        <f>BK88+BK93+BK98</f>
        <v>0</v>
      </c>
    </row>
    <row r="88" s="10" customFormat="1" ht="19.92" customHeight="1">
      <c r="B88" s="192"/>
      <c r="D88" s="193" t="s">
        <v>79</v>
      </c>
      <c r="E88" s="230" t="s">
        <v>5892</v>
      </c>
      <c r="F88" s="230" t="s">
        <v>5893</v>
      </c>
      <c r="I88" s="195"/>
      <c r="J88" s="231">
        <f>BK88</f>
        <v>0</v>
      </c>
      <c r="L88" s="192"/>
      <c r="M88" s="197"/>
      <c r="N88" s="198"/>
      <c r="O88" s="198"/>
      <c r="P88" s="199">
        <f>SUM(P89:P92)</f>
        <v>0</v>
      </c>
      <c r="Q88" s="198"/>
      <c r="R88" s="199">
        <f>SUM(R89:R92)</f>
        <v>0.010500000000000001</v>
      </c>
      <c r="S88" s="198"/>
      <c r="T88" s="200">
        <f>SUM(T89:T92)</f>
        <v>0</v>
      </c>
      <c r="AR88" s="193" t="s">
        <v>87</v>
      </c>
      <c r="AT88" s="201" t="s">
        <v>79</v>
      </c>
      <c r="AU88" s="201" t="s">
        <v>24</v>
      </c>
      <c r="AY88" s="193" t="s">
        <v>281</v>
      </c>
      <c r="BK88" s="202">
        <f>SUM(BK89:BK92)</f>
        <v>0</v>
      </c>
    </row>
    <row r="89" s="1" customFormat="1" ht="25.5" customHeight="1">
      <c r="B89" s="203"/>
      <c r="C89" s="204" t="s">
        <v>24</v>
      </c>
      <c r="D89" s="204" t="s">
        <v>282</v>
      </c>
      <c r="E89" s="205" t="s">
        <v>5929</v>
      </c>
      <c r="F89" s="206" t="s">
        <v>5930</v>
      </c>
      <c r="G89" s="207" t="s">
        <v>394</v>
      </c>
      <c r="H89" s="208">
        <v>30</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8991</v>
      </c>
    </row>
    <row r="90" s="1" customFormat="1">
      <c r="B90" s="48"/>
      <c r="D90" s="216" t="s">
        <v>288</v>
      </c>
      <c r="F90" s="217" t="s">
        <v>8992</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5933</v>
      </c>
      <c r="F91" s="257" t="s">
        <v>8993</v>
      </c>
      <c r="G91" s="258" t="s">
        <v>394</v>
      </c>
      <c r="H91" s="259">
        <v>30</v>
      </c>
      <c r="I91" s="260"/>
      <c r="J91" s="261">
        <f>ROUND(I91*H91,2)</f>
        <v>0</v>
      </c>
      <c r="K91" s="257" t="s">
        <v>389</v>
      </c>
      <c r="L91" s="262"/>
      <c r="M91" s="263" t="s">
        <v>5</v>
      </c>
      <c r="N91" s="264" t="s">
        <v>51</v>
      </c>
      <c r="O91" s="49"/>
      <c r="P91" s="213">
        <f>O91*H91</f>
        <v>0</v>
      </c>
      <c r="Q91" s="213">
        <v>0.00035</v>
      </c>
      <c r="R91" s="213">
        <f>Q91*H91</f>
        <v>0.010500000000000001</v>
      </c>
      <c r="S91" s="213">
        <v>0</v>
      </c>
      <c r="T91" s="214">
        <f>S91*H91</f>
        <v>0</v>
      </c>
      <c r="AR91" s="26" t="s">
        <v>1700</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1700</v>
      </c>
      <c r="BM91" s="26" t="s">
        <v>8994</v>
      </c>
    </row>
    <row r="92" s="1" customFormat="1">
      <c r="B92" s="48"/>
      <c r="D92" s="216" t="s">
        <v>288</v>
      </c>
      <c r="F92" s="217" t="s">
        <v>8995</v>
      </c>
      <c r="I92" s="218"/>
      <c r="L92" s="48"/>
      <c r="M92" s="219"/>
      <c r="N92" s="49"/>
      <c r="O92" s="49"/>
      <c r="P92" s="49"/>
      <c r="Q92" s="49"/>
      <c r="R92" s="49"/>
      <c r="S92" s="49"/>
      <c r="T92" s="87"/>
      <c r="AT92" s="26" t="s">
        <v>288</v>
      </c>
      <c r="AU92" s="26" t="s">
        <v>87</v>
      </c>
    </row>
    <row r="93" s="10" customFormat="1" ht="29.88" customHeight="1">
      <c r="B93" s="192"/>
      <c r="D93" s="193" t="s">
        <v>79</v>
      </c>
      <c r="E93" s="230" t="s">
        <v>6016</v>
      </c>
      <c r="F93" s="230" t="s">
        <v>6017</v>
      </c>
      <c r="I93" s="195"/>
      <c r="J93" s="231">
        <f>BK93</f>
        <v>0</v>
      </c>
      <c r="L93" s="192"/>
      <c r="M93" s="197"/>
      <c r="N93" s="198"/>
      <c r="O93" s="198"/>
      <c r="P93" s="199">
        <f>SUM(P94:P97)</f>
        <v>0</v>
      </c>
      <c r="Q93" s="198"/>
      <c r="R93" s="199">
        <f>SUM(R94:R97)</f>
        <v>0.0054000000000000003</v>
      </c>
      <c r="S93" s="198"/>
      <c r="T93" s="200">
        <f>SUM(T94:T97)</f>
        <v>0</v>
      </c>
      <c r="AR93" s="193" t="s">
        <v>87</v>
      </c>
      <c r="AT93" s="201" t="s">
        <v>79</v>
      </c>
      <c r="AU93" s="201" t="s">
        <v>24</v>
      </c>
      <c r="AY93" s="193" t="s">
        <v>281</v>
      </c>
      <c r="BK93" s="202">
        <f>SUM(BK94:BK97)</f>
        <v>0</v>
      </c>
    </row>
    <row r="94" s="1" customFormat="1" ht="16.5" customHeight="1">
      <c r="B94" s="203"/>
      <c r="C94" s="204" t="s">
        <v>294</v>
      </c>
      <c r="D94" s="204" t="s">
        <v>282</v>
      </c>
      <c r="E94" s="205" t="s">
        <v>8412</v>
      </c>
      <c r="F94" s="206" t="s">
        <v>8413</v>
      </c>
      <c r="G94" s="207" t="s">
        <v>394</v>
      </c>
      <c r="H94" s="208">
        <v>30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8996</v>
      </c>
    </row>
    <row r="95" s="1" customFormat="1">
      <c r="B95" s="48"/>
      <c r="D95" s="216" t="s">
        <v>288</v>
      </c>
      <c r="F95" s="217" t="s">
        <v>8413</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6066</v>
      </c>
      <c r="F96" s="257" t="s">
        <v>6067</v>
      </c>
      <c r="G96" s="258" t="s">
        <v>394</v>
      </c>
      <c r="H96" s="259">
        <v>30</v>
      </c>
      <c r="I96" s="260"/>
      <c r="J96" s="261">
        <f>ROUND(I96*H96,2)</f>
        <v>0</v>
      </c>
      <c r="K96" s="257" t="s">
        <v>389</v>
      </c>
      <c r="L96" s="262"/>
      <c r="M96" s="263" t="s">
        <v>5</v>
      </c>
      <c r="N96" s="264" t="s">
        <v>51</v>
      </c>
      <c r="O96" s="49"/>
      <c r="P96" s="213">
        <f>O96*H96</f>
        <v>0</v>
      </c>
      <c r="Q96" s="213">
        <v>0.00018000000000000001</v>
      </c>
      <c r="R96" s="213">
        <f>Q96*H96</f>
        <v>0.0054000000000000003</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8997</v>
      </c>
    </row>
    <row r="97" s="1" customFormat="1">
      <c r="B97" s="48"/>
      <c r="D97" s="216" t="s">
        <v>288</v>
      </c>
      <c r="F97" s="217" t="s">
        <v>6067</v>
      </c>
      <c r="I97" s="218"/>
      <c r="L97" s="48"/>
      <c r="M97" s="219"/>
      <c r="N97" s="49"/>
      <c r="O97" s="49"/>
      <c r="P97" s="49"/>
      <c r="Q97" s="49"/>
      <c r="R97" s="49"/>
      <c r="S97" s="49"/>
      <c r="T97" s="87"/>
      <c r="AT97" s="26" t="s">
        <v>288</v>
      </c>
      <c r="AU97" s="26" t="s">
        <v>87</v>
      </c>
    </row>
    <row r="98" s="10" customFormat="1" ht="29.88" customHeight="1">
      <c r="B98" s="192"/>
      <c r="D98" s="193" t="s">
        <v>79</v>
      </c>
      <c r="E98" s="230" t="s">
        <v>6169</v>
      </c>
      <c r="F98" s="230" t="s">
        <v>6170</v>
      </c>
      <c r="I98" s="195"/>
      <c r="J98" s="231">
        <f>BK98</f>
        <v>0</v>
      </c>
      <c r="L98" s="192"/>
      <c r="M98" s="197"/>
      <c r="N98" s="198"/>
      <c r="O98" s="198"/>
      <c r="P98" s="199">
        <f>SUM(P99:P102)</f>
        <v>0</v>
      </c>
      <c r="Q98" s="198"/>
      <c r="R98" s="199">
        <f>SUM(R99:R102)</f>
        <v>0.00040000000000000002</v>
      </c>
      <c r="S98" s="198"/>
      <c r="T98" s="200">
        <f>SUM(T99:T102)</f>
        <v>0</v>
      </c>
      <c r="AR98" s="193" t="s">
        <v>87</v>
      </c>
      <c r="AT98" s="201" t="s">
        <v>79</v>
      </c>
      <c r="AU98" s="201" t="s">
        <v>24</v>
      </c>
      <c r="AY98" s="193" t="s">
        <v>281</v>
      </c>
      <c r="BK98" s="202">
        <f>SUM(BK99:BK102)</f>
        <v>0</v>
      </c>
    </row>
    <row r="99" s="1" customFormat="1" ht="16.5" customHeight="1">
      <c r="B99" s="203"/>
      <c r="C99" s="204" t="s">
        <v>280</v>
      </c>
      <c r="D99" s="204" t="s">
        <v>282</v>
      </c>
      <c r="E99" s="205" t="s">
        <v>6370</v>
      </c>
      <c r="F99" s="206" t="s">
        <v>6371</v>
      </c>
      <c r="G99" s="207" t="s">
        <v>515</v>
      </c>
      <c r="H99" s="208">
        <v>1</v>
      </c>
      <c r="I99" s="209"/>
      <c r="J99" s="210">
        <f>ROUND(I99*H99,2)</f>
        <v>0</v>
      </c>
      <c r="K99" s="206" t="s">
        <v>593</v>
      </c>
      <c r="L99" s="48"/>
      <c r="M99" s="211" t="s">
        <v>5</v>
      </c>
      <c r="N99" s="212" t="s">
        <v>51</v>
      </c>
      <c r="O99" s="49"/>
      <c r="P99" s="213">
        <f>O99*H99</f>
        <v>0</v>
      </c>
      <c r="Q99" s="213">
        <v>0</v>
      </c>
      <c r="R99" s="213">
        <f>Q99*H99</f>
        <v>0</v>
      </c>
      <c r="S99" s="213">
        <v>0</v>
      </c>
      <c r="T99" s="214">
        <f>S99*H99</f>
        <v>0</v>
      </c>
      <c r="AR99" s="26" t="s">
        <v>354</v>
      </c>
      <c r="AT99" s="26" t="s">
        <v>282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8998</v>
      </c>
    </row>
    <row r="100" s="1" customFormat="1">
      <c r="B100" s="48"/>
      <c r="D100" s="216" t="s">
        <v>288</v>
      </c>
      <c r="F100" s="217" t="s">
        <v>6371</v>
      </c>
      <c r="I100" s="218"/>
      <c r="L100" s="48"/>
      <c r="M100" s="219"/>
      <c r="N100" s="49"/>
      <c r="O100" s="49"/>
      <c r="P100" s="49"/>
      <c r="Q100" s="49"/>
      <c r="R100" s="49"/>
      <c r="S100" s="49"/>
      <c r="T100" s="87"/>
      <c r="AT100" s="26" t="s">
        <v>288</v>
      </c>
      <c r="AU100" s="26" t="s">
        <v>87</v>
      </c>
    </row>
    <row r="101" s="1" customFormat="1" ht="16.5" customHeight="1">
      <c r="B101" s="203"/>
      <c r="C101" s="255" t="s">
        <v>307</v>
      </c>
      <c r="D101" s="255" t="s">
        <v>512</v>
      </c>
      <c r="E101" s="256" t="s">
        <v>6386</v>
      </c>
      <c r="F101" s="257" t="s">
        <v>6387</v>
      </c>
      <c r="G101" s="258" t="s">
        <v>515</v>
      </c>
      <c r="H101" s="259">
        <v>1</v>
      </c>
      <c r="I101" s="260"/>
      <c r="J101" s="261">
        <f>ROUND(I101*H101,2)</f>
        <v>0</v>
      </c>
      <c r="K101" s="257" t="s">
        <v>593</v>
      </c>
      <c r="L101" s="262"/>
      <c r="M101" s="263" t="s">
        <v>5</v>
      </c>
      <c r="N101" s="264" t="s">
        <v>51</v>
      </c>
      <c r="O101" s="49"/>
      <c r="P101" s="213">
        <f>O101*H101</f>
        <v>0</v>
      </c>
      <c r="Q101" s="213">
        <v>0.00040000000000000002</v>
      </c>
      <c r="R101" s="213">
        <f>Q101*H101</f>
        <v>0.00040000000000000002</v>
      </c>
      <c r="S101" s="213">
        <v>0</v>
      </c>
      <c r="T101" s="214">
        <f>S101*H101</f>
        <v>0</v>
      </c>
      <c r="AR101" s="26" t="s">
        <v>738</v>
      </c>
      <c r="AT101" s="26" t="s">
        <v>512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8999</v>
      </c>
    </row>
    <row r="102" s="1" customFormat="1">
      <c r="B102" s="48"/>
      <c r="D102" s="216" t="s">
        <v>288</v>
      </c>
      <c r="F102" s="217" t="s">
        <v>6389</v>
      </c>
      <c r="I102" s="218"/>
      <c r="L102" s="48"/>
      <c r="M102" s="220"/>
      <c r="N102" s="221"/>
      <c r="O102" s="221"/>
      <c r="P102" s="221"/>
      <c r="Q102" s="221"/>
      <c r="R102" s="221"/>
      <c r="S102" s="221"/>
      <c r="T102" s="222"/>
      <c r="AT102" s="26" t="s">
        <v>288</v>
      </c>
      <c r="AU102" s="26" t="s">
        <v>87</v>
      </c>
    </row>
    <row r="103" s="1" customFormat="1" ht="6.96" customHeight="1">
      <c r="B103" s="69"/>
      <c r="C103" s="70"/>
      <c r="D103" s="70"/>
      <c r="E103" s="70"/>
      <c r="F103" s="70"/>
      <c r="G103" s="70"/>
      <c r="H103" s="70"/>
      <c r="I103" s="164"/>
      <c r="J103" s="70"/>
      <c r="K103" s="70"/>
      <c r="L103" s="48"/>
    </row>
  </sheetData>
  <autoFilter ref="C85:K102"/>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9000</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9001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9002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ROUND(SUM(BE85:BE105), 2)</f>
        <v>0</v>
      </c>
      <c r="G32" s="49"/>
      <c r="H32" s="49"/>
      <c r="I32" s="156">
        <v>0.20999999999999999</v>
      </c>
      <c r="J32" s="155">
        <f>ROUND(ROUND((SUM(BE85:BE105)), 2)*I32, 2)</f>
        <v>0</v>
      </c>
      <c r="K32" s="53"/>
    </row>
    <row r="33" s="1" customFormat="1" ht="14.4" customHeight="1">
      <c r="B33" s="48"/>
      <c r="C33" s="49"/>
      <c r="D33" s="49"/>
      <c r="E33" s="57" t="s">
        <v>52</v>
      </c>
      <c r="F33" s="155">
        <f>ROUND(SUM(BF85:BF105), 2)</f>
        <v>0</v>
      </c>
      <c r="G33" s="49"/>
      <c r="H33" s="49"/>
      <c r="I33" s="156">
        <v>0.14999999999999999</v>
      </c>
      <c r="J33" s="155">
        <f>ROUND(ROUND((SUM(BF85:BF105)), 2)*I33, 2)</f>
        <v>0</v>
      </c>
      <c r="K33" s="53"/>
    </row>
    <row r="34" hidden="1" s="1" customFormat="1" ht="14.4" customHeight="1">
      <c r="B34" s="48"/>
      <c r="C34" s="49"/>
      <c r="D34" s="49"/>
      <c r="E34" s="57" t="s">
        <v>53</v>
      </c>
      <c r="F34" s="155">
        <f>ROUND(SUM(BG85:BG105), 2)</f>
        <v>0</v>
      </c>
      <c r="G34" s="49"/>
      <c r="H34" s="49"/>
      <c r="I34" s="156">
        <v>0.20999999999999999</v>
      </c>
      <c r="J34" s="155">
        <v>0</v>
      </c>
      <c r="K34" s="53"/>
    </row>
    <row r="35" hidden="1" s="1" customFormat="1" ht="14.4" customHeight="1">
      <c r="B35" s="48"/>
      <c r="C35" s="49"/>
      <c r="D35" s="49"/>
      <c r="E35" s="57" t="s">
        <v>54</v>
      </c>
      <c r="F35" s="155">
        <f>ROUND(SUM(BH85:BH105), 2)</f>
        <v>0</v>
      </c>
      <c r="G35" s="49"/>
      <c r="H35" s="49"/>
      <c r="I35" s="156">
        <v>0.14999999999999999</v>
      </c>
      <c r="J35" s="155">
        <v>0</v>
      </c>
      <c r="K35" s="53"/>
    </row>
    <row r="36" hidden="1" s="1" customFormat="1" ht="14.4" customHeight="1">
      <c r="B36" s="48"/>
      <c r="C36" s="49"/>
      <c r="D36" s="49"/>
      <c r="E36" s="57" t="s">
        <v>55</v>
      </c>
      <c r="F36" s="155">
        <f>ROUND(SUM(BI85:BI105),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9000</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P01_1 - Lezecká stěna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9003</v>
      </c>
      <c r="E61" s="176"/>
      <c r="F61" s="176"/>
      <c r="G61" s="176"/>
      <c r="H61" s="176"/>
      <c r="I61" s="177"/>
      <c r="J61" s="178">
        <f>J86</f>
        <v>0</v>
      </c>
      <c r="K61" s="179"/>
    </row>
    <row r="62" s="11" customFormat="1" ht="19.92" customHeight="1">
      <c r="B62" s="223"/>
      <c r="C62" s="224"/>
      <c r="D62" s="225" t="s">
        <v>9004</v>
      </c>
      <c r="E62" s="226"/>
      <c r="F62" s="226"/>
      <c r="G62" s="226"/>
      <c r="H62" s="226"/>
      <c r="I62" s="227"/>
      <c r="J62" s="228">
        <f>J87</f>
        <v>0</v>
      </c>
      <c r="K62" s="229"/>
    </row>
    <row r="63" s="11" customFormat="1" ht="19.92" customHeight="1">
      <c r="B63" s="223"/>
      <c r="C63" s="224"/>
      <c r="D63" s="225" t="s">
        <v>9005</v>
      </c>
      <c r="E63" s="226"/>
      <c r="F63" s="226"/>
      <c r="G63" s="226"/>
      <c r="H63" s="226"/>
      <c r="I63" s="227"/>
      <c r="J63" s="228">
        <f>J104</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9000</v>
      </c>
      <c r="F75" s="1"/>
      <c r="G75" s="1"/>
      <c r="H75" s="1"/>
      <c r="L75" s="48"/>
    </row>
    <row r="76" s="1" customFormat="1" ht="14.4" customHeight="1">
      <c r="B76" s="48"/>
      <c r="C76" s="76" t="s">
        <v>256</v>
      </c>
      <c r="L76" s="48"/>
    </row>
    <row r="77" s="1" customFormat="1" ht="17.25" customHeight="1">
      <c r="B77" s="48"/>
      <c r="E77" s="79" t="str">
        <f>E11</f>
        <v>P01_1 - Lezecká stěna</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3661</v>
      </c>
      <c r="F86" s="194" t="s">
        <v>3661</v>
      </c>
      <c r="I86" s="195"/>
      <c r="J86" s="196">
        <f>BK86</f>
        <v>0</v>
      </c>
      <c r="L86" s="192"/>
      <c r="M86" s="197"/>
      <c r="N86" s="198"/>
      <c r="O86" s="198"/>
      <c r="P86" s="199">
        <f>P87+P104</f>
        <v>0</v>
      </c>
      <c r="Q86" s="198"/>
      <c r="R86" s="199">
        <f>R87+R104</f>
        <v>0</v>
      </c>
      <c r="S86" s="198"/>
      <c r="T86" s="200">
        <f>T87+T104</f>
        <v>0</v>
      </c>
      <c r="AR86" s="193" t="s">
        <v>286</v>
      </c>
      <c r="AT86" s="201" t="s">
        <v>79</v>
      </c>
      <c r="AU86" s="201" t="s">
        <v>80</v>
      </c>
      <c r="AY86" s="193" t="s">
        <v>281</v>
      </c>
      <c r="BK86" s="202">
        <f>BK87+BK104</f>
        <v>0</v>
      </c>
    </row>
    <row r="87" s="10" customFormat="1" ht="19.92" customHeight="1">
      <c r="B87" s="192"/>
      <c r="D87" s="193" t="s">
        <v>79</v>
      </c>
      <c r="E87" s="230" t="s">
        <v>9006</v>
      </c>
      <c r="F87" s="230" t="s">
        <v>9007</v>
      </c>
      <c r="I87" s="195"/>
      <c r="J87" s="231">
        <f>BK87</f>
        <v>0</v>
      </c>
      <c r="L87" s="192"/>
      <c r="M87" s="197"/>
      <c r="N87" s="198"/>
      <c r="O87" s="198"/>
      <c r="P87" s="199">
        <f>SUM(P88:P103)</f>
        <v>0</v>
      </c>
      <c r="Q87" s="198"/>
      <c r="R87" s="199">
        <f>SUM(R88:R103)</f>
        <v>0</v>
      </c>
      <c r="S87" s="198"/>
      <c r="T87" s="200">
        <f>SUM(T88:T103)</f>
        <v>0</v>
      </c>
      <c r="AR87" s="193" t="s">
        <v>286</v>
      </c>
      <c r="AT87" s="201" t="s">
        <v>79</v>
      </c>
      <c r="AU87" s="201" t="s">
        <v>24</v>
      </c>
      <c r="AY87" s="193" t="s">
        <v>281</v>
      </c>
      <c r="BK87" s="202">
        <f>SUM(BK88:BK103)</f>
        <v>0</v>
      </c>
    </row>
    <row r="88" s="1" customFormat="1" ht="16.5" customHeight="1">
      <c r="B88" s="203"/>
      <c r="C88" s="204" t="s">
        <v>24</v>
      </c>
      <c r="D88" s="204" t="s">
        <v>282</v>
      </c>
      <c r="E88" s="205" t="s">
        <v>9008</v>
      </c>
      <c r="F88" s="206" t="s">
        <v>9009</v>
      </c>
      <c r="G88" s="207" t="s">
        <v>408</v>
      </c>
      <c r="H88" s="208">
        <v>2.5</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9010</v>
      </c>
    </row>
    <row r="89" s="1" customFormat="1">
      <c r="B89" s="48"/>
      <c r="D89" s="216" t="s">
        <v>288</v>
      </c>
      <c r="F89" s="217" t="s">
        <v>9009</v>
      </c>
      <c r="I89" s="218"/>
      <c r="L89" s="48"/>
      <c r="M89" s="219"/>
      <c r="N89" s="49"/>
      <c r="O89" s="49"/>
      <c r="P89" s="49"/>
      <c r="Q89" s="49"/>
      <c r="R89" s="49"/>
      <c r="S89" s="49"/>
      <c r="T89" s="87"/>
      <c r="AT89" s="26" t="s">
        <v>288</v>
      </c>
      <c r="AU89" s="26" t="s">
        <v>87</v>
      </c>
    </row>
    <row r="90" s="1" customFormat="1" ht="16.5" customHeight="1">
      <c r="B90" s="203"/>
      <c r="C90" s="204" t="s">
        <v>87</v>
      </c>
      <c r="D90" s="204" t="s">
        <v>282</v>
      </c>
      <c r="E90" s="205" t="s">
        <v>9011</v>
      </c>
      <c r="F90" s="206" t="s">
        <v>9012</v>
      </c>
      <c r="G90" s="207" t="s">
        <v>2318</v>
      </c>
      <c r="H90" s="208">
        <v>400</v>
      </c>
      <c r="I90" s="209"/>
      <c r="J90" s="210">
        <f>ROUND(I90*H90,2)</f>
        <v>0</v>
      </c>
      <c r="K90" s="206" t="s">
        <v>5</v>
      </c>
      <c r="L90" s="48"/>
      <c r="M90" s="211" t="s">
        <v>5</v>
      </c>
      <c r="N90" s="212" t="s">
        <v>51</v>
      </c>
      <c r="O90" s="49"/>
      <c r="P90" s="213">
        <f>O90*H90</f>
        <v>0</v>
      </c>
      <c r="Q90" s="213">
        <v>0</v>
      </c>
      <c r="R90" s="213">
        <f>Q90*H90</f>
        <v>0</v>
      </c>
      <c r="S90" s="213">
        <v>0</v>
      </c>
      <c r="T90" s="214">
        <f>S90*H90</f>
        <v>0</v>
      </c>
      <c r="AR90" s="26" t="s">
        <v>354</v>
      </c>
      <c r="AT90" s="26" t="s">
        <v>282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9013</v>
      </c>
    </row>
    <row r="91" s="1" customFormat="1">
      <c r="B91" s="48"/>
      <c r="D91" s="216" t="s">
        <v>288</v>
      </c>
      <c r="F91" s="217" t="s">
        <v>9012</v>
      </c>
      <c r="I91" s="218"/>
      <c r="L91" s="48"/>
      <c r="M91" s="219"/>
      <c r="N91" s="49"/>
      <c r="O91" s="49"/>
      <c r="P91" s="49"/>
      <c r="Q91" s="49"/>
      <c r="R91" s="49"/>
      <c r="S91" s="49"/>
      <c r="T91" s="87"/>
      <c r="AT91" s="26" t="s">
        <v>288</v>
      </c>
      <c r="AU91" s="26" t="s">
        <v>87</v>
      </c>
    </row>
    <row r="92" s="1" customFormat="1" ht="16.5" customHeight="1">
      <c r="B92" s="203"/>
      <c r="C92" s="204" t="s">
        <v>294</v>
      </c>
      <c r="D92" s="204" t="s">
        <v>282</v>
      </c>
      <c r="E92" s="205" t="s">
        <v>9014</v>
      </c>
      <c r="F92" s="206" t="s">
        <v>9015</v>
      </c>
      <c r="G92" s="207" t="s">
        <v>388</v>
      </c>
      <c r="H92" s="208">
        <v>79</v>
      </c>
      <c r="I92" s="209"/>
      <c r="J92" s="210">
        <f>ROUND(I92*H92,2)</f>
        <v>0</v>
      </c>
      <c r="K92" s="206" t="s">
        <v>5</v>
      </c>
      <c r="L92" s="48"/>
      <c r="M92" s="211" t="s">
        <v>5</v>
      </c>
      <c r="N92" s="212" t="s">
        <v>51</v>
      </c>
      <c r="O92" s="49"/>
      <c r="P92" s="213">
        <f>O92*H92</f>
        <v>0</v>
      </c>
      <c r="Q92" s="213">
        <v>0</v>
      </c>
      <c r="R92" s="213">
        <f>Q92*H92</f>
        <v>0</v>
      </c>
      <c r="S92" s="213">
        <v>0</v>
      </c>
      <c r="T92" s="214">
        <f>S92*H92</f>
        <v>0</v>
      </c>
      <c r="AR92" s="26" t="s">
        <v>354</v>
      </c>
      <c r="AT92" s="26" t="s">
        <v>282</v>
      </c>
      <c r="AU92" s="26" t="s">
        <v>87</v>
      </c>
      <c r="AY92" s="26" t="s">
        <v>281</v>
      </c>
      <c r="BE92" s="215">
        <f>IF(N92="základní",J92,0)</f>
        <v>0</v>
      </c>
      <c r="BF92" s="215">
        <f>IF(N92="snížená",J92,0)</f>
        <v>0</v>
      </c>
      <c r="BG92" s="215">
        <f>IF(N92="zákl. přenesená",J92,0)</f>
        <v>0</v>
      </c>
      <c r="BH92" s="215">
        <f>IF(N92="sníž. přenesená",J92,0)</f>
        <v>0</v>
      </c>
      <c r="BI92" s="215">
        <f>IF(N92="nulová",J92,0)</f>
        <v>0</v>
      </c>
      <c r="BJ92" s="26" t="s">
        <v>24</v>
      </c>
      <c r="BK92" s="215">
        <f>ROUND(I92*H92,2)</f>
        <v>0</v>
      </c>
      <c r="BL92" s="26" t="s">
        <v>354</v>
      </c>
      <c r="BM92" s="26" t="s">
        <v>9016</v>
      </c>
    </row>
    <row r="93" s="1" customFormat="1">
      <c r="B93" s="48"/>
      <c r="D93" s="216" t="s">
        <v>288</v>
      </c>
      <c r="F93" s="217" t="s">
        <v>9015</v>
      </c>
      <c r="I93" s="218"/>
      <c r="L93" s="48"/>
      <c r="M93" s="219"/>
      <c r="N93" s="49"/>
      <c r="O93" s="49"/>
      <c r="P93" s="49"/>
      <c r="Q93" s="49"/>
      <c r="R93" s="49"/>
      <c r="S93" s="49"/>
      <c r="T93" s="87"/>
      <c r="AT93" s="26" t="s">
        <v>288</v>
      </c>
      <c r="AU93" s="26" t="s">
        <v>87</v>
      </c>
    </row>
    <row r="94" s="1" customFormat="1" ht="16.5" customHeight="1">
      <c r="B94" s="203"/>
      <c r="C94" s="204" t="s">
        <v>286</v>
      </c>
      <c r="D94" s="204" t="s">
        <v>282</v>
      </c>
      <c r="E94" s="205" t="s">
        <v>9017</v>
      </c>
      <c r="F94" s="206" t="s">
        <v>9018</v>
      </c>
      <c r="G94" s="207" t="s">
        <v>9019</v>
      </c>
      <c r="H94" s="208">
        <v>20</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9020</v>
      </c>
    </row>
    <row r="95" s="1" customFormat="1">
      <c r="B95" s="48"/>
      <c r="D95" s="216" t="s">
        <v>288</v>
      </c>
      <c r="F95" s="217" t="s">
        <v>9018</v>
      </c>
      <c r="I95" s="218"/>
      <c r="L95" s="48"/>
      <c r="M95" s="219"/>
      <c r="N95" s="49"/>
      <c r="O95" s="49"/>
      <c r="P95" s="49"/>
      <c r="Q95" s="49"/>
      <c r="R95" s="49"/>
      <c r="S95" s="49"/>
      <c r="T95" s="87"/>
      <c r="AT95" s="26" t="s">
        <v>288</v>
      </c>
      <c r="AU95" s="26" t="s">
        <v>87</v>
      </c>
    </row>
    <row r="96" s="1" customFormat="1" ht="16.5" customHeight="1">
      <c r="B96" s="203"/>
      <c r="C96" s="204" t="s">
        <v>280</v>
      </c>
      <c r="D96" s="204" t="s">
        <v>282</v>
      </c>
      <c r="E96" s="205" t="s">
        <v>9021</v>
      </c>
      <c r="F96" s="206" t="s">
        <v>7465</v>
      </c>
      <c r="G96" s="207" t="s">
        <v>7459</v>
      </c>
      <c r="H96" s="208">
        <v>40</v>
      </c>
      <c r="I96" s="209"/>
      <c r="J96" s="210">
        <f>ROUND(I96*H96,2)</f>
        <v>0</v>
      </c>
      <c r="K96" s="206" t="s">
        <v>5</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9022</v>
      </c>
    </row>
    <row r="97" s="1" customFormat="1">
      <c r="B97" s="48"/>
      <c r="D97" s="216" t="s">
        <v>288</v>
      </c>
      <c r="F97" s="217" t="s">
        <v>7465</v>
      </c>
      <c r="I97" s="218"/>
      <c r="L97" s="48"/>
      <c r="M97" s="219"/>
      <c r="N97" s="49"/>
      <c r="O97" s="49"/>
      <c r="P97" s="49"/>
      <c r="Q97" s="49"/>
      <c r="R97" s="49"/>
      <c r="S97" s="49"/>
      <c r="T97" s="87"/>
      <c r="AT97" s="26" t="s">
        <v>288</v>
      </c>
      <c r="AU97" s="26" t="s">
        <v>87</v>
      </c>
    </row>
    <row r="98" s="1" customFormat="1" ht="16.5" customHeight="1">
      <c r="B98" s="203"/>
      <c r="C98" s="204" t="s">
        <v>307</v>
      </c>
      <c r="D98" s="204" t="s">
        <v>282</v>
      </c>
      <c r="E98" s="205" t="s">
        <v>9023</v>
      </c>
      <c r="F98" s="206" t="s">
        <v>7468</v>
      </c>
      <c r="G98" s="207" t="s">
        <v>7459</v>
      </c>
      <c r="H98" s="208">
        <v>40</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9024</v>
      </c>
    </row>
    <row r="99" s="1" customFormat="1">
      <c r="B99" s="48"/>
      <c r="D99" s="216" t="s">
        <v>288</v>
      </c>
      <c r="F99" s="217" t="s">
        <v>7468</v>
      </c>
      <c r="I99" s="218"/>
      <c r="L99" s="48"/>
      <c r="M99" s="219"/>
      <c r="N99" s="49"/>
      <c r="O99" s="49"/>
      <c r="P99" s="49"/>
      <c r="Q99" s="49"/>
      <c r="R99" s="49"/>
      <c r="S99" s="49"/>
      <c r="T99" s="87"/>
      <c r="AT99" s="26" t="s">
        <v>288</v>
      </c>
      <c r="AU99" s="26" t="s">
        <v>87</v>
      </c>
    </row>
    <row r="100" s="1" customFormat="1" ht="16.5" customHeight="1">
      <c r="B100" s="203"/>
      <c r="C100" s="204" t="s">
        <v>311</v>
      </c>
      <c r="D100" s="204" t="s">
        <v>282</v>
      </c>
      <c r="E100" s="205" t="s">
        <v>9025</v>
      </c>
      <c r="F100" s="206" t="s">
        <v>7462</v>
      </c>
      <c r="G100" s="207" t="s">
        <v>7459</v>
      </c>
      <c r="H100" s="208">
        <v>8</v>
      </c>
      <c r="I100" s="209"/>
      <c r="J100" s="210">
        <f>ROUND(I100*H100,2)</f>
        <v>0</v>
      </c>
      <c r="K100" s="206" t="s">
        <v>5</v>
      </c>
      <c r="L100" s="48"/>
      <c r="M100" s="211" t="s">
        <v>5</v>
      </c>
      <c r="N100" s="212" t="s">
        <v>51</v>
      </c>
      <c r="O100" s="49"/>
      <c r="P100" s="213">
        <f>O100*H100</f>
        <v>0</v>
      </c>
      <c r="Q100" s="213">
        <v>0</v>
      </c>
      <c r="R100" s="213">
        <f>Q100*H100</f>
        <v>0</v>
      </c>
      <c r="S100" s="213">
        <v>0</v>
      </c>
      <c r="T100" s="214">
        <f>S100*H100</f>
        <v>0</v>
      </c>
      <c r="AR100" s="26" t="s">
        <v>354</v>
      </c>
      <c r="AT100" s="26" t="s">
        <v>282</v>
      </c>
      <c r="AU100" s="26" t="s">
        <v>87</v>
      </c>
      <c r="AY100" s="26" t="s">
        <v>281</v>
      </c>
      <c r="BE100" s="215">
        <f>IF(N100="základní",J100,0)</f>
        <v>0</v>
      </c>
      <c r="BF100" s="215">
        <f>IF(N100="snížená",J100,0)</f>
        <v>0</v>
      </c>
      <c r="BG100" s="215">
        <f>IF(N100="zákl. přenesená",J100,0)</f>
        <v>0</v>
      </c>
      <c r="BH100" s="215">
        <f>IF(N100="sníž. přenesená",J100,0)</f>
        <v>0</v>
      </c>
      <c r="BI100" s="215">
        <f>IF(N100="nulová",J100,0)</f>
        <v>0</v>
      </c>
      <c r="BJ100" s="26" t="s">
        <v>24</v>
      </c>
      <c r="BK100" s="215">
        <f>ROUND(I100*H100,2)</f>
        <v>0</v>
      </c>
      <c r="BL100" s="26" t="s">
        <v>354</v>
      </c>
      <c r="BM100" s="26" t="s">
        <v>9026</v>
      </c>
    </row>
    <row r="101" s="1" customFormat="1">
      <c r="B101" s="48"/>
      <c r="D101" s="216" t="s">
        <v>288</v>
      </c>
      <c r="F101" s="217" t="s">
        <v>7462</v>
      </c>
      <c r="I101" s="218"/>
      <c r="L101" s="48"/>
      <c r="M101" s="219"/>
      <c r="N101" s="49"/>
      <c r="O101" s="49"/>
      <c r="P101" s="49"/>
      <c r="Q101" s="49"/>
      <c r="R101" s="49"/>
      <c r="S101" s="49"/>
      <c r="T101" s="87"/>
      <c r="AT101" s="26" t="s">
        <v>288</v>
      </c>
      <c r="AU101" s="26" t="s">
        <v>87</v>
      </c>
    </row>
    <row r="102" s="1" customFormat="1" ht="16.5" customHeight="1">
      <c r="B102" s="203"/>
      <c r="C102" s="204" t="s">
        <v>316</v>
      </c>
      <c r="D102" s="204" t="s">
        <v>282</v>
      </c>
      <c r="E102" s="205" t="s">
        <v>9027</v>
      </c>
      <c r="F102" s="206" t="s">
        <v>9028</v>
      </c>
      <c r="G102" s="207" t="s">
        <v>7459</v>
      </c>
      <c r="H102" s="208">
        <v>10</v>
      </c>
      <c r="I102" s="209"/>
      <c r="J102" s="210">
        <f>ROUND(I102*H102,2)</f>
        <v>0</v>
      </c>
      <c r="K102" s="206" t="s">
        <v>5</v>
      </c>
      <c r="L102" s="48"/>
      <c r="M102" s="211" t="s">
        <v>5</v>
      </c>
      <c r="N102" s="212" t="s">
        <v>51</v>
      </c>
      <c r="O102" s="49"/>
      <c r="P102" s="213">
        <f>O102*H102</f>
        <v>0</v>
      </c>
      <c r="Q102" s="213">
        <v>0</v>
      </c>
      <c r="R102" s="213">
        <f>Q102*H102</f>
        <v>0</v>
      </c>
      <c r="S102" s="213">
        <v>0</v>
      </c>
      <c r="T102" s="214">
        <f>S102*H102</f>
        <v>0</v>
      </c>
      <c r="AR102" s="26" t="s">
        <v>354</v>
      </c>
      <c r="AT102" s="26" t="s">
        <v>282</v>
      </c>
      <c r="AU102" s="26" t="s">
        <v>87</v>
      </c>
      <c r="AY102" s="26" t="s">
        <v>281</v>
      </c>
      <c r="BE102" s="215">
        <f>IF(N102="základní",J102,0)</f>
        <v>0</v>
      </c>
      <c r="BF102" s="215">
        <f>IF(N102="snížená",J102,0)</f>
        <v>0</v>
      </c>
      <c r="BG102" s="215">
        <f>IF(N102="zákl. přenesená",J102,0)</f>
        <v>0</v>
      </c>
      <c r="BH102" s="215">
        <f>IF(N102="sníž. přenesená",J102,0)</f>
        <v>0</v>
      </c>
      <c r="BI102" s="215">
        <f>IF(N102="nulová",J102,0)</f>
        <v>0</v>
      </c>
      <c r="BJ102" s="26" t="s">
        <v>24</v>
      </c>
      <c r="BK102" s="215">
        <f>ROUND(I102*H102,2)</f>
        <v>0</v>
      </c>
      <c r="BL102" s="26" t="s">
        <v>354</v>
      </c>
      <c r="BM102" s="26" t="s">
        <v>9029</v>
      </c>
    </row>
    <row r="103" s="1" customFormat="1">
      <c r="B103" s="48"/>
      <c r="D103" s="216" t="s">
        <v>288</v>
      </c>
      <c r="F103" s="217" t="s">
        <v>9028</v>
      </c>
      <c r="I103" s="218"/>
      <c r="L103" s="48"/>
      <c r="M103" s="219"/>
      <c r="N103" s="49"/>
      <c r="O103" s="49"/>
      <c r="P103" s="49"/>
      <c r="Q103" s="49"/>
      <c r="R103" s="49"/>
      <c r="S103" s="49"/>
      <c r="T103" s="87"/>
      <c r="AT103" s="26" t="s">
        <v>288</v>
      </c>
      <c r="AU103" s="26" t="s">
        <v>87</v>
      </c>
    </row>
    <row r="104" s="10" customFormat="1" ht="29.88" customHeight="1">
      <c r="B104" s="192"/>
      <c r="D104" s="193" t="s">
        <v>79</v>
      </c>
      <c r="E104" s="230" t="s">
        <v>9030</v>
      </c>
      <c r="F104" s="230" t="s">
        <v>9031</v>
      </c>
      <c r="I104" s="195"/>
      <c r="J104" s="231">
        <f>BK104</f>
        <v>0</v>
      </c>
      <c r="L104" s="192"/>
      <c r="M104" s="197"/>
      <c r="N104" s="198"/>
      <c r="O104" s="198"/>
      <c r="P104" s="199">
        <f>P105</f>
        <v>0</v>
      </c>
      <c r="Q104" s="198"/>
      <c r="R104" s="199">
        <f>R105</f>
        <v>0</v>
      </c>
      <c r="S104" s="198"/>
      <c r="T104" s="200">
        <f>T105</f>
        <v>0</v>
      </c>
      <c r="AR104" s="193" t="s">
        <v>286</v>
      </c>
      <c r="AT104" s="201" t="s">
        <v>79</v>
      </c>
      <c r="AU104" s="201" t="s">
        <v>24</v>
      </c>
      <c r="AY104" s="193" t="s">
        <v>281</v>
      </c>
      <c r="BK104" s="202">
        <f>BK105</f>
        <v>0</v>
      </c>
    </row>
    <row r="105" s="1" customFormat="1" ht="16.5" customHeight="1">
      <c r="B105" s="203"/>
      <c r="C105" s="204" t="s">
        <v>321</v>
      </c>
      <c r="D105" s="204" t="s">
        <v>282</v>
      </c>
      <c r="E105" s="205" t="s">
        <v>9032</v>
      </c>
      <c r="F105" s="206" t="s">
        <v>9033</v>
      </c>
      <c r="G105" s="207" t="s">
        <v>515</v>
      </c>
      <c r="H105" s="208">
        <v>1</v>
      </c>
      <c r="I105" s="209"/>
      <c r="J105" s="210">
        <f>ROUND(I105*H105,2)</f>
        <v>0</v>
      </c>
      <c r="K105" s="206" t="s">
        <v>5</v>
      </c>
      <c r="L105" s="48"/>
      <c r="M105" s="211" t="s">
        <v>5</v>
      </c>
      <c r="N105" s="280" t="s">
        <v>51</v>
      </c>
      <c r="O105" s="221"/>
      <c r="P105" s="278">
        <f>O105*H105</f>
        <v>0</v>
      </c>
      <c r="Q105" s="278">
        <v>0</v>
      </c>
      <c r="R105" s="278">
        <f>Q105*H105</f>
        <v>0</v>
      </c>
      <c r="S105" s="278">
        <v>0</v>
      </c>
      <c r="T105" s="279">
        <f>S105*H105</f>
        <v>0</v>
      </c>
      <c r="AR105" s="26" t="s">
        <v>4279</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4279</v>
      </c>
      <c r="BM105" s="26" t="s">
        <v>9034</v>
      </c>
    </row>
    <row r="106" s="1" customFormat="1" ht="6.96" customHeight="1">
      <c r="B106" s="69"/>
      <c r="C106" s="70"/>
      <c r="D106" s="70"/>
      <c r="E106" s="70"/>
      <c r="F106" s="70"/>
      <c r="G106" s="70"/>
      <c r="H106" s="70"/>
      <c r="I106" s="164"/>
      <c r="J106" s="70"/>
      <c r="K106" s="70"/>
      <c r="L106" s="48"/>
    </row>
  </sheetData>
  <autoFilter ref="C84:K105"/>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227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9036</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56.5" customHeight="1">
      <c r="B26" s="146"/>
      <c r="C26" s="147"/>
      <c r="D26" s="147"/>
      <c r="E26" s="46" t="s">
        <v>9037</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ROUND(SUM(BE95:BE392), 2)</f>
        <v>0</v>
      </c>
      <c r="G32" s="49"/>
      <c r="H32" s="49"/>
      <c r="I32" s="156">
        <v>0.20999999999999999</v>
      </c>
      <c r="J32" s="155">
        <f>ROUND(ROUND((SUM(BE95:BE392)), 2)*I32, 2)</f>
        <v>0</v>
      </c>
      <c r="K32" s="53"/>
    </row>
    <row r="33" s="1" customFormat="1" ht="14.4" customHeight="1">
      <c r="B33" s="48"/>
      <c r="C33" s="49"/>
      <c r="D33" s="49"/>
      <c r="E33" s="57" t="s">
        <v>52</v>
      </c>
      <c r="F33" s="155">
        <f>ROUND(SUM(BF95:BF392), 2)</f>
        <v>0</v>
      </c>
      <c r="G33" s="49"/>
      <c r="H33" s="49"/>
      <c r="I33" s="156">
        <v>0.14999999999999999</v>
      </c>
      <c r="J33" s="155">
        <f>ROUND(ROUND((SUM(BF95:BF392)), 2)*I33, 2)</f>
        <v>0</v>
      </c>
      <c r="K33" s="53"/>
    </row>
    <row r="34" hidden="1" s="1" customFormat="1" ht="14.4" customHeight="1">
      <c r="B34" s="48"/>
      <c r="C34" s="49"/>
      <c r="D34" s="49"/>
      <c r="E34" s="57" t="s">
        <v>53</v>
      </c>
      <c r="F34" s="155">
        <f>ROUND(SUM(BG95:BG392), 2)</f>
        <v>0</v>
      </c>
      <c r="G34" s="49"/>
      <c r="H34" s="49"/>
      <c r="I34" s="156">
        <v>0.20999999999999999</v>
      </c>
      <c r="J34" s="155">
        <v>0</v>
      </c>
      <c r="K34" s="53"/>
    </row>
    <row r="35" hidden="1" s="1" customFormat="1" ht="14.4" customHeight="1">
      <c r="B35" s="48"/>
      <c r="C35" s="49"/>
      <c r="D35" s="49"/>
      <c r="E35" s="57" t="s">
        <v>54</v>
      </c>
      <c r="F35" s="155">
        <f>ROUND(SUM(BH95:BH392), 2)</f>
        <v>0</v>
      </c>
      <c r="G35" s="49"/>
      <c r="H35" s="49"/>
      <c r="I35" s="156">
        <v>0.14999999999999999</v>
      </c>
      <c r="J35" s="155">
        <v>0</v>
      </c>
      <c r="K35" s="53"/>
    </row>
    <row r="36" hidden="1" s="1" customFormat="1" ht="14.4" customHeight="1">
      <c r="B36" s="48"/>
      <c r="C36" s="49"/>
      <c r="D36" s="49"/>
      <c r="E36" s="57" t="s">
        <v>55</v>
      </c>
      <c r="F36" s="155">
        <f>ROUND(SUM(BI95:BI392),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P02_1 - Trenažer vrtulníku - stavebně konstrukční řešení</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J95</f>
        <v>0</v>
      </c>
      <c r="K60" s="53"/>
      <c r="AU60" s="26" t="s">
        <v>262</v>
      </c>
    </row>
    <row r="61" s="8" customFormat="1" ht="24.96" customHeight="1">
      <c r="B61" s="173"/>
      <c r="C61" s="174"/>
      <c r="D61" s="175" t="s">
        <v>536</v>
      </c>
      <c r="E61" s="176"/>
      <c r="F61" s="176"/>
      <c r="G61" s="176"/>
      <c r="H61" s="176"/>
      <c r="I61" s="177"/>
      <c r="J61" s="178">
        <f>J96</f>
        <v>0</v>
      </c>
      <c r="K61" s="179"/>
    </row>
    <row r="62" s="11" customFormat="1" ht="19.92" customHeight="1">
      <c r="B62" s="223"/>
      <c r="C62" s="224"/>
      <c r="D62" s="225" t="s">
        <v>538</v>
      </c>
      <c r="E62" s="226"/>
      <c r="F62" s="226"/>
      <c r="G62" s="226"/>
      <c r="H62" s="226"/>
      <c r="I62" s="227"/>
      <c r="J62" s="228">
        <f>J97</f>
        <v>0</v>
      </c>
      <c r="K62" s="229"/>
    </row>
    <row r="63" s="11" customFormat="1" ht="19.92" customHeight="1">
      <c r="B63" s="223"/>
      <c r="C63" s="224"/>
      <c r="D63" s="225" t="s">
        <v>542</v>
      </c>
      <c r="E63" s="226"/>
      <c r="F63" s="226"/>
      <c r="G63" s="226"/>
      <c r="H63" s="226"/>
      <c r="I63" s="227"/>
      <c r="J63" s="228">
        <f>J109</f>
        <v>0</v>
      </c>
      <c r="K63" s="229"/>
    </row>
    <row r="64" s="11" customFormat="1" ht="19.92" customHeight="1">
      <c r="B64" s="223"/>
      <c r="C64" s="224"/>
      <c r="D64" s="225" t="s">
        <v>9038</v>
      </c>
      <c r="E64" s="226"/>
      <c r="F64" s="226"/>
      <c r="G64" s="226"/>
      <c r="H64" s="226"/>
      <c r="I64" s="227"/>
      <c r="J64" s="228">
        <f>J240</f>
        <v>0</v>
      </c>
      <c r="K64" s="229"/>
    </row>
    <row r="65" s="11" customFormat="1" ht="19.92" customHeight="1">
      <c r="B65" s="223"/>
      <c r="C65" s="224"/>
      <c r="D65" s="225" t="s">
        <v>543</v>
      </c>
      <c r="E65" s="226"/>
      <c r="F65" s="226"/>
      <c r="G65" s="226"/>
      <c r="H65" s="226"/>
      <c r="I65" s="227"/>
      <c r="J65" s="228">
        <f>J271</f>
        <v>0</v>
      </c>
      <c r="K65" s="229"/>
    </row>
    <row r="66" s="11" customFormat="1" ht="19.92" customHeight="1">
      <c r="B66" s="223"/>
      <c r="C66" s="224"/>
      <c r="D66" s="225" t="s">
        <v>9039</v>
      </c>
      <c r="E66" s="226"/>
      <c r="F66" s="226"/>
      <c r="G66" s="226"/>
      <c r="H66" s="226"/>
      <c r="I66" s="227"/>
      <c r="J66" s="228">
        <f>J302</f>
        <v>0</v>
      </c>
      <c r="K66" s="229"/>
    </row>
    <row r="67" s="11" customFormat="1" ht="19.92" customHeight="1">
      <c r="B67" s="223"/>
      <c r="C67" s="224"/>
      <c r="D67" s="225" t="s">
        <v>544</v>
      </c>
      <c r="E67" s="226"/>
      <c r="F67" s="226"/>
      <c r="G67" s="226"/>
      <c r="H67" s="226"/>
      <c r="I67" s="227"/>
      <c r="J67" s="228">
        <f>J324</f>
        <v>0</v>
      </c>
      <c r="K67" s="229"/>
    </row>
    <row r="68" s="11" customFormat="1" ht="19.92" customHeight="1">
      <c r="B68" s="223"/>
      <c r="C68" s="224"/>
      <c r="D68" s="225" t="s">
        <v>545</v>
      </c>
      <c r="E68" s="226"/>
      <c r="F68" s="226"/>
      <c r="G68" s="226"/>
      <c r="H68" s="226"/>
      <c r="I68" s="227"/>
      <c r="J68" s="228">
        <f>J349</f>
        <v>0</v>
      </c>
      <c r="K68" s="229"/>
    </row>
    <row r="69" s="11" customFormat="1" ht="19.92" customHeight="1">
      <c r="B69" s="223"/>
      <c r="C69" s="224"/>
      <c r="D69" s="225" t="s">
        <v>551</v>
      </c>
      <c r="E69" s="226"/>
      <c r="F69" s="226"/>
      <c r="G69" s="226"/>
      <c r="H69" s="226"/>
      <c r="I69" s="227"/>
      <c r="J69" s="228">
        <f>J362</f>
        <v>0</v>
      </c>
      <c r="K69" s="229"/>
    </row>
    <row r="70" s="8" customFormat="1" ht="24.96" customHeight="1">
      <c r="B70" s="173"/>
      <c r="C70" s="174"/>
      <c r="D70" s="175" t="s">
        <v>5856</v>
      </c>
      <c r="E70" s="176"/>
      <c r="F70" s="176"/>
      <c r="G70" s="176"/>
      <c r="H70" s="176"/>
      <c r="I70" s="177"/>
      <c r="J70" s="178">
        <f>J372</f>
        <v>0</v>
      </c>
      <c r="K70" s="179"/>
    </row>
    <row r="71" s="11" customFormat="1" ht="19.92" customHeight="1">
      <c r="B71" s="223"/>
      <c r="C71" s="224"/>
      <c r="D71" s="225" t="s">
        <v>9040</v>
      </c>
      <c r="E71" s="226"/>
      <c r="F71" s="226"/>
      <c r="G71" s="226"/>
      <c r="H71" s="226"/>
      <c r="I71" s="227"/>
      <c r="J71" s="228">
        <f>J373</f>
        <v>0</v>
      </c>
      <c r="K71" s="229"/>
    </row>
    <row r="72" s="11" customFormat="1" ht="19.92" customHeight="1">
      <c r="B72" s="223"/>
      <c r="C72" s="224"/>
      <c r="D72" s="225" t="s">
        <v>9041</v>
      </c>
      <c r="E72" s="226"/>
      <c r="F72" s="226"/>
      <c r="G72" s="226"/>
      <c r="H72" s="226"/>
      <c r="I72" s="227"/>
      <c r="J72" s="228">
        <f>J384</f>
        <v>0</v>
      </c>
      <c r="K72" s="229"/>
    </row>
    <row r="73" s="11" customFormat="1" ht="19.92" customHeight="1">
      <c r="B73" s="223"/>
      <c r="C73" s="224"/>
      <c r="D73" s="225" t="s">
        <v>9042</v>
      </c>
      <c r="E73" s="226"/>
      <c r="F73" s="226"/>
      <c r="G73" s="226"/>
      <c r="H73" s="226"/>
      <c r="I73" s="227"/>
      <c r="J73" s="228">
        <f>J390</f>
        <v>0</v>
      </c>
      <c r="K73" s="229"/>
    </row>
    <row r="74" s="1" customFormat="1" ht="21.84" customHeight="1">
      <c r="B74" s="48"/>
      <c r="C74" s="49"/>
      <c r="D74" s="49"/>
      <c r="E74" s="49"/>
      <c r="F74" s="49"/>
      <c r="G74" s="49"/>
      <c r="H74" s="49"/>
      <c r="I74" s="142"/>
      <c r="J74" s="49"/>
      <c r="K74" s="53"/>
    </row>
    <row r="75" s="1" customFormat="1" ht="6.96" customHeight="1">
      <c r="B75" s="69"/>
      <c r="C75" s="70"/>
      <c r="D75" s="70"/>
      <c r="E75" s="70"/>
      <c r="F75" s="70"/>
      <c r="G75" s="70"/>
      <c r="H75" s="70"/>
      <c r="I75" s="164"/>
      <c r="J75" s="70"/>
      <c r="K75" s="71"/>
    </row>
    <row r="79" s="1" customFormat="1" ht="6.96" customHeight="1">
      <c r="B79" s="72"/>
      <c r="C79" s="73"/>
      <c r="D79" s="73"/>
      <c r="E79" s="73"/>
      <c r="F79" s="73"/>
      <c r="G79" s="73"/>
      <c r="H79" s="73"/>
      <c r="I79" s="165"/>
      <c r="J79" s="73"/>
      <c r="K79" s="73"/>
      <c r="L79" s="48"/>
    </row>
    <row r="80" s="1" customFormat="1" ht="36.96" customHeight="1">
      <c r="B80" s="48"/>
      <c r="C80" s="74" t="s">
        <v>264</v>
      </c>
      <c r="L80" s="48"/>
    </row>
    <row r="81" s="1" customFormat="1" ht="6.96" customHeight="1">
      <c r="B81" s="48"/>
      <c r="L81" s="48"/>
    </row>
    <row r="82" s="1" customFormat="1" ht="14.4" customHeight="1">
      <c r="B82" s="48"/>
      <c r="C82" s="76" t="s">
        <v>19</v>
      </c>
      <c r="L82" s="48"/>
    </row>
    <row r="83" s="1" customFormat="1" ht="16.5" customHeight="1">
      <c r="B83" s="48"/>
      <c r="E83" s="180" t="str">
        <f>E7</f>
        <v>Vzdělávací a výcvikové středisko integrovaného záchranného systému v Jihlavě</v>
      </c>
      <c r="F83" s="76"/>
      <c r="G83" s="76"/>
      <c r="H83" s="76"/>
      <c r="L83" s="48"/>
    </row>
    <row r="84">
      <c r="B84" s="30"/>
      <c r="C84" s="76" t="s">
        <v>254</v>
      </c>
      <c r="L84" s="30"/>
    </row>
    <row r="85" s="1" customFormat="1" ht="16.5" customHeight="1">
      <c r="B85" s="48"/>
      <c r="E85" s="180" t="s">
        <v>9035</v>
      </c>
      <c r="F85" s="1"/>
      <c r="G85" s="1"/>
      <c r="H85" s="1"/>
      <c r="L85" s="48"/>
    </row>
    <row r="86" s="1" customFormat="1" ht="14.4" customHeight="1">
      <c r="B86" s="48"/>
      <c r="C86" s="76" t="s">
        <v>256</v>
      </c>
      <c r="L86" s="48"/>
    </row>
    <row r="87" s="1" customFormat="1" ht="17.25" customHeight="1">
      <c r="B87" s="48"/>
      <c r="E87" s="79" t="str">
        <f>E11</f>
        <v>P02_1 - Trenažer vrtulníku - stavebně konstrukční řešení</v>
      </c>
      <c r="F87" s="1"/>
      <c r="G87" s="1"/>
      <c r="H87" s="1"/>
      <c r="L87" s="48"/>
    </row>
    <row r="88" s="1" customFormat="1" ht="6.96" customHeight="1">
      <c r="B88" s="48"/>
      <c r="L88" s="48"/>
    </row>
    <row r="89" s="1" customFormat="1" ht="18" customHeight="1">
      <c r="B89" s="48"/>
      <c r="C89" s="76" t="s">
        <v>25</v>
      </c>
      <c r="F89" s="181" t="str">
        <f>F14</f>
        <v>město Jihlava, ul. Vrchlického, areál ZZS Jihlava</v>
      </c>
      <c r="I89" s="182" t="s">
        <v>27</v>
      </c>
      <c r="J89" s="81" t="str">
        <f>IF(J14="","",J14)</f>
        <v>15. 1. 2018</v>
      </c>
      <c r="L89" s="48"/>
    </row>
    <row r="90" s="1" customFormat="1" ht="6.96" customHeight="1">
      <c r="B90" s="48"/>
      <c r="L90" s="48"/>
    </row>
    <row r="91" s="1" customFormat="1">
      <c r="B91" s="48"/>
      <c r="C91" s="76" t="s">
        <v>31</v>
      </c>
      <c r="F91" s="181" t="str">
        <f>E17</f>
        <v>Kraj Vysočina</v>
      </c>
      <c r="I91" s="182" t="s">
        <v>39</v>
      </c>
      <c r="J91" s="181" t="str">
        <f>E23</f>
        <v>PROJEKT CENTRUM NOVA s.r.o.</v>
      </c>
      <c r="L91" s="48"/>
    </row>
    <row r="92" s="1" customFormat="1" ht="14.4" customHeight="1">
      <c r="B92" s="48"/>
      <c r="C92" s="76" t="s">
        <v>37</v>
      </c>
      <c r="F92" s="181" t="str">
        <f>IF(E20="","",E20)</f>
        <v/>
      </c>
      <c r="L92" s="48"/>
    </row>
    <row r="93" s="1" customFormat="1" ht="10.32" customHeight="1">
      <c r="B93" s="48"/>
      <c r="L93" s="48"/>
    </row>
    <row r="94" s="9" customFormat="1" ht="29.28" customHeight="1">
      <c r="B94" s="183"/>
      <c r="C94" s="184" t="s">
        <v>265</v>
      </c>
      <c r="D94" s="185" t="s">
        <v>65</v>
      </c>
      <c r="E94" s="185" t="s">
        <v>61</v>
      </c>
      <c r="F94" s="185" t="s">
        <v>266</v>
      </c>
      <c r="G94" s="185" t="s">
        <v>267</v>
      </c>
      <c r="H94" s="185" t="s">
        <v>268</v>
      </c>
      <c r="I94" s="186" t="s">
        <v>269</v>
      </c>
      <c r="J94" s="185" t="s">
        <v>260</v>
      </c>
      <c r="K94" s="187" t="s">
        <v>270</v>
      </c>
      <c r="L94" s="183"/>
      <c r="M94" s="94" t="s">
        <v>271</v>
      </c>
      <c r="N94" s="95" t="s">
        <v>50</v>
      </c>
      <c r="O94" s="95" t="s">
        <v>272</v>
      </c>
      <c r="P94" s="95" t="s">
        <v>273</v>
      </c>
      <c r="Q94" s="95" t="s">
        <v>274</v>
      </c>
      <c r="R94" s="95" t="s">
        <v>275</v>
      </c>
      <c r="S94" s="95" t="s">
        <v>276</v>
      </c>
      <c r="T94" s="96" t="s">
        <v>277</v>
      </c>
    </row>
    <row r="95" s="1" customFormat="1" ht="29.28" customHeight="1">
      <c r="B95" s="48"/>
      <c r="C95" s="98" t="s">
        <v>261</v>
      </c>
      <c r="J95" s="188">
        <f>BK95</f>
        <v>0</v>
      </c>
      <c r="L95" s="48"/>
      <c r="M95" s="97"/>
      <c r="N95" s="84"/>
      <c r="O95" s="84"/>
      <c r="P95" s="189">
        <f>P96+P372</f>
        <v>0</v>
      </c>
      <c r="Q95" s="84"/>
      <c r="R95" s="189">
        <f>R96+R372</f>
        <v>26.589745124</v>
      </c>
      <c r="S95" s="84"/>
      <c r="T95" s="190">
        <f>T96+T372</f>
        <v>0</v>
      </c>
      <c r="AT95" s="26" t="s">
        <v>79</v>
      </c>
      <c r="AU95" s="26" t="s">
        <v>262</v>
      </c>
      <c r="BK95" s="191">
        <f>BK96+BK372</f>
        <v>0</v>
      </c>
    </row>
    <row r="96" s="10" customFormat="1" ht="37.44" customHeight="1">
      <c r="B96" s="192"/>
      <c r="D96" s="193" t="s">
        <v>79</v>
      </c>
      <c r="E96" s="194" t="s">
        <v>2270</v>
      </c>
      <c r="F96" s="194" t="s">
        <v>2271</v>
      </c>
      <c r="I96" s="195"/>
      <c r="J96" s="196">
        <f>BK96</f>
        <v>0</v>
      </c>
      <c r="L96" s="192"/>
      <c r="M96" s="197"/>
      <c r="N96" s="198"/>
      <c r="O96" s="198"/>
      <c r="P96" s="199">
        <f>P97+P109+P240+P271+P302+P324+P349+P362</f>
        <v>0</v>
      </c>
      <c r="Q96" s="198"/>
      <c r="R96" s="199">
        <f>R97+R109+R240+R271+R302+R324+R349+R362</f>
        <v>25.691745124000001</v>
      </c>
      <c r="S96" s="198"/>
      <c r="T96" s="200">
        <f>T97+T109+T240+T271+T302+T324+T349+T362</f>
        <v>0</v>
      </c>
      <c r="AR96" s="193" t="s">
        <v>87</v>
      </c>
      <c r="AT96" s="201" t="s">
        <v>79</v>
      </c>
      <c r="AU96" s="201" t="s">
        <v>80</v>
      </c>
      <c r="AY96" s="193" t="s">
        <v>281</v>
      </c>
      <c r="BK96" s="202">
        <f>BK97+BK109+BK240+BK271+BK302+BK324+BK349+BK362</f>
        <v>0</v>
      </c>
    </row>
    <row r="97" s="10" customFormat="1" ht="19.92" customHeight="1">
      <c r="B97" s="192"/>
      <c r="D97" s="193" t="s">
        <v>79</v>
      </c>
      <c r="E97" s="230" t="s">
        <v>2402</v>
      </c>
      <c r="F97" s="230" t="s">
        <v>2403</v>
      </c>
      <c r="I97" s="195"/>
      <c r="J97" s="231">
        <f>BK97</f>
        <v>0</v>
      </c>
      <c r="L97" s="192"/>
      <c r="M97" s="197"/>
      <c r="N97" s="198"/>
      <c r="O97" s="198"/>
      <c r="P97" s="199">
        <f>SUM(P98:P108)</f>
        <v>0</v>
      </c>
      <c r="Q97" s="198"/>
      <c r="R97" s="199">
        <f>SUM(R98:R108)</f>
        <v>0.17625299999999999</v>
      </c>
      <c r="S97" s="198"/>
      <c r="T97" s="200">
        <f>SUM(T98:T108)</f>
        <v>0</v>
      </c>
      <c r="AR97" s="193" t="s">
        <v>87</v>
      </c>
      <c r="AT97" s="201" t="s">
        <v>79</v>
      </c>
      <c r="AU97" s="201" t="s">
        <v>24</v>
      </c>
      <c r="AY97" s="193" t="s">
        <v>281</v>
      </c>
      <c r="BK97" s="202">
        <f>SUM(BK98:BK108)</f>
        <v>0</v>
      </c>
    </row>
    <row r="98" s="1" customFormat="1" ht="16.5" customHeight="1">
      <c r="B98" s="203"/>
      <c r="C98" s="204" t="s">
        <v>24</v>
      </c>
      <c r="D98" s="204" t="s">
        <v>282</v>
      </c>
      <c r="E98" s="205" t="s">
        <v>9043</v>
      </c>
      <c r="F98" s="206" t="s">
        <v>9044</v>
      </c>
      <c r="G98" s="207" t="s">
        <v>388</v>
      </c>
      <c r="H98" s="208">
        <v>24.5</v>
      </c>
      <c r="I98" s="209"/>
      <c r="J98" s="210">
        <f>ROUND(I98*H98,2)</f>
        <v>0</v>
      </c>
      <c r="K98" s="206" t="s">
        <v>389</v>
      </c>
      <c r="L98" s="48"/>
      <c r="M98" s="211" t="s">
        <v>5</v>
      </c>
      <c r="N98" s="212" t="s">
        <v>51</v>
      </c>
      <c r="O98" s="49"/>
      <c r="P98" s="213">
        <f>O98*H98</f>
        <v>0</v>
      </c>
      <c r="Q98" s="213">
        <v>0</v>
      </c>
      <c r="R98" s="213">
        <f>Q98*H98</f>
        <v>0</v>
      </c>
      <c r="S98" s="213">
        <v>0</v>
      </c>
      <c r="T98" s="214">
        <f>S98*H98</f>
        <v>0</v>
      </c>
      <c r="AR98" s="26" t="s">
        <v>286</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286</v>
      </c>
      <c r="BM98" s="26" t="s">
        <v>9045</v>
      </c>
    </row>
    <row r="99" s="1" customFormat="1">
      <c r="B99" s="48"/>
      <c r="D99" s="216" t="s">
        <v>288</v>
      </c>
      <c r="F99" s="217" t="s">
        <v>9046</v>
      </c>
      <c r="I99" s="218"/>
      <c r="L99" s="48"/>
      <c r="M99" s="219"/>
      <c r="N99" s="49"/>
      <c r="O99" s="49"/>
      <c r="P99" s="49"/>
      <c r="Q99" s="49"/>
      <c r="R99" s="49"/>
      <c r="S99" s="49"/>
      <c r="T99" s="87"/>
      <c r="AT99" s="26" t="s">
        <v>288</v>
      </c>
      <c r="AU99" s="26" t="s">
        <v>87</v>
      </c>
    </row>
    <row r="100" s="12" customFormat="1">
      <c r="B100" s="232"/>
      <c r="D100" s="216" t="s">
        <v>402</v>
      </c>
      <c r="E100" s="233" t="s">
        <v>5</v>
      </c>
      <c r="F100" s="234" t="s">
        <v>884</v>
      </c>
      <c r="H100" s="233" t="s">
        <v>5</v>
      </c>
      <c r="I100" s="235"/>
      <c r="L100" s="232"/>
      <c r="M100" s="236"/>
      <c r="N100" s="237"/>
      <c r="O100" s="237"/>
      <c r="P100" s="237"/>
      <c r="Q100" s="237"/>
      <c r="R100" s="237"/>
      <c r="S100" s="237"/>
      <c r="T100" s="238"/>
      <c r="AT100" s="233" t="s">
        <v>402</v>
      </c>
      <c r="AU100" s="233" t="s">
        <v>87</v>
      </c>
      <c r="AV100" s="12" t="s">
        <v>24</v>
      </c>
      <c r="AW100" s="12" t="s">
        <v>43</v>
      </c>
      <c r="AX100" s="12" t="s">
        <v>80</v>
      </c>
      <c r="AY100" s="233" t="s">
        <v>281</v>
      </c>
    </row>
    <row r="101" s="13" customFormat="1">
      <c r="B101" s="239"/>
      <c r="D101" s="216" t="s">
        <v>402</v>
      </c>
      <c r="E101" s="240" t="s">
        <v>5</v>
      </c>
      <c r="F101" s="241" t="s">
        <v>9047</v>
      </c>
      <c r="H101" s="242">
        <v>24.5</v>
      </c>
      <c r="I101" s="243"/>
      <c r="L101" s="239"/>
      <c r="M101" s="244"/>
      <c r="N101" s="245"/>
      <c r="O101" s="245"/>
      <c r="P101" s="245"/>
      <c r="Q101" s="245"/>
      <c r="R101" s="245"/>
      <c r="S101" s="245"/>
      <c r="T101" s="246"/>
      <c r="AT101" s="240" t="s">
        <v>402</v>
      </c>
      <c r="AU101" s="240" t="s">
        <v>87</v>
      </c>
      <c r="AV101" s="13" t="s">
        <v>87</v>
      </c>
      <c r="AW101" s="13" t="s">
        <v>43</v>
      </c>
      <c r="AX101" s="13" t="s">
        <v>80</v>
      </c>
      <c r="AY101" s="240" t="s">
        <v>281</v>
      </c>
    </row>
    <row r="102" s="14" customFormat="1">
      <c r="B102" s="247"/>
      <c r="D102" s="216" t="s">
        <v>402</v>
      </c>
      <c r="E102" s="248" t="s">
        <v>5</v>
      </c>
      <c r="F102" s="249" t="s">
        <v>405</v>
      </c>
      <c r="H102" s="250">
        <v>24.5</v>
      </c>
      <c r="I102" s="251"/>
      <c r="L102" s="247"/>
      <c r="M102" s="252"/>
      <c r="N102" s="253"/>
      <c r="O102" s="253"/>
      <c r="P102" s="253"/>
      <c r="Q102" s="253"/>
      <c r="R102" s="253"/>
      <c r="S102" s="253"/>
      <c r="T102" s="254"/>
      <c r="AT102" s="248" t="s">
        <v>402</v>
      </c>
      <c r="AU102" s="248" t="s">
        <v>87</v>
      </c>
      <c r="AV102" s="14" t="s">
        <v>286</v>
      </c>
      <c r="AW102" s="14" t="s">
        <v>43</v>
      </c>
      <c r="AX102" s="14" t="s">
        <v>24</v>
      </c>
      <c r="AY102" s="248" t="s">
        <v>281</v>
      </c>
    </row>
    <row r="103" s="1" customFormat="1" ht="16.5" customHeight="1">
      <c r="B103" s="203"/>
      <c r="C103" s="255" t="s">
        <v>87</v>
      </c>
      <c r="D103" s="255" t="s">
        <v>512</v>
      </c>
      <c r="E103" s="256" t="s">
        <v>9048</v>
      </c>
      <c r="F103" s="257" t="s">
        <v>9049</v>
      </c>
      <c r="G103" s="258" t="s">
        <v>388</v>
      </c>
      <c r="H103" s="259">
        <v>26.949999999999999</v>
      </c>
      <c r="I103" s="260"/>
      <c r="J103" s="261">
        <f>ROUND(I103*H103,2)</f>
        <v>0</v>
      </c>
      <c r="K103" s="257" t="s">
        <v>5</v>
      </c>
      <c r="L103" s="262"/>
      <c r="M103" s="263" t="s">
        <v>5</v>
      </c>
      <c r="N103" s="264" t="s">
        <v>51</v>
      </c>
      <c r="O103" s="49"/>
      <c r="P103" s="213">
        <f>O103*H103</f>
        <v>0</v>
      </c>
      <c r="Q103" s="213">
        <v>0.0065399999999999998</v>
      </c>
      <c r="R103" s="213">
        <f>Q103*H103</f>
        <v>0.17625299999999999</v>
      </c>
      <c r="S103" s="213">
        <v>0</v>
      </c>
      <c r="T103" s="214">
        <f>S103*H103</f>
        <v>0</v>
      </c>
      <c r="AR103" s="26" t="s">
        <v>316</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286</v>
      </c>
      <c r="BM103" s="26" t="s">
        <v>9050</v>
      </c>
    </row>
    <row r="104" s="1" customFormat="1">
      <c r="B104" s="48"/>
      <c r="D104" s="216" t="s">
        <v>288</v>
      </c>
      <c r="F104" s="217" t="s">
        <v>9049</v>
      </c>
      <c r="I104" s="218"/>
      <c r="L104" s="48"/>
      <c r="M104" s="219"/>
      <c r="N104" s="49"/>
      <c r="O104" s="49"/>
      <c r="P104" s="49"/>
      <c r="Q104" s="49"/>
      <c r="R104" s="49"/>
      <c r="S104" s="49"/>
      <c r="T104" s="87"/>
      <c r="AT104" s="26" t="s">
        <v>288</v>
      </c>
      <c r="AU104" s="26" t="s">
        <v>87</v>
      </c>
    </row>
    <row r="105" s="13" customFormat="1">
      <c r="B105" s="239"/>
      <c r="D105" s="216" t="s">
        <v>402</v>
      </c>
      <c r="E105" s="240" t="s">
        <v>5</v>
      </c>
      <c r="F105" s="241" t="s">
        <v>9051</v>
      </c>
      <c r="H105" s="242">
        <v>26.949999999999999</v>
      </c>
      <c r="I105" s="243"/>
      <c r="L105" s="239"/>
      <c r="M105" s="244"/>
      <c r="N105" s="245"/>
      <c r="O105" s="245"/>
      <c r="P105" s="245"/>
      <c r="Q105" s="245"/>
      <c r="R105" s="245"/>
      <c r="S105" s="245"/>
      <c r="T105" s="246"/>
      <c r="AT105" s="240" t="s">
        <v>402</v>
      </c>
      <c r="AU105" s="240" t="s">
        <v>87</v>
      </c>
      <c r="AV105" s="13" t="s">
        <v>87</v>
      </c>
      <c r="AW105" s="13" t="s">
        <v>43</v>
      </c>
      <c r="AX105" s="13" t="s">
        <v>80</v>
      </c>
      <c r="AY105" s="240" t="s">
        <v>281</v>
      </c>
    </row>
    <row r="106" s="14" customFormat="1">
      <c r="B106" s="247"/>
      <c r="D106" s="216" t="s">
        <v>402</v>
      </c>
      <c r="E106" s="248" t="s">
        <v>5</v>
      </c>
      <c r="F106" s="249" t="s">
        <v>405</v>
      </c>
      <c r="H106" s="250">
        <v>26.949999999999999</v>
      </c>
      <c r="I106" s="251"/>
      <c r="L106" s="247"/>
      <c r="M106" s="252"/>
      <c r="N106" s="253"/>
      <c r="O106" s="253"/>
      <c r="P106" s="253"/>
      <c r="Q106" s="253"/>
      <c r="R106" s="253"/>
      <c r="S106" s="253"/>
      <c r="T106" s="254"/>
      <c r="AT106" s="248" t="s">
        <v>402</v>
      </c>
      <c r="AU106" s="248" t="s">
        <v>87</v>
      </c>
      <c r="AV106" s="14" t="s">
        <v>286</v>
      </c>
      <c r="AW106" s="14" t="s">
        <v>43</v>
      </c>
      <c r="AX106" s="14" t="s">
        <v>24</v>
      </c>
      <c r="AY106" s="248" t="s">
        <v>281</v>
      </c>
    </row>
    <row r="107" s="1" customFormat="1" ht="16.5" customHeight="1">
      <c r="B107" s="203"/>
      <c r="C107" s="204" t="s">
        <v>294</v>
      </c>
      <c r="D107" s="204" t="s">
        <v>282</v>
      </c>
      <c r="E107" s="205" t="s">
        <v>2538</v>
      </c>
      <c r="F107" s="206" t="s">
        <v>2539</v>
      </c>
      <c r="G107" s="207" t="s">
        <v>470</v>
      </c>
      <c r="H107" s="208">
        <v>0.17599999999999999</v>
      </c>
      <c r="I107" s="209"/>
      <c r="J107" s="210">
        <f>ROUND(I107*H107,2)</f>
        <v>0</v>
      </c>
      <c r="K107" s="206" t="s">
        <v>389</v>
      </c>
      <c r="L107" s="48"/>
      <c r="M107" s="211" t="s">
        <v>5</v>
      </c>
      <c r="N107" s="212" t="s">
        <v>51</v>
      </c>
      <c r="O107" s="49"/>
      <c r="P107" s="213">
        <f>O107*H107</f>
        <v>0</v>
      </c>
      <c r="Q107" s="213">
        <v>0</v>
      </c>
      <c r="R107" s="213">
        <f>Q107*H107</f>
        <v>0</v>
      </c>
      <c r="S107" s="213">
        <v>0</v>
      </c>
      <c r="T107" s="214">
        <f>S107*H107</f>
        <v>0</v>
      </c>
      <c r="AR107" s="26" t="s">
        <v>354</v>
      </c>
      <c r="AT107" s="26" t="s">
        <v>282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9052</v>
      </c>
    </row>
    <row r="108" s="1" customFormat="1">
      <c r="B108" s="48"/>
      <c r="D108" s="216" t="s">
        <v>288</v>
      </c>
      <c r="F108" s="217" t="s">
        <v>2541</v>
      </c>
      <c r="I108" s="218"/>
      <c r="L108" s="48"/>
      <c r="M108" s="219"/>
      <c r="N108" s="49"/>
      <c r="O108" s="49"/>
      <c r="P108" s="49"/>
      <c r="Q108" s="49"/>
      <c r="R108" s="49"/>
      <c r="S108" s="49"/>
      <c r="T108" s="87"/>
      <c r="AT108" s="26" t="s">
        <v>288</v>
      </c>
      <c r="AU108" s="26" t="s">
        <v>87</v>
      </c>
    </row>
    <row r="109" s="10" customFormat="1" ht="29.88" customHeight="1">
      <c r="B109" s="192"/>
      <c r="D109" s="193" t="s">
        <v>79</v>
      </c>
      <c r="E109" s="230" t="s">
        <v>2731</v>
      </c>
      <c r="F109" s="230" t="s">
        <v>2732</v>
      </c>
      <c r="I109" s="195"/>
      <c r="J109" s="231">
        <f>BK109</f>
        <v>0</v>
      </c>
      <c r="L109" s="192"/>
      <c r="M109" s="197"/>
      <c r="N109" s="198"/>
      <c r="O109" s="198"/>
      <c r="P109" s="199">
        <f>SUM(P110:P239)</f>
        <v>0</v>
      </c>
      <c r="Q109" s="198"/>
      <c r="R109" s="199">
        <f>SUM(R110:R239)</f>
        <v>3.246708124</v>
      </c>
      <c r="S109" s="198"/>
      <c r="T109" s="200">
        <f>SUM(T110:T239)</f>
        <v>0</v>
      </c>
      <c r="AR109" s="193" t="s">
        <v>87</v>
      </c>
      <c r="AT109" s="201" t="s">
        <v>79</v>
      </c>
      <c r="AU109" s="201" t="s">
        <v>24</v>
      </c>
      <c r="AY109" s="193" t="s">
        <v>281</v>
      </c>
      <c r="BK109" s="202">
        <f>SUM(BK110:BK239)</f>
        <v>0</v>
      </c>
    </row>
    <row r="110" s="1" customFormat="1" ht="16.5" customHeight="1">
      <c r="B110" s="203"/>
      <c r="C110" s="204" t="s">
        <v>286</v>
      </c>
      <c r="D110" s="204" t="s">
        <v>282</v>
      </c>
      <c r="E110" s="205" t="s">
        <v>9053</v>
      </c>
      <c r="F110" s="206" t="s">
        <v>9054</v>
      </c>
      <c r="G110" s="207" t="s">
        <v>388</v>
      </c>
      <c r="H110" s="208">
        <v>118.21599999999999</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9055</v>
      </c>
    </row>
    <row r="111" s="1" customFormat="1">
      <c r="B111" s="48"/>
      <c r="D111" s="216" t="s">
        <v>288</v>
      </c>
      <c r="F111" s="217" t="s">
        <v>9056</v>
      </c>
      <c r="I111" s="218"/>
      <c r="L111" s="48"/>
      <c r="M111" s="219"/>
      <c r="N111" s="49"/>
      <c r="O111" s="49"/>
      <c r="P111" s="49"/>
      <c r="Q111" s="49"/>
      <c r="R111" s="49"/>
      <c r="S111" s="49"/>
      <c r="T111" s="87"/>
      <c r="AT111" s="26" t="s">
        <v>288</v>
      </c>
      <c r="AU111" s="26" t="s">
        <v>87</v>
      </c>
    </row>
    <row r="112" s="12" customFormat="1">
      <c r="B112" s="232"/>
      <c r="D112" s="216" t="s">
        <v>402</v>
      </c>
      <c r="E112" s="233" t="s">
        <v>5</v>
      </c>
      <c r="F112" s="234" t="s">
        <v>9057</v>
      </c>
      <c r="H112" s="233" t="s">
        <v>5</v>
      </c>
      <c r="I112" s="235"/>
      <c r="L112" s="232"/>
      <c r="M112" s="236"/>
      <c r="N112" s="237"/>
      <c r="O112" s="237"/>
      <c r="P112" s="237"/>
      <c r="Q112" s="237"/>
      <c r="R112" s="237"/>
      <c r="S112" s="237"/>
      <c r="T112" s="238"/>
      <c r="AT112" s="233" t="s">
        <v>402</v>
      </c>
      <c r="AU112" s="233" t="s">
        <v>87</v>
      </c>
      <c r="AV112" s="12" t="s">
        <v>24</v>
      </c>
      <c r="AW112" s="12" t="s">
        <v>43</v>
      </c>
      <c r="AX112" s="12" t="s">
        <v>80</v>
      </c>
      <c r="AY112" s="233" t="s">
        <v>281</v>
      </c>
    </row>
    <row r="113" s="12" customFormat="1">
      <c r="B113" s="232"/>
      <c r="D113" s="216" t="s">
        <v>402</v>
      </c>
      <c r="E113" s="233" t="s">
        <v>5</v>
      </c>
      <c r="F113" s="234" t="s">
        <v>9058</v>
      </c>
      <c r="H113" s="233" t="s">
        <v>5</v>
      </c>
      <c r="I113" s="235"/>
      <c r="L113" s="232"/>
      <c r="M113" s="236"/>
      <c r="N113" s="237"/>
      <c r="O113" s="237"/>
      <c r="P113" s="237"/>
      <c r="Q113" s="237"/>
      <c r="R113" s="237"/>
      <c r="S113" s="237"/>
      <c r="T113" s="238"/>
      <c r="AT113" s="233" t="s">
        <v>402</v>
      </c>
      <c r="AU113" s="233" t="s">
        <v>87</v>
      </c>
      <c r="AV113" s="12" t="s">
        <v>24</v>
      </c>
      <c r="AW113" s="12" t="s">
        <v>43</v>
      </c>
      <c r="AX113" s="12" t="s">
        <v>80</v>
      </c>
      <c r="AY113" s="233" t="s">
        <v>281</v>
      </c>
    </row>
    <row r="114" s="13" customFormat="1">
      <c r="B114" s="239"/>
      <c r="D114" s="216" t="s">
        <v>402</v>
      </c>
      <c r="E114" s="240" t="s">
        <v>5</v>
      </c>
      <c r="F114" s="241" t="s">
        <v>9059</v>
      </c>
      <c r="H114" s="242">
        <v>11.424</v>
      </c>
      <c r="I114" s="243"/>
      <c r="L114" s="239"/>
      <c r="M114" s="244"/>
      <c r="N114" s="245"/>
      <c r="O114" s="245"/>
      <c r="P114" s="245"/>
      <c r="Q114" s="245"/>
      <c r="R114" s="245"/>
      <c r="S114" s="245"/>
      <c r="T114" s="246"/>
      <c r="AT114" s="240" t="s">
        <v>402</v>
      </c>
      <c r="AU114" s="240" t="s">
        <v>87</v>
      </c>
      <c r="AV114" s="13" t="s">
        <v>87</v>
      </c>
      <c r="AW114" s="13" t="s">
        <v>43</v>
      </c>
      <c r="AX114" s="13" t="s">
        <v>80</v>
      </c>
      <c r="AY114" s="240" t="s">
        <v>281</v>
      </c>
    </row>
    <row r="115" s="12" customFormat="1">
      <c r="B115" s="232"/>
      <c r="D115" s="216" t="s">
        <v>402</v>
      </c>
      <c r="E115" s="233" t="s">
        <v>5</v>
      </c>
      <c r="F115" s="234" t="s">
        <v>9060</v>
      </c>
      <c r="H115" s="233" t="s">
        <v>5</v>
      </c>
      <c r="I115" s="235"/>
      <c r="L115" s="232"/>
      <c r="M115" s="236"/>
      <c r="N115" s="237"/>
      <c r="O115" s="237"/>
      <c r="P115" s="237"/>
      <c r="Q115" s="237"/>
      <c r="R115" s="237"/>
      <c r="S115" s="237"/>
      <c r="T115" s="238"/>
      <c r="AT115" s="233" t="s">
        <v>402</v>
      </c>
      <c r="AU115" s="233" t="s">
        <v>87</v>
      </c>
      <c r="AV115" s="12" t="s">
        <v>24</v>
      </c>
      <c r="AW115" s="12" t="s">
        <v>43</v>
      </c>
      <c r="AX115" s="12" t="s">
        <v>80</v>
      </c>
      <c r="AY115" s="233" t="s">
        <v>281</v>
      </c>
    </row>
    <row r="116" s="13" customFormat="1">
      <c r="B116" s="239"/>
      <c r="D116" s="216" t="s">
        <v>402</v>
      </c>
      <c r="E116" s="240" t="s">
        <v>5</v>
      </c>
      <c r="F116" s="241" t="s">
        <v>9061</v>
      </c>
      <c r="H116" s="242">
        <v>9.1839999999999993</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2" customFormat="1">
      <c r="B117" s="232"/>
      <c r="D117" s="216" t="s">
        <v>402</v>
      </c>
      <c r="E117" s="233" t="s">
        <v>5</v>
      </c>
      <c r="F117" s="234" t="s">
        <v>9062</v>
      </c>
      <c r="H117" s="233" t="s">
        <v>5</v>
      </c>
      <c r="I117" s="235"/>
      <c r="L117" s="232"/>
      <c r="M117" s="236"/>
      <c r="N117" s="237"/>
      <c r="O117" s="237"/>
      <c r="P117" s="237"/>
      <c r="Q117" s="237"/>
      <c r="R117" s="237"/>
      <c r="S117" s="237"/>
      <c r="T117" s="238"/>
      <c r="AT117" s="233" t="s">
        <v>402</v>
      </c>
      <c r="AU117" s="233" t="s">
        <v>87</v>
      </c>
      <c r="AV117" s="12" t="s">
        <v>24</v>
      </c>
      <c r="AW117" s="12" t="s">
        <v>43</v>
      </c>
      <c r="AX117" s="12" t="s">
        <v>80</v>
      </c>
      <c r="AY117" s="233" t="s">
        <v>281</v>
      </c>
    </row>
    <row r="118" s="13" customFormat="1">
      <c r="B118" s="239"/>
      <c r="D118" s="216" t="s">
        <v>402</v>
      </c>
      <c r="E118" s="240" t="s">
        <v>5</v>
      </c>
      <c r="F118" s="241" t="s">
        <v>9063</v>
      </c>
      <c r="H118" s="242">
        <v>4.2000000000000002</v>
      </c>
      <c r="I118" s="243"/>
      <c r="L118" s="239"/>
      <c r="M118" s="244"/>
      <c r="N118" s="245"/>
      <c r="O118" s="245"/>
      <c r="P118" s="245"/>
      <c r="Q118" s="245"/>
      <c r="R118" s="245"/>
      <c r="S118" s="245"/>
      <c r="T118" s="246"/>
      <c r="AT118" s="240" t="s">
        <v>402</v>
      </c>
      <c r="AU118" s="240" t="s">
        <v>87</v>
      </c>
      <c r="AV118" s="13" t="s">
        <v>87</v>
      </c>
      <c r="AW118" s="13" t="s">
        <v>43</v>
      </c>
      <c r="AX118" s="13" t="s">
        <v>80</v>
      </c>
      <c r="AY118" s="240" t="s">
        <v>281</v>
      </c>
    </row>
    <row r="119" s="13" customFormat="1">
      <c r="B119" s="239"/>
      <c r="D119" s="216" t="s">
        <v>402</v>
      </c>
      <c r="E119" s="240" t="s">
        <v>5</v>
      </c>
      <c r="F119" s="241" t="s">
        <v>5</v>
      </c>
      <c r="H119" s="242">
        <v>0</v>
      </c>
      <c r="I119" s="243"/>
      <c r="L119" s="239"/>
      <c r="M119" s="244"/>
      <c r="N119" s="245"/>
      <c r="O119" s="245"/>
      <c r="P119" s="245"/>
      <c r="Q119" s="245"/>
      <c r="R119" s="245"/>
      <c r="S119" s="245"/>
      <c r="T119" s="246"/>
      <c r="AT119" s="240" t="s">
        <v>402</v>
      </c>
      <c r="AU119" s="240" t="s">
        <v>87</v>
      </c>
      <c r="AV119" s="13" t="s">
        <v>87</v>
      </c>
      <c r="AW119" s="13" t="s">
        <v>43</v>
      </c>
      <c r="AX119" s="13" t="s">
        <v>80</v>
      </c>
      <c r="AY119" s="240" t="s">
        <v>281</v>
      </c>
    </row>
    <row r="120" s="12" customFormat="1">
      <c r="B120" s="232"/>
      <c r="D120" s="216" t="s">
        <v>402</v>
      </c>
      <c r="E120" s="233" t="s">
        <v>5</v>
      </c>
      <c r="F120" s="234" t="s">
        <v>9064</v>
      </c>
      <c r="H120" s="233" t="s">
        <v>5</v>
      </c>
      <c r="I120" s="235"/>
      <c r="L120" s="232"/>
      <c r="M120" s="236"/>
      <c r="N120" s="237"/>
      <c r="O120" s="237"/>
      <c r="P120" s="237"/>
      <c r="Q120" s="237"/>
      <c r="R120" s="237"/>
      <c r="S120" s="237"/>
      <c r="T120" s="238"/>
      <c r="AT120" s="233" t="s">
        <v>402</v>
      </c>
      <c r="AU120" s="233" t="s">
        <v>87</v>
      </c>
      <c r="AV120" s="12" t="s">
        <v>24</v>
      </c>
      <c r="AW120" s="12" t="s">
        <v>43</v>
      </c>
      <c r="AX120" s="12" t="s">
        <v>80</v>
      </c>
      <c r="AY120" s="233" t="s">
        <v>281</v>
      </c>
    </row>
    <row r="121" s="12" customFormat="1">
      <c r="B121" s="232"/>
      <c r="D121" s="216" t="s">
        <v>402</v>
      </c>
      <c r="E121" s="233" t="s">
        <v>5</v>
      </c>
      <c r="F121" s="234" t="s">
        <v>9058</v>
      </c>
      <c r="H121" s="233" t="s">
        <v>5</v>
      </c>
      <c r="I121" s="235"/>
      <c r="L121" s="232"/>
      <c r="M121" s="236"/>
      <c r="N121" s="237"/>
      <c r="O121" s="237"/>
      <c r="P121" s="237"/>
      <c r="Q121" s="237"/>
      <c r="R121" s="237"/>
      <c r="S121" s="237"/>
      <c r="T121" s="238"/>
      <c r="AT121" s="233" t="s">
        <v>402</v>
      </c>
      <c r="AU121" s="233" t="s">
        <v>87</v>
      </c>
      <c r="AV121" s="12" t="s">
        <v>24</v>
      </c>
      <c r="AW121" s="12" t="s">
        <v>43</v>
      </c>
      <c r="AX121" s="12" t="s">
        <v>80</v>
      </c>
      <c r="AY121" s="233" t="s">
        <v>281</v>
      </c>
    </row>
    <row r="122" s="13" customFormat="1">
      <c r="B122" s="239"/>
      <c r="D122" s="216" t="s">
        <v>402</v>
      </c>
      <c r="E122" s="240" t="s">
        <v>5</v>
      </c>
      <c r="F122" s="241" t="s">
        <v>9065</v>
      </c>
      <c r="H122" s="242">
        <v>54.527999999999999</v>
      </c>
      <c r="I122" s="243"/>
      <c r="L122" s="239"/>
      <c r="M122" s="244"/>
      <c r="N122" s="245"/>
      <c r="O122" s="245"/>
      <c r="P122" s="245"/>
      <c r="Q122" s="245"/>
      <c r="R122" s="245"/>
      <c r="S122" s="245"/>
      <c r="T122" s="246"/>
      <c r="AT122" s="240" t="s">
        <v>402</v>
      </c>
      <c r="AU122" s="240" t="s">
        <v>87</v>
      </c>
      <c r="AV122" s="13" t="s">
        <v>87</v>
      </c>
      <c r="AW122" s="13" t="s">
        <v>43</v>
      </c>
      <c r="AX122" s="13" t="s">
        <v>80</v>
      </c>
      <c r="AY122" s="240" t="s">
        <v>281</v>
      </c>
    </row>
    <row r="123" s="12" customFormat="1">
      <c r="B123" s="232"/>
      <c r="D123" s="216" t="s">
        <v>402</v>
      </c>
      <c r="E123" s="233" t="s">
        <v>5</v>
      </c>
      <c r="F123" s="234" t="s">
        <v>9066</v>
      </c>
      <c r="H123" s="233" t="s">
        <v>5</v>
      </c>
      <c r="I123" s="235"/>
      <c r="L123" s="232"/>
      <c r="M123" s="236"/>
      <c r="N123" s="237"/>
      <c r="O123" s="237"/>
      <c r="P123" s="237"/>
      <c r="Q123" s="237"/>
      <c r="R123" s="237"/>
      <c r="S123" s="237"/>
      <c r="T123" s="238"/>
      <c r="AT123" s="233" t="s">
        <v>402</v>
      </c>
      <c r="AU123" s="233" t="s">
        <v>87</v>
      </c>
      <c r="AV123" s="12" t="s">
        <v>24</v>
      </c>
      <c r="AW123" s="12" t="s">
        <v>43</v>
      </c>
      <c r="AX123" s="12" t="s">
        <v>80</v>
      </c>
      <c r="AY123" s="233" t="s">
        <v>281</v>
      </c>
    </row>
    <row r="124" s="13" customFormat="1">
      <c r="B124" s="239"/>
      <c r="D124" s="216" t="s">
        <v>402</v>
      </c>
      <c r="E124" s="240" t="s">
        <v>5</v>
      </c>
      <c r="F124" s="241" t="s">
        <v>9067</v>
      </c>
      <c r="H124" s="242">
        <v>15.808</v>
      </c>
      <c r="I124" s="243"/>
      <c r="L124" s="239"/>
      <c r="M124" s="244"/>
      <c r="N124" s="245"/>
      <c r="O124" s="245"/>
      <c r="P124" s="245"/>
      <c r="Q124" s="245"/>
      <c r="R124" s="245"/>
      <c r="S124" s="245"/>
      <c r="T124" s="246"/>
      <c r="AT124" s="240" t="s">
        <v>402</v>
      </c>
      <c r="AU124" s="240" t="s">
        <v>87</v>
      </c>
      <c r="AV124" s="13" t="s">
        <v>87</v>
      </c>
      <c r="AW124" s="13" t="s">
        <v>43</v>
      </c>
      <c r="AX124" s="13" t="s">
        <v>80</v>
      </c>
      <c r="AY124" s="240" t="s">
        <v>281</v>
      </c>
    </row>
    <row r="125" s="12" customFormat="1">
      <c r="B125" s="232"/>
      <c r="D125" s="216" t="s">
        <v>402</v>
      </c>
      <c r="E125" s="233" t="s">
        <v>5</v>
      </c>
      <c r="F125" s="234" t="s">
        <v>9068</v>
      </c>
      <c r="H125" s="233" t="s">
        <v>5</v>
      </c>
      <c r="I125" s="235"/>
      <c r="L125" s="232"/>
      <c r="M125" s="236"/>
      <c r="N125" s="237"/>
      <c r="O125" s="237"/>
      <c r="P125" s="237"/>
      <c r="Q125" s="237"/>
      <c r="R125" s="237"/>
      <c r="S125" s="237"/>
      <c r="T125" s="238"/>
      <c r="AT125" s="233" t="s">
        <v>402</v>
      </c>
      <c r="AU125" s="233" t="s">
        <v>87</v>
      </c>
      <c r="AV125" s="12" t="s">
        <v>24</v>
      </c>
      <c r="AW125" s="12" t="s">
        <v>43</v>
      </c>
      <c r="AX125" s="12" t="s">
        <v>80</v>
      </c>
      <c r="AY125" s="233" t="s">
        <v>281</v>
      </c>
    </row>
    <row r="126" s="13" customFormat="1">
      <c r="B126" s="239"/>
      <c r="D126" s="216" t="s">
        <v>402</v>
      </c>
      <c r="E126" s="240" t="s">
        <v>5</v>
      </c>
      <c r="F126" s="241" t="s">
        <v>9069</v>
      </c>
      <c r="H126" s="242">
        <v>4.032</v>
      </c>
      <c r="I126" s="243"/>
      <c r="L126" s="239"/>
      <c r="M126" s="244"/>
      <c r="N126" s="245"/>
      <c r="O126" s="245"/>
      <c r="P126" s="245"/>
      <c r="Q126" s="245"/>
      <c r="R126" s="245"/>
      <c r="S126" s="245"/>
      <c r="T126" s="246"/>
      <c r="AT126" s="240" t="s">
        <v>402</v>
      </c>
      <c r="AU126" s="240" t="s">
        <v>87</v>
      </c>
      <c r="AV126" s="13" t="s">
        <v>87</v>
      </c>
      <c r="AW126" s="13" t="s">
        <v>43</v>
      </c>
      <c r="AX126" s="13" t="s">
        <v>80</v>
      </c>
      <c r="AY126" s="240" t="s">
        <v>281</v>
      </c>
    </row>
    <row r="127" s="12" customFormat="1">
      <c r="B127" s="232"/>
      <c r="D127" s="216" t="s">
        <v>402</v>
      </c>
      <c r="E127" s="233" t="s">
        <v>5</v>
      </c>
      <c r="F127" s="234" t="s">
        <v>9060</v>
      </c>
      <c r="H127" s="233" t="s">
        <v>5</v>
      </c>
      <c r="I127" s="235"/>
      <c r="L127" s="232"/>
      <c r="M127" s="236"/>
      <c r="N127" s="237"/>
      <c r="O127" s="237"/>
      <c r="P127" s="237"/>
      <c r="Q127" s="237"/>
      <c r="R127" s="237"/>
      <c r="S127" s="237"/>
      <c r="T127" s="238"/>
      <c r="AT127" s="233" t="s">
        <v>402</v>
      </c>
      <c r="AU127" s="233" t="s">
        <v>87</v>
      </c>
      <c r="AV127" s="12" t="s">
        <v>24</v>
      </c>
      <c r="AW127" s="12" t="s">
        <v>43</v>
      </c>
      <c r="AX127" s="12" t="s">
        <v>80</v>
      </c>
      <c r="AY127" s="233" t="s">
        <v>281</v>
      </c>
    </row>
    <row r="128" s="13" customFormat="1">
      <c r="B128" s="239"/>
      <c r="D128" s="216" t="s">
        <v>402</v>
      </c>
      <c r="E128" s="240" t="s">
        <v>5</v>
      </c>
      <c r="F128" s="241" t="s">
        <v>9070</v>
      </c>
      <c r="H128" s="242">
        <v>19.039999999999999</v>
      </c>
      <c r="I128" s="243"/>
      <c r="L128" s="239"/>
      <c r="M128" s="244"/>
      <c r="N128" s="245"/>
      <c r="O128" s="245"/>
      <c r="P128" s="245"/>
      <c r="Q128" s="245"/>
      <c r="R128" s="245"/>
      <c r="S128" s="245"/>
      <c r="T128" s="246"/>
      <c r="AT128" s="240" t="s">
        <v>402</v>
      </c>
      <c r="AU128" s="240" t="s">
        <v>87</v>
      </c>
      <c r="AV128" s="13" t="s">
        <v>87</v>
      </c>
      <c r="AW128" s="13" t="s">
        <v>43</v>
      </c>
      <c r="AX128" s="13" t="s">
        <v>80</v>
      </c>
      <c r="AY128" s="240" t="s">
        <v>281</v>
      </c>
    </row>
    <row r="129" s="14" customFormat="1">
      <c r="B129" s="247"/>
      <c r="D129" s="216" t="s">
        <v>402</v>
      </c>
      <c r="E129" s="248" t="s">
        <v>5</v>
      </c>
      <c r="F129" s="249" t="s">
        <v>405</v>
      </c>
      <c r="H129" s="250">
        <v>118.21599999999999</v>
      </c>
      <c r="I129" s="251"/>
      <c r="L129" s="247"/>
      <c r="M129" s="252"/>
      <c r="N129" s="253"/>
      <c r="O129" s="253"/>
      <c r="P129" s="253"/>
      <c r="Q129" s="253"/>
      <c r="R129" s="253"/>
      <c r="S129" s="253"/>
      <c r="T129" s="254"/>
      <c r="AT129" s="248" t="s">
        <v>402</v>
      </c>
      <c r="AU129" s="248" t="s">
        <v>87</v>
      </c>
      <c r="AV129" s="14" t="s">
        <v>286</v>
      </c>
      <c r="AW129" s="14" t="s">
        <v>43</v>
      </c>
      <c r="AX129" s="14" t="s">
        <v>24</v>
      </c>
      <c r="AY129" s="248" t="s">
        <v>281</v>
      </c>
    </row>
    <row r="130" s="1" customFormat="1" ht="25.5" customHeight="1">
      <c r="B130" s="203"/>
      <c r="C130" s="204" t="s">
        <v>280</v>
      </c>
      <c r="D130" s="204" t="s">
        <v>282</v>
      </c>
      <c r="E130" s="205" t="s">
        <v>9071</v>
      </c>
      <c r="F130" s="206" t="s">
        <v>9072</v>
      </c>
      <c r="G130" s="207" t="s">
        <v>394</v>
      </c>
      <c r="H130" s="208">
        <v>13.300000000000001</v>
      </c>
      <c r="I130" s="209"/>
      <c r="J130" s="210">
        <f>ROUND(I130*H130,2)</f>
        <v>0</v>
      </c>
      <c r="K130" s="206" t="s">
        <v>389</v>
      </c>
      <c r="L130" s="48"/>
      <c r="M130" s="211" t="s">
        <v>5</v>
      </c>
      <c r="N130" s="212" t="s">
        <v>51</v>
      </c>
      <c r="O130" s="49"/>
      <c r="P130" s="213">
        <f>O130*H130</f>
        <v>0</v>
      </c>
      <c r="Q130" s="213">
        <v>0</v>
      </c>
      <c r="R130" s="213">
        <f>Q130*H130</f>
        <v>0</v>
      </c>
      <c r="S130" s="213">
        <v>0</v>
      </c>
      <c r="T130" s="214">
        <f>S130*H130</f>
        <v>0</v>
      </c>
      <c r="AR130" s="26" t="s">
        <v>354</v>
      </c>
      <c r="AT130" s="26" t="s">
        <v>282</v>
      </c>
      <c r="AU130" s="26" t="s">
        <v>87</v>
      </c>
      <c r="AY130" s="26" t="s">
        <v>281</v>
      </c>
      <c r="BE130" s="215">
        <f>IF(N130="základní",J130,0)</f>
        <v>0</v>
      </c>
      <c r="BF130" s="215">
        <f>IF(N130="snížená",J130,0)</f>
        <v>0</v>
      </c>
      <c r="BG130" s="215">
        <f>IF(N130="zákl. přenesená",J130,0)</f>
        <v>0</v>
      </c>
      <c r="BH130" s="215">
        <f>IF(N130="sníž. přenesená",J130,0)</f>
        <v>0</v>
      </c>
      <c r="BI130" s="215">
        <f>IF(N130="nulová",J130,0)</f>
        <v>0</v>
      </c>
      <c r="BJ130" s="26" t="s">
        <v>24</v>
      </c>
      <c r="BK130" s="215">
        <f>ROUND(I130*H130,2)</f>
        <v>0</v>
      </c>
      <c r="BL130" s="26" t="s">
        <v>354</v>
      </c>
      <c r="BM130" s="26" t="s">
        <v>9073</v>
      </c>
    </row>
    <row r="131" s="1" customFormat="1">
      <c r="B131" s="48"/>
      <c r="D131" s="216" t="s">
        <v>288</v>
      </c>
      <c r="F131" s="217" t="s">
        <v>9074</v>
      </c>
      <c r="I131" s="218"/>
      <c r="L131" s="48"/>
      <c r="M131" s="219"/>
      <c r="N131" s="49"/>
      <c r="O131" s="49"/>
      <c r="P131" s="49"/>
      <c r="Q131" s="49"/>
      <c r="R131" s="49"/>
      <c r="S131" s="49"/>
      <c r="T131" s="87"/>
      <c r="AT131" s="26" t="s">
        <v>288</v>
      </c>
      <c r="AU131" s="26" t="s">
        <v>87</v>
      </c>
    </row>
    <row r="132" s="12" customFormat="1">
      <c r="B132" s="232"/>
      <c r="D132" s="216" t="s">
        <v>402</v>
      </c>
      <c r="E132" s="233" t="s">
        <v>5</v>
      </c>
      <c r="F132" s="234" t="s">
        <v>9075</v>
      </c>
      <c r="H132" s="233" t="s">
        <v>5</v>
      </c>
      <c r="I132" s="235"/>
      <c r="L132" s="232"/>
      <c r="M132" s="236"/>
      <c r="N132" s="237"/>
      <c r="O132" s="237"/>
      <c r="P132" s="237"/>
      <c r="Q132" s="237"/>
      <c r="R132" s="237"/>
      <c r="S132" s="237"/>
      <c r="T132" s="238"/>
      <c r="AT132" s="233" t="s">
        <v>402</v>
      </c>
      <c r="AU132" s="233" t="s">
        <v>87</v>
      </c>
      <c r="AV132" s="12" t="s">
        <v>24</v>
      </c>
      <c r="AW132" s="12" t="s">
        <v>43</v>
      </c>
      <c r="AX132" s="12" t="s">
        <v>80</v>
      </c>
      <c r="AY132" s="233" t="s">
        <v>281</v>
      </c>
    </row>
    <row r="133" s="13" customFormat="1">
      <c r="B133" s="239"/>
      <c r="D133" s="216" t="s">
        <v>402</v>
      </c>
      <c r="E133" s="240" t="s">
        <v>5</v>
      </c>
      <c r="F133" s="241" t="s">
        <v>9076</v>
      </c>
      <c r="H133" s="242">
        <v>13.300000000000001</v>
      </c>
      <c r="I133" s="243"/>
      <c r="L133" s="239"/>
      <c r="M133" s="244"/>
      <c r="N133" s="245"/>
      <c r="O133" s="245"/>
      <c r="P133" s="245"/>
      <c r="Q133" s="245"/>
      <c r="R133" s="245"/>
      <c r="S133" s="245"/>
      <c r="T133" s="246"/>
      <c r="AT133" s="240" t="s">
        <v>402</v>
      </c>
      <c r="AU133" s="240" t="s">
        <v>87</v>
      </c>
      <c r="AV133" s="13" t="s">
        <v>87</v>
      </c>
      <c r="AW133" s="13" t="s">
        <v>43</v>
      </c>
      <c r="AX133" s="13" t="s">
        <v>80</v>
      </c>
      <c r="AY133" s="240" t="s">
        <v>281</v>
      </c>
    </row>
    <row r="134" s="14" customFormat="1">
      <c r="B134" s="247"/>
      <c r="D134" s="216" t="s">
        <v>402</v>
      </c>
      <c r="E134" s="248" t="s">
        <v>5</v>
      </c>
      <c r="F134" s="249" t="s">
        <v>405</v>
      </c>
      <c r="H134" s="250">
        <v>13.300000000000001</v>
      </c>
      <c r="I134" s="251"/>
      <c r="L134" s="247"/>
      <c r="M134" s="252"/>
      <c r="N134" s="253"/>
      <c r="O134" s="253"/>
      <c r="P134" s="253"/>
      <c r="Q134" s="253"/>
      <c r="R134" s="253"/>
      <c r="S134" s="253"/>
      <c r="T134" s="254"/>
      <c r="AT134" s="248" t="s">
        <v>402</v>
      </c>
      <c r="AU134" s="248" t="s">
        <v>87</v>
      </c>
      <c r="AV134" s="14" t="s">
        <v>286</v>
      </c>
      <c r="AW134" s="14" t="s">
        <v>43</v>
      </c>
      <c r="AX134" s="14" t="s">
        <v>24</v>
      </c>
      <c r="AY134" s="248" t="s">
        <v>281</v>
      </c>
    </row>
    <row r="135" s="1" customFormat="1" ht="16.5" customHeight="1">
      <c r="B135" s="203"/>
      <c r="C135" s="255" t="s">
        <v>307</v>
      </c>
      <c r="D135" s="255" t="s">
        <v>512</v>
      </c>
      <c r="E135" s="256" t="s">
        <v>2753</v>
      </c>
      <c r="F135" s="257" t="s">
        <v>2754</v>
      </c>
      <c r="G135" s="258" t="s">
        <v>408</v>
      </c>
      <c r="H135" s="259">
        <v>0.035000000000000003</v>
      </c>
      <c r="I135" s="260"/>
      <c r="J135" s="261">
        <f>ROUND(I135*H135,2)</f>
        <v>0</v>
      </c>
      <c r="K135" s="257" t="s">
        <v>389</v>
      </c>
      <c r="L135" s="262"/>
      <c r="M135" s="263" t="s">
        <v>5</v>
      </c>
      <c r="N135" s="264" t="s">
        <v>51</v>
      </c>
      <c r="O135" s="49"/>
      <c r="P135" s="213">
        <f>O135*H135</f>
        <v>0</v>
      </c>
      <c r="Q135" s="213">
        <v>0.55000000000000004</v>
      </c>
      <c r="R135" s="213">
        <f>Q135*H135</f>
        <v>0.019250000000000003</v>
      </c>
      <c r="S135" s="213">
        <v>0</v>
      </c>
      <c r="T135" s="214">
        <f>S135*H135</f>
        <v>0</v>
      </c>
      <c r="AR135" s="26" t="s">
        <v>738</v>
      </c>
      <c r="AT135" s="26" t="s">
        <v>512</v>
      </c>
      <c r="AU135" s="26" t="s">
        <v>87</v>
      </c>
      <c r="AY135" s="26" t="s">
        <v>281</v>
      </c>
      <c r="BE135" s="215">
        <f>IF(N135="základní",J135,0)</f>
        <v>0</v>
      </c>
      <c r="BF135" s="215">
        <f>IF(N135="snížená",J135,0)</f>
        <v>0</v>
      </c>
      <c r="BG135" s="215">
        <f>IF(N135="zákl. přenesená",J135,0)</f>
        <v>0</v>
      </c>
      <c r="BH135" s="215">
        <f>IF(N135="sníž. přenesená",J135,0)</f>
        <v>0</v>
      </c>
      <c r="BI135" s="215">
        <f>IF(N135="nulová",J135,0)</f>
        <v>0</v>
      </c>
      <c r="BJ135" s="26" t="s">
        <v>24</v>
      </c>
      <c r="BK135" s="215">
        <f>ROUND(I135*H135,2)</f>
        <v>0</v>
      </c>
      <c r="BL135" s="26" t="s">
        <v>354</v>
      </c>
      <c r="BM135" s="26" t="s">
        <v>9077</v>
      </c>
    </row>
    <row r="136" s="1" customFormat="1">
      <c r="B136" s="48"/>
      <c r="D136" s="216" t="s">
        <v>288</v>
      </c>
      <c r="F136" s="217" t="s">
        <v>2754</v>
      </c>
      <c r="I136" s="218"/>
      <c r="L136" s="48"/>
      <c r="M136" s="219"/>
      <c r="N136" s="49"/>
      <c r="O136" s="49"/>
      <c r="P136" s="49"/>
      <c r="Q136" s="49"/>
      <c r="R136" s="49"/>
      <c r="S136" s="49"/>
      <c r="T136" s="87"/>
      <c r="AT136" s="26" t="s">
        <v>288</v>
      </c>
      <c r="AU136" s="26" t="s">
        <v>87</v>
      </c>
    </row>
    <row r="137" s="13" customFormat="1">
      <c r="B137" s="239"/>
      <c r="D137" s="216" t="s">
        <v>402</v>
      </c>
      <c r="E137" s="240" t="s">
        <v>5</v>
      </c>
      <c r="F137" s="241" t="s">
        <v>9078</v>
      </c>
      <c r="H137" s="242">
        <v>0.032000000000000001</v>
      </c>
      <c r="I137" s="243"/>
      <c r="L137" s="239"/>
      <c r="M137" s="244"/>
      <c r="N137" s="245"/>
      <c r="O137" s="245"/>
      <c r="P137" s="245"/>
      <c r="Q137" s="245"/>
      <c r="R137" s="245"/>
      <c r="S137" s="245"/>
      <c r="T137" s="246"/>
      <c r="AT137" s="240" t="s">
        <v>402</v>
      </c>
      <c r="AU137" s="240" t="s">
        <v>87</v>
      </c>
      <c r="AV137" s="13" t="s">
        <v>87</v>
      </c>
      <c r="AW137" s="13" t="s">
        <v>43</v>
      </c>
      <c r="AX137" s="13" t="s">
        <v>80</v>
      </c>
      <c r="AY137" s="240" t="s">
        <v>281</v>
      </c>
    </row>
    <row r="138" s="13" customFormat="1">
      <c r="B138" s="239"/>
      <c r="D138" s="216" t="s">
        <v>402</v>
      </c>
      <c r="E138" s="240" t="s">
        <v>5</v>
      </c>
      <c r="F138" s="241" t="s">
        <v>9079</v>
      </c>
      <c r="H138" s="242">
        <v>0.0030000000000000001</v>
      </c>
      <c r="I138" s="243"/>
      <c r="L138" s="239"/>
      <c r="M138" s="244"/>
      <c r="N138" s="245"/>
      <c r="O138" s="245"/>
      <c r="P138" s="245"/>
      <c r="Q138" s="245"/>
      <c r="R138" s="245"/>
      <c r="S138" s="245"/>
      <c r="T138" s="246"/>
      <c r="AT138" s="240" t="s">
        <v>402</v>
      </c>
      <c r="AU138" s="240" t="s">
        <v>87</v>
      </c>
      <c r="AV138" s="13" t="s">
        <v>87</v>
      </c>
      <c r="AW138" s="13" t="s">
        <v>43</v>
      </c>
      <c r="AX138" s="13" t="s">
        <v>80</v>
      </c>
      <c r="AY138" s="240" t="s">
        <v>281</v>
      </c>
    </row>
    <row r="139" s="14" customFormat="1">
      <c r="B139" s="247"/>
      <c r="D139" s="216" t="s">
        <v>402</v>
      </c>
      <c r="E139" s="248" t="s">
        <v>5</v>
      </c>
      <c r="F139" s="249" t="s">
        <v>405</v>
      </c>
      <c r="H139" s="250">
        <v>0.035000000000000003</v>
      </c>
      <c r="I139" s="251"/>
      <c r="L139" s="247"/>
      <c r="M139" s="252"/>
      <c r="N139" s="253"/>
      <c r="O139" s="253"/>
      <c r="P139" s="253"/>
      <c r="Q139" s="253"/>
      <c r="R139" s="253"/>
      <c r="S139" s="253"/>
      <c r="T139" s="254"/>
      <c r="AT139" s="248" t="s">
        <v>402</v>
      </c>
      <c r="AU139" s="248" t="s">
        <v>87</v>
      </c>
      <c r="AV139" s="14" t="s">
        <v>286</v>
      </c>
      <c r="AW139" s="14" t="s">
        <v>43</v>
      </c>
      <c r="AX139" s="14" t="s">
        <v>24</v>
      </c>
      <c r="AY139" s="248" t="s">
        <v>281</v>
      </c>
    </row>
    <row r="140" s="1" customFormat="1" ht="25.5" customHeight="1">
      <c r="B140" s="203"/>
      <c r="C140" s="204" t="s">
        <v>311</v>
      </c>
      <c r="D140" s="204" t="s">
        <v>282</v>
      </c>
      <c r="E140" s="205" t="s">
        <v>9080</v>
      </c>
      <c r="F140" s="206" t="s">
        <v>9081</v>
      </c>
      <c r="G140" s="207" t="s">
        <v>394</v>
      </c>
      <c r="H140" s="208">
        <v>232.40000000000001</v>
      </c>
      <c r="I140" s="209"/>
      <c r="J140" s="210">
        <f>ROUND(I140*H140,2)</f>
        <v>0</v>
      </c>
      <c r="K140" s="206" t="s">
        <v>389</v>
      </c>
      <c r="L140" s="48"/>
      <c r="M140" s="211" t="s">
        <v>5</v>
      </c>
      <c r="N140" s="212" t="s">
        <v>51</v>
      </c>
      <c r="O140" s="49"/>
      <c r="P140" s="213">
        <f>O140*H140</f>
        <v>0</v>
      </c>
      <c r="Q140" s="213">
        <v>0</v>
      </c>
      <c r="R140" s="213">
        <f>Q140*H140</f>
        <v>0</v>
      </c>
      <c r="S140" s="213">
        <v>0</v>
      </c>
      <c r="T140" s="214">
        <f>S140*H140</f>
        <v>0</v>
      </c>
      <c r="AR140" s="26" t="s">
        <v>354</v>
      </c>
      <c r="AT140" s="26" t="s">
        <v>282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9082</v>
      </c>
    </row>
    <row r="141" s="1" customFormat="1">
      <c r="B141" s="48"/>
      <c r="D141" s="216" t="s">
        <v>288</v>
      </c>
      <c r="F141" s="217" t="s">
        <v>9083</v>
      </c>
      <c r="I141" s="218"/>
      <c r="L141" s="48"/>
      <c r="M141" s="219"/>
      <c r="N141" s="49"/>
      <c r="O141" s="49"/>
      <c r="P141" s="49"/>
      <c r="Q141" s="49"/>
      <c r="R141" s="49"/>
      <c r="S141" s="49"/>
      <c r="T141" s="87"/>
      <c r="AT141" s="26" t="s">
        <v>288</v>
      </c>
      <c r="AU141" s="26" t="s">
        <v>87</v>
      </c>
    </row>
    <row r="142" s="12" customFormat="1">
      <c r="B142" s="232"/>
      <c r="D142" s="216" t="s">
        <v>402</v>
      </c>
      <c r="E142" s="233" t="s">
        <v>5</v>
      </c>
      <c r="F142" s="234" t="s">
        <v>9057</v>
      </c>
      <c r="H142" s="233" t="s">
        <v>5</v>
      </c>
      <c r="I142" s="235"/>
      <c r="L142" s="232"/>
      <c r="M142" s="236"/>
      <c r="N142" s="237"/>
      <c r="O142" s="237"/>
      <c r="P142" s="237"/>
      <c r="Q142" s="237"/>
      <c r="R142" s="237"/>
      <c r="S142" s="237"/>
      <c r="T142" s="238"/>
      <c r="AT142" s="233" t="s">
        <v>402</v>
      </c>
      <c r="AU142" s="233" t="s">
        <v>87</v>
      </c>
      <c r="AV142" s="12" t="s">
        <v>24</v>
      </c>
      <c r="AW142" s="12" t="s">
        <v>43</v>
      </c>
      <c r="AX142" s="12" t="s">
        <v>80</v>
      </c>
      <c r="AY142" s="233" t="s">
        <v>281</v>
      </c>
    </row>
    <row r="143" s="12" customFormat="1">
      <c r="B143" s="232"/>
      <c r="D143" s="216" t="s">
        <v>402</v>
      </c>
      <c r="E143" s="233" t="s">
        <v>5</v>
      </c>
      <c r="F143" s="234" t="s">
        <v>9058</v>
      </c>
      <c r="H143" s="233" t="s">
        <v>5</v>
      </c>
      <c r="I143" s="235"/>
      <c r="L143" s="232"/>
      <c r="M143" s="236"/>
      <c r="N143" s="237"/>
      <c r="O143" s="237"/>
      <c r="P143" s="237"/>
      <c r="Q143" s="237"/>
      <c r="R143" s="237"/>
      <c r="S143" s="237"/>
      <c r="T143" s="238"/>
      <c r="AT143" s="233" t="s">
        <v>402</v>
      </c>
      <c r="AU143" s="233" t="s">
        <v>87</v>
      </c>
      <c r="AV143" s="12" t="s">
        <v>24</v>
      </c>
      <c r="AW143" s="12" t="s">
        <v>43</v>
      </c>
      <c r="AX143" s="12" t="s">
        <v>80</v>
      </c>
      <c r="AY143" s="233" t="s">
        <v>281</v>
      </c>
    </row>
    <row r="144" s="13" customFormat="1">
      <c r="B144" s="239"/>
      <c r="D144" s="216" t="s">
        <v>402</v>
      </c>
      <c r="E144" s="240" t="s">
        <v>5</v>
      </c>
      <c r="F144" s="241" t="s">
        <v>9084</v>
      </c>
      <c r="H144" s="242">
        <v>23.800000000000001</v>
      </c>
      <c r="I144" s="243"/>
      <c r="L144" s="239"/>
      <c r="M144" s="244"/>
      <c r="N144" s="245"/>
      <c r="O144" s="245"/>
      <c r="P144" s="245"/>
      <c r="Q144" s="245"/>
      <c r="R144" s="245"/>
      <c r="S144" s="245"/>
      <c r="T144" s="246"/>
      <c r="AT144" s="240" t="s">
        <v>402</v>
      </c>
      <c r="AU144" s="240" t="s">
        <v>87</v>
      </c>
      <c r="AV144" s="13" t="s">
        <v>87</v>
      </c>
      <c r="AW144" s="13" t="s">
        <v>43</v>
      </c>
      <c r="AX144" s="13" t="s">
        <v>80</v>
      </c>
      <c r="AY144" s="240" t="s">
        <v>281</v>
      </c>
    </row>
    <row r="145" s="12" customFormat="1">
      <c r="B145" s="232"/>
      <c r="D145" s="216" t="s">
        <v>402</v>
      </c>
      <c r="E145" s="233" t="s">
        <v>5</v>
      </c>
      <c r="F145" s="234" t="s">
        <v>9060</v>
      </c>
      <c r="H145" s="233" t="s">
        <v>5</v>
      </c>
      <c r="I145" s="235"/>
      <c r="L145" s="232"/>
      <c r="M145" s="236"/>
      <c r="N145" s="237"/>
      <c r="O145" s="237"/>
      <c r="P145" s="237"/>
      <c r="Q145" s="237"/>
      <c r="R145" s="237"/>
      <c r="S145" s="237"/>
      <c r="T145" s="238"/>
      <c r="AT145" s="233" t="s">
        <v>402</v>
      </c>
      <c r="AU145" s="233" t="s">
        <v>87</v>
      </c>
      <c r="AV145" s="12" t="s">
        <v>24</v>
      </c>
      <c r="AW145" s="12" t="s">
        <v>43</v>
      </c>
      <c r="AX145" s="12" t="s">
        <v>80</v>
      </c>
      <c r="AY145" s="233" t="s">
        <v>281</v>
      </c>
    </row>
    <row r="146" s="13" customFormat="1">
      <c r="B146" s="239"/>
      <c r="D146" s="216" t="s">
        <v>402</v>
      </c>
      <c r="E146" s="240" t="s">
        <v>5</v>
      </c>
      <c r="F146" s="241" t="s">
        <v>9085</v>
      </c>
      <c r="H146" s="242">
        <v>16.399999999999999</v>
      </c>
      <c r="I146" s="243"/>
      <c r="L146" s="239"/>
      <c r="M146" s="244"/>
      <c r="N146" s="245"/>
      <c r="O146" s="245"/>
      <c r="P146" s="245"/>
      <c r="Q146" s="245"/>
      <c r="R146" s="245"/>
      <c r="S146" s="245"/>
      <c r="T146" s="246"/>
      <c r="AT146" s="240" t="s">
        <v>402</v>
      </c>
      <c r="AU146" s="240" t="s">
        <v>87</v>
      </c>
      <c r="AV146" s="13" t="s">
        <v>87</v>
      </c>
      <c r="AW146" s="13" t="s">
        <v>43</v>
      </c>
      <c r="AX146" s="13" t="s">
        <v>80</v>
      </c>
      <c r="AY146" s="240" t="s">
        <v>281</v>
      </c>
    </row>
    <row r="147" s="12" customFormat="1">
      <c r="B147" s="232"/>
      <c r="D147" s="216" t="s">
        <v>402</v>
      </c>
      <c r="E147" s="233" t="s">
        <v>5</v>
      </c>
      <c r="F147" s="234" t="s">
        <v>9062</v>
      </c>
      <c r="H147" s="233" t="s">
        <v>5</v>
      </c>
      <c r="I147" s="235"/>
      <c r="L147" s="232"/>
      <c r="M147" s="236"/>
      <c r="N147" s="237"/>
      <c r="O147" s="237"/>
      <c r="P147" s="237"/>
      <c r="Q147" s="237"/>
      <c r="R147" s="237"/>
      <c r="S147" s="237"/>
      <c r="T147" s="238"/>
      <c r="AT147" s="233" t="s">
        <v>402</v>
      </c>
      <c r="AU147" s="233" t="s">
        <v>87</v>
      </c>
      <c r="AV147" s="12" t="s">
        <v>24</v>
      </c>
      <c r="AW147" s="12" t="s">
        <v>43</v>
      </c>
      <c r="AX147" s="12" t="s">
        <v>80</v>
      </c>
      <c r="AY147" s="233" t="s">
        <v>281</v>
      </c>
    </row>
    <row r="148" s="13" customFormat="1">
      <c r="B148" s="239"/>
      <c r="D148" s="216" t="s">
        <v>402</v>
      </c>
      <c r="E148" s="240" t="s">
        <v>5</v>
      </c>
      <c r="F148" s="241" t="s">
        <v>311</v>
      </c>
      <c r="H148" s="242">
        <v>7</v>
      </c>
      <c r="I148" s="243"/>
      <c r="L148" s="239"/>
      <c r="M148" s="244"/>
      <c r="N148" s="245"/>
      <c r="O148" s="245"/>
      <c r="P148" s="245"/>
      <c r="Q148" s="245"/>
      <c r="R148" s="245"/>
      <c r="S148" s="245"/>
      <c r="T148" s="246"/>
      <c r="AT148" s="240" t="s">
        <v>402</v>
      </c>
      <c r="AU148" s="240" t="s">
        <v>87</v>
      </c>
      <c r="AV148" s="13" t="s">
        <v>87</v>
      </c>
      <c r="AW148" s="13" t="s">
        <v>43</v>
      </c>
      <c r="AX148" s="13" t="s">
        <v>80</v>
      </c>
      <c r="AY148" s="240" t="s">
        <v>281</v>
      </c>
    </row>
    <row r="149" s="13" customFormat="1">
      <c r="B149" s="239"/>
      <c r="D149" s="216" t="s">
        <v>402</v>
      </c>
      <c r="E149" s="240" t="s">
        <v>5</v>
      </c>
      <c r="F149" s="241" t="s">
        <v>5</v>
      </c>
      <c r="H149" s="242">
        <v>0</v>
      </c>
      <c r="I149" s="243"/>
      <c r="L149" s="239"/>
      <c r="M149" s="244"/>
      <c r="N149" s="245"/>
      <c r="O149" s="245"/>
      <c r="P149" s="245"/>
      <c r="Q149" s="245"/>
      <c r="R149" s="245"/>
      <c r="S149" s="245"/>
      <c r="T149" s="246"/>
      <c r="AT149" s="240" t="s">
        <v>402</v>
      </c>
      <c r="AU149" s="240" t="s">
        <v>87</v>
      </c>
      <c r="AV149" s="13" t="s">
        <v>87</v>
      </c>
      <c r="AW149" s="13" t="s">
        <v>43</v>
      </c>
      <c r="AX149" s="13" t="s">
        <v>80</v>
      </c>
      <c r="AY149" s="240" t="s">
        <v>281</v>
      </c>
    </row>
    <row r="150" s="12" customFormat="1">
      <c r="B150" s="232"/>
      <c r="D150" s="216" t="s">
        <v>402</v>
      </c>
      <c r="E150" s="233" t="s">
        <v>5</v>
      </c>
      <c r="F150" s="234" t="s">
        <v>9064</v>
      </c>
      <c r="H150" s="233" t="s">
        <v>5</v>
      </c>
      <c r="I150" s="235"/>
      <c r="L150" s="232"/>
      <c r="M150" s="236"/>
      <c r="N150" s="237"/>
      <c r="O150" s="237"/>
      <c r="P150" s="237"/>
      <c r="Q150" s="237"/>
      <c r="R150" s="237"/>
      <c r="S150" s="237"/>
      <c r="T150" s="238"/>
      <c r="AT150" s="233" t="s">
        <v>402</v>
      </c>
      <c r="AU150" s="233" t="s">
        <v>87</v>
      </c>
      <c r="AV150" s="12" t="s">
        <v>24</v>
      </c>
      <c r="AW150" s="12" t="s">
        <v>43</v>
      </c>
      <c r="AX150" s="12" t="s">
        <v>80</v>
      </c>
      <c r="AY150" s="233" t="s">
        <v>281</v>
      </c>
    </row>
    <row r="151" s="12" customFormat="1">
      <c r="B151" s="232"/>
      <c r="D151" s="216" t="s">
        <v>402</v>
      </c>
      <c r="E151" s="233" t="s">
        <v>5</v>
      </c>
      <c r="F151" s="234" t="s">
        <v>9058</v>
      </c>
      <c r="H151" s="233" t="s">
        <v>5</v>
      </c>
      <c r="I151" s="235"/>
      <c r="L151" s="232"/>
      <c r="M151" s="236"/>
      <c r="N151" s="237"/>
      <c r="O151" s="237"/>
      <c r="P151" s="237"/>
      <c r="Q151" s="237"/>
      <c r="R151" s="237"/>
      <c r="S151" s="237"/>
      <c r="T151" s="238"/>
      <c r="AT151" s="233" t="s">
        <v>402</v>
      </c>
      <c r="AU151" s="233" t="s">
        <v>87</v>
      </c>
      <c r="AV151" s="12" t="s">
        <v>24</v>
      </c>
      <c r="AW151" s="12" t="s">
        <v>43</v>
      </c>
      <c r="AX151" s="12" t="s">
        <v>80</v>
      </c>
      <c r="AY151" s="233" t="s">
        <v>281</v>
      </c>
    </row>
    <row r="152" s="13" customFormat="1">
      <c r="B152" s="239"/>
      <c r="D152" s="216" t="s">
        <v>402</v>
      </c>
      <c r="E152" s="240" t="s">
        <v>5</v>
      </c>
      <c r="F152" s="241" t="s">
        <v>9086</v>
      </c>
      <c r="H152" s="242">
        <v>113.59999999999999</v>
      </c>
      <c r="I152" s="243"/>
      <c r="L152" s="239"/>
      <c r="M152" s="244"/>
      <c r="N152" s="245"/>
      <c r="O152" s="245"/>
      <c r="P152" s="245"/>
      <c r="Q152" s="245"/>
      <c r="R152" s="245"/>
      <c r="S152" s="245"/>
      <c r="T152" s="246"/>
      <c r="AT152" s="240" t="s">
        <v>402</v>
      </c>
      <c r="AU152" s="240" t="s">
        <v>87</v>
      </c>
      <c r="AV152" s="13" t="s">
        <v>87</v>
      </c>
      <c r="AW152" s="13" t="s">
        <v>43</v>
      </c>
      <c r="AX152" s="13" t="s">
        <v>80</v>
      </c>
      <c r="AY152" s="240" t="s">
        <v>281</v>
      </c>
    </row>
    <row r="153" s="12" customFormat="1">
      <c r="B153" s="232"/>
      <c r="D153" s="216" t="s">
        <v>402</v>
      </c>
      <c r="E153" s="233" t="s">
        <v>5</v>
      </c>
      <c r="F153" s="234" t="s">
        <v>9066</v>
      </c>
      <c r="H153" s="233" t="s">
        <v>5</v>
      </c>
      <c r="I153" s="235"/>
      <c r="L153" s="232"/>
      <c r="M153" s="236"/>
      <c r="N153" s="237"/>
      <c r="O153" s="237"/>
      <c r="P153" s="237"/>
      <c r="Q153" s="237"/>
      <c r="R153" s="237"/>
      <c r="S153" s="237"/>
      <c r="T153" s="238"/>
      <c r="AT153" s="233" t="s">
        <v>402</v>
      </c>
      <c r="AU153" s="233" t="s">
        <v>87</v>
      </c>
      <c r="AV153" s="12" t="s">
        <v>24</v>
      </c>
      <c r="AW153" s="12" t="s">
        <v>43</v>
      </c>
      <c r="AX153" s="12" t="s">
        <v>80</v>
      </c>
      <c r="AY153" s="233" t="s">
        <v>281</v>
      </c>
    </row>
    <row r="154" s="13" customFormat="1">
      <c r="B154" s="239"/>
      <c r="D154" s="216" t="s">
        <v>402</v>
      </c>
      <c r="E154" s="240" t="s">
        <v>5</v>
      </c>
      <c r="F154" s="241" t="s">
        <v>9087</v>
      </c>
      <c r="H154" s="242">
        <v>30.399999999999999</v>
      </c>
      <c r="I154" s="243"/>
      <c r="L154" s="239"/>
      <c r="M154" s="244"/>
      <c r="N154" s="245"/>
      <c r="O154" s="245"/>
      <c r="P154" s="245"/>
      <c r="Q154" s="245"/>
      <c r="R154" s="245"/>
      <c r="S154" s="245"/>
      <c r="T154" s="246"/>
      <c r="AT154" s="240" t="s">
        <v>402</v>
      </c>
      <c r="AU154" s="240" t="s">
        <v>87</v>
      </c>
      <c r="AV154" s="13" t="s">
        <v>87</v>
      </c>
      <c r="AW154" s="13" t="s">
        <v>43</v>
      </c>
      <c r="AX154" s="13" t="s">
        <v>80</v>
      </c>
      <c r="AY154" s="240" t="s">
        <v>281</v>
      </c>
    </row>
    <row r="155" s="12" customFormat="1">
      <c r="B155" s="232"/>
      <c r="D155" s="216" t="s">
        <v>402</v>
      </c>
      <c r="E155" s="233" t="s">
        <v>5</v>
      </c>
      <c r="F155" s="234" t="s">
        <v>9068</v>
      </c>
      <c r="H155" s="233" t="s">
        <v>5</v>
      </c>
      <c r="I155" s="235"/>
      <c r="L155" s="232"/>
      <c r="M155" s="236"/>
      <c r="N155" s="237"/>
      <c r="O155" s="237"/>
      <c r="P155" s="237"/>
      <c r="Q155" s="237"/>
      <c r="R155" s="237"/>
      <c r="S155" s="237"/>
      <c r="T155" s="238"/>
      <c r="AT155" s="233" t="s">
        <v>402</v>
      </c>
      <c r="AU155" s="233" t="s">
        <v>87</v>
      </c>
      <c r="AV155" s="12" t="s">
        <v>24</v>
      </c>
      <c r="AW155" s="12" t="s">
        <v>43</v>
      </c>
      <c r="AX155" s="12" t="s">
        <v>80</v>
      </c>
      <c r="AY155" s="233" t="s">
        <v>281</v>
      </c>
    </row>
    <row r="156" s="13" customFormat="1">
      <c r="B156" s="239"/>
      <c r="D156" s="216" t="s">
        <v>402</v>
      </c>
      <c r="E156" s="240" t="s">
        <v>5</v>
      </c>
      <c r="F156" s="241" t="s">
        <v>9088</v>
      </c>
      <c r="H156" s="242">
        <v>7.2000000000000002</v>
      </c>
      <c r="I156" s="243"/>
      <c r="L156" s="239"/>
      <c r="M156" s="244"/>
      <c r="N156" s="245"/>
      <c r="O156" s="245"/>
      <c r="P156" s="245"/>
      <c r="Q156" s="245"/>
      <c r="R156" s="245"/>
      <c r="S156" s="245"/>
      <c r="T156" s="246"/>
      <c r="AT156" s="240" t="s">
        <v>402</v>
      </c>
      <c r="AU156" s="240" t="s">
        <v>87</v>
      </c>
      <c r="AV156" s="13" t="s">
        <v>87</v>
      </c>
      <c r="AW156" s="13" t="s">
        <v>43</v>
      </c>
      <c r="AX156" s="13" t="s">
        <v>80</v>
      </c>
      <c r="AY156" s="240" t="s">
        <v>281</v>
      </c>
    </row>
    <row r="157" s="12" customFormat="1">
      <c r="B157" s="232"/>
      <c r="D157" s="216" t="s">
        <v>402</v>
      </c>
      <c r="E157" s="233" t="s">
        <v>5</v>
      </c>
      <c r="F157" s="234" t="s">
        <v>9060</v>
      </c>
      <c r="H157" s="233" t="s">
        <v>5</v>
      </c>
      <c r="I157" s="235"/>
      <c r="L157" s="232"/>
      <c r="M157" s="236"/>
      <c r="N157" s="237"/>
      <c r="O157" s="237"/>
      <c r="P157" s="237"/>
      <c r="Q157" s="237"/>
      <c r="R157" s="237"/>
      <c r="S157" s="237"/>
      <c r="T157" s="238"/>
      <c r="AT157" s="233" t="s">
        <v>402</v>
      </c>
      <c r="AU157" s="233" t="s">
        <v>87</v>
      </c>
      <c r="AV157" s="12" t="s">
        <v>24</v>
      </c>
      <c r="AW157" s="12" t="s">
        <v>43</v>
      </c>
      <c r="AX157" s="12" t="s">
        <v>80</v>
      </c>
      <c r="AY157" s="233" t="s">
        <v>281</v>
      </c>
    </row>
    <row r="158" s="13" customFormat="1">
      <c r="B158" s="239"/>
      <c r="D158" s="216" t="s">
        <v>402</v>
      </c>
      <c r="E158" s="240" t="s">
        <v>5</v>
      </c>
      <c r="F158" s="241" t="s">
        <v>9089</v>
      </c>
      <c r="H158" s="242">
        <v>34</v>
      </c>
      <c r="I158" s="243"/>
      <c r="L158" s="239"/>
      <c r="M158" s="244"/>
      <c r="N158" s="245"/>
      <c r="O158" s="245"/>
      <c r="P158" s="245"/>
      <c r="Q158" s="245"/>
      <c r="R158" s="245"/>
      <c r="S158" s="245"/>
      <c r="T158" s="246"/>
      <c r="AT158" s="240" t="s">
        <v>402</v>
      </c>
      <c r="AU158" s="240" t="s">
        <v>87</v>
      </c>
      <c r="AV158" s="13" t="s">
        <v>87</v>
      </c>
      <c r="AW158" s="13" t="s">
        <v>43</v>
      </c>
      <c r="AX158" s="13" t="s">
        <v>80</v>
      </c>
      <c r="AY158" s="240" t="s">
        <v>281</v>
      </c>
    </row>
    <row r="159" s="14" customFormat="1">
      <c r="B159" s="247"/>
      <c r="D159" s="216" t="s">
        <v>402</v>
      </c>
      <c r="E159" s="248" t="s">
        <v>5</v>
      </c>
      <c r="F159" s="249" t="s">
        <v>405</v>
      </c>
      <c r="H159" s="250">
        <v>232.40000000000001</v>
      </c>
      <c r="I159" s="251"/>
      <c r="L159" s="247"/>
      <c r="M159" s="252"/>
      <c r="N159" s="253"/>
      <c r="O159" s="253"/>
      <c r="P159" s="253"/>
      <c r="Q159" s="253"/>
      <c r="R159" s="253"/>
      <c r="S159" s="253"/>
      <c r="T159" s="254"/>
      <c r="AT159" s="248" t="s">
        <v>402</v>
      </c>
      <c r="AU159" s="248" t="s">
        <v>87</v>
      </c>
      <c r="AV159" s="14" t="s">
        <v>286</v>
      </c>
      <c r="AW159" s="14" t="s">
        <v>43</v>
      </c>
      <c r="AX159" s="14" t="s">
        <v>24</v>
      </c>
      <c r="AY159" s="248" t="s">
        <v>281</v>
      </c>
    </row>
    <row r="160" s="1" customFormat="1" ht="16.5" customHeight="1">
      <c r="B160" s="203"/>
      <c r="C160" s="255" t="s">
        <v>316</v>
      </c>
      <c r="D160" s="255" t="s">
        <v>512</v>
      </c>
      <c r="E160" s="256" t="s">
        <v>9090</v>
      </c>
      <c r="F160" s="257" t="s">
        <v>9091</v>
      </c>
      <c r="G160" s="258" t="s">
        <v>408</v>
      </c>
      <c r="H160" s="259">
        <v>4.0599999999999996</v>
      </c>
      <c r="I160" s="260"/>
      <c r="J160" s="261">
        <f>ROUND(I160*H160,2)</f>
        <v>0</v>
      </c>
      <c r="K160" s="257" t="s">
        <v>389</v>
      </c>
      <c r="L160" s="262"/>
      <c r="M160" s="263" t="s">
        <v>5</v>
      </c>
      <c r="N160" s="264" t="s">
        <v>51</v>
      </c>
      <c r="O160" s="49"/>
      <c r="P160" s="213">
        <f>O160*H160</f>
        <v>0</v>
      </c>
      <c r="Q160" s="213">
        <v>0.55000000000000004</v>
      </c>
      <c r="R160" s="213">
        <f>Q160*H160</f>
        <v>2.2330000000000001</v>
      </c>
      <c r="S160" s="213">
        <v>0</v>
      </c>
      <c r="T160" s="214">
        <f>S160*H160</f>
        <v>0</v>
      </c>
      <c r="AR160" s="26" t="s">
        <v>738</v>
      </c>
      <c r="AT160" s="26" t="s">
        <v>512</v>
      </c>
      <c r="AU160" s="26" t="s">
        <v>87</v>
      </c>
      <c r="AY160" s="26" t="s">
        <v>281</v>
      </c>
      <c r="BE160" s="215">
        <f>IF(N160="základní",J160,0)</f>
        <v>0</v>
      </c>
      <c r="BF160" s="215">
        <f>IF(N160="snížená",J160,0)</f>
        <v>0</v>
      </c>
      <c r="BG160" s="215">
        <f>IF(N160="zákl. přenesená",J160,0)</f>
        <v>0</v>
      </c>
      <c r="BH160" s="215">
        <f>IF(N160="sníž. přenesená",J160,0)</f>
        <v>0</v>
      </c>
      <c r="BI160" s="215">
        <f>IF(N160="nulová",J160,0)</f>
        <v>0</v>
      </c>
      <c r="BJ160" s="26" t="s">
        <v>24</v>
      </c>
      <c r="BK160" s="215">
        <f>ROUND(I160*H160,2)</f>
        <v>0</v>
      </c>
      <c r="BL160" s="26" t="s">
        <v>354</v>
      </c>
      <c r="BM160" s="26" t="s">
        <v>9092</v>
      </c>
    </row>
    <row r="161" s="1" customFormat="1">
      <c r="B161" s="48"/>
      <c r="D161" s="216" t="s">
        <v>288</v>
      </c>
      <c r="F161" s="217" t="s">
        <v>9093</v>
      </c>
      <c r="I161" s="218"/>
      <c r="L161" s="48"/>
      <c r="M161" s="219"/>
      <c r="N161" s="49"/>
      <c r="O161" s="49"/>
      <c r="P161" s="49"/>
      <c r="Q161" s="49"/>
      <c r="R161" s="49"/>
      <c r="S161" s="49"/>
      <c r="T161" s="87"/>
      <c r="AT161" s="26" t="s">
        <v>288</v>
      </c>
      <c r="AU161" s="26" t="s">
        <v>87</v>
      </c>
    </row>
    <row r="162" s="12" customFormat="1">
      <c r="B162" s="232"/>
      <c r="D162" s="216" t="s">
        <v>402</v>
      </c>
      <c r="E162" s="233" t="s">
        <v>5</v>
      </c>
      <c r="F162" s="234" t="s">
        <v>9057</v>
      </c>
      <c r="H162" s="233" t="s">
        <v>5</v>
      </c>
      <c r="I162" s="235"/>
      <c r="L162" s="232"/>
      <c r="M162" s="236"/>
      <c r="N162" s="237"/>
      <c r="O162" s="237"/>
      <c r="P162" s="237"/>
      <c r="Q162" s="237"/>
      <c r="R162" s="237"/>
      <c r="S162" s="237"/>
      <c r="T162" s="238"/>
      <c r="AT162" s="233" t="s">
        <v>402</v>
      </c>
      <c r="AU162" s="233" t="s">
        <v>87</v>
      </c>
      <c r="AV162" s="12" t="s">
        <v>24</v>
      </c>
      <c r="AW162" s="12" t="s">
        <v>43</v>
      </c>
      <c r="AX162" s="12" t="s">
        <v>80</v>
      </c>
      <c r="AY162" s="233" t="s">
        <v>281</v>
      </c>
    </row>
    <row r="163" s="12" customFormat="1">
      <c r="B163" s="232"/>
      <c r="D163" s="216" t="s">
        <v>402</v>
      </c>
      <c r="E163" s="233" t="s">
        <v>5</v>
      </c>
      <c r="F163" s="234" t="s">
        <v>9058</v>
      </c>
      <c r="H163" s="233" t="s">
        <v>5</v>
      </c>
      <c r="I163" s="235"/>
      <c r="L163" s="232"/>
      <c r="M163" s="236"/>
      <c r="N163" s="237"/>
      <c r="O163" s="237"/>
      <c r="P163" s="237"/>
      <c r="Q163" s="237"/>
      <c r="R163" s="237"/>
      <c r="S163" s="237"/>
      <c r="T163" s="238"/>
      <c r="AT163" s="233" t="s">
        <v>402</v>
      </c>
      <c r="AU163" s="233" t="s">
        <v>87</v>
      </c>
      <c r="AV163" s="12" t="s">
        <v>24</v>
      </c>
      <c r="AW163" s="12" t="s">
        <v>43</v>
      </c>
      <c r="AX163" s="12" t="s">
        <v>80</v>
      </c>
      <c r="AY163" s="233" t="s">
        <v>281</v>
      </c>
    </row>
    <row r="164" s="13" customFormat="1">
      <c r="B164" s="239"/>
      <c r="D164" s="216" t="s">
        <v>402</v>
      </c>
      <c r="E164" s="240" t="s">
        <v>5</v>
      </c>
      <c r="F164" s="241" t="s">
        <v>9094</v>
      </c>
      <c r="H164" s="242">
        <v>0.33300000000000002</v>
      </c>
      <c r="I164" s="243"/>
      <c r="L164" s="239"/>
      <c r="M164" s="244"/>
      <c r="N164" s="245"/>
      <c r="O164" s="245"/>
      <c r="P164" s="245"/>
      <c r="Q164" s="245"/>
      <c r="R164" s="245"/>
      <c r="S164" s="245"/>
      <c r="T164" s="246"/>
      <c r="AT164" s="240" t="s">
        <v>402</v>
      </c>
      <c r="AU164" s="240" t="s">
        <v>87</v>
      </c>
      <c r="AV164" s="13" t="s">
        <v>87</v>
      </c>
      <c r="AW164" s="13" t="s">
        <v>43</v>
      </c>
      <c r="AX164" s="13" t="s">
        <v>80</v>
      </c>
      <c r="AY164" s="240" t="s">
        <v>281</v>
      </c>
    </row>
    <row r="165" s="12" customFormat="1">
      <c r="B165" s="232"/>
      <c r="D165" s="216" t="s">
        <v>402</v>
      </c>
      <c r="E165" s="233" t="s">
        <v>5</v>
      </c>
      <c r="F165" s="234" t="s">
        <v>9060</v>
      </c>
      <c r="H165" s="233" t="s">
        <v>5</v>
      </c>
      <c r="I165" s="235"/>
      <c r="L165" s="232"/>
      <c r="M165" s="236"/>
      <c r="N165" s="237"/>
      <c r="O165" s="237"/>
      <c r="P165" s="237"/>
      <c r="Q165" s="237"/>
      <c r="R165" s="237"/>
      <c r="S165" s="237"/>
      <c r="T165" s="238"/>
      <c r="AT165" s="233" t="s">
        <v>402</v>
      </c>
      <c r="AU165" s="233" t="s">
        <v>87</v>
      </c>
      <c r="AV165" s="12" t="s">
        <v>24</v>
      </c>
      <c r="AW165" s="12" t="s">
        <v>43</v>
      </c>
      <c r="AX165" s="12" t="s">
        <v>80</v>
      </c>
      <c r="AY165" s="233" t="s">
        <v>281</v>
      </c>
    </row>
    <row r="166" s="13" customFormat="1">
      <c r="B166" s="239"/>
      <c r="D166" s="216" t="s">
        <v>402</v>
      </c>
      <c r="E166" s="240" t="s">
        <v>5</v>
      </c>
      <c r="F166" s="241" t="s">
        <v>9095</v>
      </c>
      <c r="H166" s="242">
        <v>0.32100000000000001</v>
      </c>
      <c r="I166" s="243"/>
      <c r="L166" s="239"/>
      <c r="M166" s="244"/>
      <c r="N166" s="245"/>
      <c r="O166" s="245"/>
      <c r="P166" s="245"/>
      <c r="Q166" s="245"/>
      <c r="R166" s="245"/>
      <c r="S166" s="245"/>
      <c r="T166" s="246"/>
      <c r="AT166" s="240" t="s">
        <v>402</v>
      </c>
      <c r="AU166" s="240" t="s">
        <v>87</v>
      </c>
      <c r="AV166" s="13" t="s">
        <v>87</v>
      </c>
      <c r="AW166" s="13" t="s">
        <v>43</v>
      </c>
      <c r="AX166" s="13" t="s">
        <v>80</v>
      </c>
      <c r="AY166" s="240" t="s">
        <v>281</v>
      </c>
    </row>
    <row r="167" s="12" customFormat="1">
      <c r="B167" s="232"/>
      <c r="D167" s="216" t="s">
        <v>402</v>
      </c>
      <c r="E167" s="233" t="s">
        <v>5</v>
      </c>
      <c r="F167" s="234" t="s">
        <v>9062</v>
      </c>
      <c r="H167" s="233" t="s">
        <v>5</v>
      </c>
      <c r="I167" s="235"/>
      <c r="L167" s="232"/>
      <c r="M167" s="236"/>
      <c r="N167" s="237"/>
      <c r="O167" s="237"/>
      <c r="P167" s="237"/>
      <c r="Q167" s="237"/>
      <c r="R167" s="237"/>
      <c r="S167" s="237"/>
      <c r="T167" s="238"/>
      <c r="AT167" s="233" t="s">
        <v>402</v>
      </c>
      <c r="AU167" s="233" t="s">
        <v>87</v>
      </c>
      <c r="AV167" s="12" t="s">
        <v>24</v>
      </c>
      <c r="AW167" s="12" t="s">
        <v>43</v>
      </c>
      <c r="AX167" s="12" t="s">
        <v>80</v>
      </c>
      <c r="AY167" s="233" t="s">
        <v>281</v>
      </c>
    </row>
    <row r="168" s="13" customFormat="1">
      <c r="B168" s="239"/>
      <c r="D168" s="216" t="s">
        <v>402</v>
      </c>
      <c r="E168" s="240" t="s">
        <v>5</v>
      </c>
      <c r="F168" s="241" t="s">
        <v>9096</v>
      </c>
      <c r="H168" s="242">
        <v>0.157</v>
      </c>
      <c r="I168" s="243"/>
      <c r="L168" s="239"/>
      <c r="M168" s="244"/>
      <c r="N168" s="245"/>
      <c r="O168" s="245"/>
      <c r="P168" s="245"/>
      <c r="Q168" s="245"/>
      <c r="R168" s="245"/>
      <c r="S168" s="245"/>
      <c r="T168" s="246"/>
      <c r="AT168" s="240" t="s">
        <v>402</v>
      </c>
      <c r="AU168" s="240" t="s">
        <v>87</v>
      </c>
      <c r="AV168" s="13" t="s">
        <v>87</v>
      </c>
      <c r="AW168" s="13" t="s">
        <v>43</v>
      </c>
      <c r="AX168" s="13" t="s">
        <v>80</v>
      </c>
      <c r="AY168" s="240" t="s">
        <v>281</v>
      </c>
    </row>
    <row r="169" s="13" customFormat="1">
      <c r="B169" s="239"/>
      <c r="D169" s="216" t="s">
        <v>402</v>
      </c>
      <c r="E169" s="240" t="s">
        <v>5</v>
      </c>
      <c r="F169" s="241" t="s">
        <v>5</v>
      </c>
      <c r="H169" s="242">
        <v>0</v>
      </c>
      <c r="I169" s="243"/>
      <c r="L169" s="239"/>
      <c r="M169" s="244"/>
      <c r="N169" s="245"/>
      <c r="O169" s="245"/>
      <c r="P169" s="245"/>
      <c r="Q169" s="245"/>
      <c r="R169" s="245"/>
      <c r="S169" s="245"/>
      <c r="T169" s="246"/>
      <c r="AT169" s="240" t="s">
        <v>402</v>
      </c>
      <c r="AU169" s="240" t="s">
        <v>87</v>
      </c>
      <c r="AV169" s="13" t="s">
        <v>87</v>
      </c>
      <c r="AW169" s="13" t="s">
        <v>43</v>
      </c>
      <c r="AX169" s="13" t="s">
        <v>80</v>
      </c>
      <c r="AY169" s="240" t="s">
        <v>281</v>
      </c>
    </row>
    <row r="170" s="12" customFormat="1">
      <c r="B170" s="232"/>
      <c r="D170" s="216" t="s">
        <v>402</v>
      </c>
      <c r="E170" s="233" t="s">
        <v>5</v>
      </c>
      <c r="F170" s="234" t="s">
        <v>9064</v>
      </c>
      <c r="H170" s="233" t="s">
        <v>5</v>
      </c>
      <c r="I170" s="235"/>
      <c r="L170" s="232"/>
      <c r="M170" s="236"/>
      <c r="N170" s="237"/>
      <c r="O170" s="237"/>
      <c r="P170" s="237"/>
      <c r="Q170" s="237"/>
      <c r="R170" s="237"/>
      <c r="S170" s="237"/>
      <c r="T170" s="238"/>
      <c r="AT170" s="233" t="s">
        <v>402</v>
      </c>
      <c r="AU170" s="233" t="s">
        <v>87</v>
      </c>
      <c r="AV170" s="12" t="s">
        <v>24</v>
      </c>
      <c r="AW170" s="12" t="s">
        <v>43</v>
      </c>
      <c r="AX170" s="12" t="s">
        <v>80</v>
      </c>
      <c r="AY170" s="233" t="s">
        <v>281</v>
      </c>
    </row>
    <row r="171" s="12" customFormat="1">
      <c r="B171" s="232"/>
      <c r="D171" s="216" t="s">
        <v>402</v>
      </c>
      <c r="E171" s="233" t="s">
        <v>5</v>
      </c>
      <c r="F171" s="234" t="s">
        <v>9058</v>
      </c>
      <c r="H171" s="233" t="s">
        <v>5</v>
      </c>
      <c r="I171" s="235"/>
      <c r="L171" s="232"/>
      <c r="M171" s="236"/>
      <c r="N171" s="237"/>
      <c r="O171" s="237"/>
      <c r="P171" s="237"/>
      <c r="Q171" s="237"/>
      <c r="R171" s="237"/>
      <c r="S171" s="237"/>
      <c r="T171" s="238"/>
      <c r="AT171" s="233" t="s">
        <v>402</v>
      </c>
      <c r="AU171" s="233" t="s">
        <v>87</v>
      </c>
      <c r="AV171" s="12" t="s">
        <v>24</v>
      </c>
      <c r="AW171" s="12" t="s">
        <v>43</v>
      </c>
      <c r="AX171" s="12" t="s">
        <v>80</v>
      </c>
      <c r="AY171" s="233" t="s">
        <v>281</v>
      </c>
    </row>
    <row r="172" s="13" customFormat="1">
      <c r="B172" s="239"/>
      <c r="D172" s="216" t="s">
        <v>402</v>
      </c>
      <c r="E172" s="240" t="s">
        <v>5</v>
      </c>
      <c r="F172" s="241" t="s">
        <v>9097</v>
      </c>
      <c r="H172" s="242">
        <v>1.5900000000000001</v>
      </c>
      <c r="I172" s="243"/>
      <c r="L172" s="239"/>
      <c r="M172" s="244"/>
      <c r="N172" s="245"/>
      <c r="O172" s="245"/>
      <c r="P172" s="245"/>
      <c r="Q172" s="245"/>
      <c r="R172" s="245"/>
      <c r="S172" s="245"/>
      <c r="T172" s="246"/>
      <c r="AT172" s="240" t="s">
        <v>402</v>
      </c>
      <c r="AU172" s="240" t="s">
        <v>87</v>
      </c>
      <c r="AV172" s="13" t="s">
        <v>87</v>
      </c>
      <c r="AW172" s="13" t="s">
        <v>43</v>
      </c>
      <c r="AX172" s="13" t="s">
        <v>80</v>
      </c>
      <c r="AY172" s="240" t="s">
        <v>281</v>
      </c>
    </row>
    <row r="173" s="12" customFormat="1">
      <c r="B173" s="232"/>
      <c r="D173" s="216" t="s">
        <v>402</v>
      </c>
      <c r="E173" s="233" t="s">
        <v>5</v>
      </c>
      <c r="F173" s="234" t="s">
        <v>9066</v>
      </c>
      <c r="H173" s="233" t="s">
        <v>5</v>
      </c>
      <c r="I173" s="235"/>
      <c r="L173" s="232"/>
      <c r="M173" s="236"/>
      <c r="N173" s="237"/>
      <c r="O173" s="237"/>
      <c r="P173" s="237"/>
      <c r="Q173" s="237"/>
      <c r="R173" s="237"/>
      <c r="S173" s="237"/>
      <c r="T173" s="238"/>
      <c r="AT173" s="233" t="s">
        <v>402</v>
      </c>
      <c r="AU173" s="233" t="s">
        <v>87</v>
      </c>
      <c r="AV173" s="12" t="s">
        <v>24</v>
      </c>
      <c r="AW173" s="12" t="s">
        <v>43</v>
      </c>
      <c r="AX173" s="12" t="s">
        <v>80</v>
      </c>
      <c r="AY173" s="233" t="s">
        <v>281</v>
      </c>
    </row>
    <row r="174" s="13" customFormat="1">
      <c r="B174" s="239"/>
      <c r="D174" s="216" t="s">
        <v>402</v>
      </c>
      <c r="E174" s="240" t="s">
        <v>5</v>
      </c>
      <c r="F174" s="241" t="s">
        <v>9098</v>
      </c>
      <c r="H174" s="242">
        <v>0.48599999999999999</v>
      </c>
      <c r="I174" s="243"/>
      <c r="L174" s="239"/>
      <c r="M174" s="244"/>
      <c r="N174" s="245"/>
      <c r="O174" s="245"/>
      <c r="P174" s="245"/>
      <c r="Q174" s="245"/>
      <c r="R174" s="245"/>
      <c r="S174" s="245"/>
      <c r="T174" s="246"/>
      <c r="AT174" s="240" t="s">
        <v>402</v>
      </c>
      <c r="AU174" s="240" t="s">
        <v>87</v>
      </c>
      <c r="AV174" s="13" t="s">
        <v>87</v>
      </c>
      <c r="AW174" s="13" t="s">
        <v>43</v>
      </c>
      <c r="AX174" s="13" t="s">
        <v>80</v>
      </c>
      <c r="AY174" s="240" t="s">
        <v>281</v>
      </c>
    </row>
    <row r="175" s="12" customFormat="1">
      <c r="B175" s="232"/>
      <c r="D175" s="216" t="s">
        <v>402</v>
      </c>
      <c r="E175" s="233" t="s">
        <v>5</v>
      </c>
      <c r="F175" s="234" t="s">
        <v>9068</v>
      </c>
      <c r="H175" s="233" t="s">
        <v>5</v>
      </c>
      <c r="I175" s="235"/>
      <c r="L175" s="232"/>
      <c r="M175" s="236"/>
      <c r="N175" s="237"/>
      <c r="O175" s="237"/>
      <c r="P175" s="237"/>
      <c r="Q175" s="237"/>
      <c r="R175" s="237"/>
      <c r="S175" s="237"/>
      <c r="T175" s="238"/>
      <c r="AT175" s="233" t="s">
        <v>402</v>
      </c>
      <c r="AU175" s="233" t="s">
        <v>87</v>
      </c>
      <c r="AV175" s="12" t="s">
        <v>24</v>
      </c>
      <c r="AW175" s="12" t="s">
        <v>43</v>
      </c>
      <c r="AX175" s="12" t="s">
        <v>80</v>
      </c>
      <c r="AY175" s="233" t="s">
        <v>281</v>
      </c>
    </row>
    <row r="176" s="13" customFormat="1">
      <c r="B176" s="239"/>
      <c r="D176" s="216" t="s">
        <v>402</v>
      </c>
      <c r="E176" s="240" t="s">
        <v>5</v>
      </c>
      <c r="F176" s="241" t="s">
        <v>9099</v>
      </c>
      <c r="H176" s="242">
        <v>0.13800000000000001</v>
      </c>
      <c r="I176" s="243"/>
      <c r="L176" s="239"/>
      <c r="M176" s="244"/>
      <c r="N176" s="245"/>
      <c r="O176" s="245"/>
      <c r="P176" s="245"/>
      <c r="Q176" s="245"/>
      <c r="R176" s="245"/>
      <c r="S176" s="245"/>
      <c r="T176" s="246"/>
      <c r="AT176" s="240" t="s">
        <v>402</v>
      </c>
      <c r="AU176" s="240" t="s">
        <v>87</v>
      </c>
      <c r="AV176" s="13" t="s">
        <v>87</v>
      </c>
      <c r="AW176" s="13" t="s">
        <v>43</v>
      </c>
      <c r="AX176" s="13" t="s">
        <v>80</v>
      </c>
      <c r="AY176" s="240" t="s">
        <v>281</v>
      </c>
    </row>
    <row r="177" s="12" customFormat="1">
      <c r="B177" s="232"/>
      <c r="D177" s="216" t="s">
        <v>402</v>
      </c>
      <c r="E177" s="233" t="s">
        <v>5</v>
      </c>
      <c r="F177" s="234" t="s">
        <v>9060</v>
      </c>
      <c r="H177" s="233" t="s">
        <v>5</v>
      </c>
      <c r="I177" s="235"/>
      <c r="L177" s="232"/>
      <c r="M177" s="236"/>
      <c r="N177" s="237"/>
      <c r="O177" s="237"/>
      <c r="P177" s="237"/>
      <c r="Q177" s="237"/>
      <c r="R177" s="237"/>
      <c r="S177" s="237"/>
      <c r="T177" s="238"/>
      <c r="AT177" s="233" t="s">
        <v>402</v>
      </c>
      <c r="AU177" s="233" t="s">
        <v>87</v>
      </c>
      <c r="AV177" s="12" t="s">
        <v>24</v>
      </c>
      <c r="AW177" s="12" t="s">
        <v>43</v>
      </c>
      <c r="AX177" s="12" t="s">
        <v>80</v>
      </c>
      <c r="AY177" s="233" t="s">
        <v>281</v>
      </c>
    </row>
    <row r="178" s="13" customFormat="1">
      <c r="B178" s="239"/>
      <c r="D178" s="216" t="s">
        <v>402</v>
      </c>
      <c r="E178" s="240" t="s">
        <v>5</v>
      </c>
      <c r="F178" s="241" t="s">
        <v>9100</v>
      </c>
      <c r="H178" s="242">
        <v>0.66600000000000004</v>
      </c>
      <c r="I178" s="243"/>
      <c r="L178" s="239"/>
      <c r="M178" s="244"/>
      <c r="N178" s="245"/>
      <c r="O178" s="245"/>
      <c r="P178" s="245"/>
      <c r="Q178" s="245"/>
      <c r="R178" s="245"/>
      <c r="S178" s="245"/>
      <c r="T178" s="246"/>
      <c r="AT178" s="240" t="s">
        <v>402</v>
      </c>
      <c r="AU178" s="240" t="s">
        <v>87</v>
      </c>
      <c r="AV178" s="13" t="s">
        <v>87</v>
      </c>
      <c r="AW178" s="13" t="s">
        <v>43</v>
      </c>
      <c r="AX178" s="13" t="s">
        <v>80</v>
      </c>
      <c r="AY178" s="240" t="s">
        <v>281</v>
      </c>
    </row>
    <row r="179" s="15" customFormat="1">
      <c r="B179" s="265"/>
      <c r="D179" s="216" t="s">
        <v>402</v>
      </c>
      <c r="E179" s="266" t="s">
        <v>5</v>
      </c>
      <c r="F179" s="267" t="s">
        <v>715</v>
      </c>
      <c r="H179" s="268">
        <v>3.6909999999999998</v>
      </c>
      <c r="I179" s="269"/>
      <c r="L179" s="265"/>
      <c r="M179" s="270"/>
      <c r="N179" s="271"/>
      <c r="O179" s="271"/>
      <c r="P179" s="271"/>
      <c r="Q179" s="271"/>
      <c r="R179" s="271"/>
      <c r="S179" s="271"/>
      <c r="T179" s="272"/>
      <c r="AT179" s="266" t="s">
        <v>402</v>
      </c>
      <c r="AU179" s="266" t="s">
        <v>87</v>
      </c>
      <c r="AV179" s="15" t="s">
        <v>294</v>
      </c>
      <c r="AW179" s="15" t="s">
        <v>43</v>
      </c>
      <c r="AX179" s="15" t="s">
        <v>80</v>
      </c>
      <c r="AY179" s="266" t="s">
        <v>281</v>
      </c>
    </row>
    <row r="180" s="13" customFormat="1">
      <c r="B180" s="239"/>
      <c r="D180" s="216" t="s">
        <v>402</v>
      </c>
      <c r="E180" s="240" t="s">
        <v>5</v>
      </c>
      <c r="F180" s="241" t="s">
        <v>9101</v>
      </c>
      <c r="H180" s="242">
        <v>0.36899999999999999</v>
      </c>
      <c r="I180" s="243"/>
      <c r="L180" s="239"/>
      <c r="M180" s="244"/>
      <c r="N180" s="245"/>
      <c r="O180" s="245"/>
      <c r="P180" s="245"/>
      <c r="Q180" s="245"/>
      <c r="R180" s="245"/>
      <c r="S180" s="245"/>
      <c r="T180" s="246"/>
      <c r="AT180" s="240" t="s">
        <v>402</v>
      </c>
      <c r="AU180" s="240" t="s">
        <v>87</v>
      </c>
      <c r="AV180" s="13" t="s">
        <v>87</v>
      </c>
      <c r="AW180" s="13" t="s">
        <v>43</v>
      </c>
      <c r="AX180" s="13" t="s">
        <v>80</v>
      </c>
      <c r="AY180" s="240" t="s">
        <v>281</v>
      </c>
    </row>
    <row r="181" s="14" customFormat="1">
      <c r="B181" s="247"/>
      <c r="D181" s="216" t="s">
        <v>402</v>
      </c>
      <c r="E181" s="248" t="s">
        <v>5</v>
      </c>
      <c r="F181" s="249" t="s">
        <v>405</v>
      </c>
      <c r="H181" s="250">
        <v>4.0599999999999996</v>
      </c>
      <c r="I181" s="251"/>
      <c r="L181" s="247"/>
      <c r="M181" s="252"/>
      <c r="N181" s="253"/>
      <c r="O181" s="253"/>
      <c r="P181" s="253"/>
      <c r="Q181" s="253"/>
      <c r="R181" s="253"/>
      <c r="S181" s="253"/>
      <c r="T181" s="254"/>
      <c r="AT181" s="248" t="s">
        <v>402</v>
      </c>
      <c r="AU181" s="248" t="s">
        <v>87</v>
      </c>
      <c r="AV181" s="14" t="s">
        <v>286</v>
      </c>
      <c r="AW181" s="14" t="s">
        <v>43</v>
      </c>
      <c r="AX181" s="14" t="s">
        <v>24</v>
      </c>
      <c r="AY181" s="248" t="s">
        <v>281</v>
      </c>
    </row>
    <row r="182" s="1" customFormat="1" ht="25.5" customHeight="1">
      <c r="B182" s="203"/>
      <c r="C182" s="204" t="s">
        <v>321</v>
      </c>
      <c r="D182" s="204" t="s">
        <v>282</v>
      </c>
      <c r="E182" s="205" t="s">
        <v>9102</v>
      </c>
      <c r="F182" s="206" t="s">
        <v>9103</v>
      </c>
      <c r="G182" s="207" t="s">
        <v>388</v>
      </c>
      <c r="H182" s="208">
        <v>10.5</v>
      </c>
      <c r="I182" s="209"/>
      <c r="J182" s="210">
        <f>ROUND(I182*H182,2)</f>
        <v>0</v>
      </c>
      <c r="K182" s="206" t="s">
        <v>389</v>
      </c>
      <c r="L182" s="48"/>
      <c r="M182" s="211" t="s">
        <v>5</v>
      </c>
      <c r="N182" s="212" t="s">
        <v>51</v>
      </c>
      <c r="O182" s="49"/>
      <c r="P182" s="213">
        <f>O182*H182</f>
        <v>0</v>
      </c>
      <c r="Q182" s="213">
        <v>0.01423</v>
      </c>
      <c r="R182" s="213">
        <f>Q182*H182</f>
        <v>0.14941499999999999</v>
      </c>
      <c r="S182" s="213">
        <v>0</v>
      </c>
      <c r="T182" s="214">
        <f>S182*H182</f>
        <v>0</v>
      </c>
      <c r="AR182" s="26" t="s">
        <v>354</v>
      </c>
      <c r="AT182" s="26" t="s">
        <v>282</v>
      </c>
      <c r="AU182" s="26" t="s">
        <v>87</v>
      </c>
      <c r="AY182" s="26" t="s">
        <v>281</v>
      </c>
      <c r="BE182" s="215">
        <f>IF(N182="základní",J182,0)</f>
        <v>0</v>
      </c>
      <c r="BF182" s="215">
        <f>IF(N182="snížená",J182,0)</f>
        <v>0</v>
      </c>
      <c r="BG182" s="215">
        <f>IF(N182="zákl. přenesená",J182,0)</f>
        <v>0</v>
      </c>
      <c r="BH182" s="215">
        <f>IF(N182="sníž. přenesená",J182,0)</f>
        <v>0</v>
      </c>
      <c r="BI182" s="215">
        <f>IF(N182="nulová",J182,0)</f>
        <v>0</v>
      </c>
      <c r="BJ182" s="26" t="s">
        <v>24</v>
      </c>
      <c r="BK182" s="215">
        <f>ROUND(I182*H182,2)</f>
        <v>0</v>
      </c>
      <c r="BL182" s="26" t="s">
        <v>354</v>
      </c>
      <c r="BM182" s="26" t="s">
        <v>9104</v>
      </c>
    </row>
    <row r="183" s="1" customFormat="1">
      <c r="B183" s="48"/>
      <c r="D183" s="216" t="s">
        <v>288</v>
      </c>
      <c r="F183" s="217" t="s">
        <v>9105</v>
      </c>
      <c r="I183" s="218"/>
      <c r="L183" s="48"/>
      <c r="M183" s="219"/>
      <c r="N183" s="49"/>
      <c r="O183" s="49"/>
      <c r="P183" s="49"/>
      <c r="Q183" s="49"/>
      <c r="R183" s="49"/>
      <c r="S183" s="49"/>
      <c r="T183" s="87"/>
      <c r="AT183" s="26" t="s">
        <v>288</v>
      </c>
      <c r="AU183" s="26" t="s">
        <v>87</v>
      </c>
    </row>
    <row r="184" s="12" customFormat="1">
      <c r="B184" s="232"/>
      <c r="D184" s="216" t="s">
        <v>402</v>
      </c>
      <c r="E184" s="233" t="s">
        <v>5</v>
      </c>
      <c r="F184" s="234" t="s">
        <v>9106</v>
      </c>
      <c r="H184" s="233" t="s">
        <v>5</v>
      </c>
      <c r="I184" s="235"/>
      <c r="L184" s="232"/>
      <c r="M184" s="236"/>
      <c r="N184" s="237"/>
      <c r="O184" s="237"/>
      <c r="P184" s="237"/>
      <c r="Q184" s="237"/>
      <c r="R184" s="237"/>
      <c r="S184" s="237"/>
      <c r="T184" s="238"/>
      <c r="AT184" s="233" t="s">
        <v>402</v>
      </c>
      <c r="AU184" s="233" t="s">
        <v>87</v>
      </c>
      <c r="AV184" s="12" t="s">
        <v>24</v>
      </c>
      <c r="AW184" s="12" t="s">
        <v>43</v>
      </c>
      <c r="AX184" s="12" t="s">
        <v>80</v>
      </c>
      <c r="AY184" s="233" t="s">
        <v>281</v>
      </c>
    </row>
    <row r="185" s="13" customFormat="1">
      <c r="B185" s="239"/>
      <c r="D185" s="216" t="s">
        <v>402</v>
      </c>
      <c r="E185" s="240" t="s">
        <v>5</v>
      </c>
      <c r="F185" s="241" t="s">
        <v>9107</v>
      </c>
      <c r="H185" s="242">
        <v>10.5</v>
      </c>
      <c r="I185" s="243"/>
      <c r="L185" s="239"/>
      <c r="M185" s="244"/>
      <c r="N185" s="245"/>
      <c r="O185" s="245"/>
      <c r="P185" s="245"/>
      <c r="Q185" s="245"/>
      <c r="R185" s="245"/>
      <c r="S185" s="245"/>
      <c r="T185" s="246"/>
      <c r="AT185" s="240" t="s">
        <v>402</v>
      </c>
      <c r="AU185" s="240" t="s">
        <v>87</v>
      </c>
      <c r="AV185" s="13" t="s">
        <v>87</v>
      </c>
      <c r="AW185" s="13" t="s">
        <v>43</v>
      </c>
      <c r="AX185" s="13" t="s">
        <v>80</v>
      </c>
      <c r="AY185" s="240" t="s">
        <v>281</v>
      </c>
    </row>
    <row r="186" s="14" customFormat="1">
      <c r="B186" s="247"/>
      <c r="D186" s="216" t="s">
        <v>402</v>
      </c>
      <c r="E186" s="248" t="s">
        <v>5</v>
      </c>
      <c r="F186" s="249" t="s">
        <v>405</v>
      </c>
      <c r="H186" s="250">
        <v>10.5</v>
      </c>
      <c r="I186" s="251"/>
      <c r="L186" s="247"/>
      <c r="M186" s="252"/>
      <c r="N186" s="253"/>
      <c r="O186" s="253"/>
      <c r="P186" s="253"/>
      <c r="Q186" s="253"/>
      <c r="R186" s="253"/>
      <c r="S186" s="253"/>
      <c r="T186" s="254"/>
      <c r="AT186" s="248" t="s">
        <v>402</v>
      </c>
      <c r="AU186" s="248" t="s">
        <v>87</v>
      </c>
      <c r="AV186" s="14" t="s">
        <v>286</v>
      </c>
      <c r="AW186" s="14" t="s">
        <v>43</v>
      </c>
      <c r="AX186" s="14" t="s">
        <v>24</v>
      </c>
      <c r="AY186" s="248" t="s">
        <v>281</v>
      </c>
    </row>
    <row r="187" s="1" customFormat="1" ht="25.5" customHeight="1">
      <c r="B187" s="203"/>
      <c r="C187" s="204" t="s">
        <v>29</v>
      </c>
      <c r="D187" s="204" t="s">
        <v>282</v>
      </c>
      <c r="E187" s="205" t="s">
        <v>9108</v>
      </c>
      <c r="F187" s="206" t="s">
        <v>9109</v>
      </c>
      <c r="G187" s="207" t="s">
        <v>388</v>
      </c>
      <c r="H187" s="208">
        <v>13.5</v>
      </c>
      <c r="I187" s="209"/>
      <c r="J187" s="210">
        <f>ROUND(I187*H187,2)</f>
        <v>0</v>
      </c>
      <c r="K187" s="206" t="s">
        <v>389</v>
      </c>
      <c r="L187" s="48"/>
      <c r="M187" s="211" t="s">
        <v>5</v>
      </c>
      <c r="N187" s="212" t="s">
        <v>51</v>
      </c>
      <c r="O187" s="49"/>
      <c r="P187" s="213">
        <f>O187*H187</f>
        <v>0</v>
      </c>
      <c r="Q187" s="213">
        <v>0</v>
      </c>
      <c r="R187" s="213">
        <f>Q187*H187</f>
        <v>0</v>
      </c>
      <c r="S187" s="213">
        <v>0</v>
      </c>
      <c r="T187" s="214">
        <f>S187*H187</f>
        <v>0</v>
      </c>
      <c r="AR187" s="26" t="s">
        <v>354</v>
      </c>
      <c r="AT187" s="26" t="s">
        <v>282</v>
      </c>
      <c r="AU187" s="26" t="s">
        <v>87</v>
      </c>
      <c r="AY187" s="26" t="s">
        <v>281</v>
      </c>
      <c r="BE187" s="215">
        <f>IF(N187="základní",J187,0)</f>
        <v>0</v>
      </c>
      <c r="BF187" s="215">
        <f>IF(N187="snížená",J187,0)</f>
        <v>0</v>
      </c>
      <c r="BG187" s="215">
        <f>IF(N187="zákl. přenesená",J187,0)</f>
        <v>0</v>
      </c>
      <c r="BH187" s="215">
        <f>IF(N187="sníž. přenesená",J187,0)</f>
        <v>0</v>
      </c>
      <c r="BI187" s="215">
        <f>IF(N187="nulová",J187,0)</f>
        <v>0</v>
      </c>
      <c r="BJ187" s="26" t="s">
        <v>24</v>
      </c>
      <c r="BK187" s="215">
        <f>ROUND(I187*H187,2)</f>
        <v>0</v>
      </c>
      <c r="BL187" s="26" t="s">
        <v>354</v>
      </c>
      <c r="BM187" s="26" t="s">
        <v>9110</v>
      </c>
    </row>
    <row r="188" s="1" customFormat="1">
      <c r="B188" s="48"/>
      <c r="D188" s="216" t="s">
        <v>288</v>
      </c>
      <c r="F188" s="217" t="s">
        <v>9111</v>
      </c>
      <c r="I188" s="218"/>
      <c r="L188" s="48"/>
      <c r="M188" s="219"/>
      <c r="N188" s="49"/>
      <c r="O188" s="49"/>
      <c r="P188" s="49"/>
      <c r="Q188" s="49"/>
      <c r="R188" s="49"/>
      <c r="S188" s="49"/>
      <c r="T188" s="87"/>
      <c r="AT188" s="26" t="s">
        <v>288</v>
      </c>
      <c r="AU188" s="26" t="s">
        <v>87</v>
      </c>
    </row>
    <row r="189" s="12" customFormat="1">
      <c r="B189" s="232"/>
      <c r="D189" s="216" t="s">
        <v>402</v>
      </c>
      <c r="E189" s="233" t="s">
        <v>5</v>
      </c>
      <c r="F189" s="234" t="s">
        <v>9112</v>
      </c>
      <c r="H189" s="233" t="s">
        <v>5</v>
      </c>
      <c r="I189" s="235"/>
      <c r="L189" s="232"/>
      <c r="M189" s="236"/>
      <c r="N189" s="237"/>
      <c r="O189" s="237"/>
      <c r="P189" s="237"/>
      <c r="Q189" s="237"/>
      <c r="R189" s="237"/>
      <c r="S189" s="237"/>
      <c r="T189" s="238"/>
      <c r="AT189" s="233" t="s">
        <v>402</v>
      </c>
      <c r="AU189" s="233" t="s">
        <v>87</v>
      </c>
      <c r="AV189" s="12" t="s">
        <v>24</v>
      </c>
      <c r="AW189" s="12" t="s">
        <v>43</v>
      </c>
      <c r="AX189" s="12" t="s">
        <v>80</v>
      </c>
      <c r="AY189" s="233" t="s">
        <v>281</v>
      </c>
    </row>
    <row r="190" s="13" customFormat="1">
      <c r="B190" s="239"/>
      <c r="D190" s="216" t="s">
        <v>402</v>
      </c>
      <c r="E190" s="240" t="s">
        <v>5</v>
      </c>
      <c r="F190" s="241" t="s">
        <v>9113</v>
      </c>
      <c r="H190" s="242">
        <v>13.5</v>
      </c>
      <c r="I190" s="243"/>
      <c r="L190" s="239"/>
      <c r="M190" s="244"/>
      <c r="N190" s="245"/>
      <c r="O190" s="245"/>
      <c r="P190" s="245"/>
      <c r="Q190" s="245"/>
      <c r="R190" s="245"/>
      <c r="S190" s="245"/>
      <c r="T190" s="246"/>
      <c r="AT190" s="240" t="s">
        <v>402</v>
      </c>
      <c r="AU190" s="240" t="s">
        <v>87</v>
      </c>
      <c r="AV190" s="13" t="s">
        <v>87</v>
      </c>
      <c r="AW190" s="13" t="s">
        <v>43</v>
      </c>
      <c r="AX190" s="13" t="s">
        <v>80</v>
      </c>
      <c r="AY190" s="240" t="s">
        <v>281</v>
      </c>
    </row>
    <row r="191" s="14" customFormat="1">
      <c r="B191" s="247"/>
      <c r="D191" s="216" t="s">
        <v>402</v>
      </c>
      <c r="E191" s="248" t="s">
        <v>5</v>
      </c>
      <c r="F191" s="249" t="s">
        <v>405</v>
      </c>
      <c r="H191" s="250">
        <v>13.5</v>
      </c>
      <c r="I191" s="251"/>
      <c r="L191" s="247"/>
      <c r="M191" s="252"/>
      <c r="N191" s="253"/>
      <c r="O191" s="253"/>
      <c r="P191" s="253"/>
      <c r="Q191" s="253"/>
      <c r="R191" s="253"/>
      <c r="S191" s="253"/>
      <c r="T191" s="254"/>
      <c r="AT191" s="248" t="s">
        <v>402</v>
      </c>
      <c r="AU191" s="248" t="s">
        <v>87</v>
      </c>
      <c r="AV191" s="14" t="s">
        <v>286</v>
      </c>
      <c r="AW191" s="14" t="s">
        <v>43</v>
      </c>
      <c r="AX191" s="14" t="s">
        <v>24</v>
      </c>
      <c r="AY191" s="248" t="s">
        <v>281</v>
      </c>
    </row>
    <row r="192" s="1" customFormat="1" ht="16.5" customHeight="1">
      <c r="B192" s="203"/>
      <c r="C192" s="255" t="s">
        <v>330</v>
      </c>
      <c r="D192" s="255" t="s">
        <v>512</v>
      </c>
      <c r="E192" s="256" t="s">
        <v>9114</v>
      </c>
      <c r="F192" s="257" t="s">
        <v>2754</v>
      </c>
      <c r="G192" s="258" t="s">
        <v>408</v>
      </c>
      <c r="H192" s="259">
        <v>0.26400000000000001</v>
      </c>
      <c r="I192" s="260"/>
      <c r="J192" s="261">
        <f>ROUND(I192*H192,2)</f>
        <v>0</v>
      </c>
      <c r="K192" s="257" t="s">
        <v>389</v>
      </c>
      <c r="L192" s="262"/>
      <c r="M192" s="263" t="s">
        <v>5</v>
      </c>
      <c r="N192" s="264" t="s">
        <v>51</v>
      </c>
      <c r="O192" s="49"/>
      <c r="P192" s="213">
        <f>O192*H192</f>
        <v>0</v>
      </c>
      <c r="Q192" s="213">
        <v>0.55000000000000004</v>
      </c>
      <c r="R192" s="213">
        <f>Q192*H192</f>
        <v>0.14520000000000002</v>
      </c>
      <c r="S192" s="213">
        <v>0</v>
      </c>
      <c r="T192" s="214">
        <f>S192*H192</f>
        <v>0</v>
      </c>
      <c r="AR192" s="26" t="s">
        <v>738</v>
      </c>
      <c r="AT192" s="26" t="s">
        <v>512</v>
      </c>
      <c r="AU192" s="26" t="s">
        <v>87</v>
      </c>
      <c r="AY192" s="26" t="s">
        <v>281</v>
      </c>
      <c r="BE192" s="215">
        <f>IF(N192="základní",J192,0)</f>
        <v>0</v>
      </c>
      <c r="BF192" s="215">
        <f>IF(N192="snížená",J192,0)</f>
        <v>0</v>
      </c>
      <c r="BG192" s="215">
        <f>IF(N192="zákl. přenesená",J192,0)</f>
        <v>0</v>
      </c>
      <c r="BH192" s="215">
        <f>IF(N192="sníž. přenesená",J192,0)</f>
        <v>0</v>
      </c>
      <c r="BI192" s="215">
        <f>IF(N192="nulová",J192,0)</f>
        <v>0</v>
      </c>
      <c r="BJ192" s="26" t="s">
        <v>24</v>
      </c>
      <c r="BK192" s="215">
        <f>ROUND(I192*H192,2)</f>
        <v>0</v>
      </c>
      <c r="BL192" s="26" t="s">
        <v>354</v>
      </c>
      <c r="BM192" s="26" t="s">
        <v>9115</v>
      </c>
    </row>
    <row r="193" s="1" customFormat="1">
      <c r="B193" s="48"/>
      <c r="D193" s="216" t="s">
        <v>288</v>
      </c>
      <c r="F193" s="217" t="s">
        <v>2754</v>
      </c>
      <c r="I193" s="218"/>
      <c r="L193" s="48"/>
      <c r="M193" s="219"/>
      <c r="N193" s="49"/>
      <c r="O193" s="49"/>
      <c r="P193" s="49"/>
      <c r="Q193" s="49"/>
      <c r="R193" s="49"/>
      <c r="S193" s="49"/>
      <c r="T193" s="87"/>
      <c r="AT193" s="26" t="s">
        <v>288</v>
      </c>
      <c r="AU193" s="26" t="s">
        <v>87</v>
      </c>
    </row>
    <row r="194" s="13" customFormat="1">
      <c r="B194" s="239"/>
      <c r="D194" s="216" t="s">
        <v>402</v>
      </c>
      <c r="E194" s="240" t="s">
        <v>5</v>
      </c>
      <c r="F194" s="241" t="s">
        <v>9116</v>
      </c>
      <c r="H194" s="242">
        <v>0.23999999999999999</v>
      </c>
      <c r="I194" s="243"/>
      <c r="L194" s="239"/>
      <c r="M194" s="244"/>
      <c r="N194" s="245"/>
      <c r="O194" s="245"/>
      <c r="P194" s="245"/>
      <c r="Q194" s="245"/>
      <c r="R194" s="245"/>
      <c r="S194" s="245"/>
      <c r="T194" s="246"/>
      <c r="AT194" s="240" t="s">
        <v>402</v>
      </c>
      <c r="AU194" s="240" t="s">
        <v>87</v>
      </c>
      <c r="AV194" s="13" t="s">
        <v>87</v>
      </c>
      <c r="AW194" s="13" t="s">
        <v>43</v>
      </c>
      <c r="AX194" s="13" t="s">
        <v>80</v>
      </c>
      <c r="AY194" s="240" t="s">
        <v>281</v>
      </c>
    </row>
    <row r="195" s="13" customFormat="1">
      <c r="B195" s="239"/>
      <c r="D195" s="216" t="s">
        <v>402</v>
      </c>
      <c r="E195" s="240" t="s">
        <v>5</v>
      </c>
      <c r="F195" s="241" t="s">
        <v>9117</v>
      </c>
      <c r="H195" s="242">
        <v>0.024</v>
      </c>
      <c r="I195" s="243"/>
      <c r="L195" s="239"/>
      <c r="M195" s="244"/>
      <c r="N195" s="245"/>
      <c r="O195" s="245"/>
      <c r="P195" s="245"/>
      <c r="Q195" s="245"/>
      <c r="R195" s="245"/>
      <c r="S195" s="245"/>
      <c r="T195" s="246"/>
      <c r="AT195" s="240" t="s">
        <v>402</v>
      </c>
      <c r="AU195" s="240" t="s">
        <v>87</v>
      </c>
      <c r="AV195" s="13" t="s">
        <v>87</v>
      </c>
      <c r="AW195" s="13" t="s">
        <v>43</v>
      </c>
      <c r="AX195" s="13" t="s">
        <v>80</v>
      </c>
      <c r="AY195" s="240" t="s">
        <v>281</v>
      </c>
    </row>
    <row r="196" s="14" customFormat="1">
      <c r="B196" s="247"/>
      <c r="D196" s="216" t="s">
        <v>402</v>
      </c>
      <c r="E196" s="248" t="s">
        <v>5</v>
      </c>
      <c r="F196" s="249" t="s">
        <v>405</v>
      </c>
      <c r="H196" s="250">
        <v>0.26400000000000001</v>
      </c>
      <c r="I196" s="251"/>
      <c r="L196" s="247"/>
      <c r="M196" s="252"/>
      <c r="N196" s="253"/>
      <c r="O196" s="253"/>
      <c r="P196" s="253"/>
      <c r="Q196" s="253"/>
      <c r="R196" s="253"/>
      <c r="S196" s="253"/>
      <c r="T196" s="254"/>
      <c r="AT196" s="248" t="s">
        <v>402</v>
      </c>
      <c r="AU196" s="248" t="s">
        <v>87</v>
      </c>
      <c r="AV196" s="14" t="s">
        <v>286</v>
      </c>
      <c r="AW196" s="14" t="s">
        <v>43</v>
      </c>
      <c r="AX196" s="14" t="s">
        <v>24</v>
      </c>
      <c r="AY196" s="248" t="s">
        <v>281</v>
      </c>
    </row>
    <row r="197" s="1" customFormat="1" ht="16.5" customHeight="1">
      <c r="B197" s="203"/>
      <c r="C197" s="204" t="s">
        <v>335</v>
      </c>
      <c r="D197" s="204" t="s">
        <v>282</v>
      </c>
      <c r="E197" s="205" t="s">
        <v>9118</v>
      </c>
      <c r="F197" s="206" t="s">
        <v>9119</v>
      </c>
      <c r="G197" s="207" t="s">
        <v>408</v>
      </c>
      <c r="H197" s="208">
        <v>3.9780000000000002</v>
      </c>
      <c r="I197" s="209"/>
      <c r="J197" s="210">
        <f>ROUND(I197*H197,2)</f>
        <v>0</v>
      </c>
      <c r="K197" s="206" t="s">
        <v>389</v>
      </c>
      <c r="L197" s="48"/>
      <c r="M197" s="211" t="s">
        <v>5</v>
      </c>
      <c r="N197" s="212" t="s">
        <v>51</v>
      </c>
      <c r="O197" s="49"/>
      <c r="P197" s="213">
        <f>O197*H197</f>
        <v>0</v>
      </c>
      <c r="Q197" s="213">
        <v>0.023369999999999998</v>
      </c>
      <c r="R197" s="213">
        <f>Q197*H197</f>
        <v>0.092965859999999997</v>
      </c>
      <c r="S197" s="213">
        <v>0</v>
      </c>
      <c r="T197" s="214">
        <f>S197*H197</f>
        <v>0</v>
      </c>
      <c r="AR197" s="26" t="s">
        <v>354</v>
      </c>
      <c r="AT197" s="26" t="s">
        <v>282</v>
      </c>
      <c r="AU197" s="26" t="s">
        <v>87</v>
      </c>
      <c r="AY197" s="26" t="s">
        <v>281</v>
      </c>
      <c r="BE197" s="215">
        <f>IF(N197="základní",J197,0)</f>
        <v>0</v>
      </c>
      <c r="BF197" s="215">
        <f>IF(N197="snížená",J197,0)</f>
        <v>0</v>
      </c>
      <c r="BG197" s="215">
        <f>IF(N197="zákl. přenesená",J197,0)</f>
        <v>0</v>
      </c>
      <c r="BH197" s="215">
        <f>IF(N197="sníž. přenesená",J197,0)</f>
        <v>0</v>
      </c>
      <c r="BI197" s="215">
        <f>IF(N197="nulová",J197,0)</f>
        <v>0</v>
      </c>
      <c r="BJ197" s="26" t="s">
        <v>24</v>
      </c>
      <c r="BK197" s="215">
        <f>ROUND(I197*H197,2)</f>
        <v>0</v>
      </c>
      <c r="BL197" s="26" t="s">
        <v>354</v>
      </c>
      <c r="BM197" s="26" t="s">
        <v>9120</v>
      </c>
    </row>
    <row r="198" s="1" customFormat="1">
      <c r="B198" s="48"/>
      <c r="D198" s="216" t="s">
        <v>288</v>
      </c>
      <c r="F198" s="217" t="s">
        <v>9121</v>
      </c>
      <c r="I198" s="218"/>
      <c r="L198" s="48"/>
      <c r="M198" s="219"/>
      <c r="N198" s="49"/>
      <c r="O198" s="49"/>
      <c r="P198" s="49"/>
      <c r="Q198" s="49"/>
      <c r="R198" s="49"/>
      <c r="S198" s="49"/>
      <c r="T198" s="87"/>
      <c r="AT198" s="26" t="s">
        <v>288</v>
      </c>
      <c r="AU198" s="26" t="s">
        <v>87</v>
      </c>
    </row>
    <row r="199" s="13" customFormat="1">
      <c r="B199" s="239"/>
      <c r="D199" s="216" t="s">
        <v>402</v>
      </c>
      <c r="E199" s="240" t="s">
        <v>5</v>
      </c>
      <c r="F199" s="241" t="s">
        <v>9122</v>
      </c>
      <c r="H199" s="242">
        <v>0.032000000000000001</v>
      </c>
      <c r="I199" s="243"/>
      <c r="L199" s="239"/>
      <c r="M199" s="244"/>
      <c r="N199" s="245"/>
      <c r="O199" s="245"/>
      <c r="P199" s="245"/>
      <c r="Q199" s="245"/>
      <c r="R199" s="245"/>
      <c r="S199" s="245"/>
      <c r="T199" s="246"/>
      <c r="AT199" s="240" t="s">
        <v>402</v>
      </c>
      <c r="AU199" s="240" t="s">
        <v>87</v>
      </c>
      <c r="AV199" s="13" t="s">
        <v>87</v>
      </c>
      <c r="AW199" s="13" t="s">
        <v>43</v>
      </c>
      <c r="AX199" s="13" t="s">
        <v>80</v>
      </c>
      <c r="AY199" s="240" t="s">
        <v>281</v>
      </c>
    </row>
    <row r="200" s="13" customFormat="1">
      <c r="B200" s="239"/>
      <c r="D200" s="216" t="s">
        <v>402</v>
      </c>
      <c r="E200" s="240" t="s">
        <v>5</v>
      </c>
      <c r="F200" s="241" t="s">
        <v>9123</v>
      </c>
      <c r="H200" s="242">
        <v>3.6909999999999998</v>
      </c>
      <c r="I200" s="243"/>
      <c r="L200" s="239"/>
      <c r="M200" s="244"/>
      <c r="N200" s="245"/>
      <c r="O200" s="245"/>
      <c r="P200" s="245"/>
      <c r="Q200" s="245"/>
      <c r="R200" s="245"/>
      <c r="S200" s="245"/>
      <c r="T200" s="246"/>
      <c r="AT200" s="240" t="s">
        <v>402</v>
      </c>
      <c r="AU200" s="240" t="s">
        <v>87</v>
      </c>
      <c r="AV200" s="13" t="s">
        <v>87</v>
      </c>
      <c r="AW200" s="13" t="s">
        <v>43</v>
      </c>
      <c r="AX200" s="13" t="s">
        <v>80</v>
      </c>
      <c r="AY200" s="240" t="s">
        <v>281</v>
      </c>
    </row>
    <row r="201" s="13" customFormat="1">
      <c r="B201" s="239"/>
      <c r="D201" s="216" t="s">
        <v>402</v>
      </c>
      <c r="E201" s="240" t="s">
        <v>5</v>
      </c>
      <c r="F201" s="241" t="s">
        <v>9124</v>
      </c>
      <c r="H201" s="242">
        <v>0.23100000000000001</v>
      </c>
      <c r="I201" s="243"/>
      <c r="L201" s="239"/>
      <c r="M201" s="244"/>
      <c r="N201" s="245"/>
      <c r="O201" s="245"/>
      <c r="P201" s="245"/>
      <c r="Q201" s="245"/>
      <c r="R201" s="245"/>
      <c r="S201" s="245"/>
      <c r="T201" s="246"/>
      <c r="AT201" s="240" t="s">
        <v>402</v>
      </c>
      <c r="AU201" s="240" t="s">
        <v>87</v>
      </c>
      <c r="AV201" s="13" t="s">
        <v>87</v>
      </c>
      <c r="AW201" s="13" t="s">
        <v>43</v>
      </c>
      <c r="AX201" s="13" t="s">
        <v>80</v>
      </c>
      <c r="AY201" s="240" t="s">
        <v>281</v>
      </c>
    </row>
    <row r="202" s="13" customFormat="1">
      <c r="B202" s="239"/>
      <c r="D202" s="216" t="s">
        <v>402</v>
      </c>
      <c r="E202" s="240" t="s">
        <v>5</v>
      </c>
      <c r="F202" s="241" t="s">
        <v>9125</v>
      </c>
      <c r="H202" s="242">
        <v>0.024</v>
      </c>
      <c r="I202" s="243"/>
      <c r="L202" s="239"/>
      <c r="M202" s="244"/>
      <c r="N202" s="245"/>
      <c r="O202" s="245"/>
      <c r="P202" s="245"/>
      <c r="Q202" s="245"/>
      <c r="R202" s="245"/>
      <c r="S202" s="245"/>
      <c r="T202" s="246"/>
      <c r="AT202" s="240" t="s">
        <v>402</v>
      </c>
      <c r="AU202" s="240" t="s">
        <v>87</v>
      </c>
      <c r="AV202" s="13" t="s">
        <v>87</v>
      </c>
      <c r="AW202" s="13" t="s">
        <v>43</v>
      </c>
      <c r="AX202" s="13" t="s">
        <v>80</v>
      </c>
      <c r="AY202" s="240" t="s">
        <v>281</v>
      </c>
    </row>
    <row r="203" s="14" customFormat="1">
      <c r="B203" s="247"/>
      <c r="D203" s="216" t="s">
        <v>402</v>
      </c>
      <c r="E203" s="248" t="s">
        <v>5</v>
      </c>
      <c r="F203" s="249" t="s">
        <v>405</v>
      </c>
      <c r="H203" s="250">
        <v>3.9780000000000002</v>
      </c>
      <c r="I203" s="251"/>
      <c r="L203" s="247"/>
      <c r="M203" s="252"/>
      <c r="N203" s="253"/>
      <c r="O203" s="253"/>
      <c r="P203" s="253"/>
      <c r="Q203" s="253"/>
      <c r="R203" s="253"/>
      <c r="S203" s="253"/>
      <c r="T203" s="254"/>
      <c r="AT203" s="248" t="s">
        <v>402</v>
      </c>
      <c r="AU203" s="248" t="s">
        <v>87</v>
      </c>
      <c r="AV203" s="14" t="s">
        <v>286</v>
      </c>
      <c r="AW203" s="14" t="s">
        <v>43</v>
      </c>
      <c r="AX203" s="14" t="s">
        <v>24</v>
      </c>
      <c r="AY203" s="248" t="s">
        <v>281</v>
      </c>
    </row>
    <row r="204" s="1" customFormat="1" ht="16.5" customHeight="1">
      <c r="B204" s="203"/>
      <c r="C204" s="204" t="s">
        <v>340</v>
      </c>
      <c r="D204" s="204" t="s">
        <v>282</v>
      </c>
      <c r="E204" s="205" t="s">
        <v>9126</v>
      </c>
      <c r="F204" s="206" t="s">
        <v>9127</v>
      </c>
      <c r="G204" s="207" t="s">
        <v>388</v>
      </c>
      <c r="H204" s="208">
        <v>18.100000000000001</v>
      </c>
      <c r="I204" s="209"/>
      <c r="J204" s="210">
        <f>ROUND(I204*H204,2)</f>
        <v>0</v>
      </c>
      <c r="K204" s="206" t="s">
        <v>389</v>
      </c>
      <c r="L204" s="48"/>
      <c r="M204" s="211" t="s">
        <v>5</v>
      </c>
      <c r="N204" s="212" t="s">
        <v>51</v>
      </c>
      <c r="O204" s="49"/>
      <c r="P204" s="213">
        <f>O204*H204</f>
        <v>0</v>
      </c>
      <c r="Q204" s="213">
        <v>0</v>
      </c>
      <c r="R204" s="213">
        <f>Q204*H204</f>
        <v>0</v>
      </c>
      <c r="S204" s="213">
        <v>0</v>
      </c>
      <c r="T204" s="214">
        <f>S204*H204</f>
        <v>0</v>
      </c>
      <c r="AR204" s="26" t="s">
        <v>354</v>
      </c>
      <c r="AT204" s="26" t="s">
        <v>282</v>
      </c>
      <c r="AU204" s="26" t="s">
        <v>87</v>
      </c>
      <c r="AY204" s="26" t="s">
        <v>281</v>
      </c>
      <c r="BE204" s="215">
        <f>IF(N204="základní",J204,0)</f>
        <v>0</v>
      </c>
      <c r="BF204" s="215">
        <f>IF(N204="snížená",J204,0)</f>
        <v>0</v>
      </c>
      <c r="BG204" s="215">
        <f>IF(N204="zákl. přenesená",J204,0)</f>
        <v>0</v>
      </c>
      <c r="BH204" s="215">
        <f>IF(N204="sníž. přenesená",J204,0)</f>
        <v>0</v>
      </c>
      <c r="BI204" s="215">
        <f>IF(N204="nulová",J204,0)</f>
        <v>0</v>
      </c>
      <c r="BJ204" s="26" t="s">
        <v>24</v>
      </c>
      <c r="BK204" s="215">
        <f>ROUND(I204*H204,2)</f>
        <v>0</v>
      </c>
      <c r="BL204" s="26" t="s">
        <v>354</v>
      </c>
      <c r="BM204" s="26" t="s">
        <v>9128</v>
      </c>
    </row>
    <row r="205" s="1" customFormat="1">
      <c r="B205" s="48"/>
      <c r="D205" s="216" t="s">
        <v>288</v>
      </c>
      <c r="F205" s="217" t="s">
        <v>9129</v>
      </c>
      <c r="I205" s="218"/>
      <c r="L205" s="48"/>
      <c r="M205" s="219"/>
      <c r="N205" s="49"/>
      <c r="O205" s="49"/>
      <c r="P205" s="49"/>
      <c r="Q205" s="49"/>
      <c r="R205" s="49"/>
      <c r="S205" s="49"/>
      <c r="T205" s="87"/>
      <c r="AT205" s="26" t="s">
        <v>288</v>
      </c>
      <c r="AU205" s="26" t="s">
        <v>87</v>
      </c>
    </row>
    <row r="206" s="12" customFormat="1">
      <c r="B206" s="232"/>
      <c r="D206" s="216" t="s">
        <v>402</v>
      </c>
      <c r="E206" s="233" t="s">
        <v>5</v>
      </c>
      <c r="F206" s="234" t="s">
        <v>884</v>
      </c>
      <c r="H206" s="233" t="s">
        <v>5</v>
      </c>
      <c r="I206" s="235"/>
      <c r="L206" s="232"/>
      <c r="M206" s="236"/>
      <c r="N206" s="237"/>
      <c r="O206" s="237"/>
      <c r="P206" s="237"/>
      <c r="Q206" s="237"/>
      <c r="R206" s="237"/>
      <c r="S206" s="237"/>
      <c r="T206" s="238"/>
      <c r="AT206" s="233" t="s">
        <v>402</v>
      </c>
      <c r="AU206" s="233" t="s">
        <v>87</v>
      </c>
      <c r="AV206" s="12" t="s">
        <v>24</v>
      </c>
      <c r="AW206" s="12" t="s">
        <v>43</v>
      </c>
      <c r="AX206" s="12" t="s">
        <v>80</v>
      </c>
      <c r="AY206" s="233" t="s">
        <v>281</v>
      </c>
    </row>
    <row r="207" s="13" customFormat="1">
      <c r="B207" s="239"/>
      <c r="D207" s="216" t="s">
        <v>402</v>
      </c>
      <c r="E207" s="240" t="s">
        <v>5</v>
      </c>
      <c r="F207" s="241" t="s">
        <v>9130</v>
      </c>
      <c r="H207" s="242">
        <v>18.100000000000001</v>
      </c>
      <c r="I207" s="243"/>
      <c r="L207" s="239"/>
      <c r="M207" s="244"/>
      <c r="N207" s="245"/>
      <c r="O207" s="245"/>
      <c r="P207" s="245"/>
      <c r="Q207" s="245"/>
      <c r="R207" s="245"/>
      <c r="S207" s="245"/>
      <c r="T207" s="246"/>
      <c r="AT207" s="240" t="s">
        <v>402</v>
      </c>
      <c r="AU207" s="240" t="s">
        <v>87</v>
      </c>
      <c r="AV207" s="13" t="s">
        <v>87</v>
      </c>
      <c r="AW207" s="13" t="s">
        <v>43</v>
      </c>
      <c r="AX207" s="13" t="s">
        <v>80</v>
      </c>
      <c r="AY207" s="240" t="s">
        <v>281</v>
      </c>
    </row>
    <row r="208" s="14" customFormat="1">
      <c r="B208" s="247"/>
      <c r="D208" s="216" t="s">
        <v>402</v>
      </c>
      <c r="E208" s="248" t="s">
        <v>5</v>
      </c>
      <c r="F208" s="249" t="s">
        <v>405</v>
      </c>
      <c r="H208" s="250">
        <v>18.100000000000001</v>
      </c>
      <c r="I208" s="251"/>
      <c r="L208" s="247"/>
      <c r="M208" s="252"/>
      <c r="N208" s="253"/>
      <c r="O208" s="253"/>
      <c r="P208" s="253"/>
      <c r="Q208" s="253"/>
      <c r="R208" s="253"/>
      <c r="S208" s="253"/>
      <c r="T208" s="254"/>
      <c r="AT208" s="248" t="s">
        <v>402</v>
      </c>
      <c r="AU208" s="248" t="s">
        <v>87</v>
      </c>
      <c r="AV208" s="14" t="s">
        <v>286</v>
      </c>
      <c r="AW208" s="14" t="s">
        <v>43</v>
      </c>
      <c r="AX208" s="14" t="s">
        <v>24</v>
      </c>
      <c r="AY208" s="248" t="s">
        <v>281</v>
      </c>
    </row>
    <row r="209" s="1" customFormat="1" ht="16.5" customHeight="1">
      <c r="B209" s="203"/>
      <c r="C209" s="255" t="s">
        <v>345</v>
      </c>
      <c r="D209" s="255" t="s">
        <v>512</v>
      </c>
      <c r="E209" s="256" t="s">
        <v>9131</v>
      </c>
      <c r="F209" s="257" t="s">
        <v>9132</v>
      </c>
      <c r="G209" s="258" t="s">
        <v>408</v>
      </c>
      <c r="H209" s="259">
        <v>0.996</v>
      </c>
      <c r="I209" s="260"/>
      <c r="J209" s="261">
        <f>ROUND(I209*H209,2)</f>
        <v>0</v>
      </c>
      <c r="K209" s="257" t="s">
        <v>389</v>
      </c>
      <c r="L209" s="262"/>
      <c r="M209" s="263" t="s">
        <v>5</v>
      </c>
      <c r="N209" s="264" t="s">
        <v>51</v>
      </c>
      <c r="O209" s="49"/>
      <c r="P209" s="213">
        <f>O209*H209</f>
        <v>0</v>
      </c>
      <c r="Q209" s="213">
        <v>0.55000000000000004</v>
      </c>
      <c r="R209" s="213">
        <f>Q209*H209</f>
        <v>0.54780000000000006</v>
      </c>
      <c r="S209" s="213">
        <v>0</v>
      </c>
      <c r="T209" s="214">
        <f>S209*H209</f>
        <v>0</v>
      </c>
      <c r="AR209" s="26" t="s">
        <v>738</v>
      </c>
      <c r="AT209" s="26" t="s">
        <v>512</v>
      </c>
      <c r="AU209" s="26" t="s">
        <v>87</v>
      </c>
      <c r="AY209" s="26" t="s">
        <v>281</v>
      </c>
      <c r="BE209" s="215">
        <f>IF(N209="základní",J209,0)</f>
        <v>0</v>
      </c>
      <c r="BF209" s="215">
        <f>IF(N209="snížená",J209,0)</f>
        <v>0</v>
      </c>
      <c r="BG209" s="215">
        <f>IF(N209="zákl. přenesená",J209,0)</f>
        <v>0</v>
      </c>
      <c r="BH209" s="215">
        <f>IF(N209="sníž. přenesená",J209,0)</f>
        <v>0</v>
      </c>
      <c r="BI209" s="215">
        <f>IF(N209="nulová",J209,0)</f>
        <v>0</v>
      </c>
      <c r="BJ209" s="26" t="s">
        <v>24</v>
      </c>
      <c r="BK209" s="215">
        <f>ROUND(I209*H209,2)</f>
        <v>0</v>
      </c>
      <c r="BL209" s="26" t="s">
        <v>354</v>
      </c>
      <c r="BM209" s="26" t="s">
        <v>9133</v>
      </c>
    </row>
    <row r="210" s="1" customFormat="1">
      <c r="B210" s="48"/>
      <c r="D210" s="216" t="s">
        <v>288</v>
      </c>
      <c r="F210" s="217" t="s">
        <v>9132</v>
      </c>
      <c r="I210" s="218"/>
      <c r="L210" s="48"/>
      <c r="M210" s="219"/>
      <c r="N210" s="49"/>
      <c r="O210" s="49"/>
      <c r="P210" s="49"/>
      <c r="Q210" s="49"/>
      <c r="R210" s="49"/>
      <c r="S210" s="49"/>
      <c r="T210" s="87"/>
      <c r="AT210" s="26" t="s">
        <v>288</v>
      </c>
      <c r="AU210" s="26" t="s">
        <v>87</v>
      </c>
    </row>
    <row r="211" s="13" customFormat="1">
      <c r="B211" s="239"/>
      <c r="D211" s="216" t="s">
        <v>402</v>
      </c>
      <c r="E211" s="240" t="s">
        <v>5</v>
      </c>
      <c r="F211" s="241" t="s">
        <v>9134</v>
      </c>
      <c r="H211" s="242">
        <v>0.90500000000000003</v>
      </c>
      <c r="I211" s="243"/>
      <c r="L211" s="239"/>
      <c r="M211" s="244"/>
      <c r="N211" s="245"/>
      <c r="O211" s="245"/>
      <c r="P211" s="245"/>
      <c r="Q211" s="245"/>
      <c r="R211" s="245"/>
      <c r="S211" s="245"/>
      <c r="T211" s="246"/>
      <c r="AT211" s="240" t="s">
        <v>402</v>
      </c>
      <c r="AU211" s="240" t="s">
        <v>87</v>
      </c>
      <c r="AV211" s="13" t="s">
        <v>87</v>
      </c>
      <c r="AW211" s="13" t="s">
        <v>43</v>
      </c>
      <c r="AX211" s="13" t="s">
        <v>80</v>
      </c>
      <c r="AY211" s="240" t="s">
        <v>281</v>
      </c>
    </row>
    <row r="212" s="13" customFormat="1">
      <c r="B212" s="239"/>
      <c r="D212" s="216" t="s">
        <v>402</v>
      </c>
      <c r="E212" s="240" t="s">
        <v>5</v>
      </c>
      <c r="F212" s="241" t="s">
        <v>9135</v>
      </c>
      <c r="H212" s="242">
        <v>0.090999999999999998</v>
      </c>
      <c r="I212" s="243"/>
      <c r="L212" s="239"/>
      <c r="M212" s="244"/>
      <c r="N212" s="245"/>
      <c r="O212" s="245"/>
      <c r="P212" s="245"/>
      <c r="Q212" s="245"/>
      <c r="R212" s="245"/>
      <c r="S212" s="245"/>
      <c r="T212" s="246"/>
      <c r="AT212" s="240" t="s">
        <v>402</v>
      </c>
      <c r="AU212" s="240" t="s">
        <v>87</v>
      </c>
      <c r="AV212" s="13" t="s">
        <v>87</v>
      </c>
      <c r="AW212" s="13" t="s">
        <v>43</v>
      </c>
      <c r="AX212" s="13" t="s">
        <v>80</v>
      </c>
      <c r="AY212" s="240" t="s">
        <v>281</v>
      </c>
    </row>
    <row r="213" s="14" customFormat="1">
      <c r="B213" s="247"/>
      <c r="D213" s="216" t="s">
        <v>402</v>
      </c>
      <c r="E213" s="248" t="s">
        <v>5</v>
      </c>
      <c r="F213" s="249" t="s">
        <v>405</v>
      </c>
      <c r="H213" s="250">
        <v>0.996</v>
      </c>
      <c r="I213" s="251"/>
      <c r="L213" s="247"/>
      <c r="M213" s="252"/>
      <c r="N213" s="253"/>
      <c r="O213" s="253"/>
      <c r="P213" s="253"/>
      <c r="Q213" s="253"/>
      <c r="R213" s="253"/>
      <c r="S213" s="253"/>
      <c r="T213" s="254"/>
      <c r="AT213" s="248" t="s">
        <v>402</v>
      </c>
      <c r="AU213" s="248" t="s">
        <v>87</v>
      </c>
      <c r="AV213" s="14" t="s">
        <v>286</v>
      </c>
      <c r="AW213" s="14" t="s">
        <v>43</v>
      </c>
      <c r="AX213" s="14" t="s">
        <v>24</v>
      </c>
      <c r="AY213" s="248" t="s">
        <v>281</v>
      </c>
    </row>
    <row r="214" s="1" customFormat="1" ht="16.5" customHeight="1">
      <c r="B214" s="203"/>
      <c r="C214" s="204" t="s">
        <v>11</v>
      </c>
      <c r="D214" s="204" t="s">
        <v>282</v>
      </c>
      <c r="E214" s="205" t="s">
        <v>2765</v>
      </c>
      <c r="F214" s="206" t="s">
        <v>2766</v>
      </c>
      <c r="G214" s="207" t="s">
        <v>388</v>
      </c>
      <c r="H214" s="208">
        <v>18.100000000000001</v>
      </c>
      <c r="I214" s="209"/>
      <c r="J214" s="210">
        <f>ROUND(I214*H214,2)</f>
        <v>0</v>
      </c>
      <c r="K214" s="206" t="s">
        <v>389</v>
      </c>
      <c r="L214" s="48"/>
      <c r="M214" s="211" t="s">
        <v>5</v>
      </c>
      <c r="N214" s="212" t="s">
        <v>51</v>
      </c>
      <c r="O214" s="49"/>
      <c r="P214" s="213">
        <f>O214*H214</f>
        <v>0</v>
      </c>
      <c r="Q214" s="213">
        <v>0.00019424000000000001</v>
      </c>
      <c r="R214" s="213">
        <f>Q214*H214</f>
        <v>0.0035157440000000003</v>
      </c>
      <c r="S214" s="213">
        <v>0</v>
      </c>
      <c r="T214" s="214">
        <f>S214*H214</f>
        <v>0</v>
      </c>
      <c r="AR214" s="26" t="s">
        <v>354</v>
      </c>
      <c r="AT214" s="26" t="s">
        <v>282</v>
      </c>
      <c r="AU214" s="26" t="s">
        <v>87</v>
      </c>
      <c r="AY214" s="26" t="s">
        <v>281</v>
      </c>
      <c r="BE214" s="215">
        <f>IF(N214="základní",J214,0)</f>
        <v>0</v>
      </c>
      <c r="BF214" s="215">
        <f>IF(N214="snížená",J214,0)</f>
        <v>0</v>
      </c>
      <c r="BG214" s="215">
        <f>IF(N214="zákl. přenesená",J214,0)</f>
        <v>0</v>
      </c>
      <c r="BH214" s="215">
        <f>IF(N214="sníž. přenesená",J214,0)</f>
        <v>0</v>
      </c>
      <c r="BI214" s="215">
        <f>IF(N214="nulová",J214,0)</f>
        <v>0</v>
      </c>
      <c r="BJ214" s="26" t="s">
        <v>24</v>
      </c>
      <c r="BK214" s="215">
        <f>ROUND(I214*H214,2)</f>
        <v>0</v>
      </c>
      <c r="BL214" s="26" t="s">
        <v>354</v>
      </c>
      <c r="BM214" s="26" t="s">
        <v>9136</v>
      </c>
    </row>
    <row r="215" s="1" customFormat="1">
      <c r="B215" s="48"/>
      <c r="D215" s="216" t="s">
        <v>288</v>
      </c>
      <c r="F215" s="217" t="s">
        <v>2768</v>
      </c>
      <c r="I215" s="218"/>
      <c r="L215" s="48"/>
      <c r="M215" s="219"/>
      <c r="N215" s="49"/>
      <c r="O215" s="49"/>
      <c r="P215" s="49"/>
      <c r="Q215" s="49"/>
      <c r="R215" s="49"/>
      <c r="S215" s="49"/>
      <c r="T215" s="87"/>
      <c r="AT215" s="26" t="s">
        <v>288</v>
      </c>
      <c r="AU215" s="26" t="s">
        <v>87</v>
      </c>
    </row>
    <row r="216" s="1" customFormat="1" ht="16.5" customHeight="1">
      <c r="B216" s="203"/>
      <c r="C216" s="204" t="s">
        <v>354</v>
      </c>
      <c r="D216" s="204" t="s">
        <v>282</v>
      </c>
      <c r="E216" s="205" t="s">
        <v>9137</v>
      </c>
      <c r="F216" s="206" t="s">
        <v>9138</v>
      </c>
      <c r="G216" s="207" t="s">
        <v>388</v>
      </c>
      <c r="H216" s="208">
        <v>118.21599999999999</v>
      </c>
      <c r="I216" s="209"/>
      <c r="J216" s="210">
        <f>ROUND(I216*H216,2)</f>
        <v>0</v>
      </c>
      <c r="K216" s="206" t="s">
        <v>389</v>
      </c>
      <c r="L216" s="48"/>
      <c r="M216" s="211" t="s">
        <v>5</v>
      </c>
      <c r="N216" s="212" t="s">
        <v>51</v>
      </c>
      <c r="O216" s="49"/>
      <c r="P216" s="213">
        <f>O216*H216</f>
        <v>0</v>
      </c>
      <c r="Q216" s="213">
        <v>0.00012999999999999999</v>
      </c>
      <c r="R216" s="213">
        <f>Q216*H216</f>
        <v>0.015368079999999998</v>
      </c>
      <c r="S216" s="213">
        <v>0</v>
      </c>
      <c r="T216" s="214">
        <f>S216*H216</f>
        <v>0</v>
      </c>
      <c r="AR216" s="26" t="s">
        <v>354</v>
      </c>
      <c r="AT216" s="26" t="s">
        <v>282</v>
      </c>
      <c r="AU216" s="26" t="s">
        <v>87</v>
      </c>
      <c r="AY216" s="26" t="s">
        <v>281</v>
      </c>
      <c r="BE216" s="215">
        <f>IF(N216="základní",J216,0)</f>
        <v>0</v>
      </c>
      <c r="BF216" s="215">
        <f>IF(N216="snížená",J216,0)</f>
        <v>0</v>
      </c>
      <c r="BG216" s="215">
        <f>IF(N216="zákl. přenesená",J216,0)</f>
        <v>0</v>
      </c>
      <c r="BH216" s="215">
        <f>IF(N216="sníž. přenesená",J216,0)</f>
        <v>0</v>
      </c>
      <c r="BI216" s="215">
        <f>IF(N216="nulová",J216,0)</f>
        <v>0</v>
      </c>
      <c r="BJ216" s="26" t="s">
        <v>24</v>
      </c>
      <c r="BK216" s="215">
        <f>ROUND(I216*H216,2)</f>
        <v>0</v>
      </c>
      <c r="BL216" s="26" t="s">
        <v>354</v>
      </c>
      <c r="BM216" s="26" t="s">
        <v>9139</v>
      </c>
    </row>
    <row r="217" s="1" customFormat="1">
      <c r="B217" s="48"/>
      <c r="D217" s="216" t="s">
        <v>288</v>
      </c>
      <c r="F217" s="217" t="s">
        <v>9140</v>
      </c>
      <c r="I217" s="218"/>
      <c r="L217" s="48"/>
      <c r="M217" s="219"/>
      <c r="N217" s="49"/>
      <c r="O217" s="49"/>
      <c r="P217" s="49"/>
      <c r="Q217" s="49"/>
      <c r="R217" s="49"/>
      <c r="S217" s="49"/>
      <c r="T217" s="87"/>
      <c r="AT217" s="26" t="s">
        <v>288</v>
      </c>
      <c r="AU217" s="26" t="s">
        <v>87</v>
      </c>
    </row>
    <row r="218" s="12" customFormat="1">
      <c r="B218" s="232"/>
      <c r="D218" s="216" t="s">
        <v>402</v>
      </c>
      <c r="E218" s="233" t="s">
        <v>5</v>
      </c>
      <c r="F218" s="234" t="s">
        <v>9057</v>
      </c>
      <c r="H218" s="233" t="s">
        <v>5</v>
      </c>
      <c r="I218" s="235"/>
      <c r="L218" s="232"/>
      <c r="M218" s="236"/>
      <c r="N218" s="237"/>
      <c r="O218" s="237"/>
      <c r="P218" s="237"/>
      <c r="Q218" s="237"/>
      <c r="R218" s="237"/>
      <c r="S218" s="237"/>
      <c r="T218" s="238"/>
      <c r="AT218" s="233" t="s">
        <v>402</v>
      </c>
      <c r="AU218" s="233" t="s">
        <v>87</v>
      </c>
      <c r="AV218" s="12" t="s">
        <v>24</v>
      </c>
      <c r="AW218" s="12" t="s">
        <v>43</v>
      </c>
      <c r="AX218" s="12" t="s">
        <v>80</v>
      </c>
      <c r="AY218" s="233" t="s">
        <v>281</v>
      </c>
    </row>
    <row r="219" s="12" customFormat="1">
      <c r="B219" s="232"/>
      <c r="D219" s="216" t="s">
        <v>402</v>
      </c>
      <c r="E219" s="233" t="s">
        <v>5</v>
      </c>
      <c r="F219" s="234" t="s">
        <v>9058</v>
      </c>
      <c r="H219" s="233" t="s">
        <v>5</v>
      </c>
      <c r="I219" s="235"/>
      <c r="L219" s="232"/>
      <c r="M219" s="236"/>
      <c r="N219" s="237"/>
      <c r="O219" s="237"/>
      <c r="P219" s="237"/>
      <c r="Q219" s="237"/>
      <c r="R219" s="237"/>
      <c r="S219" s="237"/>
      <c r="T219" s="238"/>
      <c r="AT219" s="233" t="s">
        <v>402</v>
      </c>
      <c r="AU219" s="233" t="s">
        <v>87</v>
      </c>
      <c r="AV219" s="12" t="s">
        <v>24</v>
      </c>
      <c r="AW219" s="12" t="s">
        <v>43</v>
      </c>
      <c r="AX219" s="12" t="s">
        <v>80</v>
      </c>
      <c r="AY219" s="233" t="s">
        <v>281</v>
      </c>
    </row>
    <row r="220" s="13" customFormat="1">
      <c r="B220" s="239"/>
      <c r="D220" s="216" t="s">
        <v>402</v>
      </c>
      <c r="E220" s="240" t="s">
        <v>5</v>
      </c>
      <c r="F220" s="241" t="s">
        <v>9059</v>
      </c>
      <c r="H220" s="242">
        <v>11.424</v>
      </c>
      <c r="I220" s="243"/>
      <c r="L220" s="239"/>
      <c r="M220" s="244"/>
      <c r="N220" s="245"/>
      <c r="O220" s="245"/>
      <c r="P220" s="245"/>
      <c r="Q220" s="245"/>
      <c r="R220" s="245"/>
      <c r="S220" s="245"/>
      <c r="T220" s="246"/>
      <c r="AT220" s="240" t="s">
        <v>402</v>
      </c>
      <c r="AU220" s="240" t="s">
        <v>87</v>
      </c>
      <c r="AV220" s="13" t="s">
        <v>87</v>
      </c>
      <c r="AW220" s="13" t="s">
        <v>43</v>
      </c>
      <c r="AX220" s="13" t="s">
        <v>80</v>
      </c>
      <c r="AY220" s="240" t="s">
        <v>281</v>
      </c>
    </row>
    <row r="221" s="12" customFormat="1">
      <c r="B221" s="232"/>
      <c r="D221" s="216" t="s">
        <v>402</v>
      </c>
      <c r="E221" s="233" t="s">
        <v>5</v>
      </c>
      <c r="F221" s="234" t="s">
        <v>9060</v>
      </c>
      <c r="H221" s="233" t="s">
        <v>5</v>
      </c>
      <c r="I221" s="235"/>
      <c r="L221" s="232"/>
      <c r="M221" s="236"/>
      <c r="N221" s="237"/>
      <c r="O221" s="237"/>
      <c r="P221" s="237"/>
      <c r="Q221" s="237"/>
      <c r="R221" s="237"/>
      <c r="S221" s="237"/>
      <c r="T221" s="238"/>
      <c r="AT221" s="233" t="s">
        <v>402</v>
      </c>
      <c r="AU221" s="233" t="s">
        <v>87</v>
      </c>
      <c r="AV221" s="12" t="s">
        <v>24</v>
      </c>
      <c r="AW221" s="12" t="s">
        <v>43</v>
      </c>
      <c r="AX221" s="12" t="s">
        <v>80</v>
      </c>
      <c r="AY221" s="233" t="s">
        <v>281</v>
      </c>
    </row>
    <row r="222" s="13" customFormat="1">
      <c r="B222" s="239"/>
      <c r="D222" s="216" t="s">
        <v>402</v>
      </c>
      <c r="E222" s="240" t="s">
        <v>5</v>
      </c>
      <c r="F222" s="241" t="s">
        <v>9061</v>
      </c>
      <c r="H222" s="242">
        <v>9.1839999999999993</v>
      </c>
      <c r="I222" s="243"/>
      <c r="L222" s="239"/>
      <c r="M222" s="244"/>
      <c r="N222" s="245"/>
      <c r="O222" s="245"/>
      <c r="P222" s="245"/>
      <c r="Q222" s="245"/>
      <c r="R222" s="245"/>
      <c r="S222" s="245"/>
      <c r="T222" s="246"/>
      <c r="AT222" s="240" t="s">
        <v>402</v>
      </c>
      <c r="AU222" s="240" t="s">
        <v>87</v>
      </c>
      <c r="AV222" s="13" t="s">
        <v>87</v>
      </c>
      <c r="AW222" s="13" t="s">
        <v>43</v>
      </c>
      <c r="AX222" s="13" t="s">
        <v>80</v>
      </c>
      <c r="AY222" s="240" t="s">
        <v>281</v>
      </c>
    </row>
    <row r="223" s="12" customFormat="1">
      <c r="B223" s="232"/>
      <c r="D223" s="216" t="s">
        <v>402</v>
      </c>
      <c r="E223" s="233" t="s">
        <v>5</v>
      </c>
      <c r="F223" s="234" t="s">
        <v>9062</v>
      </c>
      <c r="H223" s="233" t="s">
        <v>5</v>
      </c>
      <c r="I223" s="235"/>
      <c r="L223" s="232"/>
      <c r="M223" s="236"/>
      <c r="N223" s="237"/>
      <c r="O223" s="237"/>
      <c r="P223" s="237"/>
      <c r="Q223" s="237"/>
      <c r="R223" s="237"/>
      <c r="S223" s="237"/>
      <c r="T223" s="238"/>
      <c r="AT223" s="233" t="s">
        <v>402</v>
      </c>
      <c r="AU223" s="233" t="s">
        <v>87</v>
      </c>
      <c r="AV223" s="12" t="s">
        <v>24</v>
      </c>
      <c r="AW223" s="12" t="s">
        <v>43</v>
      </c>
      <c r="AX223" s="12" t="s">
        <v>80</v>
      </c>
      <c r="AY223" s="233" t="s">
        <v>281</v>
      </c>
    </row>
    <row r="224" s="13" customFormat="1">
      <c r="B224" s="239"/>
      <c r="D224" s="216" t="s">
        <v>402</v>
      </c>
      <c r="E224" s="240" t="s">
        <v>5</v>
      </c>
      <c r="F224" s="241" t="s">
        <v>9063</v>
      </c>
      <c r="H224" s="242">
        <v>4.2000000000000002</v>
      </c>
      <c r="I224" s="243"/>
      <c r="L224" s="239"/>
      <c r="M224" s="244"/>
      <c r="N224" s="245"/>
      <c r="O224" s="245"/>
      <c r="P224" s="245"/>
      <c r="Q224" s="245"/>
      <c r="R224" s="245"/>
      <c r="S224" s="245"/>
      <c r="T224" s="246"/>
      <c r="AT224" s="240" t="s">
        <v>402</v>
      </c>
      <c r="AU224" s="240" t="s">
        <v>87</v>
      </c>
      <c r="AV224" s="13" t="s">
        <v>87</v>
      </c>
      <c r="AW224" s="13" t="s">
        <v>43</v>
      </c>
      <c r="AX224" s="13" t="s">
        <v>80</v>
      </c>
      <c r="AY224" s="240" t="s">
        <v>281</v>
      </c>
    </row>
    <row r="225" s="13" customFormat="1">
      <c r="B225" s="239"/>
      <c r="D225" s="216" t="s">
        <v>402</v>
      </c>
      <c r="E225" s="240" t="s">
        <v>5</v>
      </c>
      <c r="F225" s="241" t="s">
        <v>5</v>
      </c>
      <c r="H225" s="242">
        <v>0</v>
      </c>
      <c r="I225" s="243"/>
      <c r="L225" s="239"/>
      <c r="M225" s="244"/>
      <c r="N225" s="245"/>
      <c r="O225" s="245"/>
      <c r="P225" s="245"/>
      <c r="Q225" s="245"/>
      <c r="R225" s="245"/>
      <c r="S225" s="245"/>
      <c r="T225" s="246"/>
      <c r="AT225" s="240" t="s">
        <v>402</v>
      </c>
      <c r="AU225" s="240" t="s">
        <v>87</v>
      </c>
      <c r="AV225" s="13" t="s">
        <v>87</v>
      </c>
      <c r="AW225" s="13" t="s">
        <v>43</v>
      </c>
      <c r="AX225" s="13" t="s">
        <v>80</v>
      </c>
      <c r="AY225" s="240" t="s">
        <v>281</v>
      </c>
    </row>
    <row r="226" s="12" customFormat="1">
      <c r="B226" s="232"/>
      <c r="D226" s="216" t="s">
        <v>402</v>
      </c>
      <c r="E226" s="233" t="s">
        <v>5</v>
      </c>
      <c r="F226" s="234" t="s">
        <v>9064</v>
      </c>
      <c r="H226" s="233" t="s">
        <v>5</v>
      </c>
      <c r="I226" s="235"/>
      <c r="L226" s="232"/>
      <c r="M226" s="236"/>
      <c r="N226" s="237"/>
      <c r="O226" s="237"/>
      <c r="P226" s="237"/>
      <c r="Q226" s="237"/>
      <c r="R226" s="237"/>
      <c r="S226" s="237"/>
      <c r="T226" s="238"/>
      <c r="AT226" s="233" t="s">
        <v>402</v>
      </c>
      <c r="AU226" s="233" t="s">
        <v>87</v>
      </c>
      <c r="AV226" s="12" t="s">
        <v>24</v>
      </c>
      <c r="AW226" s="12" t="s">
        <v>43</v>
      </c>
      <c r="AX226" s="12" t="s">
        <v>80</v>
      </c>
      <c r="AY226" s="233" t="s">
        <v>281</v>
      </c>
    </row>
    <row r="227" s="12" customFormat="1">
      <c r="B227" s="232"/>
      <c r="D227" s="216" t="s">
        <v>402</v>
      </c>
      <c r="E227" s="233" t="s">
        <v>5</v>
      </c>
      <c r="F227" s="234" t="s">
        <v>9058</v>
      </c>
      <c r="H227" s="233" t="s">
        <v>5</v>
      </c>
      <c r="I227" s="235"/>
      <c r="L227" s="232"/>
      <c r="M227" s="236"/>
      <c r="N227" s="237"/>
      <c r="O227" s="237"/>
      <c r="P227" s="237"/>
      <c r="Q227" s="237"/>
      <c r="R227" s="237"/>
      <c r="S227" s="237"/>
      <c r="T227" s="238"/>
      <c r="AT227" s="233" t="s">
        <v>402</v>
      </c>
      <c r="AU227" s="233" t="s">
        <v>87</v>
      </c>
      <c r="AV227" s="12" t="s">
        <v>24</v>
      </c>
      <c r="AW227" s="12" t="s">
        <v>43</v>
      </c>
      <c r="AX227" s="12" t="s">
        <v>80</v>
      </c>
      <c r="AY227" s="233" t="s">
        <v>281</v>
      </c>
    </row>
    <row r="228" s="13" customFormat="1">
      <c r="B228" s="239"/>
      <c r="D228" s="216" t="s">
        <v>402</v>
      </c>
      <c r="E228" s="240" t="s">
        <v>5</v>
      </c>
      <c r="F228" s="241" t="s">
        <v>9065</v>
      </c>
      <c r="H228" s="242">
        <v>54.527999999999999</v>
      </c>
      <c r="I228" s="243"/>
      <c r="L228" s="239"/>
      <c r="M228" s="244"/>
      <c r="N228" s="245"/>
      <c r="O228" s="245"/>
      <c r="P228" s="245"/>
      <c r="Q228" s="245"/>
      <c r="R228" s="245"/>
      <c r="S228" s="245"/>
      <c r="T228" s="246"/>
      <c r="AT228" s="240" t="s">
        <v>402</v>
      </c>
      <c r="AU228" s="240" t="s">
        <v>87</v>
      </c>
      <c r="AV228" s="13" t="s">
        <v>87</v>
      </c>
      <c r="AW228" s="13" t="s">
        <v>43</v>
      </c>
      <c r="AX228" s="13" t="s">
        <v>80</v>
      </c>
      <c r="AY228" s="240" t="s">
        <v>281</v>
      </c>
    </row>
    <row r="229" s="12" customFormat="1">
      <c r="B229" s="232"/>
      <c r="D229" s="216" t="s">
        <v>402</v>
      </c>
      <c r="E229" s="233" t="s">
        <v>5</v>
      </c>
      <c r="F229" s="234" t="s">
        <v>9066</v>
      </c>
      <c r="H229" s="233" t="s">
        <v>5</v>
      </c>
      <c r="I229" s="235"/>
      <c r="L229" s="232"/>
      <c r="M229" s="236"/>
      <c r="N229" s="237"/>
      <c r="O229" s="237"/>
      <c r="P229" s="237"/>
      <c r="Q229" s="237"/>
      <c r="R229" s="237"/>
      <c r="S229" s="237"/>
      <c r="T229" s="238"/>
      <c r="AT229" s="233" t="s">
        <v>402</v>
      </c>
      <c r="AU229" s="233" t="s">
        <v>87</v>
      </c>
      <c r="AV229" s="12" t="s">
        <v>24</v>
      </c>
      <c r="AW229" s="12" t="s">
        <v>43</v>
      </c>
      <c r="AX229" s="12" t="s">
        <v>80</v>
      </c>
      <c r="AY229" s="233" t="s">
        <v>281</v>
      </c>
    </row>
    <row r="230" s="13" customFormat="1">
      <c r="B230" s="239"/>
      <c r="D230" s="216" t="s">
        <v>402</v>
      </c>
      <c r="E230" s="240" t="s">
        <v>5</v>
      </c>
      <c r="F230" s="241" t="s">
        <v>9067</v>
      </c>
      <c r="H230" s="242">
        <v>15.808</v>
      </c>
      <c r="I230" s="243"/>
      <c r="L230" s="239"/>
      <c r="M230" s="244"/>
      <c r="N230" s="245"/>
      <c r="O230" s="245"/>
      <c r="P230" s="245"/>
      <c r="Q230" s="245"/>
      <c r="R230" s="245"/>
      <c r="S230" s="245"/>
      <c r="T230" s="246"/>
      <c r="AT230" s="240" t="s">
        <v>402</v>
      </c>
      <c r="AU230" s="240" t="s">
        <v>87</v>
      </c>
      <c r="AV230" s="13" t="s">
        <v>87</v>
      </c>
      <c r="AW230" s="13" t="s">
        <v>43</v>
      </c>
      <c r="AX230" s="13" t="s">
        <v>80</v>
      </c>
      <c r="AY230" s="240" t="s">
        <v>281</v>
      </c>
    </row>
    <row r="231" s="12" customFormat="1">
      <c r="B231" s="232"/>
      <c r="D231" s="216" t="s">
        <v>402</v>
      </c>
      <c r="E231" s="233" t="s">
        <v>5</v>
      </c>
      <c r="F231" s="234" t="s">
        <v>9068</v>
      </c>
      <c r="H231" s="233" t="s">
        <v>5</v>
      </c>
      <c r="I231" s="235"/>
      <c r="L231" s="232"/>
      <c r="M231" s="236"/>
      <c r="N231" s="237"/>
      <c r="O231" s="237"/>
      <c r="P231" s="237"/>
      <c r="Q231" s="237"/>
      <c r="R231" s="237"/>
      <c r="S231" s="237"/>
      <c r="T231" s="238"/>
      <c r="AT231" s="233" t="s">
        <v>402</v>
      </c>
      <c r="AU231" s="233" t="s">
        <v>87</v>
      </c>
      <c r="AV231" s="12" t="s">
        <v>24</v>
      </c>
      <c r="AW231" s="12" t="s">
        <v>43</v>
      </c>
      <c r="AX231" s="12" t="s">
        <v>80</v>
      </c>
      <c r="AY231" s="233" t="s">
        <v>281</v>
      </c>
    </row>
    <row r="232" s="13" customFormat="1">
      <c r="B232" s="239"/>
      <c r="D232" s="216" t="s">
        <v>402</v>
      </c>
      <c r="E232" s="240" t="s">
        <v>5</v>
      </c>
      <c r="F232" s="241" t="s">
        <v>9069</v>
      </c>
      <c r="H232" s="242">
        <v>4.032</v>
      </c>
      <c r="I232" s="243"/>
      <c r="L232" s="239"/>
      <c r="M232" s="244"/>
      <c r="N232" s="245"/>
      <c r="O232" s="245"/>
      <c r="P232" s="245"/>
      <c r="Q232" s="245"/>
      <c r="R232" s="245"/>
      <c r="S232" s="245"/>
      <c r="T232" s="246"/>
      <c r="AT232" s="240" t="s">
        <v>402</v>
      </c>
      <c r="AU232" s="240" t="s">
        <v>87</v>
      </c>
      <c r="AV232" s="13" t="s">
        <v>87</v>
      </c>
      <c r="AW232" s="13" t="s">
        <v>43</v>
      </c>
      <c r="AX232" s="13" t="s">
        <v>80</v>
      </c>
      <c r="AY232" s="240" t="s">
        <v>281</v>
      </c>
    </row>
    <row r="233" s="12" customFormat="1">
      <c r="B233" s="232"/>
      <c r="D233" s="216" t="s">
        <v>402</v>
      </c>
      <c r="E233" s="233" t="s">
        <v>5</v>
      </c>
      <c r="F233" s="234" t="s">
        <v>9060</v>
      </c>
      <c r="H233" s="233" t="s">
        <v>5</v>
      </c>
      <c r="I233" s="235"/>
      <c r="L233" s="232"/>
      <c r="M233" s="236"/>
      <c r="N233" s="237"/>
      <c r="O233" s="237"/>
      <c r="P233" s="237"/>
      <c r="Q233" s="237"/>
      <c r="R233" s="237"/>
      <c r="S233" s="237"/>
      <c r="T233" s="238"/>
      <c r="AT233" s="233" t="s">
        <v>402</v>
      </c>
      <c r="AU233" s="233" t="s">
        <v>87</v>
      </c>
      <c r="AV233" s="12" t="s">
        <v>24</v>
      </c>
      <c r="AW233" s="12" t="s">
        <v>43</v>
      </c>
      <c r="AX233" s="12" t="s">
        <v>80</v>
      </c>
      <c r="AY233" s="233" t="s">
        <v>281</v>
      </c>
    </row>
    <row r="234" s="13" customFormat="1">
      <c r="B234" s="239"/>
      <c r="D234" s="216" t="s">
        <v>402</v>
      </c>
      <c r="E234" s="240" t="s">
        <v>5</v>
      </c>
      <c r="F234" s="241" t="s">
        <v>9070</v>
      </c>
      <c r="H234" s="242">
        <v>19.039999999999999</v>
      </c>
      <c r="I234" s="243"/>
      <c r="L234" s="239"/>
      <c r="M234" s="244"/>
      <c r="N234" s="245"/>
      <c r="O234" s="245"/>
      <c r="P234" s="245"/>
      <c r="Q234" s="245"/>
      <c r="R234" s="245"/>
      <c r="S234" s="245"/>
      <c r="T234" s="246"/>
      <c r="AT234" s="240" t="s">
        <v>402</v>
      </c>
      <c r="AU234" s="240" t="s">
        <v>87</v>
      </c>
      <c r="AV234" s="13" t="s">
        <v>87</v>
      </c>
      <c r="AW234" s="13" t="s">
        <v>43</v>
      </c>
      <c r="AX234" s="13" t="s">
        <v>80</v>
      </c>
      <c r="AY234" s="240" t="s">
        <v>281</v>
      </c>
    </row>
    <row r="235" s="14" customFormat="1">
      <c r="B235" s="247"/>
      <c r="D235" s="216" t="s">
        <v>402</v>
      </c>
      <c r="E235" s="248" t="s">
        <v>5</v>
      </c>
      <c r="F235" s="249" t="s">
        <v>405</v>
      </c>
      <c r="H235" s="250">
        <v>118.21599999999999</v>
      </c>
      <c r="I235" s="251"/>
      <c r="L235" s="247"/>
      <c r="M235" s="252"/>
      <c r="N235" s="253"/>
      <c r="O235" s="253"/>
      <c r="P235" s="253"/>
      <c r="Q235" s="253"/>
      <c r="R235" s="253"/>
      <c r="S235" s="253"/>
      <c r="T235" s="254"/>
      <c r="AT235" s="248" t="s">
        <v>402</v>
      </c>
      <c r="AU235" s="248" t="s">
        <v>87</v>
      </c>
      <c r="AV235" s="14" t="s">
        <v>286</v>
      </c>
      <c r="AW235" s="14" t="s">
        <v>43</v>
      </c>
      <c r="AX235" s="14" t="s">
        <v>24</v>
      </c>
      <c r="AY235" s="248" t="s">
        <v>281</v>
      </c>
    </row>
    <row r="236" s="1" customFormat="1" ht="16.5" customHeight="1">
      <c r="B236" s="203"/>
      <c r="C236" s="204" t="s">
        <v>359</v>
      </c>
      <c r="D236" s="204" t="s">
        <v>282</v>
      </c>
      <c r="E236" s="205" t="s">
        <v>9141</v>
      </c>
      <c r="F236" s="206" t="s">
        <v>9142</v>
      </c>
      <c r="G236" s="207" t="s">
        <v>388</v>
      </c>
      <c r="H236" s="208">
        <v>118.21599999999999</v>
      </c>
      <c r="I236" s="209"/>
      <c r="J236" s="210">
        <f>ROUND(I236*H236,2)</f>
        <v>0</v>
      </c>
      <c r="K236" s="206" t="s">
        <v>389</v>
      </c>
      <c r="L236" s="48"/>
      <c r="M236" s="211" t="s">
        <v>5</v>
      </c>
      <c r="N236" s="212" t="s">
        <v>51</v>
      </c>
      <c r="O236" s="49"/>
      <c r="P236" s="213">
        <f>O236*H236</f>
        <v>0</v>
      </c>
      <c r="Q236" s="213">
        <v>0.00034000000000000002</v>
      </c>
      <c r="R236" s="213">
        <f>Q236*H236</f>
        <v>0.040193440000000004</v>
      </c>
      <c r="S236" s="213">
        <v>0</v>
      </c>
      <c r="T236" s="214">
        <f>S236*H236</f>
        <v>0</v>
      </c>
      <c r="AR236" s="26" t="s">
        <v>354</v>
      </c>
      <c r="AT236" s="26" t="s">
        <v>282</v>
      </c>
      <c r="AU236" s="26" t="s">
        <v>87</v>
      </c>
      <c r="AY236" s="26" t="s">
        <v>281</v>
      </c>
      <c r="BE236" s="215">
        <f>IF(N236="základní",J236,0)</f>
        <v>0</v>
      </c>
      <c r="BF236" s="215">
        <f>IF(N236="snížená",J236,0)</f>
        <v>0</v>
      </c>
      <c r="BG236" s="215">
        <f>IF(N236="zákl. přenesená",J236,0)</f>
        <v>0</v>
      </c>
      <c r="BH236" s="215">
        <f>IF(N236="sníž. přenesená",J236,0)</f>
        <v>0</v>
      </c>
      <c r="BI236" s="215">
        <f>IF(N236="nulová",J236,0)</f>
        <v>0</v>
      </c>
      <c r="BJ236" s="26" t="s">
        <v>24</v>
      </c>
      <c r="BK236" s="215">
        <f>ROUND(I236*H236,2)</f>
        <v>0</v>
      </c>
      <c r="BL236" s="26" t="s">
        <v>354</v>
      </c>
      <c r="BM236" s="26" t="s">
        <v>9143</v>
      </c>
    </row>
    <row r="237" s="1" customFormat="1">
      <c r="B237" s="48"/>
      <c r="D237" s="216" t="s">
        <v>288</v>
      </c>
      <c r="F237" s="217" t="s">
        <v>9144</v>
      </c>
      <c r="I237" s="218"/>
      <c r="L237" s="48"/>
      <c r="M237" s="219"/>
      <c r="N237" s="49"/>
      <c r="O237" s="49"/>
      <c r="P237" s="49"/>
      <c r="Q237" s="49"/>
      <c r="R237" s="49"/>
      <c r="S237" s="49"/>
      <c r="T237" s="87"/>
      <c r="AT237" s="26" t="s">
        <v>288</v>
      </c>
      <c r="AU237" s="26" t="s">
        <v>87</v>
      </c>
    </row>
    <row r="238" s="1" customFormat="1" ht="16.5" customHeight="1">
      <c r="B238" s="203"/>
      <c r="C238" s="204" t="s">
        <v>365</v>
      </c>
      <c r="D238" s="204" t="s">
        <v>282</v>
      </c>
      <c r="E238" s="205" t="s">
        <v>2771</v>
      </c>
      <c r="F238" s="206" t="s">
        <v>2772</v>
      </c>
      <c r="G238" s="207" t="s">
        <v>470</v>
      </c>
      <c r="H238" s="208">
        <v>3.2469999999999999</v>
      </c>
      <c r="I238" s="209"/>
      <c r="J238" s="210">
        <f>ROUND(I238*H238,2)</f>
        <v>0</v>
      </c>
      <c r="K238" s="206" t="s">
        <v>389</v>
      </c>
      <c r="L238" s="48"/>
      <c r="M238" s="211" t="s">
        <v>5</v>
      </c>
      <c r="N238" s="212" t="s">
        <v>51</v>
      </c>
      <c r="O238" s="49"/>
      <c r="P238" s="213">
        <f>O238*H238</f>
        <v>0</v>
      </c>
      <c r="Q238" s="213">
        <v>0</v>
      </c>
      <c r="R238" s="213">
        <f>Q238*H238</f>
        <v>0</v>
      </c>
      <c r="S238" s="213">
        <v>0</v>
      </c>
      <c r="T238" s="214">
        <f>S238*H238</f>
        <v>0</v>
      </c>
      <c r="AR238" s="26" t="s">
        <v>354</v>
      </c>
      <c r="AT238" s="26" t="s">
        <v>282</v>
      </c>
      <c r="AU238" s="26" t="s">
        <v>87</v>
      </c>
      <c r="AY238" s="26" t="s">
        <v>281</v>
      </c>
      <c r="BE238" s="215">
        <f>IF(N238="základní",J238,0)</f>
        <v>0</v>
      </c>
      <c r="BF238" s="215">
        <f>IF(N238="snížená",J238,0)</f>
        <v>0</v>
      </c>
      <c r="BG238" s="215">
        <f>IF(N238="zákl. přenesená",J238,0)</f>
        <v>0</v>
      </c>
      <c r="BH238" s="215">
        <f>IF(N238="sníž. přenesená",J238,0)</f>
        <v>0</v>
      </c>
      <c r="BI238" s="215">
        <f>IF(N238="nulová",J238,0)</f>
        <v>0</v>
      </c>
      <c r="BJ238" s="26" t="s">
        <v>24</v>
      </c>
      <c r="BK238" s="215">
        <f>ROUND(I238*H238,2)</f>
        <v>0</v>
      </c>
      <c r="BL238" s="26" t="s">
        <v>354</v>
      </c>
      <c r="BM238" s="26" t="s">
        <v>9145</v>
      </c>
    </row>
    <row r="239" s="1" customFormat="1">
      <c r="B239" s="48"/>
      <c r="D239" s="216" t="s">
        <v>288</v>
      </c>
      <c r="F239" s="217" t="s">
        <v>2774</v>
      </c>
      <c r="I239" s="218"/>
      <c r="L239" s="48"/>
      <c r="M239" s="219"/>
      <c r="N239" s="49"/>
      <c r="O239" s="49"/>
      <c r="P239" s="49"/>
      <c r="Q239" s="49"/>
      <c r="R239" s="49"/>
      <c r="S239" s="49"/>
      <c r="T239" s="87"/>
      <c r="AT239" s="26" t="s">
        <v>288</v>
      </c>
      <c r="AU239" s="26" t="s">
        <v>87</v>
      </c>
    </row>
    <row r="240" s="10" customFormat="1" ht="29.88" customHeight="1">
      <c r="B240" s="192"/>
      <c r="D240" s="193" t="s">
        <v>79</v>
      </c>
      <c r="E240" s="230" t="s">
        <v>9146</v>
      </c>
      <c r="F240" s="230" t="s">
        <v>9147</v>
      </c>
      <c r="I240" s="195"/>
      <c r="J240" s="231">
        <f>BK240</f>
        <v>0</v>
      </c>
      <c r="L240" s="192"/>
      <c r="M240" s="197"/>
      <c r="N240" s="198"/>
      <c r="O240" s="198"/>
      <c r="P240" s="199">
        <f>SUM(P241:P270)</f>
        <v>0</v>
      </c>
      <c r="Q240" s="198"/>
      <c r="R240" s="199">
        <f>SUM(R241:R270)</f>
        <v>9.9616959999999999</v>
      </c>
      <c r="S240" s="198"/>
      <c r="T240" s="200">
        <f>SUM(T241:T270)</f>
        <v>0</v>
      </c>
      <c r="AR240" s="193" t="s">
        <v>87</v>
      </c>
      <c r="AT240" s="201" t="s">
        <v>79</v>
      </c>
      <c r="AU240" s="201" t="s">
        <v>24</v>
      </c>
      <c r="AY240" s="193" t="s">
        <v>281</v>
      </c>
      <c r="BK240" s="202">
        <f>SUM(BK241:BK270)</f>
        <v>0</v>
      </c>
    </row>
    <row r="241" s="1" customFormat="1" ht="16.5" customHeight="1">
      <c r="B241" s="203"/>
      <c r="C241" s="204" t="s">
        <v>370</v>
      </c>
      <c r="D241" s="204" t="s">
        <v>282</v>
      </c>
      <c r="E241" s="205" t="s">
        <v>9148</v>
      </c>
      <c r="F241" s="206" t="s">
        <v>9149</v>
      </c>
      <c r="G241" s="207" t="s">
        <v>394</v>
      </c>
      <c r="H241" s="208">
        <v>6</v>
      </c>
      <c r="I241" s="209"/>
      <c r="J241" s="210">
        <f>ROUND(I241*H241,2)</f>
        <v>0</v>
      </c>
      <c r="K241" s="206" t="s">
        <v>5</v>
      </c>
      <c r="L241" s="48"/>
      <c r="M241" s="211" t="s">
        <v>5</v>
      </c>
      <c r="N241" s="212" t="s">
        <v>51</v>
      </c>
      <c r="O241" s="49"/>
      <c r="P241" s="213">
        <f>O241*H241</f>
        <v>0</v>
      </c>
      <c r="Q241" s="213">
        <v>0</v>
      </c>
      <c r="R241" s="213">
        <f>Q241*H241</f>
        <v>0</v>
      </c>
      <c r="S241" s="213">
        <v>0</v>
      </c>
      <c r="T241" s="214">
        <f>S241*H241</f>
        <v>0</v>
      </c>
      <c r="AR241" s="26" t="s">
        <v>354</v>
      </c>
      <c r="AT241" s="26" t="s">
        <v>282</v>
      </c>
      <c r="AU241" s="26" t="s">
        <v>87</v>
      </c>
      <c r="AY241" s="26" t="s">
        <v>281</v>
      </c>
      <c r="BE241" s="215">
        <f>IF(N241="základní",J241,0)</f>
        <v>0</v>
      </c>
      <c r="BF241" s="215">
        <f>IF(N241="snížená",J241,0)</f>
        <v>0</v>
      </c>
      <c r="BG241" s="215">
        <f>IF(N241="zákl. přenesená",J241,0)</f>
        <v>0</v>
      </c>
      <c r="BH241" s="215">
        <f>IF(N241="sníž. přenesená",J241,0)</f>
        <v>0</v>
      </c>
      <c r="BI241" s="215">
        <f>IF(N241="nulová",J241,0)</f>
        <v>0</v>
      </c>
      <c r="BJ241" s="26" t="s">
        <v>24</v>
      </c>
      <c r="BK241" s="215">
        <f>ROUND(I241*H241,2)</f>
        <v>0</v>
      </c>
      <c r="BL241" s="26" t="s">
        <v>354</v>
      </c>
      <c r="BM241" s="26" t="s">
        <v>9150</v>
      </c>
    </row>
    <row r="242" s="1" customFormat="1">
      <c r="B242" s="48"/>
      <c r="D242" s="216" t="s">
        <v>288</v>
      </c>
      <c r="F242" s="217" t="s">
        <v>9151</v>
      </c>
      <c r="I242" s="218"/>
      <c r="L242" s="48"/>
      <c r="M242" s="219"/>
      <c r="N242" s="49"/>
      <c r="O242" s="49"/>
      <c r="P242" s="49"/>
      <c r="Q242" s="49"/>
      <c r="R242" s="49"/>
      <c r="S242" s="49"/>
      <c r="T242" s="87"/>
      <c r="AT242" s="26" t="s">
        <v>288</v>
      </c>
      <c r="AU242" s="26" t="s">
        <v>87</v>
      </c>
    </row>
    <row r="243" s="1" customFormat="1" ht="25.5" customHeight="1">
      <c r="B243" s="203"/>
      <c r="C243" s="204" t="s">
        <v>655</v>
      </c>
      <c r="D243" s="204" t="s">
        <v>282</v>
      </c>
      <c r="E243" s="205" t="s">
        <v>9152</v>
      </c>
      <c r="F243" s="206" t="s">
        <v>9153</v>
      </c>
      <c r="G243" s="207" t="s">
        <v>388</v>
      </c>
      <c r="H243" s="208">
        <v>123.2</v>
      </c>
      <c r="I243" s="209"/>
      <c r="J243" s="210">
        <f>ROUND(I243*H243,2)</f>
        <v>0</v>
      </c>
      <c r="K243" s="206" t="s">
        <v>389</v>
      </c>
      <c r="L243" s="48"/>
      <c r="M243" s="211" t="s">
        <v>5</v>
      </c>
      <c r="N243" s="212" t="s">
        <v>51</v>
      </c>
      <c r="O243" s="49"/>
      <c r="P243" s="213">
        <f>O243*H243</f>
        <v>0</v>
      </c>
      <c r="Q243" s="213">
        <v>0.0487</v>
      </c>
      <c r="R243" s="213">
        <f>Q243*H243</f>
        <v>5.9998399999999998</v>
      </c>
      <c r="S243" s="213">
        <v>0</v>
      </c>
      <c r="T243" s="214">
        <f>S243*H243</f>
        <v>0</v>
      </c>
      <c r="AR243" s="26" t="s">
        <v>354</v>
      </c>
      <c r="AT243" s="26" t="s">
        <v>282</v>
      </c>
      <c r="AU243" s="26" t="s">
        <v>87</v>
      </c>
      <c r="AY243" s="26" t="s">
        <v>281</v>
      </c>
      <c r="BE243" s="215">
        <f>IF(N243="základní",J243,0)</f>
        <v>0</v>
      </c>
      <c r="BF243" s="215">
        <f>IF(N243="snížená",J243,0)</f>
        <v>0</v>
      </c>
      <c r="BG243" s="215">
        <f>IF(N243="zákl. přenesená",J243,0)</f>
        <v>0</v>
      </c>
      <c r="BH243" s="215">
        <f>IF(N243="sníž. přenesená",J243,0)</f>
        <v>0</v>
      </c>
      <c r="BI243" s="215">
        <f>IF(N243="nulová",J243,0)</f>
        <v>0</v>
      </c>
      <c r="BJ243" s="26" t="s">
        <v>24</v>
      </c>
      <c r="BK243" s="215">
        <f>ROUND(I243*H243,2)</f>
        <v>0</v>
      </c>
      <c r="BL243" s="26" t="s">
        <v>354</v>
      </c>
      <c r="BM243" s="26" t="s">
        <v>9154</v>
      </c>
    </row>
    <row r="244" s="1" customFormat="1">
      <c r="B244" s="48"/>
      <c r="D244" s="216" t="s">
        <v>288</v>
      </c>
      <c r="F244" s="217" t="s">
        <v>9155</v>
      </c>
      <c r="I244" s="218"/>
      <c r="L244" s="48"/>
      <c r="M244" s="219"/>
      <c r="N244" s="49"/>
      <c r="O244" s="49"/>
      <c r="P244" s="49"/>
      <c r="Q244" s="49"/>
      <c r="R244" s="49"/>
      <c r="S244" s="49"/>
      <c r="T244" s="87"/>
      <c r="AT244" s="26" t="s">
        <v>288</v>
      </c>
      <c r="AU244" s="26" t="s">
        <v>87</v>
      </c>
    </row>
    <row r="245" s="12" customFormat="1">
      <c r="B245" s="232"/>
      <c r="D245" s="216" t="s">
        <v>402</v>
      </c>
      <c r="E245" s="233" t="s">
        <v>5</v>
      </c>
      <c r="F245" s="234" t="s">
        <v>884</v>
      </c>
      <c r="H245" s="233" t="s">
        <v>5</v>
      </c>
      <c r="I245" s="235"/>
      <c r="L245" s="232"/>
      <c r="M245" s="236"/>
      <c r="N245" s="237"/>
      <c r="O245" s="237"/>
      <c r="P245" s="237"/>
      <c r="Q245" s="237"/>
      <c r="R245" s="237"/>
      <c r="S245" s="237"/>
      <c r="T245" s="238"/>
      <c r="AT245" s="233" t="s">
        <v>402</v>
      </c>
      <c r="AU245" s="233" t="s">
        <v>87</v>
      </c>
      <c r="AV245" s="12" t="s">
        <v>24</v>
      </c>
      <c r="AW245" s="12" t="s">
        <v>43</v>
      </c>
      <c r="AX245" s="12" t="s">
        <v>80</v>
      </c>
      <c r="AY245" s="233" t="s">
        <v>281</v>
      </c>
    </row>
    <row r="246" s="13" customFormat="1">
      <c r="B246" s="239"/>
      <c r="D246" s="216" t="s">
        <v>402</v>
      </c>
      <c r="E246" s="240" t="s">
        <v>5</v>
      </c>
      <c r="F246" s="241" t="s">
        <v>9156</v>
      </c>
      <c r="H246" s="242">
        <v>123.2</v>
      </c>
      <c r="I246" s="243"/>
      <c r="L246" s="239"/>
      <c r="M246" s="244"/>
      <c r="N246" s="245"/>
      <c r="O246" s="245"/>
      <c r="P246" s="245"/>
      <c r="Q246" s="245"/>
      <c r="R246" s="245"/>
      <c r="S246" s="245"/>
      <c r="T246" s="246"/>
      <c r="AT246" s="240" t="s">
        <v>402</v>
      </c>
      <c r="AU246" s="240" t="s">
        <v>87</v>
      </c>
      <c r="AV246" s="13" t="s">
        <v>87</v>
      </c>
      <c r="AW246" s="13" t="s">
        <v>43</v>
      </c>
      <c r="AX246" s="13" t="s">
        <v>80</v>
      </c>
      <c r="AY246" s="240" t="s">
        <v>281</v>
      </c>
    </row>
    <row r="247" s="14" customFormat="1">
      <c r="B247" s="247"/>
      <c r="D247" s="216" t="s">
        <v>402</v>
      </c>
      <c r="E247" s="248" t="s">
        <v>5</v>
      </c>
      <c r="F247" s="249" t="s">
        <v>405</v>
      </c>
      <c r="H247" s="250">
        <v>123.2</v>
      </c>
      <c r="I247" s="251"/>
      <c r="L247" s="247"/>
      <c r="M247" s="252"/>
      <c r="N247" s="253"/>
      <c r="O247" s="253"/>
      <c r="P247" s="253"/>
      <c r="Q247" s="253"/>
      <c r="R247" s="253"/>
      <c r="S247" s="253"/>
      <c r="T247" s="254"/>
      <c r="AT247" s="248" t="s">
        <v>402</v>
      </c>
      <c r="AU247" s="248" t="s">
        <v>87</v>
      </c>
      <c r="AV247" s="14" t="s">
        <v>286</v>
      </c>
      <c r="AW247" s="14" t="s">
        <v>43</v>
      </c>
      <c r="AX247" s="14" t="s">
        <v>24</v>
      </c>
      <c r="AY247" s="248" t="s">
        <v>281</v>
      </c>
    </row>
    <row r="248" s="1" customFormat="1" ht="16.5" customHeight="1">
      <c r="B248" s="203"/>
      <c r="C248" s="204" t="s">
        <v>10</v>
      </c>
      <c r="D248" s="204" t="s">
        <v>282</v>
      </c>
      <c r="E248" s="205" t="s">
        <v>9157</v>
      </c>
      <c r="F248" s="206" t="s">
        <v>9158</v>
      </c>
      <c r="G248" s="207" t="s">
        <v>388</v>
      </c>
      <c r="H248" s="208">
        <v>362.10000000000002</v>
      </c>
      <c r="I248" s="209"/>
      <c r="J248" s="210">
        <f>ROUND(I248*H248,2)</f>
        <v>0</v>
      </c>
      <c r="K248" s="206" t="s">
        <v>389</v>
      </c>
      <c r="L248" s="48"/>
      <c r="M248" s="211" t="s">
        <v>5</v>
      </c>
      <c r="N248" s="212" t="s">
        <v>51</v>
      </c>
      <c r="O248" s="49"/>
      <c r="P248" s="213">
        <f>O248*H248</f>
        <v>0</v>
      </c>
      <c r="Q248" s="213">
        <v>0.00042999999999999999</v>
      </c>
      <c r="R248" s="213">
        <f>Q248*H248</f>
        <v>0.15570300000000001</v>
      </c>
      <c r="S248" s="213">
        <v>0</v>
      </c>
      <c r="T248" s="214">
        <f>S248*H248</f>
        <v>0</v>
      </c>
      <c r="AR248" s="26" t="s">
        <v>354</v>
      </c>
      <c r="AT248" s="26" t="s">
        <v>282</v>
      </c>
      <c r="AU248" s="26" t="s">
        <v>87</v>
      </c>
      <c r="AY248" s="26" t="s">
        <v>281</v>
      </c>
      <c r="BE248" s="215">
        <f>IF(N248="základní",J248,0)</f>
        <v>0</v>
      </c>
      <c r="BF248" s="215">
        <f>IF(N248="snížená",J248,0)</f>
        <v>0</v>
      </c>
      <c r="BG248" s="215">
        <f>IF(N248="zákl. přenesená",J248,0)</f>
        <v>0</v>
      </c>
      <c r="BH248" s="215">
        <f>IF(N248="sníž. přenesená",J248,0)</f>
        <v>0</v>
      </c>
      <c r="BI248" s="215">
        <f>IF(N248="nulová",J248,0)</f>
        <v>0</v>
      </c>
      <c r="BJ248" s="26" t="s">
        <v>24</v>
      </c>
      <c r="BK248" s="215">
        <f>ROUND(I248*H248,2)</f>
        <v>0</v>
      </c>
      <c r="BL248" s="26" t="s">
        <v>354</v>
      </c>
      <c r="BM248" s="26" t="s">
        <v>9159</v>
      </c>
    </row>
    <row r="249" s="1" customFormat="1">
      <c r="B249" s="48"/>
      <c r="D249" s="216" t="s">
        <v>288</v>
      </c>
      <c r="F249" s="217" t="s">
        <v>9160</v>
      </c>
      <c r="I249" s="218"/>
      <c r="L249" s="48"/>
      <c r="M249" s="219"/>
      <c r="N249" s="49"/>
      <c r="O249" s="49"/>
      <c r="P249" s="49"/>
      <c r="Q249" s="49"/>
      <c r="R249" s="49"/>
      <c r="S249" s="49"/>
      <c r="T249" s="87"/>
      <c r="AT249" s="26" t="s">
        <v>288</v>
      </c>
      <c r="AU249" s="26" t="s">
        <v>87</v>
      </c>
    </row>
    <row r="250" s="12" customFormat="1">
      <c r="B250" s="232"/>
      <c r="D250" s="216" t="s">
        <v>402</v>
      </c>
      <c r="E250" s="233" t="s">
        <v>5</v>
      </c>
      <c r="F250" s="234" t="s">
        <v>884</v>
      </c>
      <c r="H250" s="233" t="s">
        <v>5</v>
      </c>
      <c r="I250" s="235"/>
      <c r="L250" s="232"/>
      <c r="M250" s="236"/>
      <c r="N250" s="237"/>
      <c r="O250" s="237"/>
      <c r="P250" s="237"/>
      <c r="Q250" s="237"/>
      <c r="R250" s="237"/>
      <c r="S250" s="237"/>
      <c r="T250" s="238"/>
      <c r="AT250" s="233" t="s">
        <v>402</v>
      </c>
      <c r="AU250" s="233" t="s">
        <v>87</v>
      </c>
      <c r="AV250" s="12" t="s">
        <v>24</v>
      </c>
      <c r="AW250" s="12" t="s">
        <v>43</v>
      </c>
      <c r="AX250" s="12" t="s">
        <v>80</v>
      </c>
      <c r="AY250" s="233" t="s">
        <v>281</v>
      </c>
    </row>
    <row r="251" s="12" customFormat="1">
      <c r="B251" s="232"/>
      <c r="D251" s="216" t="s">
        <v>402</v>
      </c>
      <c r="E251" s="233" t="s">
        <v>5</v>
      </c>
      <c r="F251" s="234" t="s">
        <v>9161</v>
      </c>
      <c r="H251" s="233" t="s">
        <v>5</v>
      </c>
      <c r="I251" s="235"/>
      <c r="L251" s="232"/>
      <c r="M251" s="236"/>
      <c r="N251" s="237"/>
      <c r="O251" s="237"/>
      <c r="P251" s="237"/>
      <c r="Q251" s="237"/>
      <c r="R251" s="237"/>
      <c r="S251" s="237"/>
      <c r="T251" s="238"/>
      <c r="AT251" s="233" t="s">
        <v>402</v>
      </c>
      <c r="AU251" s="233" t="s">
        <v>87</v>
      </c>
      <c r="AV251" s="12" t="s">
        <v>24</v>
      </c>
      <c r="AW251" s="12" t="s">
        <v>43</v>
      </c>
      <c r="AX251" s="12" t="s">
        <v>80</v>
      </c>
      <c r="AY251" s="233" t="s">
        <v>281</v>
      </c>
    </row>
    <row r="252" s="13" customFormat="1">
      <c r="B252" s="239"/>
      <c r="D252" s="216" t="s">
        <v>402</v>
      </c>
      <c r="E252" s="240" t="s">
        <v>5</v>
      </c>
      <c r="F252" s="241" t="s">
        <v>9047</v>
      </c>
      <c r="H252" s="242">
        <v>24.5</v>
      </c>
      <c r="I252" s="243"/>
      <c r="L252" s="239"/>
      <c r="M252" s="244"/>
      <c r="N252" s="245"/>
      <c r="O252" s="245"/>
      <c r="P252" s="245"/>
      <c r="Q252" s="245"/>
      <c r="R252" s="245"/>
      <c r="S252" s="245"/>
      <c r="T252" s="246"/>
      <c r="AT252" s="240" t="s">
        <v>402</v>
      </c>
      <c r="AU252" s="240" t="s">
        <v>87</v>
      </c>
      <c r="AV252" s="13" t="s">
        <v>87</v>
      </c>
      <c r="AW252" s="13" t="s">
        <v>43</v>
      </c>
      <c r="AX252" s="13" t="s">
        <v>80</v>
      </c>
      <c r="AY252" s="240" t="s">
        <v>281</v>
      </c>
    </row>
    <row r="253" s="12" customFormat="1">
      <c r="B253" s="232"/>
      <c r="D253" s="216" t="s">
        <v>402</v>
      </c>
      <c r="E253" s="233" t="s">
        <v>5</v>
      </c>
      <c r="F253" s="234" t="s">
        <v>9162</v>
      </c>
      <c r="H253" s="233" t="s">
        <v>5</v>
      </c>
      <c r="I253" s="235"/>
      <c r="L253" s="232"/>
      <c r="M253" s="236"/>
      <c r="N253" s="237"/>
      <c r="O253" s="237"/>
      <c r="P253" s="237"/>
      <c r="Q253" s="237"/>
      <c r="R253" s="237"/>
      <c r="S253" s="237"/>
      <c r="T253" s="238"/>
      <c r="AT253" s="233" t="s">
        <v>402</v>
      </c>
      <c r="AU253" s="233" t="s">
        <v>87</v>
      </c>
      <c r="AV253" s="12" t="s">
        <v>24</v>
      </c>
      <c r="AW253" s="12" t="s">
        <v>43</v>
      </c>
      <c r="AX253" s="12" t="s">
        <v>80</v>
      </c>
      <c r="AY253" s="233" t="s">
        <v>281</v>
      </c>
    </row>
    <row r="254" s="13" customFormat="1">
      <c r="B254" s="239"/>
      <c r="D254" s="216" t="s">
        <v>402</v>
      </c>
      <c r="E254" s="240" t="s">
        <v>5</v>
      </c>
      <c r="F254" s="241" t="s">
        <v>9163</v>
      </c>
      <c r="H254" s="242">
        <v>246.40000000000001</v>
      </c>
      <c r="I254" s="243"/>
      <c r="L254" s="239"/>
      <c r="M254" s="244"/>
      <c r="N254" s="245"/>
      <c r="O254" s="245"/>
      <c r="P254" s="245"/>
      <c r="Q254" s="245"/>
      <c r="R254" s="245"/>
      <c r="S254" s="245"/>
      <c r="T254" s="246"/>
      <c r="AT254" s="240" t="s">
        <v>402</v>
      </c>
      <c r="AU254" s="240" t="s">
        <v>87</v>
      </c>
      <c r="AV254" s="13" t="s">
        <v>87</v>
      </c>
      <c r="AW254" s="13" t="s">
        <v>43</v>
      </c>
      <c r="AX254" s="13" t="s">
        <v>80</v>
      </c>
      <c r="AY254" s="240" t="s">
        <v>281</v>
      </c>
    </row>
    <row r="255" s="12" customFormat="1">
      <c r="B255" s="232"/>
      <c r="D255" s="216" t="s">
        <v>402</v>
      </c>
      <c r="E255" s="233" t="s">
        <v>5</v>
      </c>
      <c r="F255" s="234" t="s">
        <v>9164</v>
      </c>
      <c r="H255" s="233" t="s">
        <v>5</v>
      </c>
      <c r="I255" s="235"/>
      <c r="L255" s="232"/>
      <c r="M255" s="236"/>
      <c r="N255" s="237"/>
      <c r="O255" s="237"/>
      <c r="P255" s="237"/>
      <c r="Q255" s="237"/>
      <c r="R255" s="237"/>
      <c r="S255" s="237"/>
      <c r="T255" s="238"/>
      <c r="AT255" s="233" t="s">
        <v>402</v>
      </c>
      <c r="AU255" s="233" t="s">
        <v>87</v>
      </c>
      <c r="AV255" s="12" t="s">
        <v>24</v>
      </c>
      <c r="AW255" s="12" t="s">
        <v>43</v>
      </c>
      <c r="AX255" s="12" t="s">
        <v>80</v>
      </c>
      <c r="AY255" s="233" t="s">
        <v>281</v>
      </c>
    </row>
    <row r="256" s="13" customFormat="1">
      <c r="B256" s="239"/>
      <c r="D256" s="216" t="s">
        <v>402</v>
      </c>
      <c r="E256" s="240" t="s">
        <v>5</v>
      </c>
      <c r="F256" s="241" t="s">
        <v>9165</v>
      </c>
      <c r="H256" s="242">
        <v>88.799999999999997</v>
      </c>
      <c r="I256" s="243"/>
      <c r="L256" s="239"/>
      <c r="M256" s="244"/>
      <c r="N256" s="245"/>
      <c r="O256" s="245"/>
      <c r="P256" s="245"/>
      <c r="Q256" s="245"/>
      <c r="R256" s="245"/>
      <c r="S256" s="245"/>
      <c r="T256" s="246"/>
      <c r="AT256" s="240" t="s">
        <v>402</v>
      </c>
      <c r="AU256" s="240" t="s">
        <v>87</v>
      </c>
      <c r="AV256" s="13" t="s">
        <v>87</v>
      </c>
      <c r="AW256" s="13" t="s">
        <v>43</v>
      </c>
      <c r="AX256" s="13" t="s">
        <v>80</v>
      </c>
      <c r="AY256" s="240" t="s">
        <v>281</v>
      </c>
    </row>
    <row r="257" s="12" customFormat="1">
      <c r="B257" s="232"/>
      <c r="D257" s="216" t="s">
        <v>402</v>
      </c>
      <c r="E257" s="233" t="s">
        <v>5</v>
      </c>
      <c r="F257" s="234" t="s">
        <v>9166</v>
      </c>
      <c r="H257" s="233" t="s">
        <v>5</v>
      </c>
      <c r="I257" s="235"/>
      <c r="L257" s="232"/>
      <c r="M257" s="236"/>
      <c r="N257" s="237"/>
      <c r="O257" s="237"/>
      <c r="P257" s="237"/>
      <c r="Q257" s="237"/>
      <c r="R257" s="237"/>
      <c r="S257" s="237"/>
      <c r="T257" s="238"/>
      <c r="AT257" s="233" t="s">
        <v>402</v>
      </c>
      <c r="AU257" s="233" t="s">
        <v>87</v>
      </c>
      <c r="AV257" s="12" t="s">
        <v>24</v>
      </c>
      <c r="AW257" s="12" t="s">
        <v>43</v>
      </c>
      <c r="AX257" s="12" t="s">
        <v>80</v>
      </c>
      <c r="AY257" s="233" t="s">
        <v>281</v>
      </c>
    </row>
    <row r="258" s="13" customFormat="1">
      <c r="B258" s="239"/>
      <c r="D258" s="216" t="s">
        <v>402</v>
      </c>
      <c r="E258" s="240" t="s">
        <v>5</v>
      </c>
      <c r="F258" s="241" t="s">
        <v>9167</v>
      </c>
      <c r="H258" s="242">
        <v>2.3999999999999999</v>
      </c>
      <c r="I258" s="243"/>
      <c r="L258" s="239"/>
      <c r="M258" s="244"/>
      <c r="N258" s="245"/>
      <c r="O258" s="245"/>
      <c r="P258" s="245"/>
      <c r="Q258" s="245"/>
      <c r="R258" s="245"/>
      <c r="S258" s="245"/>
      <c r="T258" s="246"/>
      <c r="AT258" s="240" t="s">
        <v>402</v>
      </c>
      <c r="AU258" s="240" t="s">
        <v>87</v>
      </c>
      <c r="AV258" s="13" t="s">
        <v>87</v>
      </c>
      <c r="AW258" s="13" t="s">
        <v>43</v>
      </c>
      <c r="AX258" s="13" t="s">
        <v>80</v>
      </c>
      <c r="AY258" s="240" t="s">
        <v>281</v>
      </c>
    </row>
    <row r="259" s="14" customFormat="1">
      <c r="B259" s="247"/>
      <c r="D259" s="216" t="s">
        <v>402</v>
      </c>
      <c r="E259" s="248" t="s">
        <v>5</v>
      </c>
      <c r="F259" s="249" t="s">
        <v>405</v>
      </c>
      <c r="H259" s="250">
        <v>362.10000000000002</v>
      </c>
      <c r="I259" s="251"/>
      <c r="L259" s="247"/>
      <c r="M259" s="252"/>
      <c r="N259" s="253"/>
      <c r="O259" s="253"/>
      <c r="P259" s="253"/>
      <c r="Q259" s="253"/>
      <c r="R259" s="253"/>
      <c r="S259" s="253"/>
      <c r="T259" s="254"/>
      <c r="AT259" s="248" t="s">
        <v>402</v>
      </c>
      <c r="AU259" s="248" t="s">
        <v>87</v>
      </c>
      <c r="AV259" s="14" t="s">
        <v>286</v>
      </c>
      <c r="AW259" s="14" t="s">
        <v>43</v>
      </c>
      <c r="AX259" s="14" t="s">
        <v>24</v>
      </c>
      <c r="AY259" s="248" t="s">
        <v>281</v>
      </c>
    </row>
    <row r="260" s="1" customFormat="1" ht="16.5" customHeight="1">
      <c r="B260" s="203"/>
      <c r="C260" s="255" t="s">
        <v>670</v>
      </c>
      <c r="D260" s="255" t="s">
        <v>512</v>
      </c>
      <c r="E260" s="256" t="s">
        <v>9168</v>
      </c>
      <c r="F260" s="257" t="s">
        <v>9169</v>
      </c>
      <c r="G260" s="258" t="s">
        <v>388</v>
      </c>
      <c r="H260" s="259">
        <v>398.31</v>
      </c>
      <c r="I260" s="260"/>
      <c r="J260" s="261">
        <f>ROUND(I260*H260,2)</f>
        <v>0</v>
      </c>
      <c r="K260" s="257" t="s">
        <v>389</v>
      </c>
      <c r="L260" s="262"/>
      <c r="M260" s="263" t="s">
        <v>5</v>
      </c>
      <c r="N260" s="264" t="s">
        <v>51</v>
      </c>
      <c r="O260" s="49"/>
      <c r="P260" s="213">
        <f>O260*H260</f>
        <v>0</v>
      </c>
      <c r="Q260" s="213">
        <v>0.0089999999999999993</v>
      </c>
      <c r="R260" s="213">
        <f>Q260*H260</f>
        <v>3.5847899999999999</v>
      </c>
      <c r="S260" s="213">
        <v>0</v>
      </c>
      <c r="T260" s="214">
        <f>S260*H260</f>
        <v>0</v>
      </c>
      <c r="AR260" s="26" t="s">
        <v>738</v>
      </c>
      <c r="AT260" s="26" t="s">
        <v>512</v>
      </c>
      <c r="AU260" s="26" t="s">
        <v>87</v>
      </c>
      <c r="AY260" s="26" t="s">
        <v>281</v>
      </c>
      <c r="BE260" s="215">
        <f>IF(N260="základní",J260,0)</f>
        <v>0</v>
      </c>
      <c r="BF260" s="215">
        <f>IF(N260="snížená",J260,0)</f>
        <v>0</v>
      </c>
      <c r="BG260" s="215">
        <f>IF(N260="zákl. přenesená",J260,0)</f>
        <v>0</v>
      </c>
      <c r="BH260" s="215">
        <f>IF(N260="sníž. přenesená",J260,0)</f>
        <v>0</v>
      </c>
      <c r="BI260" s="215">
        <f>IF(N260="nulová",J260,0)</f>
        <v>0</v>
      </c>
      <c r="BJ260" s="26" t="s">
        <v>24</v>
      </c>
      <c r="BK260" s="215">
        <f>ROUND(I260*H260,2)</f>
        <v>0</v>
      </c>
      <c r="BL260" s="26" t="s">
        <v>354</v>
      </c>
      <c r="BM260" s="26" t="s">
        <v>9170</v>
      </c>
    </row>
    <row r="261" s="1" customFormat="1">
      <c r="B261" s="48"/>
      <c r="D261" s="216" t="s">
        <v>288</v>
      </c>
      <c r="F261" s="217" t="s">
        <v>9171</v>
      </c>
      <c r="I261" s="218"/>
      <c r="L261" s="48"/>
      <c r="M261" s="219"/>
      <c r="N261" s="49"/>
      <c r="O261" s="49"/>
      <c r="P261" s="49"/>
      <c r="Q261" s="49"/>
      <c r="R261" s="49"/>
      <c r="S261" s="49"/>
      <c r="T261" s="87"/>
      <c r="AT261" s="26" t="s">
        <v>288</v>
      </c>
      <c r="AU261" s="26" t="s">
        <v>87</v>
      </c>
    </row>
    <row r="262" s="13" customFormat="1">
      <c r="B262" s="239"/>
      <c r="D262" s="216" t="s">
        <v>402</v>
      </c>
      <c r="E262" s="240" t="s">
        <v>5</v>
      </c>
      <c r="F262" s="241" t="s">
        <v>9172</v>
      </c>
      <c r="H262" s="242">
        <v>398.31</v>
      </c>
      <c r="I262" s="243"/>
      <c r="L262" s="239"/>
      <c r="M262" s="244"/>
      <c r="N262" s="245"/>
      <c r="O262" s="245"/>
      <c r="P262" s="245"/>
      <c r="Q262" s="245"/>
      <c r="R262" s="245"/>
      <c r="S262" s="245"/>
      <c r="T262" s="246"/>
      <c r="AT262" s="240" t="s">
        <v>402</v>
      </c>
      <c r="AU262" s="240" t="s">
        <v>87</v>
      </c>
      <c r="AV262" s="13" t="s">
        <v>87</v>
      </c>
      <c r="AW262" s="13" t="s">
        <v>43</v>
      </c>
      <c r="AX262" s="13" t="s">
        <v>80</v>
      </c>
      <c r="AY262" s="240" t="s">
        <v>281</v>
      </c>
    </row>
    <row r="263" s="14" customFormat="1">
      <c r="B263" s="247"/>
      <c r="D263" s="216" t="s">
        <v>402</v>
      </c>
      <c r="E263" s="248" t="s">
        <v>5</v>
      </c>
      <c r="F263" s="249" t="s">
        <v>405</v>
      </c>
      <c r="H263" s="250">
        <v>398.31</v>
      </c>
      <c r="I263" s="251"/>
      <c r="L263" s="247"/>
      <c r="M263" s="252"/>
      <c r="N263" s="253"/>
      <c r="O263" s="253"/>
      <c r="P263" s="253"/>
      <c r="Q263" s="253"/>
      <c r="R263" s="253"/>
      <c r="S263" s="253"/>
      <c r="T263" s="254"/>
      <c r="AT263" s="248" t="s">
        <v>402</v>
      </c>
      <c r="AU263" s="248" t="s">
        <v>87</v>
      </c>
      <c r="AV263" s="14" t="s">
        <v>286</v>
      </c>
      <c r="AW263" s="14" t="s">
        <v>43</v>
      </c>
      <c r="AX263" s="14" t="s">
        <v>24</v>
      </c>
      <c r="AY263" s="248" t="s">
        <v>281</v>
      </c>
    </row>
    <row r="264" s="1" customFormat="1" ht="16.5" customHeight="1">
      <c r="B264" s="203"/>
      <c r="C264" s="204" t="s">
        <v>677</v>
      </c>
      <c r="D264" s="204" t="s">
        <v>282</v>
      </c>
      <c r="E264" s="205" t="s">
        <v>9173</v>
      </c>
      <c r="F264" s="206" t="s">
        <v>9174</v>
      </c>
      <c r="G264" s="207" t="s">
        <v>388</v>
      </c>
      <c r="H264" s="208">
        <v>18.100000000000001</v>
      </c>
      <c r="I264" s="209"/>
      <c r="J264" s="210">
        <f>ROUND(I264*H264,2)</f>
        <v>0</v>
      </c>
      <c r="K264" s="206" t="s">
        <v>389</v>
      </c>
      <c r="L264" s="48"/>
      <c r="M264" s="211" t="s">
        <v>5</v>
      </c>
      <c r="N264" s="212" t="s">
        <v>51</v>
      </c>
      <c r="O264" s="49"/>
      <c r="P264" s="213">
        <f>O264*H264</f>
        <v>0</v>
      </c>
      <c r="Q264" s="213">
        <v>0.01223</v>
      </c>
      <c r="R264" s="213">
        <f>Q264*H264</f>
        <v>0.221363</v>
      </c>
      <c r="S264" s="213">
        <v>0</v>
      </c>
      <c r="T264" s="214">
        <f>S264*H264</f>
        <v>0</v>
      </c>
      <c r="AR264" s="26" t="s">
        <v>354</v>
      </c>
      <c r="AT264" s="26" t="s">
        <v>282</v>
      </c>
      <c r="AU264" s="26" t="s">
        <v>87</v>
      </c>
      <c r="AY264" s="26" t="s">
        <v>281</v>
      </c>
      <c r="BE264" s="215">
        <f>IF(N264="základní",J264,0)</f>
        <v>0</v>
      </c>
      <c r="BF264" s="215">
        <f>IF(N264="snížená",J264,0)</f>
        <v>0</v>
      </c>
      <c r="BG264" s="215">
        <f>IF(N264="zákl. přenesená",J264,0)</f>
        <v>0</v>
      </c>
      <c r="BH264" s="215">
        <f>IF(N264="sníž. přenesená",J264,0)</f>
        <v>0</v>
      </c>
      <c r="BI264" s="215">
        <f>IF(N264="nulová",J264,0)</f>
        <v>0</v>
      </c>
      <c r="BJ264" s="26" t="s">
        <v>24</v>
      </c>
      <c r="BK264" s="215">
        <f>ROUND(I264*H264,2)</f>
        <v>0</v>
      </c>
      <c r="BL264" s="26" t="s">
        <v>354</v>
      </c>
      <c r="BM264" s="26" t="s">
        <v>9175</v>
      </c>
    </row>
    <row r="265" s="1" customFormat="1">
      <c r="B265" s="48"/>
      <c r="D265" s="216" t="s">
        <v>288</v>
      </c>
      <c r="F265" s="217" t="s">
        <v>9176</v>
      </c>
      <c r="I265" s="218"/>
      <c r="L265" s="48"/>
      <c r="M265" s="219"/>
      <c r="N265" s="49"/>
      <c r="O265" s="49"/>
      <c r="P265" s="49"/>
      <c r="Q265" s="49"/>
      <c r="R265" s="49"/>
      <c r="S265" s="49"/>
      <c r="T265" s="87"/>
      <c r="AT265" s="26" t="s">
        <v>288</v>
      </c>
      <c r="AU265" s="26" t="s">
        <v>87</v>
      </c>
    </row>
    <row r="266" s="12" customFormat="1">
      <c r="B266" s="232"/>
      <c r="D266" s="216" t="s">
        <v>402</v>
      </c>
      <c r="E266" s="233" t="s">
        <v>5</v>
      </c>
      <c r="F266" s="234" t="s">
        <v>884</v>
      </c>
      <c r="H266" s="233" t="s">
        <v>5</v>
      </c>
      <c r="I266" s="235"/>
      <c r="L266" s="232"/>
      <c r="M266" s="236"/>
      <c r="N266" s="237"/>
      <c r="O266" s="237"/>
      <c r="P266" s="237"/>
      <c r="Q266" s="237"/>
      <c r="R266" s="237"/>
      <c r="S266" s="237"/>
      <c r="T266" s="238"/>
      <c r="AT266" s="233" t="s">
        <v>402</v>
      </c>
      <c r="AU266" s="233" t="s">
        <v>87</v>
      </c>
      <c r="AV266" s="12" t="s">
        <v>24</v>
      </c>
      <c r="AW266" s="12" t="s">
        <v>43</v>
      </c>
      <c r="AX266" s="12" t="s">
        <v>80</v>
      </c>
      <c r="AY266" s="233" t="s">
        <v>281</v>
      </c>
    </row>
    <row r="267" s="13" customFormat="1">
      <c r="B267" s="239"/>
      <c r="D267" s="216" t="s">
        <v>402</v>
      </c>
      <c r="E267" s="240" t="s">
        <v>5</v>
      </c>
      <c r="F267" s="241" t="s">
        <v>9130</v>
      </c>
      <c r="H267" s="242">
        <v>18.100000000000001</v>
      </c>
      <c r="I267" s="243"/>
      <c r="L267" s="239"/>
      <c r="M267" s="244"/>
      <c r="N267" s="245"/>
      <c r="O267" s="245"/>
      <c r="P267" s="245"/>
      <c r="Q267" s="245"/>
      <c r="R267" s="245"/>
      <c r="S267" s="245"/>
      <c r="T267" s="246"/>
      <c r="AT267" s="240" t="s">
        <v>402</v>
      </c>
      <c r="AU267" s="240" t="s">
        <v>87</v>
      </c>
      <c r="AV267" s="13" t="s">
        <v>87</v>
      </c>
      <c r="AW267" s="13" t="s">
        <v>43</v>
      </c>
      <c r="AX267" s="13" t="s">
        <v>80</v>
      </c>
      <c r="AY267" s="240" t="s">
        <v>281</v>
      </c>
    </row>
    <row r="268" s="14" customFormat="1">
      <c r="B268" s="247"/>
      <c r="D268" s="216" t="s">
        <v>402</v>
      </c>
      <c r="E268" s="248" t="s">
        <v>5</v>
      </c>
      <c r="F268" s="249" t="s">
        <v>405</v>
      </c>
      <c r="H268" s="250">
        <v>18.100000000000001</v>
      </c>
      <c r="I268" s="251"/>
      <c r="L268" s="247"/>
      <c r="M268" s="252"/>
      <c r="N268" s="253"/>
      <c r="O268" s="253"/>
      <c r="P268" s="253"/>
      <c r="Q268" s="253"/>
      <c r="R268" s="253"/>
      <c r="S268" s="253"/>
      <c r="T268" s="254"/>
      <c r="AT268" s="248" t="s">
        <v>402</v>
      </c>
      <c r="AU268" s="248" t="s">
        <v>87</v>
      </c>
      <c r="AV268" s="14" t="s">
        <v>286</v>
      </c>
      <c r="AW268" s="14" t="s">
        <v>43</v>
      </c>
      <c r="AX268" s="14" t="s">
        <v>24</v>
      </c>
      <c r="AY268" s="248" t="s">
        <v>281</v>
      </c>
    </row>
    <row r="269" s="1" customFormat="1" ht="25.5" customHeight="1">
      <c r="B269" s="203"/>
      <c r="C269" s="204" t="s">
        <v>685</v>
      </c>
      <c r="D269" s="204" t="s">
        <v>282</v>
      </c>
      <c r="E269" s="205" t="s">
        <v>9177</v>
      </c>
      <c r="F269" s="206" t="s">
        <v>9178</v>
      </c>
      <c r="G269" s="207" t="s">
        <v>470</v>
      </c>
      <c r="H269" s="208">
        <v>9.9619999999999997</v>
      </c>
      <c r="I269" s="209"/>
      <c r="J269" s="210">
        <f>ROUND(I269*H269,2)</f>
        <v>0</v>
      </c>
      <c r="K269" s="206" t="s">
        <v>389</v>
      </c>
      <c r="L269" s="48"/>
      <c r="M269" s="211" t="s">
        <v>5</v>
      </c>
      <c r="N269" s="212" t="s">
        <v>51</v>
      </c>
      <c r="O269" s="49"/>
      <c r="P269" s="213">
        <f>O269*H269</f>
        <v>0</v>
      </c>
      <c r="Q269" s="213">
        <v>0</v>
      </c>
      <c r="R269" s="213">
        <f>Q269*H269</f>
        <v>0</v>
      </c>
      <c r="S269" s="213">
        <v>0</v>
      </c>
      <c r="T269" s="214">
        <f>S269*H269</f>
        <v>0</v>
      </c>
      <c r="AR269" s="26" t="s">
        <v>354</v>
      </c>
      <c r="AT269" s="26" t="s">
        <v>282</v>
      </c>
      <c r="AU269" s="26" t="s">
        <v>87</v>
      </c>
      <c r="AY269" s="26" t="s">
        <v>281</v>
      </c>
      <c r="BE269" s="215">
        <f>IF(N269="základní",J269,0)</f>
        <v>0</v>
      </c>
      <c r="BF269" s="215">
        <f>IF(N269="snížená",J269,0)</f>
        <v>0</v>
      </c>
      <c r="BG269" s="215">
        <f>IF(N269="zákl. přenesená",J269,0)</f>
        <v>0</v>
      </c>
      <c r="BH269" s="215">
        <f>IF(N269="sníž. přenesená",J269,0)</f>
        <v>0</v>
      </c>
      <c r="BI269" s="215">
        <f>IF(N269="nulová",J269,0)</f>
        <v>0</v>
      </c>
      <c r="BJ269" s="26" t="s">
        <v>24</v>
      </c>
      <c r="BK269" s="215">
        <f>ROUND(I269*H269,2)</f>
        <v>0</v>
      </c>
      <c r="BL269" s="26" t="s">
        <v>354</v>
      </c>
      <c r="BM269" s="26" t="s">
        <v>9179</v>
      </c>
    </row>
    <row r="270" s="1" customFormat="1">
      <c r="B270" s="48"/>
      <c r="D270" s="216" t="s">
        <v>288</v>
      </c>
      <c r="F270" s="217" t="s">
        <v>9180</v>
      </c>
      <c r="I270" s="218"/>
      <c r="L270" s="48"/>
      <c r="M270" s="219"/>
      <c r="N270" s="49"/>
      <c r="O270" s="49"/>
      <c r="P270" s="49"/>
      <c r="Q270" s="49"/>
      <c r="R270" s="49"/>
      <c r="S270" s="49"/>
      <c r="T270" s="87"/>
      <c r="AT270" s="26" t="s">
        <v>288</v>
      </c>
      <c r="AU270" s="26" t="s">
        <v>87</v>
      </c>
    </row>
    <row r="271" s="10" customFormat="1" ht="29.88" customHeight="1">
      <c r="B271" s="192"/>
      <c r="D271" s="193" t="s">
        <v>79</v>
      </c>
      <c r="E271" s="230" t="s">
        <v>2775</v>
      </c>
      <c r="F271" s="230" t="s">
        <v>2776</v>
      </c>
      <c r="I271" s="195"/>
      <c r="J271" s="231">
        <f>BK271</f>
        <v>0</v>
      </c>
      <c r="L271" s="192"/>
      <c r="M271" s="197"/>
      <c r="N271" s="198"/>
      <c r="O271" s="198"/>
      <c r="P271" s="199">
        <f>SUM(P272:P301)</f>
        <v>0</v>
      </c>
      <c r="Q271" s="198"/>
      <c r="R271" s="199">
        <f>SUM(R272:R301)</f>
        <v>0.14183199999999999</v>
      </c>
      <c r="S271" s="198"/>
      <c r="T271" s="200">
        <f>SUM(T272:T301)</f>
        <v>0</v>
      </c>
      <c r="AR271" s="193" t="s">
        <v>87</v>
      </c>
      <c r="AT271" s="201" t="s">
        <v>79</v>
      </c>
      <c r="AU271" s="201" t="s">
        <v>24</v>
      </c>
      <c r="AY271" s="193" t="s">
        <v>281</v>
      </c>
      <c r="BK271" s="202">
        <f>SUM(BK272:BK301)</f>
        <v>0</v>
      </c>
    </row>
    <row r="272" s="1" customFormat="1" ht="25.5" customHeight="1">
      <c r="B272" s="203"/>
      <c r="C272" s="204" t="s">
        <v>692</v>
      </c>
      <c r="D272" s="204" t="s">
        <v>282</v>
      </c>
      <c r="E272" s="205" t="s">
        <v>9181</v>
      </c>
      <c r="F272" s="206" t="s">
        <v>9182</v>
      </c>
      <c r="G272" s="207" t="s">
        <v>388</v>
      </c>
      <c r="H272" s="208">
        <v>10.5</v>
      </c>
      <c r="I272" s="209"/>
      <c r="J272" s="210">
        <f>ROUND(I272*H272,2)</f>
        <v>0</v>
      </c>
      <c r="K272" s="206" t="s">
        <v>389</v>
      </c>
      <c r="L272" s="48"/>
      <c r="M272" s="211" t="s">
        <v>5</v>
      </c>
      <c r="N272" s="212" t="s">
        <v>51</v>
      </c>
      <c r="O272" s="49"/>
      <c r="P272" s="213">
        <f>O272*H272</f>
        <v>0</v>
      </c>
      <c r="Q272" s="213">
        <v>0.0076</v>
      </c>
      <c r="R272" s="213">
        <f>Q272*H272</f>
        <v>0.079799999999999996</v>
      </c>
      <c r="S272" s="213">
        <v>0</v>
      </c>
      <c r="T272" s="214">
        <f>S272*H272</f>
        <v>0</v>
      </c>
      <c r="AR272" s="26" t="s">
        <v>354</v>
      </c>
      <c r="AT272" s="26" t="s">
        <v>282</v>
      </c>
      <c r="AU272" s="26" t="s">
        <v>87</v>
      </c>
      <c r="AY272" s="26" t="s">
        <v>281</v>
      </c>
      <c r="BE272" s="215">
        <f>IF(N272="základní",J272,0)</f>
        <v>0</v>
      </c>
      <c r="BF272" s="215">
        <f>IF(N272="snížená",J272,0)</f>
        <v>0</v>
      </c>
      <c r="BG272" s="215">
        <f>IF(N272="zákl. přenesená",J272,0)</f>
        <v>0</v>
      </c>
      <c r="BH272" s="215">
        <f>IF(N272="sníž. přenesená",J272,0)</f>
        <v>0</v>
      </c>
      <c r="BI272" s="215">
        <f>IF(N272="nulová",J272,0)</f>
        <v>0</v>
      </c>
      <c r="BJ272" s="26" t="s">
        <v>24</v>
      </c>
      <c r="BK272" s="215">
        <f>ROUND(I272*H272,2)</f>
        <v>0</v>
      </c>
      <c r="BL272" s="26" t="s">
        <v>354</v>
      </c>
      <c r="BM272" s="26" t="s">
        <v>9183</v>
      </c>
    </row>
    <row r="273" s="1" customFormat="1">
      <c r="B273" s="48"/>
      <c r="D273" s="216" t="s">
        <v>288</v>
      </c>
      <c r="F273" s="217" t="s">
        <v>9184</v>
      </c>
      <c r="I273" s="218"/>
      <c r="L273" s="48"/>
      <c r="M273" s="219"/>
      <c r="N273" s="49"/>
      <c r="O273" s="49"/>
      <c r="P273" s="49"/>
      <c r="Q273" s="49"/>
      <c r="R273" s="49"/>
      <c r="S273" s="49"/>
      <c r="T273" s="87"/>
      <c r="AT273" s="26" t="s">
        <v>288</v>
      </c>
      <c r="AU273" s="26" t="s">
        <v>87</v>
      </c>
    </row>
    <row r="274" s="12" customFormat="1">
      <c r="B274" s="232"/>
      <c r="D274" s="216" t="s">
        <v>402</v>
      </c>
      <c r="E274" s="233" t="s">
        <v>5</v>
      </c>
      <c r="F274" s="234" t="s">
        <v>884</v>
      </c>
      <c r="H274" s="233" t="s">
        <v>5</v>
      </c>
      <c r="I274" s="235"/>
      <c r="L274" s="232"/>
      <c r="M274" s="236"/>
      <c r="N274" s="237"/>
      <c r="O274" s="237"/>
      <c r="P274" s="237"/>
      <c r="Q274" s="237"/>
      <c r="R274" s="237"/>
      <c r="S274" s="237"/>
      <c r="T274" s="238"/>
      <c r="AT274" s="233" t="s">
        <v>402</v>
      </c>
      <c r="AU274" s="233" t="s">
        <v>87</v>
      </c>
      <c r="AV274" s="12" t="s">
        <v>24</v>
      </c>
      <c r="AW274" s="12" t="s">
        <v>43</v>
      </c>
      <c r="AX274" s="12" t="s">
        <v>80</v>
      </c>
      <c r="AY274" s="233" t="s">
        <v>281</v>
      </c>
    </row>
    <row r="275" s="13" customFormat="1">
      <c r="B275" s="239"/>
      <c r="D275" s="216" t="s">
        <v>402</v>
      </c>
      <c r="E275" s="240" t="s">
        <v>5</v>
      </c>
      <c r="F275" s="241" t="s">
        <v>9107</v>
      </c>
      <c r="H275" s="242">
        <v>10.5</v>
      </c>
      <c r="I275" s="243"/>
      <c r="L275" s="239"/>
      <c r="M275" s="244"/>
      <c r="N275" s="245"/>
      <c r="O275" s="245"/>
      <c r="P275" s="245"/>
      <c r="Q275" s="245"/>
      <c r="R275" s="245"/>
      <c r="S275" s="245"/>
      <c r="T275" s="246"/>
      <c r="AT275" s="240" t="s">
        <v>402</v>
      </c>
      <c r="AU275" s="240" t="s">
        <v>87</v>
      </c>
      <c r="AV275" s="13" t="s">
        <v>87</v>
      </c>
      <c r="AW275" s="13" t="s">
        <v>43</v>
      </c>
      <c r="AX275" s="13" t="s">
        <v>80</v>
      </c>
      <c r="AY275" s="240" t="s">
        <v>281</v>
      </c>
    </row>
    <row r="276" s="14" customFormat="1">
      <c r="B276" s="247"/>
      <c r="D276" s="216" t="s">
        <v>402</v>
      </c>
      <c r="E276" s="248" t="s">
        <v>5</v>
      </c>
      <c r="F276" s="249" t="s">
        <v>405</v>
      </c>
      <c r="H276" s="250">
        <v>10.5</v>
      </c>
      <c r="I276" s="251"/>
      <c r="L276" s="247"/>
      <c r="M276" s="252"/>
      <c r="N276" s="253"/>
      <c r="O276" s="253"/>
      <c r="P276" s="253"/>
      <c r="Q276" s="253"/>
      <c r="R276" s="253"/>
      <c r="S276" s="253"/>
      <c r="T276" s="254"/>
      <c r="AT276" s="248" t="s">
        <v>402</v>
      </c>
      <c r="AU276" s="248" t="s">
        <v>87</v>
      </c>
      <c r="AV276" s="14" t="s">
        <v>286</v>
      </c>
      <c r="AW276" s="14" t="s">
        <v>43</v>
      </c>
      <c r="AX276" s="14" t="s">
        <v>24</v>
      </c>
      <c r="AY276" s="248" t="s">
        <v>281</v>
      </c>
    </row>
    <row r="277" s="1" customFormat="1" ht="16.5" customHeight="1">
      <c r="B277" s="203"/>
      <c r="C277" s="204" t="s">
        <v>699</v>
      </c>
      <c r="D277" s="204" t="s">
        <v>282</v>
      </c>
      <c r="E277" s="205" t="s">
        <v>9185</v>
      </c>
      <c r="F277" s="206" t="s">
        <v>9186</v>
      </c>
      <c r="G277" s="207" t="s">
        <v>515</v>
      </c>
      <c r="H277" s="208">
        <v>1</v>
      </c>
      <c r="I277" s="209"/>
      <c r="J277" s="210">
        <f>ROUND(I277*H277,2)</f>
        <v>0</v>
      </c>
      <c r="K277" s="206" t="s">
        <v>389</v>
      </c>
      <c r="L277" s="48"/>
      <c r="M277" s="211" t="s">
        <v>5</v>
      </c>
      <c r="N277" s="212" t="s">
        <v>51</v>
      </c>
      <c r="O277" s="49"/>
      <c r="P277" s="213">
        <f>O277*H277</f>
        <v>0</v>
      </c>
      <c r="Q277" s="213">
        <v>0</v>
      </c>
      <c r="R277" s="213">
        <f>Q277*H277</f>
        <v>0</v>
      </c>
      <c r="S277" s="213">
        <v>0</v>
      </c>
      <c r="T277" s="214">
        <f>S277*H277</f>
        <v>0</v>
      </c>
      <c r="AR277" s="26" t="s">
        <v>354</v>
      </c>
      <c r="AT277" s="26" t="s">
        <v>282</v>
      </c>
      <c r="AU277" s="26" t="s">
        <v>87</v>
      </c>
      <c r="AY277" s="26" t="s">
        <v>281</v>
      </c>
      <c r="BE277" s="215">
        <f>IF(N277="základní",J277,0)</f>
        <v>0</v>
      </c>
      <c r="BF277" s="215">
        <f>IF(N277="snížená",J277,0)</f>
        <v>0</v>
      </c>
      <c r="BG277" s="215">
        <f>IF(N277="zákl. přenesená",J277,0)</f>
        <v>0</v>
      </c>
      <c r="BH277" s="215">
        <f>IF(N277="sníž. přenesená",J277,0)</f>
        <v>0</v>
      </c>
      <c r="BI277" s="215">
        <f>IF(N277="nulová",J277,0)</f>
        <v>0</v>
      </c>
      <c r="BJ277" s="26" t="s">
        <v>24</v>
      </c>
      <c r="BK277" s="215">
        <f>ROUND(I277*H277,2)</f>
        <v>0</v>
      </c>
      <c r="BL277" s="26" t="s">
        <v>354</v>
      </c>
      <c r="BM277" s="26" t="s">
        <v>9187</v>
      </c>
    </row>
    <row r="278" s="1" customFormat="1">
      <c r="B278" s="48"/>
      <c r="D278" s="216" t="s">
        <v>288</v>
      </c>
      <c r="F278" s="217" t="s">
        <v>9188</v>
      </c>
      <c r="I278" s="218"/>
      <c r="L278" s="48"/>
      <c r="M278" s="219"/>
      <c r="N278" s="49"/>
      <c r="O278" s="49"/>
      <c r="P278" s="49"/>
      <c r="Q278" s="49"/>
      <c r="R278" s="49"/>
      <c r="S278" s="49"/>
      <c r="T278" s="87"/>
      <c r="AT278" s="26" t="s">
        <v>288</v>
      </c>
      <c r="AU278" s="26" t="s">
        <v>87</v>
      </c>
    </row>
    <row r="279" s="12" customFormat="1">
      <c r="B279" s="232"/>
      <c r="D279" s="216" t="s">
        <v>402</v>
      </c>
      <c r="E279" s="233" t="s">
        <v>5</v>
      </c>
      <c r="F279" s="234" t="s">
        <v>884</v>
      </c>
      <c r="H279" s="233" t="s">
        <v>5</v>
      </c>
      <c r="I279" s="235"/>
      <c r="L279" s="232"/>
      <c r="M279" s="236"/>
      <c r="N279" s="237"/>
      <c r="O279" s="237"/>
      <c r="P279" s="237"/>
      <c r="Q279" s="237"/>
      <c r="R279" s="237"/>
      <c r="S279" s="237"/>
      <c r="T279" s="238"/>
      <c r="AT279" s="233" t="s">
        <v>402</v>
      </c>
      <c r="AU279" s="233" t="s">
        <v>87</v>
      </c>
      <c r="AV279" s="12" t="s">
        <v>24</v>
      </c>
      <c r="AW279" s="12" t="s">
        <v>43</v>
      </c>
      <c r="AX279" s="12" t="s">
        <v>80</v>
      </c>
      <c r="AY279" s="233" t="s">
        <v>281</v>
      </c>
    </row>
    <row r="280" s="13" customFormat="1">
      <c r="B280" s="239"/>
      <c r="D280" s="216" t="s">
        <v>402</v>
      </c>
      <c r="E280" s="240" t="s">
        <v>5</v>
      </c>
      <c r="F280" s="241" t="s">
        <v>24</v>
      </c>
      <c r="H280" s="242">
        <v>1</v>
      </c>
      <c r="I280" s="243"/>
      <c r="L280" s="239"/>
      <c r="M280" s="244"/>
      <c r="N280" s="245"/>
      <c r="O280" s="245"/>
      <c r="P280" s="245"/>
      <c r="Q280" s="245"/>
      <c r="R280" s="245"/>
      <c r="S280" s="245"/>
      <c r="T280" s="246"/>
      <c r="AT280" s="240" t="s">
        <v>402</v>
      </c>
      <c r="AU280" s="240" t="s">
        <v>87</v>
      </c>
      <c r="AV280" s="13" t="s">
        <v>87</v>
      </c>
      <c r="AW280" s="13" t="s">
        <v>43</v>
      </c>
      <c r="AX280" s="13" t="s">
        <v>80</v>
      </c>
      <c r="AY280" s="240" t="s">
        <v>281</v>
      </c>
    </row>
    <row r="281" s="14" customFormat="1">
      <c r="B281" s="247"/>
      <c r="D281" s="216" t="s">
        <v>402</v>
      </c>
      <c r="E281" s="248" t="s">
        <v>5</v>
      </c>
      <c r="F281" s="249" t="s">
        <v>405</v>
      </c>
      <c r="H281" s="250">
        <v>1</v>
      </c>
      <c r="I281" s="251"/>
      <c r="L281" s="247"/>
      <c r="M281" s="252"/>
      <c r="N281" s="253"/>
      <c r="O281" s="253"/>
      <c r="P281" s="253"/>
      <c r="Q281" s="253"/>
      <c r="R281" s="253"/>
      <c r="S281" s="253"/>
      <c r="T281" s="254"/>
      <c r="AT281" s="248" t="s">
        <v>402</v>
      </c>
      <c r="AU281" s="248" t="s">
        <v>87</v>
      </c>
      <c r="AV281" s="14" t="s">
        <v>286</v>
      </c>
      <c r="AW281" s="14" t="s">
        <v>43</v>
      </c>
      <c r="AX281" s="14" t="s">
        <v>24</v>
      </c>
      <c r="AY281" s="248" t="s">
        <v>281</v>
      </c>
    </row>
    <row r="282" s="1" customFormat="1" ht="16.5" customHeight="1">
      <c r="B282" s="203"/>
      <c r="C282" s="255" t="s">
        <v>704</v>
      </c>
      <c r="D282" s="255" t="s">
        <v>512</v>
      </c>
      <c r="E282" s="256" t="s">
        <v>9189</v>
      </c>
      <c r="F282" s="257" t="s">
        <v>9190</v>
      </c>
      <c r="G282" s="258" t="s">
        <v>515</v>
      </c>
      <c r="H282" s="259">
        <v>1</v>
      </c>
      <c r="I282" s="260"/>
      <c r="J282" s="261">
        <f>ROUND(I282*H282,2)</f>
        <v>0</v>
      </c>
      <c r="K282" s="257" t="s">
        <v>389</v>
      </c>
      <c r="L282" s="262"/>
      <c r="M282" s="263" t="s">
        <v>5</v>
      </c>
      <c r="N282" s="264" t="s">
        <v>51</v>
      </c>
      <c r="O282" s="49"/>
      <c r="P282" s="213">
        <f>O282*H282</f>
        <v>0</v>
      </c>
      <c r="Q282" s="213">
        <v>0.0089999999999999993</v>
      </c>
      <c r="R282" s="213">
        <f>Q282*H282</f>
        <v>0.0089999999999999993</v>
      </c>
      <c r="S282" s="213">
        <v>0</v>
      </c>
      <c r="T282" s="214">
        <f>S282*H282</f>
        <v>0</v>
      </c>
      <c r="AR282" s="26" t="s">
        <v>738</v>
      </c>
      <c r="AT282" s="26" t="s">
        <v>512</v>
      </c>
      <c r="AU282" s="26" t="s">
        <v>87</v>
      </c>
      <c r="AY282" s="26" t="s">
        <v>281</v>
      </c>
      <c r="BE282" s="215">
        <f>IF(N282="základní",J282,0)</f>
        <v>0</v>
      </c>
      <c r="BF282" s="215">
        <f>IF(N282="snížená",J282,0)</f>
        <v>0</v>
      </c>
      <c r="BG282" s="215">
        <f>IF(N282="zákl. přenesená",J282,0)</f>
        <v>0</v>
      </c>
      <c r="BH282" s="215">
        <f>IF(N282="sníž. přenesená",J282,0)</f>
        <v>0</v>
      </c>
      <c r="BI282" s="215">
        <f>IF(N282="nulová",J282,0)</f>
        <v>0</v>
      </c>
      <c r="BJ282" s="26" t="s">
        <v>24</v>
      </c>
      <c r="BK282" s="215">
        <f>ROUND(I282*H282,2)</f>
        <v>0</v>
      </c>
      <c r="BL282" s="26" t="s">
        <v>354</v>
      </c>
      <c r="BM282" s="26" t="s">
        <v>9191</v>
      </c>
    </row>
    <row r="283" s="1" customFormat="1" ht="25.5" customHeight="1">
      <c r="B283" s="203"/>
      <c r="C283" s="204" t="s">
        <v>717</v>
      </c>
      <c r="D283" s="204" t="s">
        <v>282</v>
      </c>
      <c r="E283" s="205" t="s">
        <v>9192</v>
      </c>
      <c r="F283" s="206" t="s">
        <v>9193</v>
      </c>
      <c r="G283" s="207" t="s">
        <v>394</v>
      </c>
      <c r="H283" s="208">
        <v>6</v>
      </c>
      <c r="I283" s="209"/>
      <c r="J283" s="210">
        <f>ROUND(I283*H283,2)</f>
        <v>0</v>
      </c>
      <c r="K283" s="206" t="s">
        <v>5</v>
      </c>
      <c r="L283" s="48"/>
      <c r="M283" s="211" t="s">
        <v>5</v>
      </c>
      <c r="N283" s="212" t="s">
        <v>51</v>
      </c>
      <c r="O283" s="49"/>
      <c r="P283" s="213">
        <f>O283*H283</f>
        <v>0</v>
      </c>
      <c r="Q283" s="213">
        <v>0.0023999999999999998</v>
      </c>
      <c r="R283" s="213">
        <f>Q283*H283</f>
        <v>0.0144</v>
      </c>
      <c r="S283" s="213">
        <v>0</v>
      </c>
      <c r="T283" s="214">
        <f>S283*H283</f>
        <v>0</v>
      </c>
      <c r="AR283" s="26" t="s">
        <v>354</v>
      </c>
      <c r="AT283" s="26" t="s">
        <v>282</v>
      </c>
      <c r="AU283" s="26" t="s">
        <v>87</v>
      </c>
      <c r="AY283" s="26" t="s">
        <v>281</v>
      </c>
      <c r="BE283" s="215">
        <f>IF(N283="základní",J283,0)</f>
        <v>0</v>
      </c>
      <c r="BF283" s="215">
        <f>IF(N283="snížená",J283,0)</f>
        <v>0</v>
      </c>
      <c r="BG283" s="215">
        <f>IF(N283="zákl. přenesená",J283,0)</f>
        <v>0</v>
      </c>
      <c r="BH283" s="215">
        <f>IF(N283="sníž. přenesená",J283,0)</f>
        <v>0</v>
      </c>
      <c r="BI283" s="215">
        <f>IF(N283="nulová",J283,0)</f>
        <v>0</v>
      </c>
      <c r="BJ283" s="26" t="s">
        <v>24</v>
      </c>
      <c r="BK283" s="215">
        <f>ROUND(I283*H283,2)</f>
        <v>0</v>
      </c>
      <c r="BL283" s="26" t="s">
        <v>354</v>
      </c>
      <c r="BM283" s="26" t="s">
        <v>9194</v>
      </c>
    </row>
    <row r="284" s="1" customFormat="1">
      <c r="B284" s="48"/>
      <c r="D284" s="216" t="s">
        <v>288</v>
      </c>
      <c r="F284" s="217" t="s">
        <v>9193</v>
      </c>
      <c r="I284" s="218"/>
      <c r="L284" s="48"/>
      <c r="M284" s="219"/>
      <c r="N284" s="49"/>
      <c r="O284" s="49"/>
      <c r="P284" s="49"/>
      <c r="Q284" s="49"/>
      <c r="R284" s="49"/>
      <c r="S284" s="49"/>
      <c r="T284" s="87"/>
      <c r="AT284" s="26" t="s">
        <v>288</v>
      </c>
      <c r="AU284" s="26" t="s">
        <v>87</v>
      </c>
    </row>
    <row r="285" s="12" customFormat="1">
      <c r="B285" s="232"/>
      <c r="D285" s="216" t="s">
        <v>402</v>
      </c>
      <c r="E285" s="233" t="s">
        <v>5</v>
      </c>
      <c r="F285" s="234" t="s">
        <v>884</v>
      </c>
      <c r="H285" s="233" t="s">
        <v>5</v>
      </c>
      <c r="I285" s="235"/>
      <c r="L285" s="232"/>
      <c r="M285" s="236"/>
      <c r="N285" s="237"/>
      <c r="O285" s="237"/>
      <c r="P285" s="237"/>
      <c r="Q285" s="237"/>
      <c r="R285" s="237"/>
      <c r="S285" s="237"/>
      <c r="T285" s="238"/>
      <c r="AT285" s="233" t="s">
        <v>402</v>
      </c>
      <c r="AU285" s="233" t="s">
        <v>87</v>
      </c>
      <c r="AV285" s="12" t="s">
        <v>24</v>
      </c>
      <c r="AW285" s="12" t="s">
        <v>43</v>
      </c>
      <c r="AX285" s="12" t="s">
        <v>80</v>
      </c>
      <c r="AY285" s="233" t="s">
        <v>281</v>
      </c>
    </row>
    <row r="286" s="13" customFormat="1">
      <c r="B286" s="239"/>
      <c r="D286" s="216" t="s">
        <v>402</v>
      </c>
      <c r="E286" s="240" t="s">
        <v>5</v>
      </c>
      <c r="F286" s="241" t="s">
        <v>9195</v>
      </c>
      <c r="H286" s="242">
        <v>6</v>
      </c>
      <c r="I286" s="243"/>
      <c r="L286" s="239"/>
      <c r="M286" s="244"/>
      <c r="N286" s="245"/>
      <c r="O286" s="245"/>
      <c r="P286" s="245"/>
      <c r="Q286" s="245"/>
      <c r="R286" s="245"/>
      <c r="S286" s="245"/>
      <c r="T286" s="246"/>
      <c r="AT286" s="240" t="s">
        <v>402</v>
      </c>
      <c r="AU286" s="240" t="s">
        <v>87</v>
      </c>
      <c r="AV286" s="13" t="s">
        <v>87</v>
      </c>
      <c r="AW286" s="13" t="s">
        <v>43</v>
      </c>
      <c r="AX286" s="13" t="s">
        <v>80</v>
      </c>
      <c r="AY286" s="240" t="s">
        <v>281</v>
      </c>
    </row>
    <row r="287" s="14" customFormat="1">
      <c r="B287" s="247"/>
      <c r="D287" s="216" t="s">
        <v>402</v>
      </c>
      <c r="E287" s="248" t="s">
        <v>5</v>
      </c>
      <c r="F287" s="249" t="s">
        <v>405</v>
      </c>
      <c r="H287" s="250">
        <v>6</v>
      </c>
      <c r="I287" s="251"/>
      <c r="L287" s="247"/>
      <c r="M287" s="252"/>
      <c r="N287" s="253"/>
      <c r="O287" s="253"/>
      <c r="P287" s="253"/>
      <c r="Q287" s="253"/>
      <c r="R287" s="253"/>
      <c r="S287" s="253"/>
      <c r="T287" s="254"/>
      <c r="AT287" s="248" t="s">
        <v>402</v>
      </c>
      <c r="AU287" s="248" t="s">
        <v>87</v>
      </c>
      <c r="AV287" s="14" t="s">
        <v>286</v>
      </c>
      <c r="AW287" s="14" t="s">
        <v>43</v>
      </c>
      <c r="AX287" s="14" t="s">
        <v>24</v>
      </c>
      <c r="AY287" s="248" t="s">
        <v>281</v>
      </c>
    </row>
    <row r="288" s="1" customFormat="1" ht="25.5" customHeight="1">
      <c r="B288" s="203"/>
      <c r="C288" s="204" t="s">
        <v>721</v>
      </c>
      <c r="D288" s="204" t="s">
        <v>282</v>
      </c>
      <c r="E288" s="205" t="s">
        <v>9196</v>
      </c>
      <c r="F288" s="206" t="s">
        <v>9197</v>
      </c>
      <c r="G288" s="207" t="s">
        <v>388</v>
      </c>
      <c r="H288" s="208">
        <v>2.1000000000000001</v>
      </c>
      <c r="I288" s="209"/>
      <c r="J288" s="210">
        <f>ROUND(I288*H288,2)</f>
        <v>0</v>
      </c>
      <c r="K288" s="206" t="s">
        <v>389</v>
      </c>
      <c r="L288" s="48"/>
      <c r="M288" s="211" t="s">
        <v>5</v>
      </c>
      <c r="N288" s="212" t="s">
        <v>51</v>
      </c>
      <c r="O288" s="49"/>
      <c r="P288" s="213">
        <f>O288*H288</f>
        <v>0</v>
      </c>
      <c r="Q288" s="213">
        <v>0.01082</v>
      </c>
      <c r="R288" s="213">
        <f>Q288*H288</f>
        <v>0.022721999999999999</v>
      </c>
      <c r="S288" s="213">
        <v>0</v>
      </c>
      <c r="T288" s="214">
        <f>S288*H288</f>
        <v>0</v>
      </c>
      <c r="AR288" s="26" t="s">
        <v>354</v>
      </c>
      <c r="AT288" s="26" t="s">
        <v>282</v>
      </c>
      <c r="AU288" s="26" t="s">
        <v>87</v>
      </c>
      <c r="AY288" s="26" t="s">
        <v>281</v>
      </c>
      <c r="BE288" s="215">
        <f>IF(N288="základní",J288,0)</f>
        <v>0</v>
      </c>
      <c r="BF288" s="215">
        <f>IF(N288="snížená",J288,0)</f>
        <v>0</v>
      </c>
      <c r="BG288" s="215">
        <f>IF(N288="zákl. přenesená",J288,0)</f>
        <v>0</v>
      </c>
      <c r="BH288" s="215">
        <f>IF(N288="sníž. přenesená",J288,0)</f>
        <v>0</v>
      </c>
      <c r="BI288" s="215">
        <f>IF(N288="nulová",J288,0)</f>
        <v>0</v>
      </c>
      <c r="BJ288" s="26" t="s">
        <v>24</v>
      </c>
      <c r="BK288" s="215">
        <f>ROUND(I288*H288,2)</f>
        <v>0</v>
      </c>
      <c r="BL288" s="26" t="s">
        <v>354</v>
      </c>
      <c r="BM288" s="26" t="s">
        <v>9198</v>
      </c>
    </row>
    <row r="289" s="1" customFormat="1">
      <c r="B289" s="48"/>
      <c r="D289" s="216" t="s">
        <v>288</v>
      </c>
      <c r="F289" s="217" t="s">
        <v>9199</v>
      </c>
      <c r="I289" s="218"/>
      <c r="L289" s="48"/>
      <c r="M289" s="219"/>
      <c r="N289" s="49"/>
      <c r="O289" s="49"/>
      <c r="P289" s="49"/>
      <c r="Q289" s="49"/>
      <c r="R289" s="49"/>
      <c r="S289" s="49"/>
      <c r="T289" s="87"/>
      <c r="AT289" s="26" t="s">
        <v>288</v>
      </c>
      <c r="AU289" s="26" t="s">
        <v>87</v>
      </c>
    </row>
    <row r="290" s="12" customFormat="1">
      <c r="B290" s="232"/>
      <c r="D290" s="216" t="s">
        <v>402</v>
      </c>
      <c r="E290" s="233" t="s">
        <v>5</v>
      </c>
      <c r="F290" s="234" t="s">
        <v>9200</v>
      </c>
      <c r="H290" s="233" t="s">
        <v>5</v>
      </c>
      <c r="I290" s="235"/>
      <c r="L290" s="232"/>
      <c r="M290" s="236"/>
      <c r="N290" s="237"/>
      <c r="O290" s="237"/>
      <c r="P290" s="237"/>
      <c r="Q290" s="237"/>
      <c r="R290" s="237"/>
      <c r="S290" s="237"/>
      <c r="T290" s="238"/>
      <c r="AT290" s="233" t="s">
        <v>402</v>
      </c>
      <c r="AU290" s="233" t="s">
        <v>87</v>
      </c>
      <c r="AV290" s="12" t="s">
        <v>24</v>
      </c>
      <c r="AW290" s="12" t="s">
        <v>43</v>
      </c>
      <c r="AX290" s="12" t="s">
        <v>80</v>
      </c>
      <c r="AY290" s="233" t="s">
        <v>281</v>
      </c>
    </row>
    <row r="291" s="13" customFormat="1">
      <c r="B291" s="239"/>
      <c r="D291" s="216" t="s">
        <v>402</v>
      </c>
      <c r="E291" s="240" t="s">
        <v>5</v>
      </c>
      <c r="F291" s="241" t="s">
        <v>9201</v>
      </c>
      <c r="H291" s="242">
        <v>2.1000000000000001</v>
      </c>
      <c r="I291" s="243"/>
      <c r="L291" s="239"/>
      <c r="M291" s="244"/>
      <c r="N291" s="245"/>
      <c r="O291" s="245"/>
      <c r="P291" s="245"/>
      <c r="Q291" s="245"/>
      <c r="R291" s="245"/>
      <c r="S291" s="245"/>
      <c r="T291" s="246"/>
      <c r="AT291" s="240" t="s">
        <v>402</v>
      </c>
      <c r="AU291" s="240" t="s">
        <v>87</v>
      </c>
      <c r="AV291" s="13" t="s">
        <v>87</v>
      </c>
      <c r="AW291" s="13" t="s">
        <v>43</v>
      </c>
      <c r="AX291" s="13" t="s">
        <v>80</v>
      </c>
      <c r="AY291" s="240" t="s">
        <v>281</v>
      </c>
    </row>
    <row r="292" s="14" customFormat="1">
      <c r="B292" s="247"/>
      <c r="D292" s="216" t="s">
        <v>402</v>
      </c>
      <c r="E292" s="248" t="s">
        <v>5</v>
      </c>
      <c r="F292" s="249" t="s">
        <v>405</v>
      </c>
      <c r="H292" s="250">
        <v>2.1000000000000001</v>
      </c>
      <c r="I292" s="251"/>
      <c r="L292" s="247"/>
      <c r="M292" s="252"/>
      <c r="N292" s="253"/>
      <c r="O292" s="253"/>
      <c r="P292" s="253"/>
      <c r="Q292" s="253"/>
      <c r="R292" s="253"/>
      <c r="S292" s="253"/>
      <c r="T292" s="254"/>
      <c r="AT292" s="248" t="s">
        <v>402</v>
      </c>
      <c r="AU292" s="248" t="s">
        <v>87</v>
      </c>
      <c r="AV292" s="14" t="s">
        <v>286</v>
      </c>
      <c r="AW292" s="14" t="s">
        <v>43</v>
      </c>
      <c r="AX292" s="14" t="s">
        <v>24</v>
      </c>
      <c r="AY292" s="248" t="s">
        <v>281</v>
      </c>
    </row>
    <row r="293" s="1" customFormat="1" ht="16.5" customHeight="1">
      <c r="B293" s="203"/>
      <c r="C293" s="204" t="s">
        <v>727</v>
      </c>
      <c r="D293" s="204" t="s">
        <v>282</v>
      </c>
      <c r="E293" s="205" t="s">
        <v>9202</v>
      </c>
      <c r="F293" s="206" t="s">
        <v>9203</v>
      </c>
      <c r="G293" s="207" t="s">
        <v>394</v>
      </c>
      <c r="H293" s="208">
        <v>9</v>
      </c>
      <c r="I293" s="209"/>
      <c r="J293" s="210">
        <f>ROUND(I293*H293,2)</f>
        <v>0</v>
      </c>
      <c r="K293" s="206" t="s">
        <v>389</v>
      </c>
      <c r="L293" s="48"/>
      <c r="M293" s="211" t="s">
        <v>5</v>
      </c>
      <c r="N293" s="212" t="s">
        <v>51</v>
      </c>
      <c r="O293" s="49"/>
      <c r="P293" s="213">
        <f>O293*H293</f>
        <v>0</v>
      </c>
      <c r="Q293" s="213">
        <v>0.00174</v>
      </c>
      <c r="R293" s="213">
        <f>Q293*H293</f>
        <v>0.01566</v>
      </c>
      <c r="S293" s="213">
        <v>0</v>
      </c>
      <c r="T293" s="214">
        <f>S293*H293</f>
        <v>0</v>
      </c>
      <c r="AR293" s="26" t="s">
        <v>354</v>
      </c>
      <c r="AT293" s="26" t="s">
        <v>282</v>
      </c>
      <c r="AU293" s="26" t="s">
        <v>87</v>
      </c>
      <c r="AY293" s="26" t="s">
        <v>281</v>
      </c>
      <c r="BE293" s="215">
        <f>IF(N293="základní",J293,0)</f>
        <v>0</v>
      </c>
      <c r="BF293" s="215">
        <f>IF(N293="snížená",J293,0)</f>
        <v>0</v>
      </c>
      <c r="BG293" s="215">
        <f>IF(N293="zákl. přenesená",J293,0)</f>
        <v>0</v>
      </c>
      <c r="BH293" s="215">
        <f>IF(N293="sníž. přenesená",J293,0)</f>
        <v>0</v>
      </c>
      <c r="BI293" s="215">
        <f>IF(N293="nulová",J293,0)</f>
        <v>0</v>
      </c>
      <c r="BJ293" s="26" t="s">
        <v>24</v>
      </c>
      <c r="BK293" s="215">
        <f>ROUND(I293*H293,2)</f>
        <v>0</v>
      </c>
      <c r="BL293" s="26" t="s">
        <v>354</v>
      </c>
      <c r="BM293" s="26" t="s">
        <v>9204</v>
      </c>
    </row>
    <row r="294" s="1" customFormat="1">
      <c r="B294" s="48"/>
      <c r="D294" s="216" t="s">
        <v>288</v>
      </c>
      <c r="F294" s="217" t="s">
        <v>9205</v>
      </c>
      <c r="I294" s="218"/>
      <c r="L294" s="48"/>
      <c r="M294" s="219"/>
      <c r="N294" s="49"/>
      <c r="O294" s="49"/>
      <c r="P294" s="49"/>
      <c r="Q294" s="49"/>
      <c r="R294" s="49"/>
      <c r="S294" s="49"/>
      <c r="T294" s="87"/>
      <c r="AT294" s="26" t="s">
        <v>288</v>
      </c>
      <c r="AU294" s="26" t="s">
        <v>87</v>
      </c>
    </row>
    <row r="295" s="12" customFormat="1">
      <c r="B295" s="232"/>
      <c r="D295" s="216" t="s">
        <v>402</v>
      </c>
      <c r="E295" s="233" t="s">
        <v>5</v>
      </c>
      <c r="F295" s="234" t="s">
        <v>884</v>
      </c>
      <c r="H295" s="233" t="s">
        <v>5</v>
      </c>
      <c r="I295" s="235"/>
      <c r="L295" s="232"/>
      <c r="M295" s="236"/>
      <c r="N295" s="237"/>
      <c r="O295" s="237"/>
      <c r="P295" s="237"/>
      <c r="Q295" s="237"/>
      <c r="R295" s="237"/>
      <c r="S295" s="237"/>
      <c r="T295" s="238"/>
      <c r="AT295" s="233" t="s">
        <v>402</v>
      </c>
      <c r="AU295" s="233" t="s">
        <v>87</v>
      </c>
      <c r="AV295" s="12" t="s">
        <v>24</v>
      </c>
      <c r="AW295" s="12" t="s">
        <v>43</v>
      </c>
      <c r="AX295" s="12" t="s">
        <v>80</v>
      </c>
      <c r="AY295" s="233" t="s">
        <v>281</v>
      </c>
    </row>
    <row r="296" s="13" customFormat="1">
      <c r="B296" s="239"/>
      <c r="D296" s="216" t="s">
        <v>402</v>
      </c>
      <c r="E296" s="240" t="s">
        <v>5</v>
      </c>
      <c r="F296" s="241" t="s">
        <v>9206</v>
      </c>
      <c r="H296" s="242">
        <v>9</v>
      </c>
      <c r="I296" s="243"/>
      <c r="L296" s="239"/>
      <c r="M296" s="244"/>
      <c r="N296" s="245"/>
      <c r="O296" s="245"/>
      <c r="P296" s="245"/>
      <c r="Q296" s="245"/>
      <c r="R296" s="245"/>
      <c r="S296" s="245"/>
      <c r="T296" s="246"/>
      <c r="AT296" s="240" t="s">
        <v>402</v>
      </c>
      <c r="AU296" s="240" t="s">
        <v>87</v>
      </c>
      <c r="AV296" s="13" t="s">
        <v>87</v>
      </c>
      <c r="AW296" s="13" t="s">
        <v>43</v>
      </c>
      <c r="AX296" s="13" t="s">
        <v>80</v>
      </c>
      <c r="AY296" s="240" t="s">
        <v>281</v>
      </c>
    </row>
    <row r="297" s="14" customFormat="1">
      <c r="B297" s="247"/>
      <c r="D297" s="216" t="s">
        <v>402</v>
      </c>
      <c r="E297" s="248" t="s">
        <v>5</v>
      </c>
      <c r="F297" s="249" t="s">
        <v>405</v>
      </c>
      <c r="H297" s="250">
        <v>9</v>
      </c>
      <c r="I297" s="251"/>
      <c r="L297" s="247"/>
      <c r="M297" s="252"/>
      <c r="N297" s="253"/>
      <c r="O297" s="253"/>
      <c r="P297" s="253"/>
      <c r="Q297" s="253"/>
      <c r="R297" s="253"/>
      <c r="S297" s="253"/>
      <c r="T297" s="254"/>
      <c r="AT297" s="248" t="s">
        <v>402</v>
      </c>
      <c r="AU297" s="248" t="s">
        <v>87</v>
      </c>
      <c r="AV297" s="14" t="s">
        <v>286</v>
      </c>
      <c r="AW297" s="14" t="s">
        <v>43</v>
      </c>
      <c r="AX297" s="14" t="s">
        <v>24</v>
      </c>
      <c r="AY297" s="248" t="s">
        <v>281</v>
      </c>
    </row>
    <row r="298" s="1" customFormat="1" ht="25.5" customHeight="1">
      <c r="B298" s="203"/>
      <c r="C298" s="204" t="s">
        <v>732</v>
      </c>
      <c r="D298" s="204" t="s">
        <v>282</v>
      </c>
      <c r="E298" s="205" t="s">
        <v>9207</v>
      </c>
      <c r="F298" s="206" t="s">
        <v>9208</v>
      </c>
      <c r="G298" s="207" t="s">
        <v>515</v>
      </c>
      <c r="H298" s="208">
        <v>1</v>
      </c>
      <c r="I298" s="209"/>
      <c r="J298" s="210">
        <f>ROUND(I298*H298,2)</f>
        <v>0</v>
      </c>
      <c r="K298" s="206" t="s">
        <v>389</v>
      </c>
      <c r="L298" s="48"/>
      <c r="M298" s="211" t="s">
        <v>5</v>
      </c>
      <c r="N298" s="212" t="s">
        <v>51</v>
      </c>
      <c r="O298" s="49"/>
      <c r="P298" s="213">
        <f>O298*H298</f>
        <v>0</v>
      </c>
      <c r="Q298" s="213">
        <v>0.00025000000000000001</v>
      </c>
      <c r="R298" s="213">
        <f>Q298*H298</f>
        <v>0.00025000000000000001</v>
      </c>
      <c r="S298" s="213">
        <v>0</v>
      </c>
      <c r="T298" s="214">
        <f>S298*H298</f>
        <v>0</v>
      </c>
      <c r="AR298" s="26" t="s">
        <v>354</v>
      </c>
      <c r="AT298" s="26" t="s">
        <v>282</v>
      </c>
      <c r="AU298" s="26" t="s">
        <v>87</v>
      </c>
      <c r="AY298" s="26" t="s">
        <v>281</v>
      </c>
      <c r="BE298" s="215">
        <f>IF(N298="základní",J298,0)</f>
        <v>0</v>
      </c>
      <c r="BF298" s="215">
        <f>IF(N298="snížená",J298,0)</f>
        <v>0</v>
      </c>
      <c r="BG298" s="215">
        <f>IF(N298="zákl. přenesená",J298,0)</f>
        <v>0</v>
      </c>
      <c r="BH298" s="215">
        <f>IF(N298="sníž. přenesená",J298,0)</f>
        <v>0</v>
      </c>
      <c r="BI298" s="215">
        <f>IF(N298="nulová",J298,0)</f>
        <v>0</v>
      </c>
      <c r="BJ298" s="26" t="s">
        <v>24</v>
      </c>
      <c r="BK298" s="215">
        <f>ROUND(I298*H298,2)</f>
        <v>0</v>
      </c>
      <c r="BL298" s="26" t="s">
        <v>354</v>
      </c>
      <c r="BM298" s="26" t="s">
        <v>9209</v>
      </c>
    </row>
    <row r="299" s="1" customFormat="1">
      <c r="B299" s="48"/>
      <c r="D299" s="216" t="s">
        <v>288</v>
      </c>
      <c r="F299" s="217" t="s">
        <v>9210</v>
      </c>
      <c r="I299" s="218"/>
      <c r="L299" s="48"/>
      <c r="M299" s="219"/>
      <c r="N299" s="49"/>
      <c r="O299" s="49"/>
      <c r="P299" s="49"/>
      <c r="Q299" s="49"/>
      <c r="R299" s="49"/>
      <c r="S299" s="49"/>
      <c r="T299" s="87"/>
      <c r="AT299" s="26" t="s">
        <v>288</v>
      </c>
      <c r="AU299" s="26" t="s">
        <v>87</v>
      </c>
    </row>
    <row r="300" s="1" customFormat="1" ht="16.5" customHeight="1">
      <c r="B300" s="203"/>
      <c r="C300" s="204" t="s">
        <v>738</v>
      </c>
      <c r="D300" s="204" t="s">
        <v>282</v>
      </c>
      <c r="E300" s="205" t="s">
        <v>2810</v>
      </c>
      <c r="F300" s="206" t="s">
        <v>2811</v>
      </c>
      <c r="G300" s="207" t="s">
        <v>470</v>
      </c>
      <c r="H300" s="208">
        <v>0.14199999999999999</v>
      </c>
      <c r="I300" s="209"/>
      <c r="J300" s="210">
        <f>ROUND(I300*H300,2)</f>
        <v>0</v>
      </c>
      <c r="K300" s="206" t="s">
        <v>389</v>
      </c>
      <c r="L300" s="48"/>
      <c r="M300" s="211" t="s">
        <v>5</v>
      </c>
      <c r="N300" s="212" t="s">
        <v>51</v>
      </c>
      <c r="O300" s="49"/>
      <c r="P300" s="213">
        <f>O300*H300</f>
        <v>0</v>
      </c>
      <c r="Q300" s="213">
        <v>0</v>
      </c>
      <c r="R300" s="213">
        <f>Q300*H300</f>
        <v>0</v>
      </c>
      <c r="S300" s="213">
        <v>0</v>
      </c>
      <c r="T300" s="214">
        <f>S300*H300</f>
        <v>0</v>
      </c>
      <c r="AR300" s="26" t="s">
        <v>354</v>
      </c>
      <c r="AT300" s="26" t="s">
        <v>282</v>
      </c>
      <c r="AU300" s="26" t="s">
        <v>87</v>
      </c>
      <c r="AY300" s="26" t="s">
        <v>281</v>
      </c>
      <c r="BE300" s="215">
        <f>IF(N300="základní",J300,0)</f>
        <v>0</v>
      </c>
      <c r="BF300" s="215">
        <f>IF(N300="snížená",J300,0)</f>
        <v>0</v>
      </c>
      <c r="BG300" s="215">
        <f>IF(N300="zákl. přenesená",J300,0)</f>
        <v>0</v>
      </c>
      <c r="BH300" s="215">
        <f>IF(N300="sníž. přenesená",J300,0)</f>
        <v>0</v>
      </c>
      <c r="BI300" s="215">
        <f>IF(N300="nulová",J300,0)</f>
        <v>0</v>
      </c>
      <c r="BJ300" s="26" t="s">
        <v>24</v>
      </c>
      <c r="BK300" s="215">
        <f>ROUND(I300*H300,2)</f>
        <v>0</v>
      </c>
      <c r="BL300" s="26" t="s">
        <v>354</v>
      </c>
      <c r="BM300" s="26" t="s">
        <v>9211</v>
      </c>
    </row>
    <row r="301" s="1" customFormat="1">
      <c r="B301" s="48"/>
      <c r="D301" s="216" t="s">
        <v>288</v>
      </c>
      <c r="F301" s="217" t="s">
        <v>2813</v>
      </c>
      <c r="I301" s="218"/>
      <c r="L301" s="48"/>
      <c r="M301" s="219"/>
      <c r="N301" s="49"/>
      <c r="O301" s="49"/>
      <c r="P301" s="49"/>
      <c r="Q301" s="49"/>
      <c r="R301" s="49"/>
      <c r="S301" s="49"/>
      <c r="T301" s="87"/>
      <c r="AT301" s="26" t="s">
        <v>288</v>
      </c>
      <c r="AU301" s="26" t="s">
        <v>87</v>
      </c>
    </row>
    <row r="302" s="10" customFormat="1" ht="29.88" customHeight="1">
      <c r="B302" s="192"/>
      <c r="D302" s="193" t="s">
        <v>79</v>
      </c>
      <c r="E302" s="230" t="s">
        <v>9212</v>
      </c>
      <c r="F302" s="230" t="s">
        <v>9213</v>
      </c>
      <c r="I302" s="195"/>
      <c r="J302" s="231">
        <f>BK302</f>
        <v>0</v>
      </c>
      <c r="L302" s="192"/>
      <c r="M302" s="197"/>
      <c r="N302" s="198"/>
      <c r="O302" s="198"/>
      <c r="P302" s="199">
        <f>SUM(P303:P323)</f>
        <v>0</v>
      </c>
      <c r="Q302" s="198"/>
      <c r="R302" s="199">
        <f>SUM(R303:R323)</f>
        <v>0.79764400000000002</v>
      </c>
      <c r="S302" s="198"/>
      <c r="T302" s="200">
        <f>SUM(T303:T323)</f>
        <v>0</v>
      </c>
      <c r="AR302" s="193" t="s">
        <v>87</v>
      </c>
      <c r="AT302" s="201" t="s">
        <v>79</v>
      </c>
      <c r="AU302" s="201" t="s">
        <v>24</v>
      </c>
      <c r="AY302" s="193" t="s">
        <v>281</v>
      </c>
      <c r="BK302" s="202">
        <f>SUM(BK303:BK323)</f>
        <v>0</v>
      </c>
    </row>
    <row r="303" s="1" customFormat="1" ht="25.5" customHeight="1">
      <c r="B303" s="203"/>
      <c r="C303" s="204" t="s">
        <v>744</v>
      </c>
      <c r="D303" s="204" t="s">
        <v>282</v>
      </c>
      <c r="E303" s="205" t="s">
        <v>9214</v>
      </c>
      <c r="F303" s="206" t="s">
        <v>9215</v>
      </c>
      <c r="G303" s="207" t="s">
        <v>388</v>
      </c>
      <c r="H303" s="208">
        <v>13.5</v>
      </c>
      <c r="I303" s="209"/>
      <c r="J303" s="210">
        <f>ROUND(I303*H303,2)</f>
        <v>0</v>
      </c>
      <c r="K303" s="206" t="s">
        <v>389</v>
      </c>
      <c r="L303" s="48"/>
      <c r="M303" s="211" t="s">
        <v>5</v>
      </c>
      <c r="N303" s="212" t="s">
        <v>51</v>
      </c>
      <c r="O303" s="49"/>
      <c r="P303" s="213">
        <f>O303*H303</f>
        <v>0</v>
      </c>
      <c r="Q303" s="213">
        <v>0</v>
      </c>
      <c r="R303" s="213">
        <f>Q303*H303</f>
        <v>0</v>
      </c>
      <c r="S303" s="213">
        <v>0</v>
      </c>
      <c r="T303" s="214">
        <f>S303*H303</f>
        <v>0</v>
      </c>
      <c r="AR303" s="26" t="s">
        <v>354</v>
      </c>
      <c r="AT303" s="26" t="s">
        <v>282</v>
      </c>
      <c r="AU303" s="26" t="s">
        <v>87</v>
      </c>
      <c r="AY303" s="26" t="s">
        <v>281</v>
      </c>
      <c r="BE303" s="215">
        <f>IF(N303="základní",J303,0)</f>
        <v>0</v>
      </c>
      <c r="BF303" s="215">
        <f>IF(N303="snížená",J303,0)</f>
        <v>0</v>
      </c>
      <c r="BG303" s="215">
        <f>IF(N303="zákl. přenesená",J303,0)</f>
        <v>0</v>
      </c>
      <c r="BH303" s="215">
        <f>IF(N303="sníž. přenesená",J303,0)</f>
        <v>0</v>
      </c>
      <c r="BI303" s="215">
        <f>IF(N303="nulová",J303,0)</f>
        <v>0</v>
      </c>
      <c r="BJ303" s="26" t="s">
        <v>24</v>
      </c>
      <c r="BK303" s="215">
        <f>ROUND(I303*H303,2)</f>
        <v>0</v>
      </c>
      <c r="BL303" s="26" t="s">
        <v>354</v>
      </c>
      <c r="BM303" s="26" t="s">
        <v>9216</v>
      </c>
    </row>
    <row r="304" s="1" customFormat="1">
      <c r="B304" s="48"/>
      <c r="D304" s="216" t="s">
        <v>288</v>
      </c>
      <c r="F304" s="217" t="s">
        <v>9217</v>
      </c>
      <c r="I304" s="218"/>
      <c r="L304" s="48"/>
      <c r="M304" s="219"/>
      <c r="N304" s="49"/>
      <c r="O304" s="49"/>
      <c r="P304" s="49"/>
      <c r="Q304" s="49"/>
      <c r="R304" s="49"/>
      <c r="S304" s="49"/>
      <c r="T304" s="87"/>
      <c r="AT304" s="26" t="s">
        <v>288</v>
      </c>
      <c r="AU304" s="26" t="s">
        <v>87</v>
      </c>
    </row>
    <row r="305" s="12" customFormat="1">
      <c r="B305" s="232"/>
      <c r="D305" s="216" t="s">
        <v>402</v>
      </c>
      <c r="E305" s="233" t="s">
        <v>5</v>
      </c>
      <c r="F305" s="234" t="s">
        <v>884</v>
      </c>
      <c r="H305" s="233" t="s">
        <v>5</v>
      </c>
      <c r="I305" s="235"/>
      <c r="L305" s="232"/>
      <c r="M305" s="236"/>
      <c r="N305" s="237"/>
      <c r="O305" s="237"/>
      <c r="P305" s="237"/>
      <c r="Q305" s="237"/>
      <c r="R305" s="237"/>
      <c r="S305" s="237"/>
      <c r="T305" s="238"/>
      <c r="AT305" s="233" t="s">
        <v>402</v>
      </c>
      <c r="AU305" s="233" t="s">
        <v>87</v>
      </c>
      <c r="AV305" s="12" t="s">
        <v>24</v>
      </c>
      <c r="AW305" s="12" t="s">
        <v>43</v>
      </c>
      <c r="AX305" s="12" t="s">
        <v>80</v>
      </c>
      <c r="AY305" s="233" t="s">
        <v>281</v>
      </c>
    </row>
    <row r="306" s="13" customFormat="1">
      <c r="B306" s="239"/>
      <c r="D306" s="216" t="s">
        <v>402</v>
      </c>
      <c r="E306" s="240" t="s">
        <v>5</v>
      </c>
      <c r="F306" s="241" t="s">
        <v>9113</v>
      </c>
      <c r="H306" s="242">
        <v>13.5</v>
      </c>
      <c r="I306" s="243"/>
      <c r="L306" s="239"/>
      <c r="M306" s="244"/>
      <c r="N306" s="245"/>
      <c r="O306" s="245"/>
      <c r="P306" s="245"/>
      <c r="Q306" s="245"/>
      <c r="R306" s="245"/>
      <c r="S306" s="245"/>
      <c r="T306" s="246"/>
      <c r="AT306" s="240" t="s">
        <v>402</v>
      </c>
      <c r="AU306" s="240" t="s">
        <v>87</v>
      </c>
      <c r="AV306" s="13" t="s">
        <v>87</v>
      </c>
      <c r="AW306" s="13" t="s">
        <v>43</v>
      </c>
      <c r="AX306" s="13" t="s">
        <v>80</v>
      </c>
      <c r="AY306" s="240" t="s">
        <v>281</v>
      </c>
    </row>
    <row r="307" s="14" customFormat="1">
      <c r="B307" s="247"/>
      <c r="D307" s="216" t="s">
        <v>402</v>
      </c>
      <c r="E307" s="248" t="s">
        <v>5</v>
      </c>
      <c r="F307" s="249" t="s">
        <v>405</v>
      </c>
      <c r="H307" s="250">
        <v>13.5</v>
      </c>
      <c r="I307" s="251"/>
      <c r="L307" s="247"/>
      <c r="M307" s="252"/>
      <c r="N307" s="253"/>
      <c r="O307" s="253"/>
      <c r="P307" s="253"/>
      <c r="Q307" s="253"/>
      <c r="R307" s="253"/>
      <c r="S307" s="253"/>
      <c r="T307" s="254"/>
      <c r="AT307" s="248" t="s">
        <v>402</v>
      </c>
      <c r="AU307" s="248" t="s">
        <v>87</v>
      </c>
      <c r="AV307" s="14" t="s">
        <v>286</v>
      </c>
      <c r="AW307" s="14" t="s">
        <v>43</v>
      </c>
      <c r="AX307" s="14" t="s">
        <v>24</v>
      </c>
      <c r="AY307" s="248" t="s">
        <v>281</v>
      </c>
    </row>
    <row r="308" s="1" customFormat="1" ht="16.5" customHeight="1">
      <c r="B308" s="203"/>
      <c r="C308" s="255" t="s">
        <v>749</v>
      </c>
      <c r="D308" s="255" t="s">
        <v>512</v>
      </c>
      <c r="E308" s="256" t="s">
        <v>9218</v>
      </c>
      <c r="F308" s="257" t="s">
        <v>9219</v>
      </c>
      <c r="G308" s="258" t="s">
        <v>388</v>
      </c>
      <c r="H308" s="259">
        <v>14</v>
      </c>
      <c r="I308" s="260"/>
      <c r="J308" s="261">
        <f>ROUND(I308*H308,2)</f>
        <v>0</v>
      </c>
      <c r="K308" s="257" t="s">
        <v>5</v>
      </c>
      <c r="L308" s="262"/>
      <c r="M308" s="263" t="s">
        <v>5</v>
      </c>
      <c r="N308" s="264" t="s">
        <v>51</v>
      </c>
      <c r="O308" s="49"/>
      <c r="P308" s="213">
        <f>O308*H308</f>
        <v>0</v>
      </c>
      <c r="Q308" s="213">
        <v>0.050000000000000003</v>
      </c>
      <c r="R308" s="213">
        <f>Q308*H308</f>
        <v>0.70000000000000007</v>
      </c>
      <c r="S308" s="213">
        <v>0</v>
      </c>
      <c r="T308" s="214">
        <f>S308*H308</f>
        <v>0</v>
      </c>
      <c r="AR308" s="26" t="s">
        <v>738</v>
      </c>
      <c r="AT308" s="26" t="s">
        <v>512</v>
      </c>
      <c r="AU308" s="26" t="s">
        <v>87</v>
      </c>
      <c r="AY308" s="26" t="s">
        <v>281</v>
      </c>
      <c r="BE308" s="215">
        <f>IF(N308="základní",J308,0)</f>
        <v>0</v>
      </c>
      <c r="BF308" s="215">
        <f>IF(N308="snížená",J308,0)</f>
        <v>0</v>
      </c>
      <c r="BG308" s="215">
        <f>IF(N308="zákl. přenesená",J308,0)</f>
        <v>0</v>
      </c>
      <c r="BH308" s="215">
        <f>IF(N308="sníž. přenesená",J308,0)</f>
        <v>0</v>
      </c>
      <c r="BI308" s="215">
        <f>IF(N308="nulová",J308,0)</f>
        <v>0</v>
      </c>
      <c r="BJ308" s="26" t="s">
        <v>24</v>
      </c>
      <c r="BK308" s="215">
        <f>ROUND(I308*H308,2)</f>
        <v>0</v>
      </c>
      <c r="BL308" s="26" t="s">
        <v>354</v>
      </c>
      <c r="BM308" s="26" t="s">
        <v>9220</v>
      </c>
    </row>
    <row r="309" s="1" customFormat="1">
      <c r="B309" s="48"/>
      <c r="D309" s="216" t="s">
        <v>288</v>
      </c>
      <c r="F309" s="217" t="s">
        <v>9219</v>
      </c>
      <c r="I309" s="218"/>
      <c r="L309" s="48"/>
      <c r="M309" s="219"/>
      <c r="N309" s="49"/>
      <c r="O309" s="49"/>
      <c r="P309" s="49"/>
      <c r="Q309" s="49"/>
      <c r="R309" s="49"/>
      <c r="S309" s="49"/>
      <c r="T309" s="87"/>
      <c r="AT309" s="26" t="s">
        <v>288</v>
      </c>
      <c r="AU309" s="26" t="s">
        <v>87</v>
      </c>
    </row>
    <row r="310" s="1" customFormat="1" ht="16.5" customHeight="1">
      <c r="B310" s="203"/>
      <c r="C310" s="204" t="s">
        <v>755</v>
      </c>
      <c r="D310" s="204" t="s">
        <v>282</v>
      </c>
      <c r="E310" s="205" t="s">
        <v>9221</v>
      </c>
      <c r="F310" s="206" t="s">
        <v>9222</v>
      </c>
      <c r="G310" s="207" t="s">
        <v>394</v>
      </c>
      <c r="H310" s="208">
        <v>7.2000000000000002</v>
      </c>
      <c r="I310" s="209"/>
      <c r="J310" s="210">
        <f>ROUND(I310*H310,2)</f>
        <v>0</v>
      </c>
      <c r="K310" s="206" t="s">
        <v>389</v>
      </c>
      <c r="L310" s="48"/>
      <c r="M310" s="211" t="s">
        <v>5</v>
      </c>
      <c r="N310" s="212" t="s">
        <v>51</v>
      </c>
      <c r="O310" s="49"/>
      <c r="P310" s="213">
        <f>O310*H310</f>
        <v>0</v>
      </c>
      <c r="Q310" s="213">
        <v>0.0011900000000000001</v>
      </c>
      <c r="R310" s="213">
        <f>Q310*H310</f>
        <v>0.008568000000000001</v>
      </c>
      <c r="S310" s="213">
        <v>0</v>
      </c>
      <c r="T310" s="214">
        <f>S310*H310</f>
        <v>0</v>
      </c>
      <c r="AR310" s="26" t="s">
        <v>354</v>
      </c>
      <c r="AT310" s="26" t="s">
        <v>282</v>
      </c>
      <c r="AU310" s="26" t="s">
        <v>87</v>
      </c>
      <c r="AY310" s="26" t="s">
        <v>281</v>
      </c>
      <c r="BE310" s="215">
        <f>IF(N310="základní",J310,0)</f>
        <v>0</v>
      </c>
      <c r="BF310" s="215">
        <f>IF(N310="snížená",J310,0)</f>
        <v>0</v>
      </c>
      <c r="BG310" s="215">
        <f>IF(N310="zákl. přenesená",J310,0)</f>
        <v>0</v>
      </c>
      <c r="BH310" s="215">
        <f>IF(N310="sníž. přenesená",J310,0)</f>
        <v>0</v>
      </c>
      <c r="BI310" s="215">
        <f>IF(N310="nulová",J310,0)</f>
        <v>0</v>
      </c>
      <c r="BJ310" s="26" t="s">
        <v>24</v>
      </c>
      <c r="BK310" s="215">
        <f>ROUND(I310*H310,2)</f>
        <v>0</v>
      </c>
      <c r="BL310" s="26" t="s">
        <v>354</v>
      </c>
      <c r="BM310" s="26" t="s">
        <v>9223</v>
      </c>
    </row>
    <row r="311" s="1" customFormat="1">
      <c r="B311" s="48"/>
      <c r="D311" s="216" t="s">
        <v>288</v>
      </c>
      <c r="F311" s="217" t="s">
        <v>9224</v>
      </c>
      <c r="I311" s="218"/>
      <c r="L311" s="48"/>
      <c r="M311" s="219"/>
      <c r="N311" s="49"/>
      <c r="O311" s="49"/>
      <c r="P311" s="49"/>
      <c r="Q311" s="49"/>
      <c r="R311" s="49"/>
      <c r="S311" s="49"/>
      <c r="T311" s="87"/>
      <c r="AT311" s="26" t="s">
        <v>288</v>
      </c>
      <c r="AU311" s="26" t="s">
        <v>87</v>
      </c>
    </row>
    <row r="312" s="1" customFormat="1" ht="16.5" customHeight="1">
      <c r="B312" s="203"/>
      <c r="C312" s="255" t="s">
        <v>760</v>
      </c>
      <c r="D312" s="255" t="s">
        <v>512</v>
      </c>
      <c r="E312" s="256" t="s">
        <v>9225</v>
      </c>
      <c r="F312" s="257" t="s">
        <v>9226</v>
      </c>
      <c r="G312" s="258" t="s">
        <v>515</v>
      </c>
      <c r="H312" s="259">
        <v>22.68</v>
      </c>
      <c r="I312" s="260"/>
      <c r="J312" s="261">
        <f>ROUND(I312*H312,2)</f>
        <v>0</v>
      </c>
      <c r="K312" s="257" t="s">
        <v>389</v>
      </c>
      <c r="L312" s="262"/>
      <c r="M312" s="263" t="s">
        <v>5</v>
      </c>
      <c r="N312" s="264" t="s">
        <v>51</v>
      </c>
      <c r="O312" s="49"/>
      <c r="P312" s="213">
        <f>O312*H312</f>
        <v>0</v>
      </c>
      <c r="Q312" s="213">
        <v>0.0032000000000000002</v>
      </c>
      <c r="R312" s="213">
        <f>Q312*H312</f>
        <v>0.072576000000000002</v>
      </c>
      <c r="S312" s="213">
        <v>0</v>
      </c>
      <c r="T312" s="214">
        <f>S312*H312</f>
        <v>0</v>
      </c>
      <c r="AR312" s="26" t="s">
        <v>738</v>
      </c>
      <c r="AT312" s="26" t="s">
        <v>512</v>
      </c>
      <c r="AU312" s="26" t="s">
        <v>87</v>
      </c>
      <c r="AY312" s="26" t="s">
        <v>281</v>
      </c>
      <c r="BE312" s="215">
        <f>IF(N312="základní",J312,0)</f>
        <v>0</v>
      </c>
      <c r="BF312" s="215">
        <f>IF(N312="snížená",J312,0)</f>
        <v>0</v>
      </c>
      <c r="BG312" s="215">
        <f>IF(N312="zákl. přenesená",J312,0)</f>
        <v>0</v>
      </c>
      <c r="BH312" s="215">
        <f>IF(N312="sníž. přenesená",J312,0)</f>
        <v>0</v>
      </c>
      <c r="BI312" s="215">
        <f>IF(N312="nulová",J312,0)</f>
        <v>0</v>
      </c>
      <c r="BJ312" s="26" t="s">
        <v>24</v>
      </c>
      <c r="BK312" s="215">
        <f>ROUND(I312*H312,2)</f>
        <v>0</v>
      </c>
      <c r="BL312" s="26" t="s">
        <v>354</v>
      </c>
      <c r="BM312" s="26" t="s">
        <v>9227</v>
      </c>
    </row>
    <row r="313" s="1" customFormat="1">
      <c r="B313" s="48"/>
      <c r="D313" s="216" t="s">
        <v>288</v>
      </c>
      <c r="F313" s="217" t="s">
        <v>9226</v>
      </c>
      <c r="I313" s="218"/>
      <c r="L313" s="48"/>
      <c r="M313" s="219"/>
      <c r="N313" s="49"/>
      <c r="O313" s="49"/>
      <c r="P313" s="49"/>
      <c r="Q313" s="49"/>
      <c r="R313" s="49"/>
      <c r="S313" s="49"/>
      <c r="T313" s="87"/>
      <c r="AT313" s="26" t="s">
        <v>288</v>
      </c>
      <c r="AU313" s="26" t="s">
        <v>87</v>
      </c>
    </row>
    <row r="314" s="13" customFormat="1">
      <c r="B314" s="239"/>
      <c r="D314" s="216" t="s">
        <v>402</v>
      </c>
      <c r="E314" s="240" t="s">
        <v>5</v>
      </c>
      <c r="F314" s="241" t="s">
        <v>9228</v>
      </c>
      <c r="H314" s="242">
        <v>22.68</v>
      </c>
      <c r="I314" s="243"/>
      <c r="L314" s="239"/>
      <c r="M314" s="244"/>
      <c r="N314" s="245"/>
      <c r="O314" s="245"/>
      <c r="P314" s="245"/>
      <c r="Q314" s="245"/>
      <c r="R314" s="245"/>
      <c r="S314" s="245"/>
      <c r="T314" s="246"/>
      <c r="AT314" s="240" t="s">
        <v>402</v>
      </c>
      <c r="AU314" s="240" t="s">
        <v>87</v>
      </c>
      <c r="AV314" s="13" t="s">
        <v>87</v>
      </c>
      <c r="AW314" s="13" t="s">
        <v>43</v>
      </c>
      <c r="AX314" s="13" t="s">
        <v>80</v>
      </c>
      <c r="AY314" s="240" t="s">
        <v>281</v>
      </c>
    </row>
    <row r="315" s="14" customFormat="1">
      <c r="B315" s="247"/>
      <c r="D315" s="216" t="s">
        <v>402</v>
      </c>
      <c r="E315" s="248" t="s">
        <v>5</v>
      </c>
      <c r="F315" s="249" t="s">
        <v>405</v>
      </c>
      <c r="H315" s="250">
        <v>22.68</v>
      </c>
      <c r="I315" s="251"/>
      <c r="L315" s="247"/>
      <c r="M315" s="252"/>
      <c r="N315" s="253"/>
      <c r="O315" s="253"/>
      <c r="P315" s="253"/>
      <c r="Q315" s="253"/>
      <c r="R315" s="253"/>
      <c r="S315" s="253"/>
      <c r="T315" s="254"/>
      <c r="AT315" s="248" t="s">
        <v>402</v>
      </c>
      <c r="AU315" s="248" t="s">
        <v>87</v>
      </c>
      <c r="AV315" s="14" t="s">
        <v>286</v>
      </c>
      <c r="AW315" s="14" t="s">
        <v>43</v>
      </c>
      <c r="AX315" s="14" t="s">
        <v>24</v>
      </c>
      <c r="AY315" s="248" t="s">
        <v>281</v>
      </c>
    </row>
    <row r="316" s="1" customFormat="1" ht="16.5" customHeight="1">
      <c r="B316" s="203"/>
      <c r="C316" s="255" t="s">
        <v>767</v>
      </c>
      <c r="D316" s="255" t="s">
        <v>512</v>
      </c>
      <c r="E316" s="256" t="s">
        <v>9229</v>
      </c>
      <c r="F316" s="257" t="s">
        <v>9230</v>
      </c>
      <c r="G316" s="258" t="s">
        <v>515</v>
      </c>
      <c r="H316" s="259">
        <v>1</v>
      </c>
      <c r="I316" s="260"/>
      <c r="J316" s="261">
        <f>ROUND(I316*H316,2)</f>
        <v>0</v>
      </c>
      <c r="K316" s="257" t="s">
        <v>389</v>
      </c>
      <c r="L316" s="262"/>
      <c r="M316" s="263" t="s">
        <v>5</v>
      </c>
      <c r="N316" s="264" t="s">
        <v>51</v>
      </c>
      <c r="O316" s="49"/>
      <c r="P316" s="213">
        <f>O316*H316</f>
        <v>0</v>
      </c>
      <c r="Q316" s="213">
        <v>0.0025000000000000001</v>
      </c>
      <c r="R316" s="213">
        <f>Q316*H316</f>
        <v>0.0025000000000000001</v>
      </c>
      <c r="S316" s="213">
        <v>0</v>
      </c>
      <c r="T316" s="214">
        <f>S316*H316</f>
        <v>0</v>
      </c>
      <c r="AR316" s="26" t="s">
        <v>738</v>
      </c>
      <c r="AT316" s="26" t="s">
        <v>512</v>
      </c>
      <c r="AU316" s="26" t="s">
        <v>87</v>
      </c>
      <c r="AY316" s="26" t="s">
        <v>281</v>
      </c>
      <c r="BE316" s="215">
        <f>IF(N316="základní",J316,0)</f>
        <v>0</v>
      </c>
      <c r="BF316" s="215">
        <f>IF(N316="snížená",J316,0)</f>
        <v>0</v>
      </c>
      <c r="BG316" s="215">
        <f>IF(N316="zákl. přenesená",J316,0)</f>
        <v>0</v>
      </c>
      <c r="BH316" s="215">
        <f>IF(N316="sníž. přenesená",J316,0)</f>
        <v>0</v>
      </c>
      <c r="BI316" s="215">
        <f>IF(N316="nulová",J316,0)</f>
        <v>0</v>
      </c>
      <c r="BJ316" s="26" t="s">
        <v>24</v>
      </c>
      <c r="BK316" s="215">
        <f>ROUND(I316*H316,2)</f>
        <v>0</v>
      </c>
      <c r="BL316" s="26" t="s">
        <v>354</v>
      </c>
      <c r="BM316" s="26" t="s">
        <v>9231</v>
      </c>
    </row>
    <row r="317" s="1" customFormat="1">
      <c r="B317" s="48"/>
      <c r="D317" s="216" t="s">
        <v>288</v>
      </c>
      <c r="F317" s="217" t="s">
        <v>9232</v>
      </c>
      <c r="I317" s="218"/>
      <c r="L317" s="48"/>
      <c r="M317" s="219"/>
      <c r="N317" s="49"/>
      <c r="O317" s="49"/>
      <c r="P317" s="49"/>
      <c r="Q317" s="49"/>
      <c r="R317" s="49"/>
      <c r="S317" s="49"/>
      <c r="T317" s="87"/>
      <c r="AT317" s="26" t="s">
        <v>288</v>
      </c>
      <c r="AU317" s="26" t="s">
        <v>87</v>
      </c>
    </row>
    <row r="318" s="1" customFormat="1" ht="16.5" customHeight="1">
      <c r="B318" s="203"/>
      <c r="C318" s="204" t="s">
        <v>754</v>
      </c>
      <c r="D318" s="204" t="s">
        <v>282</v>
      </c>
      <c r="E318" s="205" t="s">
        <v>9233</v>
      </c>
      <c r="F318" s="206" t="s">
        <v>9234</v>
      </c>
      <c r="G318" s="207" t="s">
        <v>515</v>
      </c>
      <c r="H318" s="208">
        <v>1</v>
      </c>
      <c r="I318" s="209"/>
      <c r="J318" s="210">
        <f>ROUND(I318*H318,2)</f>
        <v>0</v>
      </c>
      <c r="K318" s="206" t="s">
        <v>389</v>
      </c>
      <c r="L318" s="48"/>
      <c r="M318" s="211" t="s">
        <v>5</v>
      </c>
      <c r="N318" s="212" t="s">
        <v>51</v>
      </c>
      <c r="O318" s="49"/>
      <c r="P318" s="213">
        <f>O318*H318</f>
        <v>0</v>
      </c>
      <c r="Q318" s="213">
        <v>0</v>
      </c>
      <c r="R318" s="213">
        <f>Q318*H318</f>
        <v>0</v>
      </c>
      <c r="S318" s="213">
        <v>0</v>
      </c>
      <c r="T318" s="214">
        <f>S318*H318</f>
        <v>0</v>
      </c>
      <c r="AR318" s="26" t="s">
        <v>354</v>
      </c>
      <c r="AT318" s="26" t="s">
        <v>282</v>
      </c>
      <c r="AU318" s="26" t="s">
        <v>87</v>
      </c>
      <c r="AY318" s="26" t="s">
        <v>281</v>
      </c>
      <c r="BE318" s="215">
        <f>IF(N318="základní",J318,0)</f>
        <v>0</v>
      </c>
      <c r="BF318" s="215">
        <f>IF(N318="snížená",J318,0)</f>
        <v>0</v>
      </c>
      <c r="BG318" s="215">
        <f>IF(N318="zákl. přenesená",J318,0)</f>
        <v>0</v>
      </c>
      <c r="BH318" s="215">
        <f>IF(N318="sníž. přenesená",J318,0)</f>
        <v>0</v>
      </c>
      <c r="BI318" s="215">
        <f>IF(N318="nulová",J318,0)</f>
        <v>0</v>
      </c>
      <c r="BJ318" s="26" t="s">
        <v>24</v>
      </c>
      <c r="BK318" s="215">
        <f>ROUND(I318*H318,2)</f>
        <v>0</v>
      </c>
      <c r="BL318" s="26" t="s">
        <v>354</v>
      </c>
      <c r="BM318" s="26" t="s">
        <v>9235</v>
      </c>
    </row>
    <row r="319" s="1" customFormat="1">
      <c r="B319" s="48"/>
      <c r="D319" s="216" t="s">
        <v>288</v>
      </c>
      <c r="F319" s="217" t="s">
        <v>9236</v>
      </c>
      <c r="I319" s="218"/>
      <c r="L319" s="48"/>
      <c r="M319" s="219"/>
      <c r="N319" s="49"/>
      <c r="O319" s="49"/>
      <c r="P319" s="49"/>
      <c r="Q319" s="49"/>
      <c r="R319" s="49"/>
      <c r="S319" s="49"/>
      <c r="T319" s="87"/>
      <c r="AT319" s="26" t="s">
        <v>288</v>
      </c>
      <c r="AU319" s="26" t="s">
        <v>87</v>
      </c>
    </row>
    <row r="320" s="1" customFormat="1" ht="25.5" customHeight="1">
      <c r="B320" s="203"/>
      <c r="C320" s="255" t="s">
        <v>785</v>
      </c>
      <c r="D320" s="255" t="s">
        <v>512</v>
      </c>
      <c r="E320" s="256" t="s">
        <v>9237</v>
      </c>
      <c r="F320" s="257" t="s">
        <v>9238</v>
      </c>
      <c r="G320" s="258" t="s">
        <v>515</v>
      </c>
      <c r="H320" s="259">
        <v>1</v>
      </c>
      <c r="I320" s="260"/>
      <c r="J320" s="261">
        <f>ROUND(I320*H320,2)</f>
        <v>0</v>
      </c>
      <c r="K320" s="257" t="s">
        <v>5</v>
      </c>
      <c r="L320" s="262"/>
      <c r="M320" s="263" t="s">
        <v>5</v>
      </c>
      <c r="N320" s="264" t="s">
        <v>51</v>
      </c>
      <c r="O320" s="49"/>
      <c r="P320" s="213">
        <f>O320*H320</f>
        <v>0</v>
      </c>
      <c r="Q320" s="213">
        <v>0.014</v>
      </c>
      <c r="R320" s="213">
        <f>Q320*H320</f>
        <v>0.014</v>
      </c>
      <c r="S320" s="213">
        <v>0</v>
      </c>
      <c r="T320" s="214">
        <f>S320*H320</f>
        <v>0</v>
      </c>
      <c r="AR320" s="26" t="s">
        <v>738</v>
      </c>
      <c r="AT320" s="26" t="s">
        <v>512</v>
      </c>
      <c r="AU320" s="26" t="s">
        <v>87</v>
      </c>
      <c r="AY320" s="26" t="s">
        <v>281</v>
      </c>
      <c r="BE320" s="215">
        <f>IF(N320="základní",J320,0)</f>
        <v>0</v>
      </c>
      <c r="BF320" s="215">
        <f>IF(N320="snížená",J320,0)</f>
        <v>0</v>
      </c>
      <c r="BG320" s="215">
        <f>IF(N320="zákl. přenesená",J320,0)</f>
        <v>0</v>
      </c>
      <c r="BH320" s="215">
        <f>IF(N320="sníž. přenesená",J320,0)</f>
        <v>0</v>
      </c>
      <c r="BI320" s="215">
        <f>IF(N320="nulová",J320,0)</f>
        <v>0</v>
      </c>
      <c r="BJ320" s="26" t="s">
        <v>24</v>
      </c>
      <c r="BK320" s="215">
        <f>ROUND(I320*H320,2)</f>
        <v>0</v>
      </c>
      <c r="BL320" s="26" t="s">
        <v>354</v>
      </c>
      <c r="BM320" s="26" t="s">
        <v>9239</v>
      </c>
    </row>
    <row r="321" s="1" customFormat="1">
      <c r="B321" s="48"/>
      <c r="D321" s="216" t="s">
        <v>288</v>
      </c>
      <c r="F321" s="217" t="s">
        <v>9240</v>
      </c>
      <c r="I321" s="218"/>
      <c r="L321" s="48"/>
      <c r="M321" s="219"/>
      <c r="N321" s="49"/>
      <c r="O321" s="49"/>
      <c r="P321" s="49"/>
      <c r="Q321" s="49"/>
      <c r="R321" s="49"/>
      <c r="S321" s="49"/>
      <c r="T321" s="87"/>
      <c r="AT321" s="26" t="s">
        <v>288</v>
      </c>
      <c r="AU321" s="26" t="s">
        <v>87</v>
      </c>
    </row>
    <row r="322" s="1" customFormat="1" ht="16.5" customHeight="1">
      <c r="B322" s="203"/>
      <c r="C322" s="204" t="s">
        <v>801</v>
      </c>
      <c r="D322" s="204" t="s">
        <v>282</v>
      </c>
      <c r="E322" s="205" t="s">
        <v>9241</v>
      </c>
      <c r="F322" s="206" t="s">
        <v>9242</v>
      </c>
      <c r="G322" s="207" t="s">
        <v>470</v>
      </c>
      <c r="H322" s="208">
        <v>0.79800000000000004</v>
      </c>
      <c r="I322" s="209"/>
      <c r="J322" s="210">
        <f>ROUND(I322*H322,2)</f>
        <v>0</v>
      </c>
      <c r="K322" s="206" t="s">
        <v>389</v>
      </c>
      <c r="L322" s="48"/>
      <c r="M322" s="211" t="s">
        <v>5</v>
      </c>
      <c r="N322" s="212" t="s">
        <v>51</v>
      </c>
      <c r="O322" s="49"/>
      <c r="P322" s="213">
        <f>O322*H322</f>
        <v>0</v>
      </c>
      <c r="Q322" s="213">
        <v>0</v>
      </c>
      <c r="R322" s="213">
        <f>Q322*H322</f>
        <v>0</v>
      </c>
      <c r="S322" s="213">
        <v>0</v>
      </c>
      <c r="T322" s="214">
        <f>S322*H322</f>
        <v>0</v>
      </c>
      <c r="AR322" s="26" t="s">
        <v>354</v>
      </c>
      <c r="AT322" s="26" t="s">
        <v>282</v>
      </c>
      <c r="AU322" s="26" t="s">
        <v>87</v>
      </c>
      <c r="AY322" s="26" t="s">
        <v>281</v>
      </c>
      <c r="BE322" s="215">
        <f>IF(N322="základní",J322,0)</f>
        <v>0</v>
      </c>
      <c r="BF322" s="215">
        <f>IF(N322="snížená",J322,0)</f>
        <v>0</v>
      </c>
      <c r="BG322" s="215">
        <f>IF(N322="zákl. přenesená",J322,0)</f>
        <v>0</v>
      </c>
      <c r="BH322" s="215">
        <f>IF(N322="sníž. přenesená",J322,0)</f>
        <v>0</v>
      </c>
      <c r="BI322" s="215">
        <f>IF(N322="nulová",J322,0)</f>
        <v>0</v>
      </c>
      <c r="BJ322" s="26" t="s">
        <v>24</v>
      </c>
      <c r="BK322" s="215">
        <f>ROUND(I322*H322,2)</f>
        <v>0</v>
      </c>
      <c r="BL322" s="26" t="s">
        <v>354</v>
      </c>
      <c r="BM322" s="26" t="s">
        <v>9243</v>
      </c>
    </row>
    <row r="323" s="1" customFormat="1">
      <c r="B323" s="48"/>
      <c r="D323" s="216" t="s">
        <v>288</v>
      </c>
      <c r="F323" s="217" t="s">
        <v>9244</v>
      </c>
      <c r="I323" s="218"/>
      <c r="L323" s="48"/>
      <c r="M323" s="219"/>
      <c r="N323" s="49"/>
      <c r="O323" s="49"/>
      <c r="P323" s="49"/>
      <c r="Q323" s="49"/>
      <c r="R323" s="49"/>
      <c r="S323" s="49"/>
      <c r="T323" s="87"/>
      <c r="AT323" s="26" t="s">
        <v>288</v>
      </c>
      <c r="AU323" s="26" t="s">
        <v>87</v>
      </c>
    </row>
    <row r="324" s="10" customFormat="1" ht="29.88" customHeight="1">
      <c r="B324" s="192"/>
      <c r="D324" s="193" t="s">
        <v>79</v>
      </c>
      <c r="E324" s="230" t="s">
        <v>2814</v>
      </c>
      <c r="F324" s="230" t="s">
        <v>2815</v>
      </c>
      <c r="I324" s="195"/>
      <c r="J324" s="231">
        <f>BK324</f>
        <v>0</v>
      </c>
      <c r="L324" s="192"/>
      <c r="M324" s="197"/>
      <c r="N324" s="198"/>
      <c r="O324" s="198"/>
      <c r="P324" s="199">
        <f>SUM(P325:P348)</f>
        <v>0</v>
      </c>
      <c r="Q324" s="198"/>
      <c r="R324" s="199">
        <f>SUM(R325:R348)</f>
        <v>0.032799999999999996</v>
      </c>
      <c r="S324" s="198"/>
      <c r="T324" s="200">
        <f>SUM(T325:T348)</f>
        <v>0</v>
      </c>
      <c r="AR324" s="193" t="s">
        <v>87</v>
      </c>
      <c r="AT324" s="201" t="s">
        <v>79</v>
      </c>
      <c r="AU324" s="201" t="s">
        <v>24</v>
      </c>
      <c r="AY324" s="193" t="s">
        <v>281</v>
      </c>
      <c r="BK324" s="202">
        <f>SUM(BK325:BK348)</f>
        <v>0</v>
      </c>
    </row>
    <row r="325" s="1" customFormat="1" ht="25.5" customHeight="1">
      <c r="B325" s="203"/>
      <c r="C325" s="204" t="s">
        <v>807</v>
      </c>
      <c r="D325" s="204" t="s">
        <v>282</v>
      </c>
      <c r="E325" s="205" t="s">
        <v>9245</v>
      </c>
      <c r="F325" s="206" t="s">
        <v>9246</v>
      </c>
      <c r="G325" s="207" t="s">
        <v>515</v>
      </c>
      <c r="H325" s="208">
        <v>2</v>
      </c>
      <c r="I325" s="209"/>
      <c r="J325" s="210">
        <f>ROUND(I325*H325,2)</f>
        <v>0</v>
      </c>
      <c r="K325" s="206" t="s">
        <v>5</v>
      </c>
      <c r="L325" s="48"/>
      <c r="M325" s="211" t="s">
        <v>5</v>
      </c>
      <c r="N325" s="212" t="s">
        <v>51</v>
      </c>
      <c r="O325" s="49"/>
      <c r="P325" s="213">
        <f>O325*H325</f>
        <v>0</v>
      </c>
      <c r="Q325" s="213">
        <v>0</v>
      </c>
      <c r="R325" s="213">
        <f>Q325*H325</f>
        <v>0</v>
      </c>
      <c r="S325" s="213">
        <v>0</v>
      </c>
      <c r="T325" s="214">
        <f>S325*H325</f>
        <v>0</v>
      </c>
      <c r="AR325" s="26" t="s">
        <v>354</v>
      </c>
      <c r="AT325" s="26" t="s">
        <v>282</v>
      </c>
      <c r="AU325" s="26" t="s">
        <v>87</v>
      </c>
      <c r="AY325" s="26" t="s">
        <v>281</v>
      </c>
      <c r="BE325" s="215">
        <f>IF(N325="základní",J325,0)</f>
        <v>0</v>
      </c>
      <c r="BF325" s="215">
        <f>IF(N325="snížená",J325,0)</f>
        <v>0</v>
      </c>
      <c r="BG325" s="215">
        <f>IF(N325="zákl. přenesená",J325,0)</f>
        <v>0</v>
      </c>
      <c r="BH325" s="215">
        <f>IF(N325="sníž. přenesená",J325,0)</f>
        <v>0</v>
      </c>
      <c r="BI325" s="215">
        <f>IF(N325="nulová",J325,0)</f>
        <v>0</v>
      </c>
      <c r="BJ325" s="26" t="s">
        <v>24</v>
      </c>
      <c r="BK325" s="215">
        <f>ROUND(I325*H325,2)</f>
        <v>0</v>
      </c>
      <c r="BL325" s="26" t="s">
        <v>354</v>
      </c>
      <c r="BM325" s="26" t="s">
        <v>9247</v>
      </c>
    </row>
    <row r="326" s="1" customFormat="1">
      <c r="B326" s="48"/>
      <c r="D326" s="216" t="s">
        <v>288</v>
      </c>
      <c r="F326" s="217" t="s">
        <v>9248</v>
      </c>
      <c r="I326" s="218"/>
      <c r="L326" s="48"/>
      <c r="M326" s="219"/>
      <c r="N326" s="49"/>
      <c r="O326" s="49"/>
      <c r="P326" s="49"/>
      <c r="Q326" s="49"/>
      <c r="R326" s="49"/>
      <c r="S326" s="49"/>
      <c r="T326" s="87"/>
      <c r="AT326" s="26" t="s">
        <v>288</v>
      </c>
      <c r="AU326" s="26" t="s">
        <v>87</v>
      </c>
    </row>
    <row r="327" s="1" customFormat="1" ht="25.5" customHeight="1">
      <c r="B327" s="203"/>
      <c r="C327" s="204" t="s">
        <v>814</v>
      </c>
      <c r="D327" s="204" t="s">
        <v>282</v>
      </c>
      <c r="E327" s="205" t="s">
        <v>9249</v>
      </c>
      <c r="F327" s="206" t="s">
        <v>9250</v>
      </c>
      <c r="G327" s="207" t="s">
        <v>515</v>
      </c>
      <c r="H327" s="208">
        <v>2</v>
      </c>
      <c r="I327" s="209"/>
      <c r="J327" s="210">
        <f>ROUND(I327*H327,2)</f>
        <v>0</v>
      </c>
      <c r="K327" s="206" t="s">
        <v>5</v>
      </c>
      <c r="L327" s="48"/>
      <c r="M327" s="211" t="s">
        <v>5</v>
      </c>
      <c r="N327" s="212" t="s">
        <v>51</v>
      </c>
      <c r="O327" s="49"/>
      <c r="P327" s="213">
        <f>O327*H327</f>
        <v>0</v>
      </c>
      <c r="Q327" s="213">
        <v>0</v>
      </c>
      <c r="R327" s="213">
        <f>Q327*H327</f>
        <v>0</v>
      </c>
      <c r="S327" s="213">
        <v>0</v>
      </c>
      <c r="T327" s="214">
        <f>S327*H327</f>
        <v>0</v>
      </c>
      <c r="AR327" s="26" t="s">
        <v>354</v>
      </c>
      <c r="AT327" s="26" t="s">
        <v>282</v>
      </c>
      <c r="AU327" s="26" t="s">
        <v>87</v>
      </c>
      <c r="AY327" s="26" t="s">
        <v>281</v>
      </c>
      <c r="BE327" s="215">
        <f>IF(N327="základní",J327,0)</f>
        <v>0</v>
      </c>
      <c r="BF327" s="215">
        <f>IF(N327="snížená",J327,0)</f>
        <v>0</v>
      </c>
      <c r="BG327" s="215">
        <f>IF(N327="zákl. přenesená",J327,0)</f>
        <v>0</v>
      </c>
      <c r="BH327" s="215">
        <f>IF(N327="sníž. přenesená",J327,0)</f>
        <v>0</v>
      </c>
      <c r="BI327" s="215">
        <f>IF(N327="nulová",J327,0)</f>
        <v>0</v>
      </c>
      <c r="BJ327" s="26" t="s">
        <v>24</v>
      </c>
      <c r="BK327" s="215">
        <f>ROUND(I327*H327,2)</f>
        <v>0</v>
      </c>
      <c r="BL327" s="26" t="s">
        <v>354</v>
      </c>
      <c r="BM327" s="26" t="s">
        <v>9251</v>
      </c>
    </row>
    <row r="328" s="1" customFormat="1">
      <c r="B328" s="48"/>
      <c r="D328" s="216" t="s">
        <v>288</v>
      </c>
      <c r="F328" s="217" t="s">
        <v>2805</v>
      </c>
      <c r="I328" s="218"/>
      <c r="L328" s="48"/>
      <c r="M328" s="219"/>
      <c r="N328" s="49"/>
      <c r="O328" s="49"/>
      <c r="P328" s="49"/>
      <c r="Q328" s="49"/>
      <c r="R328" s="49"/>
      <c r="S328" s="49"/>
      <c r="T328" s="87"/>
      <c r="AT328" s="26" t="s">
        <v>288</v>
      </c>
      <c r="AU328" s="26" t="s">
        <v>87</v>
      </c>
    </row>
    <row r="329" s="1" customFormat="1" ht="25.5" customHeight="1">
      <c r="B329" s="203"/>
      <c r="C329" s="204" t="s">
        <v>800</v>
      </c>
      <c r="D329" s="204" t="s">
        <v>282</v>
      </c>
      <c r="E329" s="205" t="s">
        <v>9252</v>
      </c>
      <c r="F329" s="206" t="s">
        <v>9253</v>
      </c>
      <c r="G329" s="207" t="s">
        <v>515</v>
      </c>
      <c r="H329" s="208">
        <v>2</v>
      </c>
      <c r="I329" s="209"/>
      <c r="J329" s="210">
        <f>ROUND(I329*H329,2)</f>
        <v>0</v>
      </c>
      <c r="K329" s="206" t="s">
        <v>5</v>
      </c>
      <c r="L329" s="48"/>
      <c r="M329" s="211" t="s">
        <v>5</v>
      </c>
      <c r="N329" s="212" t="s">
        <v>51</v>
      </c>
      <c r="O329" s="49"/>
      <c r="P329" s="213">
        <f>O329*H329</f>
        <v>0</v>
      </c>
      <c r="Q329" s="213">
        <v>0</v>
      </c>
      <c r="R329" s="213">
        <f>Q329*H329</f>
        <v>0</v>
      </c>
      <c r="S329" s="213">
        <v>0</v>
      </c>
      <c r="T329" s="214">
        <f>S329*H329</f>
        <v>0</v>
      </c>
      <c r="AR329" s="26" t="s">
        <v>354</v>
      </c>
      <c r="AT329" s="26" t="s">
        <v>282</v>
      </c>
      <c r="AU329" s="26" t="s">
        <v>87</v>
      </c>
      <c r="AY329" s="26" t="s">
        <v>281</v>
      </c>
      <c r="BE329" s="215">
        <f>IF(N329="základní",J329,0)</f>
        <v>0</v>
      </c>
      <c r="BF329" s="215">
        <f>IF(N329="snížená",J329,0)</f>
        <v>0</v>
      </c>
      <c r="BG329" s="215">
        <f>IF(N329="zákl. přenesená",J329,0)</f>
        <v>0</v>
      </c>
      <c r="BH329" s="215">
        <f>IF(N329="sníž. přenesená",J329,0)</f>
        <v>0</v>
      </c>
      <c r="BI329" s="215">
        <f>IF(N329="nulová",J329,0)</f>
        <v>0</v>
      </c>
      <c r="BJ329" s="26" t="s">
        <v>24</v>
      </c>
      <c r="BK329" s="215">
        <f>ROUND(I329*H329,2)</f>
        <v>0</v>
      </c>
      <c r="BL329" s="26" t="s">
        <v>354</v>
      </c>
      <c r="BM329" s="26" t="s">
        <v>9254</v>
      </c>
    </row>
    <row r="330" s="1" customFormat="1">
      <c r="B330" s="48"/>
      <c r="D330" s="216" t="s">
        <v>288</v>
      </c>
      <c r="F330" s="217" t="s">
        <v>2807</v>
      </c>
      <c r="I330" s="218"/>
      <c r="L330" s="48"/>
      <c r="M330" s="219"/>
      <c r="N330" s="49"/>
      <c r="O330" s="49"/>
      <c r="P330" s="49"/>
      <c r="Q330" s="49"/>
      <c r="R330" s="49"/>
      <c r="S330" s="49"/>
      <c r="T330" s="87"/>
      <c r="AT330" s="26" t="s">
        <v>288</v>
      </c>
      <c r="AU330" s="26" t="s">
        <v>87</v>
      </c>
    </row>
    <row r="331" s="1" customFormat="1" ht="25.5" customHeight="1">
      <c r="B331" s="203"/>
      <c r="C331" s="204" t="s">
        <v>838</v>
      </c>
      <c r="D331" s="204" t="s">
        <v>282</v>
      </c>
      <c r="E331" s="205" t="s">
        <v>9255</v>
      </c>
      <c r="F331" s="206" t="s">
        <v>9256</v>
      </c>
      <c r="G331" s="207" t="s">
        <v>515</v>
      </c>
      <c r="H331" s="208">
        <v>4</v>
      </c>
      <c r="I331" s="209"/>
      <c r="J331" s="210">
        <f>ROUND(I331*H331,2)</f>
        <v>0</v>
      </c>
      <c r="K331" s="206" t="s">
        <v>389</v>
      </c>
      <c r="L331" s="48"/>
      <c r="M331" s="211" t="s">
        <v>5</v>
      </c>
      <c r="N331" s="212" t="s">
        <v>51</v>
      </c>
      <c r="O331" s="49"/>
      <c r="P331" s="213">
        <f>O331*H331</f>
        <v>0</v>
      </c>
      <c r="Q331" s="213">
        <v>0</v>
      </c>
      <c r="R331" s="213">
        <f>Q331*H331</f>
        <v>0</v>
      </c>
      <c r="S331" s="213">
        <v>0</v>
      </c>
      <c r="T331" s="214">
        <f>S331*H331</f>
        <v>0</v>
      </c>
      <c r="AR331" s="26" t="s">
        <v>354</v>
      </c>
      <c r="AT331" s="26" t="s">
        <v>282</v>
      </c>
      <c r="AU331" s="26" t="s">
        <v>87</v>
      </c>
      <c r="AY331" s="26" t="s">
        <v>281</v>
      </c>
      <c r="BE331" s="215">
        <f>IF(N331="základní",J331,0)</f>
        <v>0</v>
      </c>
      <c r="BF331" s="215">
        <f>IF(N331="snížená",J331,0)</f>
        <v>0</v>
      </c>
      <c r="BG331" s="215">
        <f>IF(N331="zákl. přenesená",J331,0)</f>
        <v>0</v>
      </c>
      <c r="BH331" s="215">
        <f>IF(N331="sníž. přenesená",J331,0)</f>
        <v>0</v>
      </c>
      <c r="BI331" s="215">
        <f>IF(N331="nulová",J331,0)</f>
        <v>0</v>
      </c>
      <c r="BJ331" s="26" t="s">
        <v>24</v>
      </c>
      <c r="BK331" s="215">
        <f>ROUND(I331*H331,2)</f>
        <v>0</v>
      </c>
      <c r="BL331" s="26" t="s">
        <v>354</v>
      </c>
      <c r="BM331" s="26" t="s">
        <v>9257</v>
      </c>
    </row>
    <row r="332" s="1" customFormat="1">
      <c r="B332" s="48"/>
      <c r="D332" s="216" t="s">
        <v>288</v>
      </c>
      <c r="F332" s="217" t="s">
        <v>9258</v>
      </c>
      <c r="I332" s="218"/>
      <c r="L332" s="48"/>
      <c r="M332" s="219"/>
      <c r="N332" s="49"/>
      <c r="O332" s="49"/>
      <c r="P332" s="49"/>
      <c r="Q332" s="49"/>
      <c r="R332" s="49"/>
      <c r="S332" s="49"/>
      <c r="T332" s="87"/>
      <c r="AT332" s="26" t="s">
        <v>288</v>
      </c>
      <c r="AU332" s="26" t="s">
        <v>87</v>
      </c>
    </row>
    <row r="333" s="12" customFormat="1">
      <c r="B333" s="232"/>
      <c r="D333" s="216" t="s">
        <v>402</v>
      </c>
      <c r="E333" s="233" t="s">
        <v>5</v>
      </c>
      <c r="F333" s="234" t="s">
        <v>2805</v>
      </c>
      <c r="H333" s="233" t="s">
        <v>5</v>
      </c>
      <c r="I333" s="235"/>
      <c r="L333" s="232"/>
      <c r="M333" s="236"/>
      <c r="N333" s="237"/>
      <c r="O333" s="237"/>
      <c r="P333" s="237"/>
      <c r="Q333" s="237"/>
      <c r="R333" s="237"/>
      <c r="S333" s="237"/>
      <c r="T333" s="238"/>
      <c r="AT333" s="233" t="s">
        <v>402</v>
      </c>
      <c r="AU333" s="233" t="s">
        <v>87</v>
      </c>
      <c r="AV333" s="12" t="s">
        <v>24</v>
      </c>
      <c r="AW333" s="12" t="s">
        <v>43</v>
      </c>
      <c r="AX333" s="12" t="s">
        <v>80</v>
      </c>
      <c r="AY333" s="233" t="s">
        <v>281</v>
      </c>
    </row>
    <row r="334" s="13" customFormat="1">
      <c r="B334" s="239"/>
      <c r="D334" s="216" t="s">
        <v>402</v>
      </c>
      <c r="E334" s="240" t="s">
        <v>5</v>
      </c>
      <c r="F334" s="241" t="s">
        <v>87</v>
      </c>
      <c r="H334" s="242">
        <v>2</v>
      </c>
      <c r="I334" s="243"/>
      <c r="L334" s="239"/>
      <c r="M334" s="244"/>
      <c r="N334" s="245"/>
      <c r="O334" s="245"/>
      <c r="P334" s="245"/>
      <c r="Q334" s="245"/>
      <c r="R334" s="245"/>
      <c r="S334" s="245"/>
      <c r="T334" s="246"/>
      <c r="AT334" s="240" t="s">
        <v>402</v>
      </c>
      <c r="AU334" s="240" t="s">
        <v>87</v>
      </c>
      <c r="AV334" s="13" t="s">
        <v>87</v>
      </c>
      <c r="AW334" s="13" t="s">
        <v>43</v>
      </c>
      <c r="AX334" s="13" t="s">
        <v>80</v>
      </c>
      <c r="AY334" s="240" t="s">
        <v>281</v>
      </c>
    </row>
    <row r="335" s="12" customFormat="1">
      <c r="B335" s="232"/>
      <c r="D335" s="216" t="s">
        <v>402</v>
      </c>
      <c r="E335" s="233" t="s">
        <v>5</v>
      </c>
      <c r="F335" s="234" t="s">
        <v>2807</v>
      </c>
      <c r="H335" s="233" t="s">
        <v>5</v>
      </c>
      <c r="I335" s="235"/>
      <c r="L335" s="232"/>
      <c r="M335" s="236"/>
      <c r="N335" s="237"/>
      <c r="O335" s="237"/>
      <c r="P335" s="237"/>
      <c r="Q335" s="237"/>
      <c r="R335" s="237"/>
      <c r="S335" s="237"/>
      <c r="T335" s="238"/>
      <c r="AT335" s="233" t="s">
        <v>402</v>
      </c>
      <c r="AU335" s="233" t="s">
        <v>87</v>
      </c>
      <c r="AV335" s="12" t="s">
        <v>24</v>
      </c>
      <c r="AW335" s="12" t="s">
        <v>43</v>
      </c>
      <c r="AX335" s="12" t="s">
        <v>80</v>
      </c>
      <c r="AY335" s="233" t="s">
        <v>281</v>
      </c>
    </row>
    <row r="336" s="13" customFormat="1">
      <c r="B336" s="239"/>
      <c r="D336" s="216" t="s">
        <v>402</v>
      </c>
      <c r="E336" s="240" t="s">
        <v>5</v>
      </c>
      <c r="F336" s="241" t="s">
        <v>87</v>
      </c>
      <c r="H336" s="242">
        <v>2</v>
      </c>
      <c r="I336" s="243"/>
      <c r="L336" s="239"/>
      <c r="M336" s="244"/>
      <c r="N336" s="245"/>
      <c r="O336" s="245"/>
      <c r="P336" s="245"/>
      <c r="Q336" s="245"/>
      <c r="R336" s="245"/>
      <c r="S336" s="245"/>
      <c r="T336" s="246"/>
      <c r="AT336" s="240" t="s">
        <v>402</v>
      </c>
      <c r="AU336" s="240" t="s">
        <v>87</v>
      </c>
      <c r="AV336" s="13" t="s">
        <v>87</v>
      </c>
      <c r="AW336" s="13" t="s">
        <v>43</v>
      </c>
      <c r="AX336" s="13" t="s">
        <v>80</v>
      </c>
      <c r="AY336" s="240" t="s">
        <v>281</v>
      </c>
    </row>
    <row r="337" s="14" customFormat="1">
      <c r="B337" s="247"/>
      <c r="D337" s="216" t="s">
        <v>402</v>
      </c>
      <c r="E337" s="248" t="s">
        <v>5</v>
      </c>
      <c r="F337" s="249" t="s">
        <v>405</v>
      </c>
      <c r="H337" s="250">
        <v>4</v>
      </c>
      <c r="I337" s="251"/>
      <c r="L337" s="247"/>
      <c r="M337" s="252"/>
      <c r="N337" s="253"/>
      <c r="O337" s="253"/>
      <c r="P337" s="253"/>
      <c r="Q337" s="253"/>
      <c r="R337" s="253"/>
      <c r="S337" s="253"/>
      <c r="T337" s="254"/>
      <c r="AT337" s="248" t="s">
        <v>402</v>
      </c>
      <c r="AU337" s="248" t="s">
        <v>87</v>
      </c>
      <c r="AV337" s="14" t="s">
        <v>286</v>
      </c>
      <c r="AW337" s="14" t="s">
        <v>43</v>
      </c>
      <c r="AX337" s="14" t="s">
        <v>24</v>
      </c>
      <c r="AY337" s="248" t="s">
        <v>281</v>
      </c>
    </row>
    <row r="338" s="1" customFormat="1" ht="16.5" customHeight="1">
      <c r="B338" s="203"/>
      <c r="C338" s="255" t="s">
        <v>859</v>
      </c>
      <c r="D338" s="255" t="s">
        <v>512</v>
      </c>
      <c r="E338" s="256" t="s">
        <v>9259</v>
      </c>
      <c r="F338" s="257" t="s">
        <v>9260</v>
      </c>
      <c r="G338" s="258" t="s">
        <v>394</v>
      </c>
      <c r="H338" s="259">
        <v>6.5119999999999996</v>
      </c>
      <c r="I338" s="260"/>
      <c r="J338" s="261">
        <f>ROUND(I338*H338,2)</f>
        <v>0</v>
      </c>
      <c r="K338" s="257" t="s">
        <v>5</v>
      </c>
      <c r="L338" s="262"/>
      <c r="M338" s="263" t="s">
        <v>5</v>
      </c>
      <c r="N338" s="264" t="s">
        <v>51</v>
      </c>
      <c r="O338" s="49"/>
      <c r="P338" s="213">
        <f>O338*H338</f>
        <v>0</v>
      </c>
      <c r="Q338" s="213">
        <v>0.0050000000000000001</v>
      </c>
      <c r="R338" s="213">
        <f>Q338*H338</f>
        <v>0.032559999999999999</v>
      </c>
      <c r="S338" s="213">
        <v>0</v>
      </c>
      <c r="T338" s="214">
        <f>S338*H338</f>
        <v>0</v>
      </c>
      <c r="AR338" s="26" t="s">
        <v>738</v>
      </c>
      <c r="AT338" s="26" t="s">
        <v>512</v>
      </c>
      <c r="AU338" s="26" t="s">
        <v>87</v>
      </c>
      <c r="AY338" s="26" t="s">
        <v>281</v>
      </c>
      <c r="BE338" s="215">
        <f>IF(N338="základní",J338,0)</f>
        <v>0</v>
      </c>
      <c r="BF338" s="215">
        <f>IF(N338="snížená",J338,0)</f>
        <v>0</v>
      </c>
      <c r="BG338" s="215">
        <f>IF(N338="zákl. přenesená",J338,0)</f>
        <v>0</v>
      </c>
      <c r="BH338" s="215">
        <f>IF(N338="sníž. přenesená",J338,0)</f>
        <v>0</v>
      </c>
      <c r="BI338" s="215">
        <f>IF(N338="nulová",J338,0)</f>
        <v>0</v>
      </c>
      <c r="BJ338" s="26" t="s">
        <v>24</v>
      </c>
      <c r="BK338" s="215">
        <f>ROUND(I338*H338,2)</f>
        <v>0</v>
      </c>
      <c r="BL338" s="26" t="s">
        <v>354</v>
      </c>
      <c r="BM338" s="26" t="s">
        <v>9261</v>
      </c>
    </row>
    <row r="339" s="1" customFormat="1">
      <c r="B339" s="48"/>
      <c r="D339" s="216" t="s">
        <v>288</v>
      </c>
      <c r="F339" s="217" t="s">
        <v>9262</v>
      </c>
      <c r="I339" s="218"/>
      <c r="L339" s="48"/>
      <c r="M339" s="219"/>
      <c r="N339" s="49"/>
      <c r="O339" s="49"/>
      <c r="P339" s="49"/>
      <c r="Q339" s="49"/>
      <c r="R339" s="49"/>
      <c r="S339" s="49"/>
      <c r="T339" s="87"/>
      <c r="AT339" s="26" t="s">
        <v>288</v>
      </c>
      <c r="AU339" s="26" t="s">
        <v>87</v>
      </c>
    </row>
    <row r="340" s="13" customFormat="1">
      <c r="B340" s="239"/>
      <c r="D340" s="216" t="s">
        <v>402</v>
      </c>
      <c r="E340" s="240" t="s">
        <v>5</v>
      </c>
      <c r="F340" s="241" t="s">
        <v>2806</v>
      </c>
      <c r="H340" s="242">
        <v>3.1000000000000001</v>
      </c>
      <c r="I340" s="243"/>
      <c r="L340" s="239"/>
      <c r="M340" s="244"/>
      <c r="N340" s="245"/>
      <c r="O340" s="245"/>
      <c r="P340" s="245"/>
      <c r="Q340" s="245"/>
      <c r="R340" s="245"/>
      <c r="S340" s="245"/>
      <c r="T340" s="246"/>
      <c r="AT340" s="240" t="s">
        <v>402</v>
      </c>
      <c r="AU340" s="240" t="s">
        <v>87</v>
      </c>
      <c r="AV340" s="13" t="s">
        <v>87</v>
      </c>
      <c r="AW340" s="13" t="s">
        <v>43</v>
      </c>
      <c r="AX340" s="13" t="s">
        <v>80</v>
      </c>
      <c r="AY340" s="240" t="s">
        <v>281</v>
      </c>
    </row>
    <row r="341" s="13" customFormat="1">
      <c r="B341" s="239"/>
      <c r="D341" s="216" t="s">
        <v>402</v>
      </c>
      <c r="E341" s="240" t="s">
        <v>5</v>
      </c>
      <c r="F341" s="241" t="s">
        <v>2808</v>
      </c>
      <c r="H341" s="242">
        <v>2.8199999999999998</v>
      </c>
      <c r="I341" s="243"/>
      <c r="L341" s="239"/>
      <c r="M341" s="244"/>
      <c r="N341" s="245"/>
      <c r="O341" s="245"/>
      <c r="P341" s="245"/>
      <c r="Q341" s="245"/>
      <c r="R341" s="245"/>
      <c r="S341" s="245"/>
      <c r="T341" s="246"/>
      <c r="AT341" s="240" t="s">
        <v>402</v>
      </c>
      <c r="AU341" s="240" t="s">
        <v>87</v>
      </c>
      <c r="AV341" s="13" t="s">
        <v>87</v>
      </c>
      <c r="AW341" s="13" t="s">
        <v>43</v>
      </c>
      <c r="AX341" s="13" t="s">
        <v>80</v>
      </c>
      <c r="AY341" s="240" t="s">
        <v>281</v>
      </c>
    </row>
    <row r="342" s="15" customFormat="1">
      <c r="B342" s="265"/>
      <c r="D342" s="216" t="s">
        <v>402</v>
      </c>
      <c r="E342" s="266" t="s">
        <v>5</v>
      </c>
      <c r="F342" s="267" t="s">
        <v>715</v>
      </c>
      <c r="H342" s="268">
        <v>5.9199999999999999</v>
      </c>
      <c r="I342" s="269"/>
      <c r="L342" s="265"/>
      <c r="M342" s="270"/>
      <c r="N342" s="271"/>
      <c r="O342" s="271"/>
      <c r="P342" s="271"/>
      <c r="Q342" s="271"/>
      <c r="R342" s="271"/>
      <c r="S342" s="271"/>
      <c r="T342" s="272"/>
      <c r="AT342" s="266" t="s">
        <v>402</v>
      </c>
      <c r="AU342" s="266" t="s">
        <v>87</v>
      </c>
      <c r="AV342" s="15" t="s">
        <v>294</v>
      </c>
      <c r="AW342" s="15" t="s">
        <v>43</v>
      </c>
      <c r="AX342" s="15" t="s">
        <v>80</v>
      </c>
      <c r="AY342" s="266" t="s">
        <v>281</v>
      </c>
    </row>
    <row r="343" s="13" customFormat="1">
      <c r="B343" s="239"/>
      <c r="D343" s="216" t="s">
        <v>402</v>
      </c>
      <c r="E343" s="240" t="s">
        <v>5</v>
      </c>
      <c r="F343" s="241" t="s">
        <v>9263</v>
      </c>
      <c r="H343" s="242">
        <v>0.59199999999999997</v>
      </c>
      <c r="I343" s="243"/>
      <c r="L343" s="239"/>
      <c r="M343" s="244"/>
      <c r="N343" s="245"/>
      <c r="O343" s="245"/>
      <c r="P343" s="245"/>
      <c r="Q343" s="245"/>
      <c r="R343" s="245"/>
      <c r="S343" s="245"/>
      <c r="T343" s="246"/>
      <c r="AT343" s="240" t="s">
        <v>402</v>
      </c>
      <c r="AU343" s="240" t="s">
        <v>87</v>
      </c>
      <c r="AV343" s="13" t="s">
        <v>87</v>
      </c>
      <c r="AW343" s="13" t="s">
        <v>43</v>
      </c>
      <c r="AX343" s="13" t="s">
        <v>80</v>
      </c>
      <c r="AY343" s="240" t="s">
        <v>281</v>
      </c>
    </row>
    <row r="344" s="14" customFormat="1">
      <c r="B344" s="247"/>
      <c r="D344" s="216" t="s">
        <v>402</v>
      </c>
      <c r="E344" s="248" t="s">
        <v>5</v>
      </c>
      <c r="F344" s="249" t="s">
        <v>405</v>
      </c>
      <c r="H344" s="250">
        <v>6.5119999999999996</v>
      </c>
      <c r="I344" s="251"/>
      <c r="L344" s="247"/>
      <c r="M344" s="252"/>
      <c r="N344" s="253"/>
      <c r="O344" s="253"/>
      <c r="P344" s="253"/>
      <c r="Q344" s="253"/>
      <c r="R344" s="253"/>
      <c r="S344" s="253"/>
      <c r="T344" s="254"/>
      <c r="AT344" s="248" t="s">
        <v>402</v>
      </c>
      <c r="AU344" s="248" t="s">
        <v>87</v>
      </c>
      <c r="AV344" s="14" t="s">
        <v>286</v>
      </c>
      <c r="AW344" s="14" t="s">
        <v>43</v>
      </c>
      <c r="AX344" s="14" t="s">
        <v>24</v>
      </c>
      <c r="AY344" s="248" t="s">
        <v>281</v>
      </c>
    </row>
    <row r="345" s="1" customFormat="1" ht="16.5" customHeight="1">
      <c r="B345" s="203"/>
      <c r="C345" s="255" t="s">
        <v>864</v>
      </c>
      <c r="D345" s="255" t="s">
        <v>512</v>
      </c>
      <c r="E345" s="256" t="s">
        <v>3056</v>
      </c>
      <c r="F345" s="257" t="s">
        <v>3057</v>
      </c>
      <c r="G345" s="258" t="s">
        <v>515</v>
      </c>
      <c r="H345" s="259">
        <v>4</v>
      </c>
      <c r="I345" s="260"/>
      <c r="J345" s="261">
        <f>ROUND(I345*H345,2)</f>
        <v>0</v>
      </c>
      <c r="K345" s="257" t="s">
        <v>389</v>
      </c>
      <c r="L345" s="262"/>
      <c r="M345" s="263" t="s">
        <v>5</v>
      </c>
      <c r="N345" s="264" t="s">
        <v>51</v>
      </c>
      <c r="O345" s="49"/>
      <c r="P345" s="213">
        <f>O345*H345</f>
        <v>0</v>
      </c>
      <c r="Q345" s="213">
        <v>6.0000000000000002E-05</v>
      </c>
      <c r="R345" s="213">
        <f>Q345*H345</f>
        <v>0.00024000000000000001</v>
      </c>
      <c r="S345" s="213">
        <v>0</v>
      </c>
      <c r="T345" s="214">
        <f>S345*H345</f>
        <v>0</v>
      </c>
      <c r="AR345" s="26" t="s">
        <v>738</v>
      </c>
      <c r="AT345" s="26" t="s">
        <v>512</v>
      </c>
      <c r="AU345" s="26" t="s">
        <v>87</v>
      </c>
      <c r="AY345" s="26" t="s">
        <v>281</v>
      </c>
      <c r="BE345" s="215">
        <f>IF(N345="základní",J345,0)</f>
        <v>0</v>
      </c>
      <c r="BF345" s="215">
        <f>IF(N345="snížená",J345,0)</f>
        <v>0</v>
      </c>
      <c r="BG345" s="215">
        <f>IF(N345="zákl. přenesená",J345,0)</f>
        <v>0</v>
      </c>
      <c r="BH345" s="215">
        <f>IF(N345="sníž. přenesená",J345,0)</f>
        <v>0</v>
      </c>
      <c r="BI345" s="215">
        <f>IF(N345="nulová",J345,0)</f>
        <v>0</v>
      </c>
      <c r="BJ345" s="26" t="s">
        <v>24</v>
      </c>
      <c r="BK345" s="215">
        <f>ROUND(I345*H345,2)</f>
        <v>0</v>
      </c>
      <c r="BL345" s="26" t="s">
        <v>354</v>
      </c>
      <c r="BM345" s="26" t="s">
        <v>9264</v>
      </c>
    </row>
    <row r="346" s="1" customFormat="1">
      <c r="B346" s="48"/>
      <c r="D346" s="216" t="s">
        <v>288</v>
      </c>
      <c r="F346" s="217" t="s">
        <v>3059</v>
      </c>
      <c r="I346" s="218"/>
      <c r="L346" s="48"/>
      <c r="M346" s="219"/>
      <c r="N346" s="49"/>
      <c r="O346" s="49"/>
      <c r="P346" s="49"/>
      <c r="Q346" s="49"/>
      <c r="R346" s="49"/>
      <c r="S346" s="49"/>
      <c r="T346" s="87"/>
      <c r="AT346" s="26" t="s">
        <v>288</v>
      </c>
      <c r="AU346" s="26" t="s">
        <v>87</v>
      </c>
    </row>
    <row r="347" s="1" customFormat="1" ht="16.5" customHeight="1">
      <c r="B347" s="203"/>
      <c r="C347" s="204" t="s">
        <v>906</v>
      </c>
      <c r="D347" s="204" t="s">
        <v>282</v>
      </c>
      <c r="E347" s="205" t="s">
        <v>3096</v>
      </c>
      <c r="F347" s="206" t="s">
        <v>3097</v>
      </c>
      <c r="G347" s="207" t="s">
        <v>470</v>
      </c>
      <c r="H347" s="208">
        <v>0.033000000000000002</v>
      </c>
      <c r="I347" s="209"/>
      <c r="J347" s="210">
        <f>ROUND(I347*H347,2)</f>
        <v>0</v>
      </c>
      <c r="K347" s="206" t="s">
        <v>389</v>
      </c>
      <c r="L347" s="48"/>
      <c r="M347" s="211" t="s">
        <v>5</v>
      </c>
      <c r="N347" s="212" t="s">
        <v>51</v>
      </c>
      <c r="O347" s="49"/>
      <c r="P347" s="213">
        <f>O347*H347</f>
        <v>0</v>
      </c>
      <c r="Q347" s="213">
        <v>0</v>
      </c>
      <c r="R347" s="213">
        <f>Q347*H347</f>
        <v>0</v>
      </c>
      <c r="S347" s="213">
        <v>0</v>
      </c>
      <c r="T347" s="214">
        <f>S347*H347</f>
        <v>0</v>
      </c>
      <c r="AR347" s="26" t="s">
        <v>354</v>
      </c>
      <c r="AT347" s="26" t="s">
        <v>282</v>
      </c>
      <c r="AU347" s="26" t="s">
        <v>87</v>
      </c>
      <c r="AY347" s="26" t="s">
        <v>281</v>
      </c>
      <c r="BE347" s="215">
        <f>IF(N347="základní",J347,0)</f>
        <v>0</v>
      </c>
      <c r="BF347" s="215">
        <f>IF(N347="snížená",J347,0)</f>
        <v>0</v>
      </c>
      <c r="BG347" s="215">
        <f>IF(N347="zákl. přenesená",J347,0)</f>
        <v>0</v>
      </c>
      <c r="BH347" s="215">
        <f>IF(N347="sníž. přenesená",J347,0)</f>
        <v>0</v>
      </c>
      <c r="BI347" s="215">
        <f>IF(N347="nulová",J347,0)</f>
        <v>0</v>
      </c>
      <c r="BJ347" s="26" t="s">
        <v>24</v>
      </c>
      <c r="BK347" s="215">
        <f>ROUND(I347*H347,2)</f>
        <v>0</v>
      </c>
      <c r="BL347" s="26" t="s">
        <v>354</v>
      </c>
      <c r="BM347" s="26" t="s">
        <v>9265</v>
      </c>
    </row>
    <row r="348" s="1" customFormat="1">
      <c r="B348" s="48"/>
      <c r="D348" s="216" t="s">
        <v>288</v>
      </c>
      <c r="F348" s="217" t="s">
        <v>3099</v>
      </c>
      <c r="I348" s="218"/>
      <c r="L348" s="48"/>
      <c r="M348" s="219"/>
      <c r="N348" s="49"/>
      <c r="O348" s="49"/>
      <c r="P348" s="49"/>
      <c r="Q348" s="49"/>
      <c r="R348" s="49"/>
      <c r="S348" s="49"/>
      <c r="T348" s="87"/>
      <c r="AT348" s="26" t="s">
        <v>288</v>
      </c>
      <c r="AU348" s="26" t="s">
        <v>87</v>
      </c>
    </row>
    <row r="349" s="10" customFormat="1" ht="29.88" customHeight="1">
      <c r="B349" s="192"/>
      <c r="D349" s="193" t="s">
        <v>79</v>
      </c>
      <c r="E349" s="230" t="s">
        <v>3100</v>
      </c>
      <c r="F349" s="230" t="s">
        <v>3101</v>
      </c>
      <c r="I349" s="195"/>
      <c r="J349" s="231">
        <f>BK349</f>
        <v>0</v>
      </c>
      <c r="L349" s="192"/>
      <c r="M349" s="197"/>
      <c r="N349" s="198"/>
      <c r="O349" s="198"/>
      <c r="P349" s="199">
        <f>SUM(P350:P361)</f>
        <v>0</v>
      </c>
      <c r="Q349" s="198"/>
      <c r="R349" s="199">
        <f>SUM(R350:R361)</f>
        <v>11.1219</v>
      </c>
      <c r="S349" s="198"/>
      <c r="T349" s="200">
        <f>SUM(T350:T361)</f>
        <v>0</v>
      </c>
      <c r="AR349" s="193" t="s">
        <v>87</v>
      </c>
      <c r="AT349" s="201" t="s">
        <v>79</v>
      </c>
      <c r="AU349" s="201" t="s">
        <v>24</v>
      </c>
      <c r="AY349" s="193" t="s">
        <v>281</v>
      </c>
      <c r="BK349" s="202">
        <f>SUM(BK350:BK361)</f>
        <v>0</v>
      </c>
    </row>
    <row r="350" s="1" customFormat="1" ht="16.5" customHeight="1">
      <c r="B350" s="203"/>
      <c r="C350" s="204" t="s">
        <v>922</v>
      </c>
      <c r="D350" s="204" t="s">
        <v>282</v>
      </c>
      <c r="E350" s="205" t="s">
        <v>9266</v>
      </c>
      <c r="F350" s="206" t="s">
        <v>9267</v>
      </c>
      <c r="G350" s="207" t="s">
        <v>2318</v>
      </c>
      <c r="H350" s="208">
        <v>90</v>
      </c>
      <c r="I350" s="209"/>
      <c r="J350" s="210">
        <f>ROUND(I350*H350,2)</f>
        <v>0</v>
      </c>
      <c r="K350" s="206" t="s">
        <v>5</v>
      </c>
      <c r="L350" s="48"/>
      <c r="M350" s="211" t="s">
        <v>5</v>
      </c>
      <c r="N350" s="212" t="s">
        <v>51</v>
      </c>
      <c r="O350" s="49"/>
      <c r="P350" s="213">
        <f>O350*H350</f>
        <v>0</v>
      </c>
      <c r="Q350" s="213">
        <v>0.001</v>
      </c>
      <c r="R350" s="213">
        <f>Q350*H350</f>
        <v>0.089999999999999997</v>
      </c>
      <c r="S350" s="213">
        <v>0</v>
      </c>
      <c r="T350" s="214">
        <f>S350*H350</f>
        <v>0</v>
      </c>
      <c r="AR350" s="26" t="s">
        <v>354</v>
      </c>
      <c r="AT350" s="26" t="s">
        <v>282</v>
      </c>
      <c r="AU350" s="26" t="s">
        <v>87</v>
      </c>
      <c r="AY350" s="26" t="s">
        <v>281</v>
      </c>
      <c r="BE350" s="215">
        <f>IF(N350="základní",J350,0)</f>
        <v>0</v>
      </c>
      <c r="BF350" s="215">
        <f>IF(N350="snížená",J350,0)</f>
        <v>0</v>
      </c>
      <c r="BG350" s="215">
        <f>IF(N350="zákl. přenesená",J350,0)</f>
        <v>0</v>
      </c>
      <c r="BH350" s="215">
        <f>IF(N350="sníž. přenesená",J350,0)</f>
        <v>0</v>
      </c>
      <c r="BI350" s="215">
        <f>IF(N350="nulová",J350,0)</f>
        <v>0</v>
      </c>
      <c r="BJ350" s="26" t="s">
        <v>24</v>
      </c>
      <c r="BK350" s="215">
        <f>ROUND(I350*H350,2)</f>
        <v>0</v>
      </c>
      <c r="BL350" s="26" t="s">
        <v>354</v>
      </c>
      <c r="BM350" s="26" t="s">
        <v>9268</v>
      </c>
    </row>
    <row r="351" s="1" customFormat="1">
      <c r="B351" s="48"/>
      <c r="D351" s="216" t="s">
        <v>288</v>
      </c>
      <c r="F351" s="217" t="s">
        <v>9267</v>
      </c>
      <c r="I351" s="218"/>
      <c r="L351" s="48"/>
      <c r="M351" s="219"/>
      <c r="N351" s="49"/>
      <c r="O351" s="49"/>
      <c r="P351" s="49"/>
      <c r="Q351" s="49"/>
      <c r="R351" s="49"/>
      <c r="S351" s="49"/>
      <c r="T351" s="87"/>
      <c r="AT351" s="26" t="s">
        <v>288</v>
      </c>
      <c r="AU351" s="26" t="s">
        <v>87</v>
      </c>
    </row>
    <row r="352" s="1" customFormat="1" ht="25.5" customHeight="1">
      <c r="B352" s="203"/>
      <c r="C352" s="204" t="s">
        <v>936</v>
      </c>
      <c r="D352" s="204" t="s">
        <v>282</v>
      </c>
      <c r="E352" s="205" t="s">
        <v>9269</v>
      </c>
      <c r="F352" s="206" t="s">
        <v>9270</v>
      </c>
      <c r="G352" s="207" t="s">
        <v>394</v>
      </c>
      <c r="H352" s="208">
        <v>13</v>
      </c>
      <c r="I352" s="209"/>
      <c r="J352" s="210">
        <f>ROUND(I352*H352,2)</f>
        <v>0</v>
      </c>
      <c r="K352" s="206" t="s">
        <v>5</v>
      </c>
      <c r="L352" s="48"/>
      <c r="M352" s="211" t="s">
        <v>5</v>
      </c>
      <c r="N352" s="212" t="s">
        <v>51</v>
      </c>
      <c r="O352" s="49"/>
      <c r="P352" s="213">
        <f>O352*H352</f>
        <v>0</v>
      </c>
      <c r="Q352" s="213">
        <v>0.0033</v>
      </c>
      <c r="R352" s="213">
        <f>Q352*H352</f>
        <v>0.042900000000000001</v>
      </c>
      <c r="S352" s="213">
        <v>0</v>
      </c>
      <c r="T352" s="214">
        <f>S352*H352</f>
        <v>0</v>
      </c>
      <c r="AR352" s="26" t="s">
        <v>354</v>
      </c>
      <c r="AT352" s="26" t="s">
        <v>282</v>
      </c>
      <c r="AU352" s="26" t="s">
        <v>87</v>
      </c>
      <c r="AY352" s="26" t="s">
        <v>281</v>
      </c>
      <c r="BE352" s="215">
        <f>IF(N352="základní",J352,0)</f>
        <v>0</v>
      </c>
      <c r="BF352" s="215">
        <f>IF(N352="snížená",J352,0)</f>
        <v>0</v>
      </c>
      <c r="BG352" s="215">
        <f>IF(N352="zákl. přenesená",J352,0)</f>
        <v>0</v>
      </c>
      <c r="BH352" s="215">
        <f>IF(N352="sníž. přenesená",J352,0)</f>
        <v>0</v>
      </c>
      <c r="BI352" s="215">
        <f>IF(N352="nulová",J352,0)</f>
        <v>0</v>
      </c>
      <c r="BJ352" s="26" t="s">
        <v>24</v>
      </c>
      <c r="BK352" s="215">
        <f>ROUND(I352*H352,2)</f>
        <v>0</v>
      </c>
      <c r="BL352" s="26" t="s">
        <v>354</v>
      </c>
      <c r="BM352" s="26" t="s">
        <v>9271</v>
      </c>
    </row>
    <row r="353" s="1" customFormat="1">
      <c r="B353" s="48"/>
      <c r="D353" s="216" t="s">
        <v>288</v>
      </c>
      <c r="F353" s="217" t="s">
        <v>9270</v>
      </c>
      <c r="I353" s="218"/>
      <c r="L353" s="48"/>
      <c r="M353" s="219"/>
      <c r="N353" s="49"/>
      <c r="O353" s="49"/>
      <c r="P353" s="49"/>
      <c r="Q353" s="49"/>
      <c r="R353" s="49"/>
      <c r="S353" s="49"/>
      <c r="T353" s="87"/>
      <c r="AT353" s="26" t="s">
        <v>288</v>
      </c>
      <c r="AU353" s="26" t="s">
        <v>87</v>
      </c>
    </row>
    <row r="354" s="1" customFormat="1" ht="16.5" customHeight="1">
      <c r="B354" s="203"/>
      <c r="C354" s="204" t="s">
        <v>451</v>
      </c>
      <c r="D354" s="204" t="s">
        <v>282</v>
      </c>
      <c r="E354" s="205" t="s">
        <v>9272</v>
      </c>
      <c r="F354" s="206" t="s">
        <v>9273</v>
      </c>
      <c r="G354" s="207" t="s">
        <v>515</v>
      </c>
      <c r="H354" s="208">
        <v>1</v>
      </c>
      <c r="I354" s="209"/>
      <c r="J354" s="210">
        <f>ROUND(I354*H354,2)</f>
        <v>0</v>
      </c>
      <c r="K354" s="206" t="s">
        <v>5</v>
      </c>
      <c r="L354" s="48"/>
      <c r="M354" s="211" t="s">
        <v>5</v>
      </c>
      <c r="N354" s="212" t="s">
        <v>51</v>
      </c>
      <c r="O354" s="49"/>
      <c r="P354" s="213">
        <f>O354*H354</f>
        <v>0</v>
      </c>
      <c r="Q354" s="213">
        <v>0</v>
      </c>
      <c r="R354" s="213">
        <f>Q354*H354</f>
        <v>0</v>
      </c>
      <c r="S354" s="213">
        <v>0</v>
      </c>
      <c r="T354" s="214">
        <f>S354*H354</f>
        <v>0</v>
      </c>
      <c r="AR354" s="26" t="s">
        <v>286</v>
      </c>
      <c r="AT354" s="26" t="s">
        <v>282</v>
      </c>
      <c r="AU354" s="26" t="s">
        <v>87</v>
      </c>
      <c r="AY354" s="26" t="s">
        <v>281</v>
      </c>
      <c r="BE354" s="215">
        <f>IF(N354="základní",J354,0)</f>
        <v>0</v>
      </c>
      <c r="BF354" s="215">
        <f>IF(N354="snížená",J354,0)</f>
        <v>0</v>
      </c>
      <c r="BG354" s="215">
        <f>IF(N354="zákl. přenesená",J354,0)</f>
        <v>0</v>
      </c>
      <c r="BH354" s="215">
        <f>IF(N354="sníž. přenesená",J354,0)</f>
        <v>0</v>
      </c>
      <c r="BI354" s="215">
        <f>IF(N354="nulová",J354,0)</f>
        <v>0</v>
      </c>
      <c r="BJ354" s="26" t="s">
        <v>24</v>
      </c>
      <c r="BK354" s="215">
        <f>ROUND(I354*H354,2)</f>
        <v>0</v>
      </c>
      <c r="BL354" s="26" t="s">
        <v>286</v>
      </c>
      <c r="BM354" s="26" t="s">
        <v>9274</v>
      </c>
    </row>
    <row r="355" s="1" customFormat="1">
      <c r="B355" s="48"/>
      <c r="D355" s="216" t="s">
        <v>288</v>
      </c>
      <c r="F355" s="217" t="s">
        <v>9275</v>
      </c>
      <c r="I355" s="218"/>
      <c r="L355" s="48"/>
      <c r="M355" s="219"/>
      <c r="N355" s="49"/>
      <c r="O355" s="49"/>
      <c r="P355" s="49"/>
      <c r="Q355" s="49"/>
      <c r="R355" s="49"/>
      <c r="S355" s="49"/>
      <c r="T355" s="87"/>
      <c r="AT355" s="26" t="s">
        <v>288</v>
      </c>
      <c r="AU355" s="26" t="s">
        <v>87</v>
      </c>
    </row>
    <row r="356" s="1" customFormat="1" ht="16.5" customHeight="1">
      <c r="B356" s="203"/>
      <c r="C356" s="204" t="s">
        <v>949</v>
      </c>
      <c r="D356" s="204" t="s">
        <v>282</v>
      </c>
      <c r="E356" s="205" t="s">
        <v>9276</v>
      </c>
      <c r="F356" s="206" t="s">
        <v>9277</v>
      </c>
      <c r="G356" s="207" t="s">
        <v>515</v>
      </c>
      <c r="H356" s="208">
        <v>142</v>
      </c>
      <c r="I356" s="209"/>
      <c r="J356" s="210">
        <f>ROUND(I356*H356,2)</f>
        <v>0</v>
      </c>
      <c r="K356" s="206" t="s">
        <v>5</v>
      </c>
      <c r="L356" s="48"/>
      <c r="M356" s="211" t="s">
        <v>5</v>
      </c>
      <c r="N356" s="212" t="s">
        <v>51</v>
      </c>
      <c r="O356" s="49"/>
      <c r="P356" s="213">
        <f>O356*H356</f>
        <v>0</v>
      </c>
      <c r="Q356" s="213">
        <v>0</v>
      </c>
      <c r="R356" s="213">
        <f>Q356*H356</f>
        <v>0</v>
      </c>
      <c r="S356" s="213">
        <v>0</v>
      </c>
      <c r="T356" s="214">
        <f>S356*H356</f>
        <v>0</v>
      </c>
      <c r="AR356" s="26" t="s">
        <v>286</v>
      </c>
      <c r="AT356" s="26" t="s">
        <v>282</v>
      </c>
      <c r="AU356" s="26" t="s">
        <v>87</v>
      </c>
      <c r="AY356" s="26" t="s">
        <v>281</v>
      </c>
      <c r="BE356" s="215">
        <f>IF(N356="základní",J356,0)</f>
        <v>0</v>
      </c>
      <c r="BF356" s="215">
        <f>IF(N356="snížená",J356,0)</f>
        <v>0</v>
      </c>
      <c r="BG356" s="215">
        <f>IF(N356="zákl. přenesená",J356,0)</f>
        <v>0</v>
      </c>
      <c r="BH356" s="215">
        <f>IF(N356="sníž. přenesená",J356,0)</f>
        <v>0</v>
      </c>
      <c r="BI356" s="215">
        <f>IF(N356="nulová",J356,0)</f>
        <v>0</v>
      </c>
      <c r="BJ356" s="26" t="s">
        <v>24</v>
      </c>
      <c r="BK356" s="215">
        <f>ROUND(I356*H356,2)</f>
        <v>0</v>
      </c>
      <c r="BL356" s="26" t="s">
        <v>286</v>
      </c>
      <c r="BM356" s="26" t="s">
        <v>9278</v>
      </c>
    </row>
    <row r="357" s="1" customFormat="1">
      <c r="B357" s="48"/>
      <c r="D357" s="216" t="s">
        <v>288</v>
      </c>
      <c r="F357" s="217" t="s">
        <v>9279</v>
      </c>
      <c r="I357" s="218"/>
      <c r="L357" s="48"/>
      <c r="M357" s="219"/>
      <c r="N357" s="49"/>
      <c r="O357" s="49"/>
      <c r="P357" s="49"/>
      <c r="Q357" s="49"/>
      <c r="R357" s="49"/>
      <c r="S357" s="49"/>
      <c r="T357" s="87"/>
      <c r="AT357" s="26" t="s">
        <v>288</v>
      </c>
      <c r="AU357" s="26" t="s">
        <v>87</v>
      </c>
    </row>
    <row r="358" s="1" customFormat="1" ht="25.5" customHeight="1">
      <c r="B358" s="203"/>
      <c r="C358" s="204" t="s">
        <v>953</v>
      </c>
      <c r="D358" s="204" t="s">
        <v>282</v>
      </c>
      <c r="E358" s="205" t="s">
        <v>9280</v>
      </c>
      <c r="F358" s="206" t="s">
        <v>9281</v>
      </c>
      <c r="G358" s="207" t="s">
        <v>2318</v>
      </c>
      <c r="H358" s="208">
        <v>10989</v>
      </c>
      <c r="I358" s="209"/>
      <c r="J358" s="210">
        <f>ROUND(I358*H358,2)</f>
        <v>0</v>
      </c>
      <c r="K358" s="206" t="s">
        <v>5</v>
      </c>
      <c r="L358" s="48"/>
      <c r="M358" s="211" t="s">
        <v>5</v>
      </c>
      <c r="N358" s="212" t="s">
        <v>51</v>
      </c>
      <c r="O358" s="49"/>
      <c r="P358" s="213">
        <f>O358*H358</f>
        <v>0</v>
      </c>
      <c r="Q358" s="213">
        <v>0.001</v>
      </c>
      <c r="R358" s="213">
        <f>Q358*H358</f>
        <v>10.989000000000001</v>
      </c>
      <c r="S358" s="213">
        <v>0</v>
      </c>
      <c r="T358" s="214">
        <f>S358*H358</f>
        <v>0</v>
      </c>
      <c r="AR358" s="26" t="s">
        <v>354</v>
      </c>
      <c r="AT358" s="26" t="s">
        <v>282</v>
      </c>
      <c r="AU358" s="26" t="s">
        <v>87</v>
      </c>
      <c r="AY358" s="26" t="s">
        <v>281</v>
      </c>
      <c r="BE358" s="215">
        <f>IF(N358="základní",J358,0)</f>
        <v>0</v>
      </c>
      <c r="BF358" s="215">
        <f>IF(N358="snížená",J358,0)</f>
        <v>0</v>
      </c>
      <c r="BG358" s="215">
        <f>IF(N358="zákl. přenesená",J358,0)</f>
        <v>0</v>
      </c>
      <c r="BH358" s="215">
        <f>IF(N358="sníž. přenesená",J358,0)</f>
        <v>0</v>
      </c>
      <c r="BI358" s="215">
        <f>IF(N358="nulová",J358,0)</f>
        <v>0</v>
      </c>
      <c r="BJ358" s="26" t="s">
        <v>24</v>
      </c>
      <c r="BK358" s="215">
        <f>ROUND(I358*H358,2)</f>
        <v>0</v>
      </c>
      <c r="BL358" s="26" t="s">
        <v>354</v>
      </c>
      <c r="BM358" s="26" t="s">
        <v>9282</v>
      </c>
    </row>
    <row r="359" s="1" customFormat="1">
      <c r="B359" s="48"/>
      <c r="D359" s="216" t="s">
        <v>288</v>
      </c>
      <c r="F359" s="217" t="s">
        <v>9283</v>
      </c>
      <c r="I359" s="218"/>
      <c r="L359" s="48"/>
      <c r="M359" s="219"/>
      <c r="N359" s="49"/>
      <c r="O359" s="49"/>
      <c r="P359" s="49"/>
      <c r="Q359" s="49"/>
      <c r="R359" s="49"/>
      <c r="S359" s="49"/>
      <c r="T359" s="87"/>
      <c r="AT359" s="26" t="s">
        <v>288</v>
      </c>
      <c r="AU359" s="26" t="s">
        <v>87</v>
      </c>
    </row>
    <row r="360" s="1" customFormat="1" ht="16.5" customHeight="1">
      <c r="B360" s="203"/>
      <c r="C360" s="204" t="s">
        <v>973</v>
      </c>
      <c r="D360" s="204" t="s">
        <v>282</v>
      </c>
      <c r="E360" s="205" t="s">
        <v>3211</v>
      </c>
      <c r="F360" s="206" t="s">
        <v>3212</v>
      </c>
      <c r="G360" s="207" t="s">
        <v>470</v>
      </c>
      <c r="H360" s="208">
        <v>11.122</v>
      </c>
      <c r="I360" s="209"/>
      <c r="J360" s="210">
        <f>ROUND(I360*H360,2)</f>
        <v>0</v>
      </c>
      <c r="K360" s="206" t="s">
        <v>389</v>
      </c>
      <c r="L360" s="48"/>
      <c r="M360" s="211" t="s">
        <v>5</v>
      </c>
      <c r="N360" s="212" t="s">
        <v>51</v>
      </c>
      <c r="O360" s="49"/>
      <c r="P360" s="213">
        <f>O360*H360</f>
        <v>0</v>
      </c>
      <c r="Q360" s="213">
        <v>0</v>
      </c>
      <c r="R360" s="213">
        <f>Q360*H360</f>
        <v>0</v>
      </c>
      <c r="S360" s="213">
        <v>0</v>
      </c>
      <c r="T360" s="214">
        <f>S360*H360</f>
        <v>0</v>
      </c>
      <c r="AR360" s="26" t="s">
        <v>354</v>
      </c>
      <c r="AT360" s="26" t="s">
        <v>282</v>
      </c>
      <c r="AU360" s="26" t="s">
        <v>87</v>
      </c>
      <c r="AY360" s="26" t="s">
        <v>281</v>
      </c>
      <c r="BE360" s="215">
        <f>IF(N360="základní",J360,0)</f>
        <v>0</v>
      </c>
      <c r="BF360" s="215">
        <f>IF(N360="snížená",J360,0)</f>
        <v>0</v>
      </c>
      <c r="BG360" s="215">
        <f>IF(N360="zákl. přenesená",J360,0)</f>
        <v>0</v>
      </c>
      <c r="BH360" s="215">
        <f>IF(N360="sníž. přenesená",J360,0)</f>
        <v>0</v>
      </c>
      <c r="BI360" s="215">
        <f>IF(N360="nulová",J360,0)</f>
        <v>0</v>
      </c>
      <c r="BJ360" s="26" t="s">
        <v>24</v>
      </c>
      <c r="BK360" s="215">
        <f>ROUND(I360*H360,2)</f>
        <v>0</v>
      </c>
      <c r="BL360" s="26" t="s">
        <v>354</v>
      </c>
      <c r="BM360" s="26" t="s">
        <v>9284</v>
      </c>
    </row>
    <row r="361" s="1" customFormat="1">
      <c r="B361" s="48"/>
      <c r="D361" s="216" t="s">
        <v>288</v>
      </c>
      <c r="F361" s="217" t="s">
        <v>3214</v>
      </c>
      <c r="I361" s="218"/>
      <c r="L361" s="48"/>
      <c r="M361" s="219"/>
      <c r="N361" s="49"/>
      <c r="O361" s="49"/>
      <c r="P361" s="49"/>
      <c r="Q361" s="49"/>
      <c r="R361" s="49"/>
      <c r="S361" s="49"/>
      <c r="T361" s="87"/>
      <c r="AT361" s="26" t="s">
        <v>288</v>
      </c>
      <c r="AU361" s="26" t="s">
        <v>87</v>
      </c>
    </row>
    <row r="362" s="10" customFormat="1" ht="29.88" customHeight="1">
      <c r="B362" s="192"/>
      <c r="D362" s="193" t="s">
        <v>79</v>
      </c>
      <c r="E362" s="230" t="s">
        <v>3558</v>
      </c>
      <c r="F362" s="230" t="s">
        <v>3559</v>
      </c>
      <c r="I362" s="195"/>
      <c r="J362" s="231">
        <f>BK362</f>
        <v>0</v>
      </c>
      <c r="L362" s="192"/>
      <c r="M362" s="197"/>
      <c r="N362" s="198"/>
      <c r="O362" s="198"/>
      <c r="P362" s="199">
        <f>SUM(P363:P371)</f>
        <v>0</v>
      </c>
      <c r="Q362" s="198"/>
      <c r="R362" s="199">
        <f>SUM(R363:R371)</f>
        <v>0.21291199999999999</v>
      </c>
      <c r="S362" s="198"/>
      <c r="T362" s="200">
        <f>SUM(T363:T371)</f>
        <v>0</v>
      </c>
      <c r="AR362" s="193" t="s">
        <v>87</v>
      </c>
      <c r="AT362" s="201" t="s">
        <v>79</v>
      </c>
      <c r="AU362" s="201" t="s">
        <v>24</v>
      </c>
      <c r="AY362" s="193" t="s">
        <v>281</v>
      </c>
      <c r="BK362" s="202">
        <f>SUM(BK363:BK371)</f>
        <v>0</v>
      </c>
    </row>
    <row r="363" s="1" customFormat="1" ht="25.5" customHeight="1">
      <c r="B363" s="203"/>
      <c r="C363" s="204" t="s">
        <v>982</v>
      </c>
      <c r="D363" s="204" t="s">
        <v>282</v>
      </c>
      <c r="E363" s="205" t="s">
        <v>9285</v>
      </c>
      <c r="F363" s="206" t="s">
        <v>9286</v>
      </c>
      <c r="G363" s="207" t="s">
        <v>388</v>
      </c>
      <c r="H363" s="208">
        <v>380.19999999999999</v>
      </c>
      <c r="I363" s="209"/>
      <c r="J363" s="210">
        <f>ROUND(I363*H363,2)</f>
        <v>0</v>
      </c>
      <c r="K363" s="206" t="s">
        <v>389</v>
      </c>
      <c r="L363" s="48"/>
      <c r="M363" s="211" t="s">
        <v>5</v>
      </c>
      <c r="N363" s="212" t="s">
        <v>51</v>
      </c>
      <c r="O363" s="49"/>
      <c r="P363" s="213">
        <f>O363*H363</f>
        <v>0</v>
      </c>
      <c r="Q363" s="213">
        <v>0.00023000000000000001</v>
      </c>
      <c r="R363" s="213">
        <f>Q363*H363</f>
        <v>0.087445999999999996</v>
      </c>
      <c r="S363" s="213">
        <v>0</v>
      </c>
      <c r="T363" s="214">
        <f>S363*H363</f>
        <v>0</v>
      </c>
      <c r="AR363" s="26" t="s">
        <v>354</v>
      </c>
      <c r="AT363" s="26" t="s">
        <v>282</v>
      </c>
      <c r="AU363" s="26" t="s">
        <v>87</v>
      </c>
      <c r="AY363" s="26" t="s">
        <v>281</v>
      </c>
      <c r="BE363" s="215">
        <f>IF(N363="základní",J363,0)</f>
        <v>0</v>
      </c>
      <c r="BF363" s="215">
        <f>IF(N363="snížená",J363,0)</f>
        <v>0</v>
      </c>
      <c r="BG363" s="215">
        <f>IF(N363="zákl. přenesená",J363,0)</f>
        <v>0</v>
      </c>
      <c r="BH363" s="215">
        <f>IF(N363="sníž. přenesená",J363,0)</f>
        <v>0</v>
      </c>
      <c r="BI363" s="215">
        <f>IF(N363="nulová",J363,0)</f>
        <v>0</v>
      </c>
      <c r="BJ363" s="26" t="s">
        <v>24</v>
      </c>
      <c r="BK363" s="215">
        <f>ROUND(I363*H363,2)</f>
        <v>0</v>
      </c>
      <c r="BL363" s="26" t="s">
        <v>354</v>
      </c>
      <c r="BM363" s="26" t="s">
        <v>9287</v>
      </c>
    </row>
    <row r="364" s="1" customFormat="1">
      <c r="B364" s="48"/>
      <c r="D364" s="216" t="s">
        <v>288</v>
      </c>
      <c r="F364" s="217" t="s">
        <v>9286</v>
      </c>
      <c r="I364" s="218"/>
      <c r="L364" s="48"/>
      <c r="M364" s="219"/>
      <c r="N364" s="49"/>
      <c r="O364" s="49"/>
      <c r="P364" s="49"/>
      <c r="Q364" s="49"/>
      <c r="R364" s="49"/>
      <c r="S364" s="49"/>
      <c r="T364" s="87"/>
      <c r="AT364" s="26" t="s">
        <v>288</v>
      </c>
      <c r="AU364" s="26" t="s">
        <v>87</v>
      </c>
    </row>
    <row r="365" s="12" customFormat="1">
      <c r="B365" s="232"/>
      <c r="D365" s="216" t="s">
        <v>402</v>
      </c>
      <c r="E365" s="233" t="s">
        <v>5</v>
      </c>
      <c r="F365" s="234" t="s">
        <v>9288</v>
      </c>
      <c r="H365" s="233" t="s">
        <v>5</v>
      </c>
      <c r="I365" s="235"/>
      <c r="L365" s="232"/>
      <c r="M365" s="236"/>
      <c r="N365" s="237"/>
      <c r="O365" s="237"/>
      <c r="P365" s="237"/>
      <c r="Q365" s="237"/>
      <c r="R365" s="237"/>
      <c r="S365" s="237"/>
      <c r="T365" s="238"/>
      <c r="AT365" s="233" t="s">
        <v>402</v>
      </c>
      <c r="AU365" s="233" t="s">
        <v>87</v>
      </c>
      <c r="AV365" s="12" t="s">
        <v>24</v>
      </c>
      <c r="AW365" s="12" t="s">
        <v>43</v>
      </c>
      <c r="AX365" s="12" t="s">
        <v>80</v>
      </c>
      <c r="AY365" s="233" t="s">
        <v>281</v>
      </c>
    </row>
    <row r="366" s="13" customFormat="1">
      <c r="B366" s="239"/>
      <c r="D366" s="216" t="s">
        <v>402</v>
      </c>
      <c r="E366" s="240" t="s">
        <v>5</v>
      </c>
      <c r="F366" s="241" t="s">
        <v>9289</v>
      </c>
      <c r="H366" s="242">
        <v>362.10000000000002</v>
      </c>
      <c r="I366" s="243"/>
      <c r="L366" s="239"/>
      <c r="M366" s="244"/>
      <c r="N366" s="245"/>
      <c r="O366" s="245"/>
      <c r="P366" s="245"/>
      <c r="Q366" s="245"/>
      <c r="R366" s="245"/>
      <c r="S366" s="245"/>
      <c r="T366" s="246"/>
      <c r="AT366" s="240" t="s">
        <v>402</v>
      </c>
      <c r="AU366" s="240" t="s">
        <v>87</v>
      </c>
      <c r="AV366" s="13" t="s">
        <v>87</v>
      </c>
      <c r="AW366" s="13" t="s">
        <v>43</v>
      </c>
      <c r="AX366" s="13" t="s">
        <v>80</v>
      </c>
      <c r="AY366" s="240" t="s">
        <v>281</v>
      </c>
    </row>
    <row r="367" s="12" customFormat="1">
      <c r="B367" s="232"/>
      <c r="D367" s="216" t="s">
        <v>402</v>
      </c>
      <c r="E367" s="233" t="s">
        <v>5</v>
      </c>
      <c r="F367" s="234" t="s">
        <v>9290</v>
      </c>
      <c r="H367" s="233" t="s">
        <v>5</v>
      </c>
      <c r="I367" s="235"/>
      <c r="L367" s="232"/>
      <c r="M367" s="236"/>
      <c r="N367" s="237"/>
      <c r="O367" s="237"/>
      <c r="P367" s="237"/>
      <c r="Q367" s="237"/>
      <c r="R367" s="237"/>
      <c r="S367" s="237"/>
      <c r="T367" s="238"/>
      <c r="AT367" s="233" t="s">
        <v>402</v>
      </c>
      <c r="AU367" s="233" t="s">
        <v>87</v>
      </c>
      <c r="AV367" s="12" t="s">
        <v>24</v>
      </c>
      <c r="AW367" s="12" t="s">
        <v>43</v>
      </c>
      <c r="AX367" s="12" t="s">
        <v>80</v>
      </c>
      <c r="AY367" s="233" t="s">
        <v>281</v>
      </c>
    </row>
    <row r="368" s="13" customFormat="1">
      <c r="B368" s="239"/>
      <c r="D368" s="216" t="s">
        <v>402</v>
      </c>
      <c r="E368" s="240" t="s">
        <v>5</v>
      </c>
      <c r="F368" s="241" t="s">
        <v>9130</v>
      </c>
      <c r="H368" s="242">
        <v>18.100000000000001</v>
      </c>
      <c r="I368" s="243"/>
      <c r="L368" s="239"/>
      <c r="M368" s="244"/>
      <c r="N368" s="245"/>
      <c r="O368" s="245"/>
      <c r="P368" s="245"/>
      <c r="Q368" s="245"/>
      <c r="R368" s="245"/>
      <c r="S368" s="245"/>
      <c r="T368" s="246"/>
      <c r="AT368" s="240" t="s">
        <v>402</v>
      </c>
      <c r="AU368" s="240" t="s">
        <v>87</v>
      </c>
      <c r="AV368" s="13" t="s">
        <v>87</v>
      </c>
      <c r="AW368" s="13" t="s">
        <v>43</v>
      </c>
      <c r="AX368" s="13" t="s">
        <v>80</v>
      </c>
      <c r="AY368" s="240" t="s">
        <v>281</v>
      </c>
    </row>
    <row r="369" s="14" customFormat="1">
      <c r="B369" s="247"/>
      <c r="D369" s="216" t="s">
        <v>402</v>
      </c>
      <c r="E369" s="248" t="s">
        <v>5</v>
      </c>
      <c r="F369" s="249" t="s">
        <v>405</v>
      </c>
      <c r="H369" s="250">
        <v>380.19999999999999</v>
      </c>
      <c r="I369" s="251"/>
      <c r="L369" s="247"/>
      <c r="M369" s="252"/>
      <c r="N369" s="253"/>
      <c r="O369" s="253"/>
      <c r="P369" s="253"/>
      <c r="Q369" s="253"/>
      <c r="R369" s="253"/>
      <c r="S369" s="253"/>
      <c r="T369" s="254"/>
      <c r="AT369" s="248" t="s">
        <v>402</v>
      </c>
      <c r="AU369" s="248" t="s">
        <v>87</v>
      </c>
      <c r="AV369" s="14" t="s">
        <v>286</v>
      </c>
      <c r="AW369" s="14" t="s">
        <v>43</v>
      </c>
      <c r="AX369" s="14" t="s">
        <v>24</v>
      </c>
      <c r="AY369" s="248" t="s">
        <v>281</v>
      </c>
    </row>
    <row r="370" s="1" customFormat="1" ht="25.5" customHeight="1">
      <c r="B370" s="203"/>
      <c r="C370" s="204" t="s">
        <v>986</v>
      </c>
      <c r="D370" s="204" t="s">
        <v>282</v>
      </c>
      <c r="E370" s="205" t="s">
        <v>9291</v>
      </c>
      <c r="F370" s="206" t="s">
        <v>9292</v>
      </c>
      <c r="G370" s="207" t="s">
        <v>388</v>
      </c>
      <c r="H370" s="208">
        <v>380.19999999999999</v>
      </c>
      <c r="I370" s="209"/>
      <c r="J370" s="210">
        <f>ROUND(I370*H370,2)</f>
        <v>0</v>
      </c>
      <c r="K370" s="206" t="s">
        <v>389</v>
      </c>
      <c r="L370" s="48"/>
      <c r="M370" s="211" t="s">
        <v>5</v>
      </c>
      <c r="N370" s="212" t="s">
        <v>51</v>
      </c>
      <c r="O370" s="49"/>
      <c r="P370" s="213">
        <f>O370*H370</f>
        <v>0</v>
      </c>
      <c r="Q370" s="213">
        <v>0.00033</v>
      </c>
      <c r="R370" s="213">
        <f>Q370*H370</f>
        <v>0.12546599999999999</v>
      </c>
      <c r="S370" s="213">
        <v>0</v>
      </c>
      <c r="T370" s="214">
        <f>S370*H370</f>
        <v>0</v>
      </c>
      <c r="AR370" s="26" t="s">
        <v>354</v>
      </c>
      <c r="AT370" s="26" t="s">
        <v>282</v>
      </c>
      <c r="AU370" s="26" t="s">
        <v>87</v>
      </c>
      <c r="AY370" s="26" t="s">
        <v>281</v>
      </c>
      <c r="BE370" s="215">
        <f>IF(N370="základní",J370,0)</f>
        <v>0</v>
      </c>
      <c r="BF370" s="215">
        <f>IF(N370="snížená",J370,0)</f>
        <v>0</v>
      </c>
      <c r="BG370" s="215">
        <f>IF(N370="zákl. přenesená",J370,0)</f>
        <v>0</v>
      </c>
      <c r="BH370" s="215">
        <f>IF(N370="sníž. přenesená",J370,0)</f>
        <v>0</v>
      </c>
      <c r="BI370" s="215">
        <f>IF(N370="nulová",J370,0)</f>
        <v>0</v>
      </c>
      <c r="BJ370" s="26" t="s">
        <v>24</v>
      </c>
      <c r="BK370" s="215">
        <f>ROUND(I370*H370,2)</f>
        <v>0</v>
      </c>
      <c r="BL370" s="26" t="s">
        <v>354</v>
      </c>
      <c r="BM370" s="26" t="s">
        <v>9293</v>
      </c>
    </row>
    <row r="371" s="1" customFormat="1">
      <c r="B371" s="48"/>
      <c r="D371" s="216" t="s">
        <v>288</v>
      </c>
      <c r="F371" s="217" t="s">
        <v>9292</v>
      </c>
      <c r="I371" s="218"/>
      <c r="L371" s="48"/>
      <c r="M371" s="219"/>
      <c r="N371" s="49"/>
      <c r="O371" s="49"/>
      <c r="P371" s="49"/>
      <c r="Q371" s="49"/>
      <c r="R371" s="49"/>
      <c r="S371" s="49"/>
      <c r="T371" s="87"/>
      <c r="AT371" s="26" t="s">
        <v>288</v>
      </c>
      <c r="AU371" s="26" t="s">
        <v>87</v>
      </c>
    </row>
    <row r="372" s="10" customFormat="1" ht="37.44" customHeight="1">
      <c r="B372" s="192"/>
      <c r="D372" s="193" t="s">
        <v>79</v>
      </c>
      <c r="E372" s="194" t="s">
        <v>512</v>
      </c>
      <c r="F372" s="194" t="s">
        <v>6590</v>
      </c>
      <c r="I372" s="195"/>
      <c r="J372" s="196">
        <f>BK372</f>
        <v>0</v>
      </c>
      <c r="L372" s="192"/>
      <c r="M372" s="197"/>
      <c r="N372" s="198"/>
      <c r="O372" s="198"/>
      <c r="P372" s="199">
        <f>P373+P384+P390</f>
        <v>0</v>
      </c>
      <c r="Q372" s="198"/>
      <c r="R372" s="199">
        <f>R373+R384+R390</f>
        <v>0.89800000000000002</v>
      </c>
      <c r="S372" s="198"/>
      <c r="T372" s="200">
        <f>T373+T384+T390</f>
        <v>0</v>
      </c>
      <c r="AR372" s="193" t="s">
        <v>294</v>
      </c>
      <c r="AT372" s="201" t="s">
        <v>79</v>
      </c>
      <c r="AU372" s="201" t="s">
        <v>80</v>
      </c>
      <c r="AY372" s="193" t="s">
        <v>281</v>
      </c>
      <c r="BK372" s="202">
        <f>BK373+BK384+BK390</f>
        <v>0</v>
      </c>
    </row>
    <row r="373" s="10" customFormat="1" ht="19.92" customHeight="1">
      <c r="B373" s="192"/>
      <c r="D373" s="193" t="s">
        <v>79</v>
      </c>
      <c r="E373" s="230" t="s">
        <v>9294</v>
      </c>
      <c r="F373" s="230" t="s">
        <v>9295</v>
      </c>
      <c r="I373" s="195"/>
      <c r="J373" s="231">
        <f>BK373</f>
        <v>0</v>
      </c>
      <c r="L373" s="192"/>
      <c r="M373" s="197"/>
      <c r="N373" s="198"/>
      <c r="O373" s="198"/>
      <c r="P373" s="199">
        <f>SUM(P374:P383)</f>
        <v>0</v>
      </c>
      <c r="Q373" s="198"/>
      <c r="R373" s="199">
        <f>SUM(R374:R383)</f>
        <v>0.89800000000000002</v>
      </c>
      <c r="S373" s="198"/>
      <c r="T373" s="200">
        <f>SUM(T374:T383)</f>
        <v>0</v>
      </c>
      <c r="AR373" s="193" t="s">
        <v>294</v>
      </c>
      <c r="AT373" s="201" t="s">
        <v>79</v>
      </c>
      <c r="AU373" s="201" t="s">
        <v>24</v>
      </c>
      <c r="AY373" s="193" t="s">
        <v>281</v>
      </c>
      <c r="BK373" s="202">
        <f>SUM(BK374:BK383)</f>
        <v>0</v>
      </c>
    </row>
    <row r="374" s="1" customFormat="1" ht="16.5" customHeight="1">
      <c r="B374" s="203"/>
      <c r="C374" s="204" t="s">
        <v>994</v>
      </c>
      <c r="D374" s="204" t="s">
        <v>282</v>
      </c>
      <c r="E374" s="205" t="s">
        <v>9296</v>
      </c>
      <c r="F374" s="206" t="s">
        <v>9297</v>
      </c>
      <c r="G374" s="207" t="s">
        <v>2318</v>
      </c>
      <c r="H374" s="208">
        <v>189</v>
      </c>
      <c r="I374" s="209"/>
      <c r="J374" s="210">
        <f>ROUND(I374*H374,2)</f>
        <v>0</v>
      </c>
      <c r="K374" s="206" t="s">
        <v>5</v>
      </c>
      <c r="L374" s="48"/>
      <c r="M374" s="211" t="s">
        <v>5</v>
      </c>
      <c r="N374" s="212" t="s">
        <v>51</v>
      </c>
      <c r="O374" s="49"/>
      <c r="P374" s="213">
        <f>O374*H374</f>
        <v>0</v>
      </c>
      <c r="Q374" s="213">
        <v>0.001</v>
      </c>
      <c r="R374" s="213">
        <f>Q374*H374</f>
        <v>0.189</v>
      </c>
      <c r="S374" s="213">
        <v>0</v>
      </c>
      <c r="T374" s="214">
        <f>S374*H374</f>
        <v>0</v>
      </c>
      <c r="AR374" s="26" t="s">
        <v>354</v>
      </c>
      <c r="AT374" s="26" t="s">
        <v>282</v>
      </c>
      <c r="AU374" s="26" t="s">
        <v>87</v>
      </c>
      <c r="AY374" s="26" t="s">
        <v>281</v>
      </c>
      <c r="BE374" s="215">
        <f>IF(N374="základní",J374,0)</f>
        <v>0</v>
      </c>
      <c r="BF374" s="215">
        <f>IF(N374="snížená",J374,0)</f>
        <v>0</v>
      </c>
      <c r="BG374" s="215">
        <f>IF(N374="zákl. přenesená",J374,0)</f>
        <v>0</v>
      </c>
      <c r="BH374" s="215">
        <f>IF(N374="sníž. přenesená",J374,0)</f>
        <v>0</v>
      </c>
      <c r="BI374" s="215">
        <f>IF(N374="nulová",J374,0)</f>
        <v>0</v>
      </c>
      <c r="BJ374" s="26" t="s">
        <v>24</v>
      </c>
      <c r="BK374" s="215">
        <f>ROUND(I374*H374,2)</f>
        <v>0</v>
      </c>
      <c r="BL374" s="26" t="s">
        <v>354</v>
      </c>
      <c r="BM374" s="26" t="s">
        <v>9298</v>
      </c>
    </row>
    <row r="375" s="1" customFormat="1">
      <c r="B375" s="48"/>
      <c r="D375" s="216" t="s">
        <v>288</v>
      </c>
      <c r="F375" s="217" t="s">
        <v>9299</v>
      </c>
      <c r="I375" s="218"/>
      <c r="L375" s="48"/>
      <c r="M375" s="219"/>
      <c r="N375" s="49"/>
      <c r="O375" s="49"/>
      <c r="P375" s="49"/>
      <c r="Q375" s="49"/>
      <c r="R375" s="49"/>
      <c r="S375" s="49"/>
      <c r="T375" s="87"/>
      <c r="AT375" s="26" t="s">
        <v>288</v>
      </c>
      <c r="AU375" s="26" t="s">
        <v>87</v>
      </c>
    </row>
    <row r="376" s="1" customFormat="1" ht="16.5" customHeight="1">
      <c r="B376" s="203"/>
      <c r="C376" s="204" t="s">
        <v>999</v>
      </c>
      <c r="D376" s="204" t="s">
        <v>282</v>
      </c>
      <c r="E376" s="205" t="s">
        <v>9300</v>
      </c>
      <c r="F376" s="206" t="s">
        <v>9301</v>
      </c>
      <c r="G376" s="207" t="s">
        <v>2318</v>
      </c>
      <c r="H376" s="208">
        <v>47</v>
      </c>
      <c r="I376" s="209"/>
      <c r="J376" s="210">
        <f>ROUND(I376*H376,2)</f>
        <v>0</v>
      </c>
      <c r="K376" s="206" t="s">
        <v>5</v>
      </c>
      <c r="L376" s="48"/>
      <c r="M376" s="211" t="s">
        <v>5</v>
      </c>
      <c r="N376" s="212" t="s">
        <v>51</v>
      </c>
      <c r="O376" s="49"/>
      <c r="P376" s="213">
        <f>O376*H376</f>
        <v>0</v>
      </c>
      <c r="Q376" s="213">
        <v>0.001</v>
      </c>
      <c r="R376" s="213">
        <f>Q376*H376</f>
        <v>0.047</v>
      </c>
      <c r="S376" s="213">
        <v>0</v>
      </c>
      <c r="T376" s="214">
        <f>S376*H376</f>
        <v>0</v>
      </c>
      <c r="AR376" s="26" t="s">
        <v>354</v>
      </c>
      <c r="AT376" s="26" t="s">
        <v>282</v>
      </c>
      <c r="AU376" s="26" t="s">
        <v>87</v>
      </c>
      <c r="AY376" s="26" t="s">
        <v>281</v>
      </c>
      <c r="BE376" s="215">
        <f>IF(N376="základní",J376,0)</f>
        <v>0</v>
      </c>
      <c r="BF376" s="215">
        <f>IF(N376="snížená",J376,0)</f>
        <v>0</v>
      </c>
      <c r="BG376" s="215">
        <f>IF(N376="zákl. přenesená",J376,0)</f>
        <v>0</v>
      </c>
      <c r="BH376" s="215">
        <f>IF(N376="sníž. přenesená",J376,0)</f>
        <v>0</v>
      </c>
      <c r="BI376" s="215">
        <f>IF(N376="nulová",J376,0)</f>
        <v>0</v>
      </c>
      <c r="BJ376" s="26" t="s">
        <v>24</v>
      </c>
      <c r="BK376" s="215">
        <f>ROUND(I376*H376,2)</f>
        <v>0</v>
      </c>
      <c r="BL376" s="26" t="s">
        <v>354</v>
      </c>
      <c r="BM376" s="26" t="s">
        <v>9302</v>
      </c>
    </row>
    <row r="377" s="1" customFormat="1">
      <c r="B377" s="48"/>
      <c r="D377" s="216" t="s">
        <v>288</v>
      </c>
      <c r="F377" s="217" t="s">
        <v>9303</v>
      </c>
      <c r="I377" s="218"/>
      <c r="L377" s="48"/>
      <c r="M377" s="219"/>
      <c r="N377" s="49"/>
      <c r="O377" s="49"/>
      <c r="P377" s="49"/>
      <c r="Q377" s="49"/>
      <c r="R377" s="49"/>
      <c r="S377" s="49"/>
      <c r="T377" s="87"/>
      <c r="AT377" s="26" t="s">
        <v>288</v>
      </c>
      <c r="AU377" s="26" t="s">
        <v>87</v>
      </c>
    </row>
    <row r="378" s="1" customFormat="1" ht="16.5" customHeight="1">
      <c r="B378" s="203"/>
      <c r="C378" s="204" t="s">
        <v>1005</v>
      </c>
      <c r="D378" s="204" t="s">
        <v>282</v>
      </c>
      <c r="E378" s="205" t="s">
        <v>9304</v>
      </c>
      <c r="F378" s="206" t="s">
        <v>9305</v>
      </c>
      <c r="G378" s="207" t="s">
        <v>2318</v>
      </c>
      <c r="H378" s="208">
        <v>662</v>
      </c>
      <c r="I378" s="209"/>
      <c r="J378" s="210">
        <f>ROUND(I378*H378,2)</f>
        <v>0</v>
      </c>
      <c r="K378" s="206" t="s">
        <v>5</v>
      </c>
      <c r="L378" s="48"/>
      <c r="M378" s="211" t="s">
        <v>5</v>
      </c>
      <c r="N378" s="212" t="s">
        <v>51</v>
      </c>
      <c r="O378" s="49"/>
      <c r="P378" s="213">
        <f>O378*H378</f>
        <v>0</v>
      </c>
      <c r="Q378" s="213">
        <v>0.001</v>
      </c>
      <c r="R378" s="213">
        <f>Q378*H378</f>
        <v>0.66200000000000003</v>
      </c>
      <c r="S378" s="213">
        <v>0</v>
      </c>
      <c r="T378" s="214">
        <f>S378*H378</f>
        <v>0</v>
      </c>
      <c r="AR378" s="26" t="s">
        <v>354</v>
      </c>
      <c r="AT378" s="26" t="s">
        <v>282</v>
      </c>
      <c r="AU378" s="26" t="s">
        <v>87</v>
      </c>
      <c r="AY378" s="26" t="s">
        <v>281</v>
      </c>
      <c r="BE378" s="215">
        <f>IF(N378="základní",J378,0)</f>
        <v>0</v>
      </c>
      <c r="BF378" s="215">
        <f>IF(N378="snížená",J378,0)</f>
        <v>0</v>
      </c>
      <c r="BG378" s="215">
        <f>IF(N378="zákl. přenesená",J378,0)</f>
        <v>0</v>
      </c>
      <c r="BH378" s="215">
        <f>IF(N378="sníž. přenesená",J378,0)</f>
        <v>0</v>
      </c>
      <c r="BI378" s="215">
        <f>IF(N378="nulová",J378,0)</f>
        <v>0</v>
      </c>
      <c r="BJ378" s="26" t="s">
        <v>24</v>
      </c>
      <c r="BK378" s="215">
        <f>ROUND(I378*H378,2)</f>
        <v>0</v>
      </c>
      <c r="BL378" s="26" t="s">
        <v>354</v>
      </c>
      <c r="BM378" s="26" t="s">
        <v>9306</v>
      </c>
    </row>
    <row r="379" s="1" customFormat="1">
      <c r="B379" s="48"/>
      <c r="D379" s="216" t="s">
        <v>288</v>
      </c>
      <c r="F379" s="217" t="s">
        <v>9307</v>
      </c>
      <c r="I379" s="218"/>
      <c r="L379" s="48"/>
      <c r="M379" s="219"/>
      <c r="N379" s="49"/>
      <c r="O379" s="49"/>
      <c r="P379" s="49"/>
      <c r="Q379" s="49"/>
      <c r="R379" s="49"/>
      <c r="S379" s="49"/>
      <c r="T379" s="87"/>
      <c r="AT379" s="26" t="s">
        <v>288</v>
      </c>
      <c r="AU379" s="26" t="s">
        <v>87</v>
      </c>
    </row>
    <row r="380" s="1" customFormat="1" ht="16.5" customHeight="1">
      <c r="B380" s="203"/>
      <c r="C380" s="204" t="s">
        <v>1010</v>
      </c>
      <c r="D380" s="204" t="s">
        <v>282</v>
      </c>
      <c r="E380" s="205" t="s">
        <v>3211</v>
      </c>
      <c r="F380" s="206" t="s">
        <v>3212</v>
      </c>
      <c r="G380" s="207" t="s">
        <v>470</v>
      </c>
      <c r="H380" s="208">
        <v>0.89800000000000002</v>
      </c>
      <c r="I380" s="209"/>
      <c r="J380" s="210">
        <f>ROUND(I380*H380,2)</f>
        <v>0</v>
      </c>
      <c r="K380" s="206" t="s">
        <v>389</v>
      </c>
      <c r="L380" s="48"/>
      <c r="M380" s="211" t="s">
        <v>5</v>
      </c>
      <c r="N380" s="212" t="s">
        <v>51</v>
      </c>
      <c r="O380" s="49"/>
      <c r="P380" s="213">
        <f>O380*H380</f>
        <v>0</v>
      </c>
      <c r="Q380" s="213">
        <v>0</v>
      </c>
      <c r="R380" s="213">
        <f>Q380*H380</f>
        <v>0</v>
      </c>
      <c r="S380" s="213">
        <v>0</v>
      </c>
      <c r="T380" s="214">
        <f>S380*H380</f>
        <v>0</v>
      </c>
      <c r="AR380" s="26" t="s">
        <v>354</v>
      </c>
      <c r="AT380" s="26" t="s">
        <v>282</v>
      </c>
      <c r="AU380" s="26" t="s">
        <v>87</v>
      </c>
      <c r="AY380" s="26" t="s">
        <v>281</v>
      </c>
      <c r="BE380" s="215">
        <f>IF(N380="základní",J380,0)</f>
        <v>0</v>
      </c>
      <c r="BF380" s="215">
        <f>IF(N380="snížená",J380,0)</f>
        <v>0</v>
      </c>
      <c r="BG380" s="215">
        <f>IF(N380="zákl. přenesená",J380,0)</f>
        <v>0</v>
      </c>
      <c r="BH380" s="215">
        <f>IF(N380="sníž. přenesená",J380,0)</f>
        <v>0</v>
      </c>
      <c r="BI380" s="215">
        <f>IF(N380="nulová",J380,0)</f>
        <v>0</v>
      </c>
      <c r="BJ380" s="26" t="s">
        <v>24</v>
      </c>
      <c r="BK380" s="215">
        <f>ROUND(I380*H380,2)</f>
        <v>0</v>
      </c>
      <c r="BL380" s="26" t="s">
        <v>354</v>
      </c>
      <c r="BM380" s="26" t="s">
        <v>9308</v>
      </c>
    </row>
    <row r="381" s="1" customFormat="1">
      <c r="B381" s="48"/>
      <c r="D381" s="216" t="s">
        <v>288</v>
      </c>
      <c r="F381" s="217" t="s">
        <v>3214</v>
      </c>
      <c r="I381" s="218"/>
      <c r="L381" s="48"/>
      <c r="M381" s="219"/>
      <c r="N381" s="49"/>
      <c r="O381" s="49"/>
      <c r="P381" s="49"/>
      <c r="Q381" s="49"/>
      <c r="R381" s="49"/>
      <c r="S381" s="49"/>
      <c r="T381" s="87"/>
      <c r="AT381" s="26" t="s">
        <v>288</v>
      </c>
      <c r="AU381" s="26" t="s">
        <v>87</v>
      </c>
    </row>
    <row r="382" s="1" customFormat="1" ht="25.5" customHeight="1">
      <c r="B382" s="203"/>
      <c r="C382" s="204" t="s">
        <v>457</v>
      </c>
      <c r="D382" s="204" t="s">
        <v>282</v>
      </c>
      <c r="E382" s="205" t="s">
        <v>9309</v>
      </c>
      <c r="F382" s="206" t="s">
        <v>9310</v>
      </c>
      <c r="G382" s="207" t="s">
        <v>285</v>
      </c>
      <c r="H382" s="208">
        <v>1</v>
      </c>
      <c r="I382" s="209"/>
      <c r="J382" s="210">
        <f>ROUND(I382*H382,2)</f>
        <v>0</v>
      </c>
      <c r="K382" s="206" t="s">
        <v>5</v>
      </c>
      <c r="L382" s="48"/>
      <c r="M382" s="211" t="s">
        <v>5</v>
      </c>
      <c r="N382" s="212" t="s">
        <v>51</v>
      </c>
      <c r="O382" s="49"/>
      <c r="P382" s="213">
        <f>O382*H382</f>
        <v>0</v>
      </c>
      <c r="Q382" s="213">
        <v>0</v>
      </c>
      <c r="R382" s="213">
        <f>Q382*H382</f>
        <v>0</v>
      </c>
      <c r="S382" s="213">
        <v>0</v>
      </c>
      <c r="T382" s="214">
        <f>S382*H382</f>
        <v>0</v>
      </c>
      <c r="AR382" s="26" t="s">
        <v>286</v>
      </c>
      <c r="AT382" s="26" t="s">
        <v>282</v>
      </c>
      <c r="AU382" s="26" t="s">
        <v>87</v>
      </c>
      <c r="AY382" s="26" t="s">
        <v>281</v>
      </c>
      <c r="BE382" s="215">
        <f>IF(N382="základní",J382,0)</f>
        <v>0</v>
      </c>
      <c r="BF382" s="215">
        <f>IF(N382="snížená",J382,0)</f>
        <v>0</v>
      </c>
      <c r="BG382" s="215">
        <f>IF(N382="zákl. přenesená",J382,0)</f>
        <v>0</v>
      </c>
      <c r="BH382" s="215">
        <f>IF(N382="sníž. přenesená",J382,0)</f>
        <v>0</v>
      </c>
      <c r="BI382" s="215">
        <f>IF(N382="nulová",J382,0)</f>
        <v>0</v>
      </c>
      <c r="BJ382" s="26" t="s">
        <v>24</v>
      </c>
      <c r="BK382" s="215">
        <f>ROUND(I382*H382,2)</f>
        <v>0</v>
      </c>
      <c r="BL382" s="26" t="s">
        <v>286</v>
      </c>
      <c r="BM382" s="26" t="s">
        <v>9311</v>
      </c>
    </row>
    <row r="383" s="1" customFormat="1">
      <c r="B383" s="48"/>
      <c r="D383" s="216" t="s">
        <v>288</v>
      </c>
      <c r="F383" s="217" t="s">
        <v>9312</v>
      </c>
      <c r="I383" s="218"/>
      <c r="L383" s="48"/>
      <c r="M383" s="219"/>
      <c r="N383" s="49"/>
      <c r="O383" s="49"/>
      <c r="P383" s="49"/>
      <c r="Q383" s="49"/>
      <c r="R383" s="49"/>
      <c r="S383" s="49"/>
      <c r="T383" s="87"/>
      <c r="AT383" s="26" t="s">
        <v>288</v>
      </c>
      <c r="AU383" s="26" t="s">
        <v>87</v>
      </c>
    </row>
    <row r="384" s="10" customFormat="1" ht="29.88" customHeight="1">
      <c r="B384" s="192"/>
      <c r="D384" s="193" t="s">
        <v>79</v>
      </c>
      <c r="E384" s="230" t="s">
        <v>9313</v>
      </c>
      <c r="F384" s="230" t="s">
        <v>9314</v>
      </c>
      <c r="I384" s="195"/>
      <c r="J384" s="231">
        <f>BK384</f>
        <v>0</v>
      </c>
      <c r="L384" s="192"/>
      <c r="M384" s="197"/>
      <c r="N384" s="198"/>
      <c r="O384" s="198"/>
      <c r="P384" s="199">
        <f>SUM(P385:P389)</f>
        <v>0</v>
      </c>
      <c r="Q384" s="198"/>
      <c r="R384" s="199">
        <f>SUM(R385:R389)</f>
        <v>0</v>
      </c>
      <c r="S384" s="198"/>
      <c r="T384" s="200">
        <f>SUM(T385:T389)</f>
        <v>0</v>
      </c>
      <c r="AR384" s="193" t="s">
        <v>294</v>
      </c>
      <c r="AT384" s="201" t="s">
        <v>79</v>
      </c>
      <c r="AU384" s="201" t="s">
        <v>24</v>
      </c>
      <c r="AY384" s="193" t="s">
        <v>281</v>
      </c>
      <c r="BK384" s="202">
        <f>SUM(BK385:BK389)</f>
        <v>0</v>
      </c>
    </row>
    <row r="385" s="1" customFormat="1" ht="16.5" customHeight="1">
      <c r="B385" s="203"/>
      <c r="C385" s="204" t="s">
        <v>1019</v>
      </c>
      <c r="D385" s="204" t="s">
        <v>282</v>
      </c>
      <c r="E385" s="205" t="s">
        <v>9315</v>
      </c>
      <c r="F385" s="206" t="s">
        <v>9316</v>
      </c>
      <c r="G385" s="207" t="s">
        <v>515</v>
      </c>
      <c r="H385" s="208">
        <v>1</v>
      </c>
      <c r="I385" s="209"/>
      <c r="J385" s="210">
        <f>ROUND(I385*H385,2)</f>
        <v>0</v>
      </c>
      <c r="K385" s="206" t="s">
        <v>5</v>
      </c>
      <c r="L385" s="48"/>
      <c r="M385" s="211" t="s">
        <v>5</v>
      </c>
      <c r="N385" s="212" t="s">
        <v>51</v>
      </c>
      <c r="O385" s="49"/>
      <c r="P385" s="213">
        <f>O385*H385</f>
        <v>0</v>
      </c>
      <c r="Q385" s="213">
        <v>0</v>
      </c>
      <c r="R385" s="213">
        <f>Q385*H385</f>
        <v>0</v>
      </c>
      <c r="S385" s="213">
        <v>0</v>
      </c>
      <c r="T385" s="214">
        <f>S385*H385</f>
        <v>0</v>
      </c>
      <c r="AR385" s="26" t="s">
        <v>1034</v>
      </c>
      <c r="AT385" s="26" t="s">
        <v>282</v>
      </c>
      <c r="AU385" s="26" t="s">
        <v>87</v>
      </c>
      <c r="AY385" s="26" t="s">
        <v>281</v>
      </c>
      <c r="BE385" s="215">
        <f>IF(N385="základní",J385,0)</f>
        <v>0</v>
      </c>
      <c r="BF385" s="215">
        <f>IF(N385="snížená",J385,0)</f>
        <v>0</v>
      </c>
      <c r="BG385" s="215">
        <f>IF(N385="zákl. přenesená",J385,0)</f>
        <v>0</v>
      </c>
      <c r="BH385" s="215">
        <f>IF(N385="sníž. přenesená",J385,0)</f>
        <v>0</v>
      </c>
      <c r="BI385" s="215">
        <f>IF(N385="nulová",J385,0)</f>
        <v>0</v>
      </c>
      <c r="BJ385" s="26" t="s">
        <v>24</v>
      </c>
      <c r="BK385" s="215">
        <f>ROUND(I385*H385,2)</f>
        <v>0</v>
      </c>
      <c r="BL385" s="26" t="s">
        <v>1034</v>
      </c>
      <c r="BM385" s="26" t="s">
        <v>9317</v>
      </c>
    </row>
    <row r="386" s="1" customFormat="1">
      <c r="B386" s="48"/>
      <c r="D386" s="216" t="s">
        <v>288</v>
      </c>
      <c r="F386" s="217" t="s">
        <v>9318</v>
      </c>
      <c r="I386" s="218"/>
      <c r="L386" s="48"/>
      <c r="M386" s="219"/>
      <c r="N386" s="49"/>
      <c r="O386" s="49"/>
      <c r="P386" s="49"/>
      <c r="Q386" s="49"/>
      <c r="R386" s="49"/>
      <c r="S386" s="49"/>
      <c r="T386" s="87"/>
      <c r="AT386" s="26" t="s">
        <v>288</v>
      </c>
      <c r="AU386" s="26" t="s">
        <v>87</v>
      </c>
    </row>
    <row r="387" s="1" customFormat="1" ht="16.5" customHeight="1">
      <c r="B387" s="203"/>
      <c r="C387" s="204" t="s">
        <v>1024</v>
      </c>
      <c r="D387" s="204" t="s">
        <v>282</v>
      </c>
      <c r="E387" s="205" t="s">
        <v>9319</v>
      </c>
      <c r="F387" s="206" t="s">
        <v>9320</v>
      </c>
      <c r="G387" s="207" t="s">
        <v>515</v>
      </c>
      <c r="H387" s="208">
        <v>1</v>
      </c>
      <c r="I387" s="209"/>
      <c r="J387" s="210">
        <f>ROUND(I387*H387,2)</f>
        <v>0</v>
      </c>
      <c r="K387" s="206" t="s">
        <v>5</v>
      </c>
      <c r="L387" s="48"/>
      <c r="M387" s="211" t="s">
        <v>5</v>
      </c>
      <c r="N387" s="212" t="s">
        <v>51</v>
      </c>
      <c r="O387" s="49"/>
      <c r="P387" s="213">
        <f>O387*H387</f>
        <v>0</v>
      </c>
      <c r="Q387" s="213">
        <v>0</v>
      </c>
      <c r="R387" s="213">
        <f>Q387*H387</f>
        <v>0</v>
      </c>
      <c r="S387" s="213">
        <v>0</v>
      </c>
      <c r="T387" s="214">
        <f>S387*H387</f>
        <v>0</v>
      </c>
      <c r="AR387" s="26" t="s">
        <v>1034</v>
      </c>
      <c r="AT387" s="26" t="s">
        <v>282</v>
      </c>
      <c r="AU387" s="26" t="s">
        <v>87</v>
      </c>
      <c r="AY387" s="26" t="s">
        <v>281</v>
      </c>
      <c r="BE387" s="215">
        <f>IF(N387="základní",J387,0)</f>
        <v>0</v>
      </c>
      <c r="BF387" s="215">
        <f>IF(N387="snížená",J387,0)</f>
        <v>0</v>
      </c>
      <c r="BG387" s="215">
        <f>IF(N387="zákl. přenesená",J387,0)</f>
        <v>0</v>
      </c>
      <c r="BH387" s="215">
        <f>IF(N387="sníž. přenesená",J387,0)</f>
        <v>0</v>
      </c>
      <c r="BI387" s="215">
        <f>IF(N387="nulová",J387,0)</f>
        <v>0</v>
      </c>
      <c r="BJ387" s="26" t="s">
        <v>24</v>
      </c>
      <c r="BK387" s="215">
        <f>ROUND(I387*H387,2)</f>
        <v>0</v>
      </c>
      <c r="BL387" s="26" t="s">
        <v>1034</v>
      </c>
      <c r="BM387" s="26" t="s">
        <v>9321</v>
      </c>
    </row>
    <row r="388" s="1" customFormat="1" ht="16.5" customHeight="1">
      <c r="B388" s="203"/>
      <c r="C388" s="204" t="s">
        <v>1029</v>
      </c>
      <c r="D388" s="204" t="s">
        <v>282</v>
      </c>
      <c r="E388" s="205" t="s">
        <v>9322</v>
      </c>
      <c r="F388" s="206" t="s">
        <v>9323</v>
      </c>
      <c r="G388" s="207" t="s">
        <v>515</v>
      </c>
      <c r="H388" s="208">
        <v>1</v>
      </c>
      <c r="I388" s="209"/>
      <c r="J388" s="210">
        <f>ROUND(I388*H388,2)</f>
        <v>0</v>
      </c>
      <c r="K388" s="206" t="s">
        <v>5</v>
      </c>
      <c r="L388" s="48"/>
      <c r="M388" s="211" t="s">
        <v>5</v>
      </c>
      <c r="N388" s="212" t="s">
        <v>51</v>
      </c>
      <c r="O388" s="49"/>
      <c r="P388" s="213">
        <f>O388*H388</f>
        <v>0</v>
      </c>
      <c r="Q388" s="213">
        <v>0</v>
      </c>
      <c r="R388" s="213">
        <f>Q388*H388</f>
        <v>0</v>
      </c>
      <c r="S388" s="213">
        <v>0</v>
      </c>
      <c r="T388" s="214">
        <f>S388*H388</f>
        <v>0</v>
      </c>
      <c r="AR388" s="26" t="s">
        <v>1034</v>
      </c>
      <c r="AT388" s="26" t="s">
        <v>282</v>
      </c>
      <c r="AU388" s="26" t="s">
        <v>87</v>
      </c>
      <c r="AY388" s="26" t="s">
        <v>281</v>
      </c>
      <c r="BE388" s="215">
        <f>IF(N388="základní",J388,0)</f>
        <v>0</v>
      </c>
      <c r="BF388" s="215">
        <f>IF(N388="snížená",J388,0)</f>
        <v>0</v>
      </c>
      <c r="BG388" s="215">
        <f>IF(N388="zákl. přenesená",J388,0)</f>
        <v>0</v>
      </c>
      <c r="BH388" s="215">
        <f>IF(N388="sníž. přenesená",J388,0)</f>
        <v>0</v>
      </c>
      <c r="BI388" s="215">
        <f>IF(N388="nulová",J388,0)</f>
        <v>0</v>
      </c>
      <c r="BJ388" s="26" t="s">
        <v>24</v>
      </c>
      <c r="BK388" s="215">
        <f>ROUND(I388*H388,2)</f>
        <v>0</v>
      </c>
      <c r="BL388" s="26" t="s">
        <v>1034</v>
      </c>
      <c r="BM388" s="26" t="s">
        <v>9324</v>
      </c>
    </row>
    <row r="389" s="1" customFormat="1">
      <c r="B389" s="48"/>
      <c r="D389" s="216" t="s">
        <v>288</v>
      </c>
      <c r="F389" s="217" t="s">
        <v>9325</v>
      </c>
      <c r="I389" s="218"/>
      <c r="L389" s="48"/>
      <c r="M389" s="219"/>
      <c r="N389" s="49"/>
      <c r="O389" s="49"/>
      <c r="P389" s="49"/>
      <c r="Q389" s="49"/>
      <c r="R389" s="49"/>
      <c r="S389" s="49"/>
      <c r="T389" s="87"/>
      <c r="AT389" s="26" t="s">
        <v>288</v>
      </c>
      <c r="AU389" s="26" t="s">
        <v>87</v>
      </c>
    </row>
    <row r="390" s="10" customFormat="1" ht="29.88" customHeight="1">
      <c r="B390" s="192"/>
      <c r="D390" s="193" t="s">
        <v>79</v>
      </c>
      <c r="E390" s="230" t="s">
        <v>9326</v>
      </c>
      <c r="F390" s="230" t="s">
        <v>3661</v>
      </c>
      <c r="I390" s="195"/>
      <c r="J390" s="231">
        <f>BK390</f>
        <v>0</v>
      </c>
      <c r="L390" s="192"/>
      <c r="M390" s="197"/>
      <c r="N390" s="198"/>
      <c r="O390" s="198"/>
      <c r="P390" s="199">
        <f>SUM(P391:P392)</f>
        <v>0</v>
      </c>
      <c r="Q390" s="198"/>
      <c r="R390" s="199">
        <f>SUM(R391:R392)</f>
        <v>0</v>
      </c>
      <c r="S390" s="198"/>
      <c r="T390" s="200">
        <f>SUM(T391:T392)</f>
        <v>0</v>
      </c>
      <c r="AR390" s="193" t="s">
        <v>87</v>
      </c>
      <c r="AT390" s="201" t="s">
        <v>79</v>
      </c>
      <c r="AU390" s="201" t="s">
        <v>24</v>
      </c>
      <c r="AY390" s="193" t="s">
        <v>281</v>
      </c>
      <c r="BK390" s="202">
        <f>SUM(BK391:BK392)</f>
        <v>0</v>
      </c>
    </row>
    <row r="391" s="1" customFormat="1" ht="16.5" customHeight="1">
      <c r="B391" s="203"/>
      <c r="C391" s="204" t="s">
        <v>1034</v>
      </c>
      <c r="D391" s="204" t="s">
        <v>282</v>
      </c>
      <c r="E391" s="205" t="s">
        <v>295</v>
      </c>
      <c r="F391" s="206" t="s">
        <v>9327</v>
      </c>
      <c r="G391" s="207" t="s">
        <v>4036</v>
      </c>
      <c r="H391" s="208">
        <v>40</v>
      </c>
      <c r="I391" s="209"/>
      <c r="J391" s="210">
        <f>ROUND(I391*H391,2)</f>
        <v>0</v>
      </c>
      <c r="K391" s="206" t="s">
        <v>5</v>
      </c>
      <c r="L391" s="48"/>
      <c r="M391" s="211" t="s">
        <v>5</v>
      </c>
      <c r="N391" s="212" t="s">
        <v>51</v>
      </c>
      <c r="O391" s="49"/>
      <c r="P391" s="213">
        <f>O391*H391</f>
        <v>0</v>
      </c>
      <c r="Q391" s="213">
        <v>0</v>
      </c>
      <c r="R391" s="213">
        <f>Q391*H391</f>
        <v>0</v>
      </c>
      <c r="S391" s="213">
        <v>0</v>
      </c>
      <c r="T391" s="214">
        <f>S391*H391</f>
        <v>0</v>
      </c>
      <c r="AR391" s="26" t="s">
        <v>354</v>
      </c>
      <c r="AT391" s="26" t="s">
        <v>282</v>
      </c>
      <c r="AU391" s="26" t="s">
        <v>87</v>
      </c>
      <c r="AY391" s="26" t="s">
        <v>281</v>
      </c>
      <c r="BE391" s="215">
        <f>IF(N391="základní",J391,0)</f>
        <v>0</v>
      </c>
      <c r="BF391" s="215">
        <f>IF(N391="snížená",J391,0)</f>
        <v>0</v>
      </c>
      <c r="BG391" s="215">
        <f>IF(N391="zákl. přenesená",J391,0)</f>
        <v>0</v>
      </c>
      <c r="BH391" s="215">
        <f>IF(N391="sníž. přenesená",J391,0)</f>
        <v>0</v>
      </c>
      <c r="BI391" s="215">
        <f>IF(N391="nulová",J391,0)</f>
        <v>0</v>
      </c>
      <c r="BJ391" s="26" t="s">
        <v>24</v>
      </c>
      <c r="BK391" s="215">
        <f>ROUND(I391*H391,2)</f>
        <v>0</v>
      </c>
      <c r="BL391" s="26" t="s">
        <v>354</v>
      </c>
      <c r="BM391" s="26" t="s">
        <v>9328</v>
      </c>
    </row>
    <row r="392" s="1" customFormat="1" ht="16.5" customHeight="1">
      <c r="B392" s="203"/>
      <c r="C392" s="204" t="s">
        <v>1039</v>
      </c>
      <c r="D392" s="204" t="s">
        <v>282</v>
      </c>
      <c r="E392" s="205" t="s">
        <v>299</v>
      </c>
      <c r="F392" s="206" t="s">
        <v>9329</v>
      </c>
      <c r="G392" s="207" t="s">
        <v>4036</v>
      </c>
      <c r="H392" s="208">
        <v>364</v>
      </c>
      <c r="I392" s="209"/>
      <c r="J392" s="210">
        <f>ROUND(I392*H392,2)</f>
        <v>0</v>
      </c>
      <c r="K392" s="206" t="s">
        <v>5</v>
      </c>
      <c r="L392" s="48"/>
      <c r="M392" s="211" t="s">
        <v>5</v>
      </c>
      <c r="N392" s="280" t="s">
        <v>51</v>
      </c>
      <c r="O392" s="221"/>
      <c r="P392" s="278">
        <f>O392*H392</f>
        <v>0</v>
      </c>
      <c r="Q392" s="278">
        <v>0</v>
      </c>
      <c r="R392" s="278">
        <f>Q392*H392</f>
        <v>0</v>
      </c>
      <c r="S392" s="278">
        <v>0</v>
      </c>
      <c r="T392" s="279">
        <f>S392*H392</f>
        <v>0</v>
      </c>
      <c r="AR392" s="26" t="s">
        <v>354</v>
      </c>
      <c r="AT392" s="26" t="s">
        <v>282</v>
      </c>
      <c r="AU392" s="26" t="s">
        <v>87</v>
      </c>
      <c r="AY392" s="26" t="s">
        <v>281</v>
      </c>
      <c r="BE392" s="215">
        <f>IF(N392="základní",J392,0)</f>
        <v>0</v>
      </c>
      <c r="BF392" s="215">
        <f>IF(N392="snížená",J392,0)</f>
        <v>0</v>
      </c>
      <c r="BG392" s="215">
        <f>IF(N392="zákl. přenesená",J392,0)</f>
        <v>0</v>
      </c>
      <c r="BH392" s="215">
        <f>IF(N392="sníž. přenesená",J392,0)</f>
        <v>0</v>
      </c>
      <c r="BI392" s="215">
        <f>IF(N392="nulová",J392,0)</f>
        <v>0</v>
      </c>
      <c r="BJ392" s="26" t="s">
        <v>24</v>
      </c>
      <c r="BK392" s="215">
        <f>ROUND(I392*H392,2)</f>
        <v>0</v>
      </c>
      <c r="BL392" s="26" t="s">
        <v>354</v>
      </c>
      <c r="BM392" s="26" t="s">
        <v>9330</v>
      </c>
    </row>
    <row r="393" s="1" customFormat="1" ht="6.96" customHeight="1">
      <c r="B393" s="69"/>
      <c r="C393" s="70"/>
      <c r="D393" s="70"/>
      <c r="E393" s="70"/>
      <c r="F393" s="70"/>
      <c r="G393" s="70"/>
      <c r="H393" s="70"/>
      <c r="I393" s="164"/>
      <c r="J393" s="70"/>
      <c r="K393" s="70"/>
      <c r="L393" s="48"/>
    </row>
  </sheetData>
  <autoFilter ref="C94:K392"/>
  <mergeCells count="13">
    <mergeCell ref="E7:H7"/>
    <mergeCell ref="E9:H9"/>
    <mergeCell ref="E11:H11"/>
    <mergeCell ref="E26:H26"/>
    <mergeCell ref="E47:H47"/>
    <mergeCell ref="E49:H49"/>
    <mergeCell ref="E51:H51"/>
    <mergeCell ref="J55:J56"/>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230</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9331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ROUND(J86,2)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ROUND(SUM(BE86:BE107), 2)</f>
        <v>0</v>
      </c>
      <c r="G32" s="49"/>
      <c r="H32" s="49"/>
      <c r="I32" s="156">
        <v>0.20999999999999999</v>
      </c>
      <c r="J32" s="155">
        <f>ROUND(ROUND((SUM(BE86:BE107)), 2)*I32, 2)</f>
        <v>0</v>
      </c>
      <c r="K32" s="53"/>
    </row>
    <row r="33" s="1" customFormat="1" ht="14.4" customHeight="1">
      <c r="B33" s="48"/>
      <c r="C33" s="49"/>
      <c r="D33" s="49"/>
      <c r="E33" s="57" t="s">
        <v>52</v>
      </c>
      <c r="F33" s="155">
        <f>ROUND(SUM(BF86:BF107), 2)</f>
        <v>0</v>
      </c>
      <c r="G33" s="49"/>
      <c r="H33" s="49"/>
      <c r="I33" s="156">
        <v>0.14999999999999999</v>
      </c>
      <c r="J33" s="155">
        <f>ROUND(ROUND((SUM(BF86:BF107)), 2)*I33, 2)</f>
        <v>0</v>
      </c>
      <c r="K33" s="53"/>
    </row>
    <row r="34" hidden="1" s="1" customFormat="1" ht="14.4" customHeight="1">
      <c r="B34" s="48"/>
      <c r="C34" s="49"/>
      <c r="D34" s="49"/>
      <c r="E34" s="57" t="s">
        <v>53</v>
      </c>
      <c r="F34" s="155">
        <f>ROUND(SUM(BG86:BG107), 2)</f>
        <v>0</v>
      </c>
      <c r="G34" s="49"/>
      <c r="H34" s="49"/>
      <c r="I34" s="156">
        <v>0.20999999999999999</v>
      </c>
      <c r="J34" s="155">
        <v>0</v>
      </c>
      <c r="K34" s="53"/>
    </row>
    <row r="35" hidden="1" s="1" customFormat="1" ht="14.4" customHeight="1">
      <c r="B35" s="48"/>
      <c r="C35" s="49"/>
      <c r="D35" s="49"/>
      <c r="E35" s="57" t="s">
        <v>54</v>
      </c>
      <c r="F35" s="155">
        <f>ROUND(SUM(BH86:BH107), 2)</f>
        <v>0</v>
      </c>
      <c r="G35" s="49"/>
      <c r="H35" s="49"/>
      <c r="I35" s="156">
        <v>0.14999999999999999</v>
      </c>
      <c r="J35" s="155">
        <v>0</v>
      </c>
      <c r="K35" s="53"/>
    </row>
    <row r="36" hidden="1" s="1" customFormat="1" ht="14.4" customHeight="1">
      <c r="B36" s="48"/>
      <c r="C36" s="49"/>
      <c r="D36" s="49"/>
      <c r="E36" s="57" t="s">
        <v>55</v>
      </c>
      <c r="F36" s="155">
        <f>ROUND(SUM(BI86:BI107),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P02_2 - Trenažér vrtulníku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J86</f>
        <v>0</v>
      </c>
      <c r="K60" s="53"/>
      <c r="AU60" s="26" t="s">
        <v>262</v>
      </c>
    </row>
    <row r="61" s="8" customFormat="1" ht="24.96" customHeight="1">
      <c r="B61" s="173"/>
      <c r="C61" s="174"/>
      <c r="D61" s="175" t="s">
        <v>536</v>
      </c>
      <c r="E61" s="176"/>
      <c r="F61" s="176"/>
      <c r="G61" s="176"/>
      <c r="H61" s="176"/>
      <c r="I61" s="177"/>
      <c r="J61" s="178">
        <f>J87</f>
        <v>0</v>
      </c>
      <c r="K61" s="179"/>
    </row>
    <row r="62" s="11" customFormat="1" ht="19.92" customHeight="1">
      <c r="B62" s="223"/>
      <c r="C62" s="224"/>
      <c r="D62" s="225" t="s">
        <v>5851</v>
      </c>
      <c r="E62" s="226"/>
      <c r="F62" s="226"/>
      <c r="G62" s="226"/>
      <c r="H62" s="226"/>
      <c r="I62" s="227"/>
      <c r="J62" s="228">
        <f>J88</f>
        <v>0</v>
      </c>
      <c r="K62" s="229"/>
    </row>
    <row r="63" s="11" customFormat="1" ht="19.92" customHeight="1">
      <c r="B63" s="223"/>
      <c r="C63" s="224"/>
      <c r="D63" s="225" t="s">
        <v>5852</v>
      </c>
      <c r="E63" s="226"/>
      <c r="F63" s="226"/>
      <c r="G63" s="226"/>
      <c r="H63" s="226"/>
      <c r="I63" s="227"/>
      <c r="J63" s="228">
        <f>J93</f>
        <v>0</v>
      </c>
      <c r="K63" s="229"/>
    </row>
    <row r="64" s="11" customFormat="1" ht="19.92" customHeight="1">
      <c r="B64" s="223"/>
      <c r="C64" s="224"/>
      <c r="D64" s="225" t="s">
        <v>5854</v>
      </c>
      <c r="E64" s="226"/>
      <c r="F64" s="226"/>
      <c r="G64" s="226"/>
      <c r="H64" s="226"/>
      <c r="I64" s="227"/>
      <c r="J64" s="228">
        <f>J103</f>
        <v>0</v>
      </c>
      <c r="K64" s="229"/>
    </row>
    <row r="65" s="1" customFormat="1" ht="21.84" customHeight="1">
      <c r="B65" s="48"/>
      <c r="C65" s="49"/>
      <c r="D65" s="49"/>
      <c r="E65" s="49"/>
      <c r="F65" s="49"/>
      <c r="G65" s="49"/>
      <c r="H65" s="49"/>
      <c r="I65" s="142"/>
      <c r="J65" s="49"/>
      <c r="K65" s="53"/>
    </row>
    <row r="66" s="1" customFormat="1" ht="6.96" customHeight="1">
      <c r="B66" s="69"/>
      <c r="C66" s="70"/>
      <c r="D66" s="70"/>
      <c r="E66" s="70"/>
      <c r="F66" s="70"/>
      <c r="G66" s="70"/>
      <c r="H66" s="70"/>
      <c r="I66" s="164"/>
      <c r="J66" s="70"/>
      <c r="K66" s="71"/>
    </row>
    <row r="70" s="1" customFormat="1" ht="6.96" customHeight="1">
      <c r="B70" s="72"/>
      <c r="C70" s="73"/>
      <c r="D70" s="73"/>
      <c r="E70" s="73"/>
      <c r="F70" s="73"/>
      <c r="G70" s="73"/>
      <c r="H70" s="73"/>
      <c r="I70" s="165"/>
      <c r="J70" s="73"/>
      <c r="K70" s="73"/>
      <c r="L70" s="48"/>
    </row>
    <row r="71" s="1" customFormat="1" ht="36.96" customHeight="1">
      <c r="B71" s="48"/>
      <c r="C71" s="74" t="s">
        <v>264</v>
      </c>
      <c r="L71" s="48"/>
    </row>
    <row r="72" s="1" customFormat="1" ht="6.96" customHeight="1">
      <c r="B72" s="48"/>
      <c r="L72" s="48"/>
    </row>
    <row r="73" s="1" customFormat="1" ht="14.4" customHeight="1">
      <c r="B73" s="48"/>
      <c r="C73" s="76" t="s">
        <v>19</v>
      </c>
      <c r="L73" s="48"/>
    </row>
    <row r="74" s="1" customFormat="1" ht="16.5" customHeight="1">
      <c r="B74" s="48"/>
      <c r="E74" s="180" t="str">
        <f>E7</f>
        <v>Vzdělávací a výcvikové středisko integrovaného záchranného systému v Jihlavě</v>
      </c>
      <c r="F74" s="76"/>
      <c r="G74" s="76"/>
      <c r="H74" s="76"/>
      <c r="L74" s="48"/>
    </row>
    <row r="75">
      <c r="B75" s="30"/>
      <c r="C75" s="76" t="s">
        <v>254</v>
      </c>
      <c r="L75" s="30"/>
    </row>
    <row r="76" s="1" customFormat="1" ht="16.5" customHeight="1">
      <c r="B76" s="48"/>
      <c r="E76" s="180" t="s">
        <v>9035</v>
      </c>
      <c r="F76" s="1"/>
      <c r="G76" s="1"/>
      <c r="H76" s="1"/>
      <c r="L76" s="48"/>
    </row>
    <row r="77" s="1" customFormat="1" ht="14.4" customHeight="1">
      <c r="B77" s="48"/>
      <c r="C77" s="76" t="s">
        <v>256</v>
      </c>
      <c r="L77" s="48"/>
    </row>
    <row r="78" s="1" customFormat="1" ht="17.25" customHeight="1">
      <c r="B78" s="48"/>
      <c r="E78" s="79" t="str">
        <f>E11</f>
        <v>P02_2 - Trenažér vrtulníku - silnoproudá elektrotechnika</v>
      </c>
      <c r="F78" s="1"/>
      <c r="G78" s="1"/>
      <c r="H78" s="1"/>
      <c r="L78" s="48"/>
    </row>
    <row r="79" s="1" customFormat="1" ht="6.96" customHeight="1">
      <c r="B79" s="48"/>
      <c r="L79" s="48"/>
    </row>
    <row r="80" s="1" customFormat="1" ht="18" customHeight="1">
      <c r="B80" s="48"/>
      <c r="C80" s="76" t="s">
        <v>25</v>
      </c>
      <c r="F80" s="181" t="str">
        <f>F14</f>
        <v>město Jihlava, ul. Vrchlického, areál ZZS Jihlava</v>
      </c>
      <c r="I80" s="182" t="s">
        <v>27</v>
      </c>
      <c r="J80" s="81" t="str">
        <f>IF(J14="","",J14)</f>
        <v>15. 1. 2018</v>
      </c>
      <c r="L80" s="48"/>
    </row>
    <row r="81" s="1" customFormat="1" ht="6.96" customHeight="1">
      <c r="B81" s="48"/>
      <c r="L81" s="48"/>
    </row>
    <row r="82" s="1" customFormat="1">
      <c r="B82" s="48"/>
      <c r="C82" s="76" t="s">
        <v>31</v>
      </c>
      <c r="F82" s="181" t="str">
        <f>E17</f>
        <v>Kraj Vysočina</v>
      </c>
      <c r="I82" s="182" t="s">
        <v>39</v>
      </c>
      <c r="J82" s="181" t="str">
        <f>E23</f>
        <v>PROJEKT CENTRUM NOVA s.r.o.</v>
      </c>
      <c r="L82" s="48"/>
    </row>
    <row r="83" s="1" customFormat="1" ht="14.4" customHeight="1">
      <c r="B83" s="48"/>
      <c r="C83" s="76" t="s">
        <v>37</v>
      </c>
      <c r="F83" s="181" t="str">
        <f>IF(E20="","",E20)</f>
        <v/>
      </c>
      <c r="L83" s="48"/>
    </row>
    <row r="84" s="1" customFormat="1" ht="10.32" customHeight="1">
      <c r="B84" s="48"/>
      <c r="L84" s="48"/>
    </row>
    <row r="85" s="9" customFormat="1" ht="29.28" customHeight="1">
      <c r="B85" s="183"/>
      <c r="C85" s="184" t="s">
        <v>265</v>
      </c>
      <c r="D85" s="185" t="s">
        <v>65</v>
      </c>
      <c r="E85" s="185" t="s">
        <v>61</v>
      </c>
      <c r="F85" s="185" t="s">
        <v>266</v>
      </c>
      <c r="G85" s="185" t="s">
        <v>267</v>
      </c>
      <c r="H85" s="185" t="s">
        <v>268</v>
      </c>
      <c r="I85" s="186" t="s">
        <v>269</v>
      </c>
      <c r="J85" s="185" t="s">
        <v>260</v>
      </c>
      <c r="K85" s="187" t="s">
        <v>270</v>
      </c>
      <c r="L85" s="183"/>
      <c r="M85" s="94" t="s">
        <v>271</v>
      </c>
      <c r="N85" s="95" t="s">
        <v>50</v>
      </c>
      <c r="O85" s="95" t="s">
        <v>272</v>
      </c>
      <c r="P85" s="95" t="s">
        <v>273</v>
      </c>
      <c r="Q85" s="95" t="s">
        <v>274</v>
      </c>
      <c r="R85" s="95" t="s">
        <v>275</v>
      </c>
      <c r="S85" s="95" t="s">
        <v>276</v>
      </c>
      <c r="T85" s="96" t="s">
        <v>277</v>
      </c>
    </row>
    <row r="86" s="1" customFormat="1" ht="29.28" customHeight="1">
      <c r="B86" s="48"/>
      <c r="C86" s="98" t="s">
        <v>261</v>
      </c>
      <c r="J86" s="188">
        <f>BK86</f>
        <v>0</v>
      </c>
      <c r="L86" s="48"/>
      <c r="M86" s="97"/>
      <c r="N86" s="84"/>
      <c r="O86" s="84"/>
      <c r="P86" s="189">
        <f>P87</f>
        <v>0</v>
      </c>
      <c r="Q86" s="84"/>
      <c r="R86" s="189">
        <f>R87</f>
        <v>0.056129999999999999</v>
      </c>
      <c r="S86" s="84"/>
      <c r="T86" s="190">
        <f>T87</f>
        <v>0</v>
      </c>
      <c r="AT86" s="26" t="s">
        <v>79</v>
      </c>
      <c r="AU86" s="26" t="s">
        <v>262</v>
      </c>
      <c r="BK86" s="191">
        <f>BK87</f>
        <v>0</v>
      </c>
    </row>
    <row r="87" s="10" customFormat="1" ht="37.44" customHeight="1">
      <c r="B87" s="192"/>
      <c r="D87" s="193" t="s">
        <v>79</v>
      </c>
      <c r="E87" s="194" t="s">
        <v>2270</v>
      </c>
      <c r="F87" s="194" t="s">
        <v>2271</v>
      </c>
      <c r="I87" s="195"/>
      <c r="J87" s="196">
        <f>BK87</f>
        <v>0</v>
      </c>
      <c r="L87" s="192"/>
      <c r="M87" s="197"/>
      <c r="N87" s="198"/>
      <c r="O87" s="198"/>
      <c r="P87" s="199">
        <f>P88+P93+P103</f>
        <v>0</v>
      </c>
      <c r="Q87" s="198"/>
      <c r="R87" s="199">
        <f>R88+R93+R103</f>
        <v>0.056129999999999999</v>
      </c>
      <c r="S87" s="198"/>
      <c r="T87" s="200">
        <f>T88+T93+T103</f>
        <v>0</v>
      </c>
      <c r="AR87" s="193" t="s">
        <v>87</v>
      </c>
      <c r="AT87" s="201" t="s">
        <v>79</v>
      </c>
      <c r="AU87" s="201" t="s">
        <v>80</v>
      </c>
      <c r="AY87" s="193" t="s">
        <v>281</v>
      </c>
      <c r="BK87" s="202">
        <f>BK88+BK93+BK103</f>
        <v>0</v>
      </c>
    </row>
    <row r="88" s="10" customFormat="1" ht="19.92" customHeight="1">
      <c r="B88" s="192"/>
      <c r="D88" s="193" t="s">
        <v>79</v>
      </c>
      <c r="E88" s="230" t="s">
        <v>5892</v>
      </c>
      <c r="F88" s="230" t="s">
        <v>5893</v>
      </c>
      <c r="I88" s="195"/>
      <c r="J88" s="231">
        <f>BK88</f>
        <v>0</v>
      </c>
      <c r="L88" s="192"/>
      <c r="M88" s="197"/>
      <c r="N88" s="198"/>
      <c r="O88" s="198"/>
      <c r="P88" s="199">
        <f>SUM(P89:P92)</f>
        <v>0</v>
      </c>
      <c r="Q88" s="198"/>
      <c r="R88" s="199">
        <f>SUM(R89:R92)</f>
        <v>0.0027299999999999998</v>
      </c>
      <c r="S88" s="198"/>
      <c r="T88" s="200">
        <f>SUM(T89:T92)</f>
        <v>0</v>
      </c>
      <c r="AR88" s="193" t="s">
        <v>87</v>
      </c>
      <c r="AT88" s="201" t="s">
        <v>79</v>
      </c>
      <c r="AU88" s="201" t="s">
        <v>24</v>
      </c>
      <c r="AY88" s="193" t="s">
        <v>281</v>
      </c>
      <c r="BK88" s="202">
        <f>SUM(BK89:BK92)</f>
        <v>0</v>
      </c>
    </row>
    <row r="89" s="1" customFormat="1" ht="16.5" customHeight="1">
      <c r="B89" s="203"/>
      <c r="C89" s="204" t="s">
        <v>24</v>
      </c>
      <c r="D89" s="204" t="s">
        <v>282</v>
      </c>
      <c r="E89" s="205" t="s">
        <v>9333</v>
      </c>
      <c r="F89" s="206" t="s">
        <v>9334</v>
      </c>
      <c r="G89" s="207" t="s">
        <v>394</v>
      </c>
      <c r="H89" s="208">
        <v>21</v>
      </c>
      <c r="I89" s="209"/>
      <c r="J89" s="210">
        <f>ROUND(I89*H89,2)</f>
        <v>0</v>
      </c>
      <c r="K89" s="206" t="s">
        <v>389</v>
      </c>
      <c r="L89" s="48"/>
      <c r="M89" s="211" t="s">
        <v>5</v>
      </c>
      <c r="N89" s="212" t="s">
        <v>51</v>
      </c>
      <c r="O89" s="49"/>
      <c r="P89" s="213">
        <f>O89*H89</f>
        <v>0</v>
      </c>
      <c r="Q89" s="213">
        <v>0</v>
      </c>
      <c r="R89" s="213">
        <f>Q89*H89</f>
        <v>0</v>
      </c>
      <c r="S89" s="213">
        <v>0</v>
      </c>
      <c r="T89" s="214">
        <f>S89*H89</f>
        <v>0</v>
      </c>
      <c r="AR89" s="26" t="s">
        <v>354</v>
      </c>
      <c r="AT89" s="26" t="s">
        <v>282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9335</v>
      </c>
    </row>
    <row r="90" s="1" customFormat="1">
      <c r="B90" s="48"/>
      <c r="D90" s="216" t="s">
        <v>288</v>
      </c>
      <c r="F90" s="217" t="s">
        <v>9336</v>
      </c>
      <c r="I90" s="218"/>
      <c r="L90" s="48"/>
      <c r="M90" s="219"/>
      <c r="N90" s="49"/>
      <c r="O90" s="49"/>
      <c r="P90" s="49"/>
      <c r="Q90" s="49"/>
      <c r="R90" s="49"/>
      <c r="S90" s="49"/>
      <c r="T90" s="87"/>
      <c r="AT90" s="26" t="s">
        <v>288</v>
      </c>
      <c r="AU90" s="26" t="s">
        <v>87</v>
      </c>
    </row>
    <row r="91" s="1" customFormat="1" ht="16.5" customHeight="1">
      <c r="B91" s="203"/>
      <c r="C91" s="255" t="s">
        <v>87</v>
      </c>
      <c r="D91" s="255" t="s">
        <v>512</v>
      </c>
      <c r="E91" s="256" t="s">
        <v>9337</v>
      </c>
      <c r="F91" s="257" t="s">
        <v>9338</v>
      </c>
      <c r="G91" s="258" t="s">
        <v>515</v>
      </c>
      <c r="H91" s="259">
        <v>7</v>
      </c>
      <c r="I91" s="260"/>
      <c r="J91" s="261">
        <f>ROUND(I91*H91,2)</f>
        <v>0</v>
      </c>
      <c r="K91" s="257" t="s">
        <v>389</v>
      </c>
      <c r="L91" s="262"/>
      <c r="M91" s="263" t="s">
        <v>5</v>
      </c>
      <c r="N91" s="264" t="s">
        <v>51</v>
      </c>
      <c r="O91" s="49"/>
      <c r="P91" s="213">
        <f>O91*H91</f>
        <v>0</v>
      </c>
      <c r="Q91" s="213">
        <v>0.00038999999999999999</v>
      </c>
      <c r="R91" s="213">
        <f>Q91*H91</f>
        <v>0.0027299999999999998</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9339</v>
      </c>
    </row>
    <row r="92" s="1" customFormat="1">
      <c r="B92" s="48"/>
      <c r="D92" s="216" t="s">
        <v>288</v>
      </c>
      <c r="F92" s="217" t="s">
        <v>9340</v>
      </c>
      <c r="I92" s="218"/>
      <c r="L92" s="48"/>
      <c r="M92" s="219"/>
      <c r="N92" s="49"/>
      <c r="O92" s="49"/>
      <c r="P92" s="49"/>
      <c r="Q92" s="49"/>
      <c r="R92" s="49"/>
      <c r="S92" s="49"/>
      <c r="T92" s="87"/>
      <c r="AT92" s="26" t="s">
        <v>288</v>
      </c>
      <c r="AU92" s="26" t="s">
        <v>87</v>
      </c>
    </row>
    <row r="93" s="10" customFormat="1" ht="29.88" customHeight="1">
      <c r="B93" s="192"/>
      <c r="D93" s="193" t="s">
        <v>79</v>
      </c>
      <c r="E93" s="230" t="s">
        <v>6016</v>
      </c>
      <c r="F93" s="230" t="s">
        <v>6017</v>
      </c>
      <c r="I93" s="195"/>
      <c r="J93" s="231">
        <f>BK93</f>
        <v>0</v>
      </c>
      <c r="L93" s="192"/>
      <c r="M93" s="197"/>
      <c r="N93" s="198"/>
      <c r="O93" s="198"/>
      <c r="P93" s="199">
        <f>SUM(P94:P102)</f>
        <v>0</v>
      </c>
      <c r="Q93" s="198"/>
      <c r="R93" s="199">
        <f>SUM(R94:R102)</f>
        <v>0.052999999999999998</v>
      </c>
      <c r="S93" s="198"/>
      <c r="T93" s="200">
        <f>SUM(T94:T102)</f>
        <v>0</v>
      </c>
      <c r="AR93" s="193" t="s">
        <v>87</v>
      </c>
      <c r="AT93" s="201" t="s">
        <v>79</v>
      </c>
      <c r="AU93" s="201" t="s">
        <v>24</v>
      </c>
      <c r="AY93" s="193" t="s">
        <v>281</v>
      </c>
      <c r="BK93" s="202">
        <f>SUM(BK94:BK102)</f>
        <v>0</v>
      </c>
    </row>
    <row r="94" s="1" customFormat="1" ht="16.5" customHeight="1">
      <c r="B94" s="203"/>
      <c r="C94" s="204" t="s">
        <v>294</v>
      </c>
      <c r="D94" s="204" t="s">
        <v>282</v>
      </c>
      <c r="E94" s="205" t="s">
        <v>6085</v>
      </c>
      <c r="F94" s="206" t="s">
        <v>6086</v>
      </c>
      <c r="G94" s="207" t="s">
        <v>394</v>
      </c>
      <c r="H94" s="208">
        <v>100</v>
      </c>
      <c r="I94" s="209"/>
      <c r="J94" s="210">
        <f>ROUND(I94*H94,2)</f>
        <v>0</v>
      </c>
      <c r="K94" s="206" t="s">
        <v>389</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9341</v>
      </c>
    </row>
    <row r="95" s="1" customFormat="1">
      <c r="B95" s="48"/>
      <c r="D95" s="216" t="s">
        <v>288</v>
      </c>
      <c r="F95" s="217" t="s">
        <v>6088</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6095</v>
      </c>
      <c r="F96" s="257" t="s">
        <v>6096</v>
      </c>
      <c r="G96" s="258" t="s">
        <v>394</v>
      </c>
      <c r="H96" s="259">
        <v>100</v>
      </c>
      <c r="I96" s="260"/>
      <c r="J96" s="261">
        <f>ROUND(I96*H96,2)</f>
        <v>0</v>
      </c>
      <c r="K96" s="257" t="s">
        <v>389</v>
      </c>
      <c r="L96" s="262"/>
      <c r="M96" s="263" t="s">
        <v>5</v>
      </c>
      <c r="N96" s="264" t="s">
        <v>51</v>
      </c>
      <c r="O96" s="49"/>
      <c r="P96" s="213">
        <f>O96*H96</f>
        <v>0</v>
      </c>
      <c r="Q96" s="213">
        <v>0.00052999999999999998</v>
      </c>
      <c r="R96" s="213">
        <f>Q96*H96</f>
        <v>0.052999999999999998</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9342</v>
      </c>
    </row>
    <row r="97" s="1" customFormat="1">
      <c r="B97" s="48"/>
      <c r="D97" s="216" t="s">
        <v>288</v>
      </c>
      <c r="F97" s="217" t="s">
        <v>6098</v>
      </c>
      <c r="I97" s="218"/>
      <c r="L97" s="48"/>
      <c r="M97" s="219"/>
      <c r="N97" s="49"/>
      <c r="O97" s="49"/>
      <c r="P97" s="49"/>
      <c r="Q97" s="49"/>
      <c r="R97" s="49"/>
      <c r="S97" s="49"/>
      <c r="T97" s="87"/>
      <c r="AT97" s="26" t="s">
        <v>288</v>
      </c>
      <c r="AU97" s="26" t="s">
        <v>87</v>
      </c>
    </row>
    <row r="98" s="1" customFormat="1" ht="25.5" customHeight="1">
      <c r="B98" s="203"/>
      <c r="C98" s="204" t="s">
        <v>280</v>
      </c>
      <c r="D98" s="204" t="s">
        <v>282</v>
      </c>
      <c r="E98" s="205" t="s">
        <v>9343</v>
      </c>
      <c r="F98" s="206" t="s">
        <v>9344</v>
      </c>
      <c r="G98" s="207" t="s">
        <v>515</v>
      </c>
      <c r="H98" s="208">
        <v>2</v>
      </c>
      <c r="I98" s="209"/>
      <c r="J98" s="210">
        <f>ROUND(I98*H98,2)</f>
        <v>0</v>
      </c>
      <c r="K98" s="206" t="s">
        <v>5</v>
      </c>
      <c r="L98" s="48"/>
      <c r="M98" s="211" t="s">
        <v>5</v>
      </c>
      <c r="N98" s="212" t="s">
        <v>51</v>
      </c>
      <c r="O98" s="49"/>
      <c r="P98" s="213">
        <f>O98*H98</f>
        <v>0</v>
      </c>
      <c r="Q98" s="213">
        <v>0</v>
      </c>
      <c r="R98" s="213">
        <f>Q98*H98</f>
        <v>0</v>
      </c>
      <c r="S98" s="213">
        <v>0</v>
      </c>
      <c r="T98" s="214">
        <f>S98*H98</f>
        <v>0</v>
      </c>
      <c r="AR98" s="26" t="s">
        <v>354</v>
      </c>
      <c r="AT98" s="26" t="s">
        <v>282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9345</v>
      </c>
    </row>
    <row r="99" s="1" customFormat="1" ht="16.5" customHeight="1">
      <c r="B99" s="203"/>
      <c r="C99" s="255" t="s">
        <v>307</v>
      </c>
      <c r="D99" s="255" t="s">
        <v>512</v>
      </c>
      <c r="E99" s="256" t="s">
        <v>9346</v>
      </c>
      <c r="F99" s="257" t="s">
        <v>9347</v>
      </c>
      <c r="G99" s="258" t="s">
        <v>515</v>
      </c>
      <c r="H99" s="259">
        <v>2</v>
      </c>
      <c r="I99" s="260"/>
      <c r="J99" s="261">
        <f>ROUND(I99*H99,2)</f>
        <v>0</v>
      </c>
      <c r="K99" s="257" t="s">
        <v>5</v>
      </c>
      <c r="L99" s="262"/>
      <c r="M99" s="263" t="s">
        <v>5</v>
      </c>
      <c r="N99" s="264" t="s">
        <v>51</v>
      </c>
      <c r="O99" s="49"/>
      <c r="P99" s="213">
        <f>O99*H99</f>
        <v>0</v>
      </c>
      <c r="Q99" s="213">
        <v>0</v>
      </c>
      <c r="R99" s="213">
        <f>Q99*H99</f>
        <v>0</v>
      </c>
      <c r="S99" s="213">
        <v>0</v>
      </c>
      <c r="T99" s="214">
        <f>S99*H99</f>
        <v>0</v>
      </c>
      <c r="AR99" s="26" t="s">
        <v>738</v>
      </c>
      <c r="AT99" s="26" t="s">
        <v>512</v>
      </c>
      <c r="AU99" s="26" t="s">
        <v>87</v>
      </c>
      <c r="AY99" s="26" t="s">
        <v>281</v>
      </c>
      <c r="BE99" s="215">
        <f>IF(N99="základní",J99,0)</f>
        <v>0</v>
      </c>
      <c r="BF99" s="215">
        <f>IF(N99="snížená",J99,0)</f>
        <v>0</v>
      </c>
      <c r="BG99" s="215">
        <f>IF(N99="zákl. přenesená",J99,0)</f>
        <v>0</v>
      </c>
      <c r="BH99" s="215">
        <f>IF(N99="sníž. přenesená",J99,0)</f>
        <v>0</v>
      </c>
      <c r="BI99" s="215">
        <f>IF(N99="nulová",J99,0)</f>
        <v>0</v>
      </c>
      <c r="BJ99" s="26" t="s">
        <v>24</v>
      </c>
      <c r="BK99" s="215">
        <f>ROUND(I99*H99,2)</f>
        <v>0</v>
      </c>
      <c r="BL99" s="26" t="s">
        <v>354</v>
      </c>
      <c r="BM99" s="26" t="s">
        <v>9348</v>
      </c>
    </row>
    <row r="100" s="1" customFormat="1">
      <c r="B100" s="48"/>
      <c r="D100" s="216" t="s">
        <v>288</v>
      </c>
      <c r="F100" s="217" t="s">
        <v>9349</v>
      </c>
      <c r="I100" s="218"/>
      <c r="L100" s="48"/>
      <c r="M100" s="219"/>
      <c r="N100" s="49"/>
      <c r="O100" s="49"/>
      <c r="P100" s="49"/>
      <c r="Q100" s="49"/>
      <c r="R100" s="49"/>
      <c r="S100" s="49"/>
      <c r="T100" s="87"/>
      <c r="AT100" s="26" t="s">
        <v>288</v>
      </c>
      <c r="AU100" s="26" t="s">
        <v>87</v>
      </c>
    </row>
    <row r="101" s="1" customFormat="1" ht="16.5" customHeight="1">
      <c r="B101" s="203"/>
      <c r="C101" s="204" t="s">
        <v>311</v>
      </c>
      <c r="D101" s="204" t="s">
        <v>282</v>
      </c>
      <c r="E101" s="205" t="s">
        <v>6160</v>
      </c>
      <c r="F101" s="206" t="s">
        <v>6161</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9350</v>
      </c>
    </row>
    <row r="102" s="1" customFormat="1">
      <c r="B102" s="48"/>
      <c r="D102" s="216" t="s">
        <v>288</v>
      </c>
      <c r="F102" s="217" t="s">
        <v>6163</v>
      </c>
      <c r="I102" s="218"/>
      <c r="L102" s="48"/>
      <c r="M102" s="219"/>
      <c r="N102" s="49"/>
      <c r="O102" s="49"/>
      <c r="P102" s="49"/>
      <c r="Q102" s="49"/>
      <c r="R102" s="49"/>
      <c r="S102" s="49"/>
      <c r="T102" s="87"/>
      <c r="AT102" s="26" t="s">
        <v>288</v>
      </c>
      <c r="AU102" s="26" t="s">
        <v>87</v>
      </c>
    </row>
    <row r="103" s="10" customFormat="1" ht="29.88" customHeight="1">
      <c r="B103" s="192"/>
      <c r="D103" s="193" t="s">
        <v>79</v>
      </c>
      <c r="E103" s="230" t="s">
        <v>6169</v>
      </c>
      <c r="F103" s="230" t="s">
        <v>6170</v>
      </c>
      <c r="I103" s="195"/>
      <c r="J103" s="231">
        <f>BK103</f>
        <v>0</v>
      </c>
      <c r="L103" s="192"/>
      <c r="M103" s="197"/>
      <c r="N103" s="198"/>
      <c r="O103" s="198"/>
      <c r="P103" s="199">
        <f>SUM(P104:P107)</f>
        <v>0</v>
      </c>
      <c r="Q103" s="198"/>
      <c r="R103" s="199">
        <f>SUM(R104:R107)</f>
        <v>0.00040000000000000002</v>
      </c>
      <c r="S103" s="198"/>
      <c r="T103" s="200">
        <f>SUM(T104:T107)</f>
        <v>0</v>
      </c>
      <c r="AR103" s="193" t="s">
        <v>87</v>
      </c>
      <c r="AT103" s="201" t="s">
        <v>79</v>
      </c>
      <c r="AU103" s="201" t="s">
        <v>24</v>
      </c>
      <c r="AY103" s="193" t="s">
        <v>281</v>
      </c>
      <c r="BK103" s="202">
        <f>SUM(BK104:BK107)</f>
        <v>0</v>
      </c>
    </row>
    <row r="104" s="1" customFormat="1" ht="16.5" customHeight="1">
      <c r="B104" s="203"/>
      <c r="C104" s="204" t="s">
        <v>316</v>
      </c>
      <c r="D104" s="204" t="s">
        <v>282</v>
      </c>
      <c r="E104" s="205" t="s">
        <v>6422</v>
      </c>
      <c r="F104" s="206" t="s">
        <v>6423</v>
      </c>
      <c r="G104" s="207" t="s">
        <v>515</v>
      </c>
      <c r="H104" s="208">
        <v>1</v>
      </c>
      <c r="I104" s="209"/>
      <c r="J104" s="210">
        <f>ROUND(I104*H104,2)</f>
        <v>0</v>
      </c>
      <c r="K104" s="206" t="s">
        <v>389</v>
      </c>
      <c r="L104" s="48"/>
      <c r="M104" s="211" t="s">
        <v>5</v>
      </c>
      <c r="N104" s="212" t="s">
        <v>51</v>
      </c>
      <c r="O104" s="49"/>
      <c r="P104" s="213">
        <f>O104*H104</f>
        <v>0</v>
      </c>
      <c r="Q104" s="213">
        <v>0</v>
      </c>
      <c r="R104" s="213">
        <f>Q104*H104</f>
        <v>0</v>
      </c>
      <c r="S104" s="213">
        <v>0</v>
      </c>
      <c r="T104" s="214">
        <f>S104*H104</f>
        <v>0</v>
      </c>
      <c r="AR104" s="26" t="s">
        <v>354</v>
      </c>
      <c r="AT104" s="26" t="s">
        <v>282</v>
      </c>
      <c r="AU104" s="26" t="s">
        <v>87</v>
      </c>
      <c r="AY104" s="26" t="s">
        <v>281</v>
      </c>
      <c r="BE104" s="215">
        <f>IF(N104="základní",J104,0)</f>
        <v>0</v>
      </c>
      <c r="BF104" s="215">
        <f>IF(N104="snížená",J104,0)</f>
        <v>0</v>
      </c>
      <c r="BG104" s="215">
        <f>IF(N104="zákl. přenesená",J104,0)</f>
        <v>0</v>
      </c>
      <c r="BH104" s="215">
        <f>IF(N104="sníž. přenesená",J104,0)</f>
        <v>0</v>
      </c>
      <c r="BI104" s="215">
        <f>IF(N104="nulová",J104,0)</f>
        <v>0</v>
      </c>
      <c r="BJ104" s="26" t="s">
        <v>24</v>
      </c>
      <c r="BK104" s="215">
        <f>ROUND(I104*H104,2)</f>
        <v>0</v>
      </c>
      <c r="BL104" s="26" t="s">
        <v>354</v>
      </c>
      <c r="BM104" s="26" t="s">
        <v>9351</v>
      </c>
    </row>
    <row r="105" s="1" customFormat="1">
      <c r="B105" s="48"/>
      <c r="D105" s="216" t="s">
        <v>288</v>
      </c>
      <c r="F105" s="217" t="s">
        <v>6423</v>
      </c>
      <c r="I105" s="218"/>
      <c r="L105" s="48"/>
      <c r="M105" s="219"/>
      <c r="N105" s="49"/>
      <c r="O105" s="49"/>
      <c r="P105" s="49"/>
      <c r="Q105" s="49"/>
      <c r="R105" s="49"/>
      <c r="S105" s="49"/>
      <c r="T105" s="87"/>
      <c r="AT105" s="26" t="s">
        <v>288</v>
      </c>
      <c r="AU105" s="26" t="s">
        <v>87</v>
      </c>
    </row>
    <row r="106" s="1" customFormat="1" ht="16.5" customHeight="1">
      <c r="B106" s="203"/>
      <c r="C106" s="255" t="s">
        <v>321</v>
      </c>
      <c r="D106" s="255" t="s">
        <v>512</v>
      </c>
      <c r="E106" s="256" t="s">
        <v>6426</v>
      </c>
      <c r="F106" s="257" t="s">
        <v>6427</v>
      </c>
      <c r="G106" s="258" t="s">
        <v>515</v>
      </c>
      <c r="H106" s="259">
        <v>1</v>
      </c>
      <c r="I106" s="260"/>
      <c r="J106" s="261">
        <f>ROUND(I106*H106,2)</f>
        <v>0</v>
      </c>
      <c r="K106" s="257" t="s">
        <v>389</v>
      </c>
      <c r="L106" s="262"/>
      <c r="M106" s="263" t="s">
        <v>5</v>
      </c>
      <c r="N106" s="264" t="s">
        <v>51</v>
      </c>
      <c r="O106" s="49"/>
      <c r="P106" s="213">
        <f>O106*H106</f>
        <v>0</v>
      </c>
      <c r="Q106" s="213">
        <v>0.00040000000000000002</v>
      </c>
      <c r="R106" s="213">
        <f>Q106*H106</f>
        <v>0.00040000000000000002</v>
      </c>
      <c r="S106" s="213">
        <v>0</v>
      </c>
      <c r="T106" s="214">
        <f>S106*H106</f>
        <v>0</v>
      </c>
      <c r="AR106" s="26" t="s">
        <v>738</v>
      </c>
      <c r="AT106" s="26" t="s">
        <v>512</v>
      </c>
      <c r="AU106" s="26" t="s">
        <v>87</v>
      </c>
      <c r="AY106" s="26" t="s">
        <v>281</v>
      </c>
      <c r="BE106" s="215">
        <f>IF(N106="základní",J106,0)</f>
        <v>0</v>
      </c>
      <c r="BF106" s="215">
        <f>IF(N106="snížená",J106,0)</f>
        <v>0</v>
      </c>
      <c r="BG106" s="215">
        <f>IF(N106="zákl. přenesená",J106,0)</f>
        <v>0</v>
      </c>
      <c r="BH106" s="215">
        <f>IF(N106="sníž. přenesená",J106,0)</f>
        <v>0</v>
      </c>
      <c r="BI106" s="215">
        <f>IF(N106="nulová",J106,0)</f>
        <v>0</v>
      </c>
      <c r="BJ106" s="26" t="s">
        <v>24</v>
      </c>
      <c r="BK106" s="215">
        <f>ROUND(I106*H106,2)</f>
        <v>0</v>
      </c>
      <c r="BL106" s="26" t="s">
        <v>354</v>
      </c>
      <c r="BM106" s="26" t="s">
        <v>9352</v>
      </c>
    </row>
    <row r="107" s="1" customFormat="1">
      <c r="B107" s="48"/>
      <c r="D107" s="216" t="s">
        <v>288</v>
      </c>
      <c r="F107" s="217" t="s">
        <v>6429</v>
      </c>
      <c r="I107" s="218"/>
      <c r="L107" s="48"/>
      <c r="M107" s="220"/>
      <c r="N107" s="221"/>
      <c r="O107" s="221"/>
      <c r="P107" s="221"/>
      <c r="Q107" s="221"/>
      <c r="R107" s="221"/>
      <c r="S107" s="221"/>
      <c r="T107" s="222"/>
      <c r="AT107" s="26" t="s">
        <v>288</v>
      </c>
      <c r="AU107" s="26" t="s">
        <v>87</v>
      </c>
    </row>
    <row r="108" s="1" customFormat="1" ht="6.96" customHeight="1">
      <c r="B108" s="69"/>
      <c r="C108" s="70"/>
      <c r="D108" s="70"/>
      <c r="E108" s="70"/>
      <c r="F108" s="70"/>
      <c r="G108" s="70"/>
      <c r="H108" s="70"/>
      <c r="I108" s="164"/>
      <c r="J108" s="70"/>
      <c r="K108" s="70"/>
      <c r="L108" s="48"/>
    </row>
  </sheetData>
  <autoFilter ref="C85:K107"/>
  <mergeCells count="13">
    <mergeCell ref="E7:H7"/>
    <mergeCell ref="E9:H9"/>
    <mergeCell ref="E11:H11"/>
    <mergeCell ref="E26:H26"/>
    <mergeCell ref="E47:H47"/>
    <mergeCell ref="E49:H49"/>
    <mergeCell ref="E51:H51"/>
    <mergeCell ref="J55:J56"/>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233</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9035</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9353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ROUND(J85,2)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ROUND(SUM(BE85:BE97), 2)</f>
        <v>0</v>
      </c>
      <c r="G32" s="49"/>
      <c r="H32" s="49"/>
      <c r="I32" s="156">
        <v>0.20999999999999999</v>
      </c>
      <c r="J32" s="155">
        <f>ROUND(ROUND((SUM(BE85:BE97)), 2)*I32, 2)</f>
        <v>0</v>
      </c>
      <c r="K32" s="53"/>
    </row>
    <row r="33" s="1" customFormat="1" ht="14.4" customHeight="1">
      <c r="B33" s="48"/>
      <c r="C33" s="49"/>
      <c r="D33" s="49"/>
      <c r="E33" s="57" t="s">
        <v>52</v>
      </c>
      <c r="F33" s="155">
        <f>ROUND(SUM(BF85:BF97), 2)</f>
        <v>0</v>
      </c>
      <c r="G33" s="49"/>
      <c r="H33" s="49"/>
      <c r="I33" s="156">
        <v>0.14999999999999999</v>
      </c>
      <c r="J33" s="155">
        <f>ROUND(ROUND((SUM(BF85:BF97)), 2)*I33, 2)</f>
        <v>0</v>
      </c>
      <c r="K33" s="53"/>
    </row>
    <row r="34" hidden="1" s="1" customFormat="1" ht="14.4" customHeight="1">
      <c r="B34" s="48"/>
      <c r="C34" s="49"/>
      <c r="D34" s="49"/>
      <c r="E34" s="57" t="s">
        <v>53</v>
      </c>
      <c r="F34" s="155">
        <f>ROUND(SUM(BG85:BG97), 2)</f>
        <v>0</v>
      </c>
      <c r="G34" s="49"/>
      <c r="H34" s="49"/>
      <c r="I34" s="156">
        <v>0.20999999999999999</v>
      </c>
      <c r="J34" s="155">
        <v>0</v>
      </c>
      <c r="K34" s="53"/>
    </row>
    <row r="35" hidden="1" s="1" customFormat="1" ht="14.4" customHeight="1">
      <c r="B35" s="48"/>
      <c r="C35" s="49"/>
      <c r="D35" s="49"/>
      <c r="E35" s="57" t="s">
        <v>54</v>
      </c>
      <c r="F35" s="155">
        <f>ROUND(SUM(BH85:BH97), 2)</f>
        <v>0</v>
      </c>
      <c r="G35" s="49"/>
      <c r="H35" s="49"/>
      <c r="I35" s="156">
        <v>0.14999999999999999</v>
      </c>
      <c r="J35" s="155">
        <v>0</v>
      </c>
      <c r="K35" s="53"/>
    </row>
    <row r="36" hidden="1" s="1" customFormat="1" ht="14.4" customHeight="1">
      <c r="B36" s="48"/>
      <c r="C36" s="49"/>
      <c r="D36" s="49"/>
      <c r="E36" s="57" t="s">
        <v>55</v>
      </c>
      <c r="F36" s="155">
        <f>ROUND(SUM(BI85:BI97),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9035</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P02_3 - Trenažer vrtulniku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J85</f>
        <v>0</v>
      </c>
      <c r="K60" s="53"/>
      <c r="AU60" s="26" t="s">
        <v>262</v>
      </c>
    </row>
    <row r="61" s="8" customFormat="1" ht="24.96" customHeight="1">
      <c r="B61" s="173"/>
      <c r="C61" s="174"/>
      <c r="D61" s="175" t="s">
        <v>536</v>
      </c>
      <c r="E61" s="176"/>
      <c r="F61" s="176"/>
      <c r="G61" s="176"/>
      <c r="H61" s="176"/>
      <c r="I61" s="177"/>
      <c r="J61" s="178">
        <f>J86</f>
        <v>0</v>
      </c>
      <c r="K61" s="179"/>
    </row>
    <row r="62" s="11" customFormat="1" ht="19.92" customHeight="1">
      <c r="B62" s="223"/>
      <c r="C62" s="224"/>
      <c r="D62" s="225" t="s">
        <v>6731</v>
      </c>
      <c r="E62" s="226"/>
      <c r="F62" s="226"/>
      <c r="G62" s="226"/>
      <c r="H62" s="226"/>
      <c r="I62" s="227"/>
      <c r="J62" s="228">
        <f>J87</f>
        <v>0</v>
      </c>
      <c r="K62" s="229"/>
    </row>
    <row r="63" s="11" customFormat="1" ht="19.92" customHeight="1">
      <c r="B63" s="223"/>
      <c r="C63" s="224"/>
      <c r="D63" s="225" t="s">
        <v>5852</v>
      </c>
      <c r="E63" s="226"/>
      <c r="F63" s="226"/>
      <c r="G63" s="226"/>
      <c r="H63" s="226"/>
      <c r="I63" s="227"/>
      <c r="J63" s="228">
        <f>J93</f>
        <v>0</v>
      </c>
      <c r="K63" s="229"/>
    </row>
    <row r="64" s="1" customFormat="1" ht="21.84" customHeight="1">
      <c r="B64" s="48"/>
      <c r="C64" s="49"/>
      <c r="D64" s="49"/>
      <c r="E64" s="49"/>
      <c r="F64" s="49"/>
      <c r="G64" s="49"/>
      <c r="H64" s="49"/>
      <c r="I64" s="142"/>
      <c r="J64" s="49"/>
      <c r="K64" s="53"/>
    </row>
    <row r="65" s="1" customFormat="1" ht="6.96" customHeight="1">
      <c r="B65" s="69"/>
      <c r="C65" s="70"/>
      <c r="D65" s="70"/>
      <c r="E65" s="70"/>
      <c r="F65" s="70"/>
      <c r="G65" s="70"/>
      <c r="H65" s="70"/>
      <c r="I65" s="164"/>
      <c r="J65" s="70"/>
      <c r="K65" s="71"/>
    </row>
    <row r="69" s="1" customFormat="1" ht="6.96" customHeight="1">
      <c r="B69" s="72"/>
      <c r="C69" s="73"/>
      <c r="D69" s="73"/>
      <c r="E69" s="73"/>
      <c r="F69" s="73"/>
      <c r="G69" s="73"/>
      <c r="H69" s="73"/>
      <c r="I69" s="165"/>
      <c r="J69" s="73"/>
      <c r="K69" s="73"/>
      <c r="L69" s="48"/>
    </row>
    <row r="70" s="1" customFormat="1" ht="36.96" customHeight="1">
      <c r="B70" s="48"/>
      <c r="C70" s="74" t="s">
        <v>264</v>
      </c>
      <c r="L70" s="48"/>
    </row>
    <row r="71" s="1" customFormat="1" ht="6.96" customHeight="1">
      <c r="B71" s="48"/>
      <c r="L71" s="48"/>
    </row>
    <row r="72" s="1" customFormat="1" ht="14.4" customHeight="1">
      <c r="B72" s="48"/>
      <c r="C72" s="76" t="s">
        <v>19</v>
      </c>
      <c r="L72" s="48"/>
    </row>
    <row r="73" s="1" customFormat="1" ht="16.5" customHeight="1">
      <c r="B73" s="48"/>
      <c r="E73" s="180" t="str">
        <f>E7</f>
        <v>Vzdělávací a výcvikové středisko integrovaného záchranného systému v Jihlavě</v>
      </c>
      <c r="F73" s="76"/>
      <c r="G73" s="76"/>
      <c r="H73" s="76"/>
      <c r="L73" s="48"/>
    </row>
    <row r="74">
      <c r="B74" s="30"/>
      <c r="C74" s="76" t="s">
        <v>254</v>
      </c>
      <c r="L74" s="30"/>
    </row>
    <row r="75" s="1" customFormat="1" ht="16.5" customHeight="1">
      <c r="B75" s="48"/>
      <c r="E75" s="180" t="s">
        <v>9035</v>
      </c>
      <c r="F75" s="1"/>
      <c r="G75" s="1"/>
      <c r="H75" s="1"/>
      <c r="L75" s="48"/>
    </row>
    <row r="76" s="1" customFormat="1" ht="14.4" customHeight="1">
      <c r="B76" s="48"/>
      <c r="C76" s="76" t="s">
        <v>256</v>
      </c>
      <c r="L76" s="48"/>
    </row>
    <row r="77" s="1" customFormat="1" ht="17.25" customHeight="1">
      <c r="B77" s="48"/>
      <c r="E77" s="79" t="str">
        <f>E11</f>
        <v>P02_3 - Trenažer vrtulniku - slaboproudá elektrotechniky</v>
      </c>
      <c r="F77" s="1"/>
      <c r="G77" s="1"/>
      <c r="H77" s="1"/>
      <c r="L77" s="48"/>
    </row>
    <row r="78" s="1" customFormat="1" ht="6.96" customHeight="1">
      <c r="B78" s="48"/>
      <c r="L78" s="48"/>
    </row>
    <row r="79" s="1" customFormat="1" ht="18" customHeight="1">
      <c r="B79" s="48"/>
      <c r="C79" s="76" t="s">
        <v>25</v>
      </c>
      <c r="F79" s="181" t="str">
        <f>F14</f>
        <v>město Jihlava, ul. Vrchlického, areál ZZS Jihlava</v>
      </c>
      <c r="I79" s="182" t="s">
        <v>27</v>
      </c>
      <c r="J79" s="81" t="str">
        <f>IF(J14="","",J14)</f>
        <v>15. 1. 2018</v>
      </c>
      <c r="L79" s="48"/>
    </row>
    <row r="80" s="1" customFormat="1" ht="6.96" customHeight="1">
      <c r="B80" s="48"/>
      <c r="L80" s="48"/>
    </row>
    <row r="81" s="1" customFormat="1">
      <c r="B81" s="48"/>
      <c r="C81" s="76" t="s">
        <v>31</v>
      </c>
      <c r="F81" s="181" t="str">
        <f>E17</f>
        <v>Kraj Vysočina</v>
      </c>
      <c r="I81" s="182" t="s">
        <v>39</v>
      </c>
      <c r="J81" s="181" t="str">
        <f>E23</f>
        <v>PROJEKT CENTRUM NOVA s.r.o.</v>
      </c>
      <c r="L81" s="48"/>
    </row>
    <row r="82" s="1" customFormat="1" ht="14.4" customHeight="1">
      <c r="B82" s="48"/>
      <c r="C82" s="76" t="s">
        <v>37</v>
      </c>
      <c r="F82" s="181" t="str">
        <f>IF(E20="","",E20)</f>
        <v/>
      </c>
      <c r="L82" s="48"/>
    </row>
    <row r="83" s="1" customFormat="1" ht="10.32" customHeight="1">
      <c r="B83" s="48"/>
      <c r="L83" s="48"/>
    </row>
    <row r="84" s="9" customFormat="1" ht="29.28" customHeight="1">
      <c r="B84" s="183"/>
      <c r="C84" s="184" t="s">
        <v>265</v>
      </c>
      <c r="D84" s="185" t="s">
        <v>65</v>
      </c>
      <c r="E84" s="185" t="s">
        <v>61</v>
      </c>
      <c r="F84" s="185" t="s">
        <v>266</v>
      </c>
      <c r="G84" s="185" t="s">
        <v>267</v>
      </c>
      <c r="H84" s="185" t="s">
        <v>268</v>
      </c>
      <c r="I84" s="186" t="s">
        <v>269</v>
      </c>
      <c r="J84" s="185" t="s">
        <v>260</v>
      </c>
      <c r="K84" s="187" t="s">
        <v>270</v>
      </c>
      <c r="L84" s="183"/>
      <c r="M84" s="94" t="s">
        <v>271</v>
      </c>
      <c r="N84" s="95" t="s">
        <v>50</v>
      </c>
      <c r="O84" s="95" t="s">
        <v>272</v>
      </c>
      <c r="P84" s="95" t="s">
        <v>273</v>
      </c>
      <c r="Q84" s="95" t="s">
        <v>274</v>
      </c>
      <c r="R84" s="95" t="s">
        <v>275</v>
      </c>
      <c r="S84" s="95" t="s">
        <v>276</v>
      </c>
      <c r="T84" s="96" t="s">
        <v>277</v>
      </c>
    </row>
    <row r="85" s="1" customFormat="1" ht="29.28" customHeight="1">
      <c r="B85" s="48"/>
      <c r="C85" s="98" t="s">
        <v>261</v>
      </c>
      <c r="J85" s="188">
        <f>BK85</f>
        <v>0</v>
      </c>
      <c r="L85" s="48"/>
      <c r="M85" s="97"/>
      <c r="N85" s="84"/>
      <c r="O85" s="84"/>
      <c r="P85" s="189">
        <f>P86</f>
        <v>0</v>
      </c>
      <c r="Q85" s="84"/>
      <c r="R85" s="189">
        <f>R86</f>
        <v>0</v>
      </c>
      <c r="S85" s="84"/>
      <c r="T85" s="190">
        <f>T86</f>
        <v>0</v>
      </c>
      <c r="AT85" s="26" t="s">
        <v>79</v>
      </c>
      <c r="AU85" s="26" t="s">
        <v>262</v>
      </c>
      <c r="BK85" s="191">
        <f>BK86</f>
        <v>0</v>
      </c>
    </row>
    <row r="86" s="10" customFormat="1" ht="37.44" customHeight="1">
      <c r="B86" s="192"/>
      <c r="D86" s="193" t="s">
        <v>79</v>
      </c>
      <c r="E86" s="194" t="s">
        <v>2270</v>
      </c>
      <c r="F86" s="194" t="s">
        <v>2271</v>
      </c>
      <c r="I86" s="195"/>
      <c r="J86" s="196">
        <f>BK86</f>
        <v>0</v>
      </c>
      <c r="L86" s="192"/>
      <c r="M86" s="197"/>
      <c r="N86" s="198"/>
      <c r="O86" s="198"/>
      <c r="P86" s="199">
        <f>P87+P93</f>
        <v>0</v>
      </c>
      <c r="Q86" s="198"/>
      <c r="R86" s="199">
        <f>R87+R93</f>
        <v>0</v>
      </c>
      <c r="S86" s="198"/>
      <c r="T86" s="200">
        <f>T87+T93</f>
        <v>0</v>
      </c>
      <c r="AR86" s="193" t="s">
        <v>24</v>
      </c>
      <c r="AT86" s="201" t="s">
        <v>79</v>
      </c>
      <c r="AU86" s="201" t="s">
        <v>80</v>
      </c>
      <c r="AY86" s="193" t="s">
        <v>281</v>
      </c>
      <c r="BK86" s="202">
        <f>BK87+BK93</f>
        <v>0</v>
      </c>
    </row>
    <row r="87" s="10" customFormat="1" ht="19.92" customHeight="1">
      <c r="B87" s="192"/>
      <c r="D87" s="193" t="s">
        <v>79</v>
      </c>
      <c r="E87" s="230" t="s">
        <v>6737</v>
      </c>
      <c r="F87" s="230" t="s">
        <v>6738</v>
      </c>
      <c r="I87" s="195"/>
      <c r="J87" s="231">
        <f>BK87</f>
        <v>0</v>
      </c>
      <c r="L87" s="192"/>
      <c r="M87" s="197"/>
      <c r="N87" s="198"/>
      <c r="O87" s="198"/>
      <c r="P87" s="199">
        <f>SUM(P88:P92)</f>
        <v>0</v>
      </c>
      <c r="Q87" s="198"/>
      <c r="R87" s="199">
        <f>SUM(R88:R92)</f>
        <v>0</v>
      </c>
      <c r="S87" s="198"/>
      <c r="T87" s="200">
        <f>SUM(T88:T92)</f>
        <v>0</v>
      </c>
      <c r="AR87" s="193" t="s">
        <v>24</v>
      </c>
      <c r="AT87" s="201" t="s">
        <v>79</v>
      </c>
      <c r="AU87" s="201" t="s">
        <v>24</v>
      </c>
      <c r="AY87" s="193" t="s">
        <v>281</v>
      </c>
      <c r="BK87" s="202">
        <f>SUM(BK88:BK92)</f>
        <v>0</v>
      </c>
    </row>
    <row r="88" s="1" customFormat="1" ht="16.5" customHeight="1">
      <c r="B88" s="203"/>
      <c r="C88" s="204" t="s">
        <v>24</v>
      </c>
      <c r="D88" s="204" t="s">
        <v>282</v>
      </c>
      <c r="E88" s="205" t="s">
        <v>6755</v>
      </c>
      <c r="F88" s="206" t="s">
        <v>6756</v>
      </c>
      <c r="G88" s="207" t="s">
        <v>394</v>
      </c>
      <c r="H88" s="208">
        <v>50</v>
      </c>
      <c r="I88" s="209"/>
      <c r="J88" s="210">
        <f>ROUND(I88*H88,2)</f>
        <v>0</v>
      </c>
      <c r="K88" s="206" t="s">
        <v>5</v>
      </c>
      <c r="L88" s="48"/>
      <c r="M88" s="211" t="s">
        <v>5</v>
      </c>
      <c r="N88" s="212" t="s">
        <v>51</v>
      </c>
      <c r="O88" s="49"/>
      <c r="P88" s="213">
        <f>O88*H88</f>
        <v>0</v>
      </c>
      <c r="Q88" s="213">
        <v>0</v>
      </c>
      <c r="R88" s="213">
        <f>Q88*H88</f>
        <v>0</v>
      </c>
      <c r="S88" s="213">
        <v>0</v>
      </c>
      <c r="T88" s="214">
        <f>S88*H88</f>
        <v>0</v>
      </c>
      <c r="AR88" s="26" t="s">
        <v>354</v>
      </c>
      <c r="AT88" s="26" t="s">
        <v>282</v>
      </c>
      <c r="AU88" s="26" t="s">
        <v>87</v>
      </c>
      <c r="AY88" s="26" t="s">
        <v>281</v>
      </c>
      <c r="BE88" s="215">
        <f>IF(N88="základní",J88,0)</f>
        <v>0</v>
      </c>
      <c r="BF88" s="215">
        <f>IF(N88="snížená",J88,0)</f>
        <v>0</v>
      </c>
      <c r="BG88" s="215">
        <f>IF(N88="zákl. přenesená",J88,0)</f>
        <v>0</v>
      </c>
      <c r="BH88" s="215">
        <f>IF(N88="sníž. přenesená",J88,0)</f>
        <v>0</v>
      </c>
      <c r="BI88" s="215">
        <f>IF(N88="nulová",J88,0)</f>
        <v>0</v>
      </c>
      <c r="BJ88" s="26" t="s">
        <v>24</v>
      </c>
      <c r="BK88" s="215">
        <f>ROUND(I88*H88,2)</f>
        <v>0</v>
      </c>
      <c r="BL88" s="26" t="s">
        <v>354</v>
      </c>
      <c r="BM88" s="26" t="s">
        <v>9354</v>
      </c>
    </row>
    <row r="89" s="1" customFormat="1">
      <c r="B89" s="48"/>
      <c r="D89" s="216" t="s">
        <v>288</v>
      </c>
      <c r="F89" s="217" t="s">
        <v>6756</v>
      </c>
      <c r="I89" s="218"/>
      <c r="L89" s="48"/>
      <c r="M89" s="219"/>
      <c r="N89" s="49"/>
      <c r="O89" s="49"/>
      <c r="P89" s="49"/>
      <c r="Q89" s="49"/>
      <c r="R89" s="49"/>
      <c r="S89" s="49"/>
      <c r="T89" s="87"/>
      <c r="AT89" s="26" t="s">
        <v>288</v>
      </c>
      <c r="AU89" s="26" t="s">
        <v>87</v>
      </c>
    </row>
    <row r="90" s="1" customFormat="1" ht="16.5" customHeight="1">
      <c r="B90" s="203"/>
      <c r="C90" s="255" t="s">
        <v>87</v>
      </c>
      <c r="D90" s="255" t="s">
        <v>512</v>
      </c>
      <c r="E90" s="256" t="s">
        <v>6758</v>
      </c>
      <c r="F90" s="257" t="s">
        <v>9355</v>
      </c>
      <c r="G90" s="258" t="s">
        <v>394</v>
      </c>
      <c r="H90" s="259">
        <v>50</v>
      </c>
      <c r="I90" s="260"/>
      <c r="J90" s="261">
        <f>ROUND(I90*H90,2)</f>
        <v>0</v>
      </c>
      <c r="K90" s="257" t="s">
        <v>5</v>
      </c>
      <c r="L90" s="262"/>
      <c r="M90" s="263" t="s">
        <v>5</v>
      </c>
      <c r="N90" s="264" t="s">
        <v>51</v>
      </c>
      <c r="O90" s="49"/>
      <c r="P90" s="213">
        <f>O90*H90</f>
        <v>0</v>
      </c>
      <c r="Q90" s="213">
        <v>0</v>
      </c>
      <c r="R90" s="213">
        <f>Q90*H90</f>
        <v>0</v>
      </c>
      <c r="S90" s="213">
        <v>0</v>
      </c>
      <c r="T90" s="214">
        <f>S90*H90</f>
        <v>0</v>
      </c>
      <c r="AR90" s="26" t="s">
        <v>738</v>
      </c>
      <c r="AT90" s="26" t="s">
        <v>512</v>
      </c>
      <c r="AU90" s="26" t="s">
        <v>87</v>
      </c>
      <c r="AY90" s="26" t="s">
        <v>281</v>
      </c>
      <c r="BE90" s="215">
        <f>IF(N90="základní",J90,0)</f>
        <v>0</v>
      </c>
      <c r="BF90" s="215">
        <f>IF(N90="snížená",J90,0)</f>
        <v>0</v>
      </c>
      <c r="BG90" s="215">
        <f>IF(N90="zákl. přenesená",J90,0)</f>
        <v>0</v>
      </c>
      <c r="BH90" s="215">
        <f>IF(N90="sníž. přenesená",J90,0)</f>
        <v>0</v>
      </c>
      <c r="BI90" s="215">
        <f>IF(N90="nulová",J90,0)</f>
        <v>0</v>
      </c>
      <c r="BJ90" s="26" t="s">
        <v>24</v>
      </c>
      <c r="BK90" s="215">
        <f>ROUND(I90*H90,2)</f>
        <v>0</v>
      </c>
      <c r="BL90" s="26" t="s">
        <v>354</v>
      </c>
      <c r="BM90" s="26" t="s">
        <v>9356</v>
      </c>
    </row>
    <row r="91" s="1" customFormat="1">
      <c r="B91" s="48"/>
      <c r="D91" s="216" t="s">
        <v>288</v>
      </c>
      <c r="F91" s="217" t="s">
        <v>6761</v>
      </c>
      <c r="I91" s="218"/>
      <c r="L91" s="48"/>
      <c r="M91" s="219"/>
      <c r="N91" s="49"/>
      <c r="O91" s="49"/>
      <c r="P91" s="49"/>
      <c r="Q91" s="49"/>
      <c r="R91" s="49"/>
      <c r="S91" s="49"/>
      <c r="T91" s="87"/>
      <c r="AT91" s="26" t="s">
        <v>288</v>
      </c>
      <c r="AU91" s="26" t="s">
        <v>87</v>
      </c>
    </row>
    <row r="92" s="13" customFormat="1">
      <c r="B92" s="239"/>
      <c r="D92" s="216" t="s">
        <v>402</v>
      </c>
      <c r="E92" s="240" t="s">
        <v>5</v>
      </c>
      <c r="F92" s="241" t="s">
        <v>451</v>
      </c>
      <c r="H92" s="242">
        <v>50</v>
      </c>
      <c r="I92" s="243"/>
      <c r="L92" s="239"/>
      <c r="M92" s="244"/>
      <c r="N92" s="245"/>
      <c r="O92" s="245"/>
      <c r="P92" s="245"/>
      <c r="Q92" s="245"/>
      <c r="R92" s="245"/>
      <c r="S92" s="245"/>
      <c r="T92" s="246"/>
      <c r="AT92" s="240" t="s">
        <v>402</v>
      </c>
      <c r="AU92" s="240" t="s">
        <v>87</v>
      </c>
      <c r="AV92" s="13" t="s">
        <v>87</v>
      </c>
      <c r="AW92" s="13" t="s">
        <v>43</v>
      </c>
      <c r="AX92" s="13" t="s">
        <v>80</v>
      </c>
      <c r="AY92" s="240" t="s">
        <v>281</v>
      </c>
    </row>
    <row r="93" s="10" customFormat="1" ht="29.88" customHeight="1">
      <c r="B93" s="192"/>
      <c r="D93" s="193" t="s">
        <v>79</v>
      </c>
      <c r="E93" s="230" t="s">
        <v>6016</v>
      </c>
      <c r="F93" s="230" t="s">
        <v>6017</v>
      </c>
      <c r="I93" s="195"/>
      <c r="J93" s="231">
        <f>BK93</f>
        <v>0</v>
      </c>
      <c r="L93" s="192"/>
      <c r="M93" s="197"/>
      <c r="N93" s="198"/>
      <c r="O93" s="198"/>
      <c r="P93" s="199">
        <f>SUM(P94:P97)</f>
        <v>0</v>
      </c>
      <c r="Q93" s="198"/>
      <c r="R93" s="199">
        <f>SUM(R94:R97)</f>
        <v>0</v>
      </c>
      <c r="S93" s="198"/>
      <c r="T93" s="200">
        <f>SUM(T94:T97)</f>
        <v>0</v>
      </c>
      <c r="AR93" s="193" t="s">
        <v>87</v>
      </c>
      <c r="AT93" s="201" t="s">
        <v>79</v>
      </c>
      <c r="AU93" s="201" t="s">
        <v>24</v>
      </c>
      <c r="AY93" s="193" t="s">
        <v>281</v>
      </c>
      <c r="BK93" s="202">
        <f>SUM(BK94:BK97)</f>
        <v>0</v>
      </c>
    </row>
    <row r="94" s="1" customFormat="1" ht="25.5" customHeight="1">
      <c r="B94" s="203"/>
      <c r="C94" s="204" t="s">
        <v>294</v>
      </c>
      <c r="D94" s="204" t="s">
        <v>282</v>
      </c>
      <c r="E94" s="205" t="s">
        <v>9343</v>
      </c>
      <c r="F94" s="206" t="s">
        <v>9344</v>
      </c>
      <c r="G94" s="207" t="s">
        <v>515</v>
      </c>
      <c r="H94" s="208">
        <v>1</v>
      </c>
      <c r="I94" s="209"/>
      <c r="J94" s="210">
        <f>ROUND(I94*H94,2)</f>
        <v>0</v>
      </c>
      <c r="K94" s="206" t="s">
        <v>5</v>
      </c>
      <c r="L94" s="48"/>
      <c r="M94" s="211" t="s">
        <v>5</v>
      </c>
      <c r="N94" s="212" t="s">
        <v>51</v>
      </c>
      <c r="O94" s="49"/>
      <c r="P94" s="213">
        <f>O94*H94</f>
        <v>0</v>
      </c>
      <c r="Q94" s="213">
        <v>0</v>
      </c>
      <c r="R94" s="213">
        <f>Q94*H94</f>
        <v>0</v>
      </c>
      <c r="S94" s="213">
        <v>0</v>
      </c>
      <c r="T94" s="214">
        <f>S94*H94</f>
        <v>0</v>
      </c>
      <c r="AR94" s="26" t="s">
        <v>354</v>
      </c>
      <c r="AT94" s="26" t="s">
        <v>282</v>
      </c>
      <c r="AU94" s="26" t="s">
        <v>87</v>
      </c>
      <c r="AY94" s="26" t="s">
        <v>281</v>
      </c>
      <c r="BE94" s="215">
        <f>IF(N94="základní",J94,0)</f>
        <v>0</v>
      </c>
      <c r="BF94" s="215">
        <f>IF(N94="snížená",J94,0)</f>
        <v>0</v>
      </c>
      <c r="BG94" s="215">
        <f>IF(N94="zákl. přenesená",J94,0)</f>
        <v>0</v>
      </c>
      <c r="BH94" s="215">
        <f>IF(N94="sníž. přenesená",J94,0)</f>
        <v>0</v>
      </c>
      <c r="BI94" s="215">
        <f>IF(N94="nulová",J94,0)</f>
        <v>0</v>
      </c>
      <c r="BJ94" s="26" t="s">
        <v>24</v>
      </c>
      <c r="BK94" s="215">
        <f>ROUND(I94*H94,2)</f>
        <v>0</v>
      </c>
      <c r="BL94" s="26" t="s">
        <v>354</v>
      </c>
      <c r="BM94" s="26" t="s">
        <v>9357</v>
      </c>
    </row>
    <row r="95" s="1" customFormat="1">
      <c r="B95" s="48"/>
      <c r="D95" s="216" t="s">
        <v>288</v>
      </c>
      <c r="F95" s="217" t="s">
        <v>9344</v>
      </c>
      <c r="I95" s="218"/>
      <c r="L95" s="48"/>
      <c r="M95" s="219"/>
      <c r="N95" s="49"/>
      <c r="O95" s="49"/>
      <c r="P95" s="49"/>
      <c r="Q95" s="49"/>
      <c r="R95" s="49"/>
      <c r="S95" s="49"/>
      <c r="T95" s="87"/>
      <c r="AT95" s="26" t="s">
        <v>288</v>
      </c>
      <c r="AU95" s="26" t="s">
        <v>87</v>
      </c>
    </row>
    <row r="96" s="1" customFormat="1" ht="16.5" customHeight="1">
      <c r="B96" s="203"/>
      <c r="C96" s="255" t="s">
        <v>286</v>
      </c>
      <c r="D96" s="255" t="s">
        <v>512</v>
      </c>
      <c r="E96" s="256" t="s">
        <v>9346</v>
      </c>
      <c r="F96" s="257" t="s">
        <v>9347</v>
      </c>
      <c r="G96" s="258" t="s">
        <v>515</v>
      </c>
      <c r="H96" s="259">
        <v>1</v>
      </c>
      <c r="I96" s="260"/>
      <c r="J96" s="261">
        <f>ROUND(I96*H96,2)</f>
        <v>0</v>
      </c>
      <c r="K96" s="257" t="s">
        <v>5</v>
      </c>
      <c r="L96" s="262"/>
      <c r="M96" s="263" t="s">
        <v>5</v>
      </c>
      <c r="N96" s="264" t="s">
        <v>51</v>
      </c>
      <c r="O96" s="49"/>
      <c r="P96" s="213">
        <f>O96*H96</f>
        <v>0</v>
      </c>
      <c r="Q96" s="213">
        <v>0</v>
      </c>
      <c r="R96" s="213">
        <f>Q96*H96</f>
        <v>0</v>
      </c>
      <c r="S96" s="213">
        <v>0</v>
      </c>
      <c r="T96" s="214">
        <f>S96*H96</f>
        <v>0</v>
      </c>
      <c r="AR96" s="26" t="s">
        <v>738</v>
      </c>
      <c r="AT96" s="26" t="s">
        <v>512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9358</v>
      </c>
    </row>
    <row r="97" s="1" customFormat="1">
      <c r="B97" s="48"/>
      <c r="D97" s="216" t="s">
        <v>288</v>
      </c>
      <c r="F97" s="217" t="s">
        <v>9349</v>
      </c>
      <c r="I97" s="218"/>
      <c r="L97" s="48"/>
      <c r="M97" s="220"/>
      <c r="N97" s="221"/>
      <c r="O97" s="221"/>
      <c r="P97" s="221"/>
      <c r="Q97" s="221"/>
      <c r="R97" s="221"/>
      <c r="S97" s="221"/>
      <c r="T97" s="222"/>
      <c r="AT97" s="26" t="s">
        <v>288</v>
      </c>
      <c r="AU97" s="26" t="s">
        <v>87</v>
      </c>
    </row>
    <row r="98" s="1" customFormat="1" ht="6.96" customHeight="1">
      <c r="B98" s="69"/>
      <c r="C98" s="70"/>
      <c r="D98" s="70"/>
      <c r="E98" s="70"/>
      <c r="F98" s="70"/>
      <c r="G98" s="70"/>
      <c r="H98" s="70"/>
      <c r="I98" s="164"/>
      <c r="J98" s="70"/>
      <c r="K98" s="70"/>
      <c r="L98" s="48"/>
    </row>
  </sheetData>
  <autoFilter ref="C84:K97"/>
  <mergeCells count="13">
    <mergeCell ref="E7:H7"/>
    <mergeCell ref="E9:H9"/>
    <mergeCell ref="E11:H11"/>
    <mergeCell ref="E26:H26"/>
    <mergeCell ref="E47:H47"/>
    <mergeCell ref="E49:H49"/>
    <mergeCell ref="E51:H51"/>
    <mergeCell ref="J55:J56"/>
    <mergeCell ref="E73:H73"/>
    <mergeCell ref="E75:H75"/>
    <mergeCell ref="E77:H77"/>
    <mergeCell ref="G1:H1"/>
    <mergeCell ref="L2:V2"/>
  </mergeCells>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238</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9359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9359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199.5" customHeight="1">
      <c r="B26" s="146"/>
      <c r="C26" s="147"/>
      <c r="D26" s="147"/>
      <c r="E26" s="46" t="s">
        <v>9360</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ROUND(J83,2)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ROUND(SUM(BE83:BE94), 2)</f>
        <v>0</v>
      </c>
      <c r="G32" s="49"/>
      <c r="H32" s="49"/>
      <c r="I32" s="156">
        <v>0.20999999999999999</v>
      </c>
      <c r="J32" s="155">
        <f>ROUND(ROUND((SUM(BE83:BE94)), 2)*I32, 2)</f>
        <v>0</v>
      </c>
      <c r="K32" s="53"/>
    </row>
    <row r="33" s="1" customFormat="1" ht="14.4" customHeight="1">
      <c r="B33" s="48"/>
      <c r="C33" s="49"/>
      <c r="D33" s="49"/>
      <c r="E33" s="57" t="s">
        <v>52</v>
      </c>
      <c r="F33" s="155">
        <f>ROUND(SUM(BF83:BF94), 2)</f>
        <v>0</v>
      </c>
      <c r="G33" s="49"/>
      <c r="H33" s="49"/>
      <c r="I33" s="156">
        <v>0.14999999999999999</v>
      </c>
      <c r="J33" s="155">
        <f>ROUND(ROUND((SUM(BF83:BF94)), 2)*I33, 2)</f>
        <v>0</v>
      </c>
      <c r="K33" s="53"/>
    </row>
    <row r="34" hidden="1" s="1" customFormat="1" ht="14.4" customHeight="1">
      <c r="B34" s="48"/>
      <c r="C34" s="49"/>
      <c r="D34" s="49"/>
      <c r="E34" s="57" t="s">
        <v>53</v>
      </c>
      <c r="F34" s="155">
        <f>ROUND(SUM(BG83:BG94), 2)</f>
        <v>0</v>
      </c>
      <c r="G34" s="49"/>
      <c r="H34" s="49"/>
      <c r="I34" s="156">
        <v>0.20999999999999999</v>
      </c>
      <c r="J34" s="155">
        <v>0</v>
      </c>
      <c r="K34" s="53"/>
    </row>
    <row r="35" hidden="1" s="1" customFormat="1" ht="14.4" customHeight="1">
      <c r="B35" s="48"/>
      <c r="C35" s="49"/>
      <c r="D35" s="49"/>
      <c r="E35" s="57" t="s">
        <v>54</v>
      </c>
      <c r="F35" s="155">
        <f>ROUND(SUM(BH83:BH94), 2)</f>
        <v>0</v>
      </c>
      <c r="G35" s="49"/>
      <c r="H35" s="49"/>
      <c r="I35" s="156">
        <v>0.14999999999999999</v>
      </c>
      <c r="J35" s="155">
        <v>0</v>
      </c>
      <c r="K35" s="53"/>
    </row>
    <row r="36" hidden="1" s="1" customFormat="1" ht="14.4" customHeight="1">
      <c r="B36" s="48"/>
      <c r="C36" s="49"/>
      <c r="D36" s="49"/>
      <c r="E36" s="57" t="s">
        <v>55</v>
      </c>
      <c r="F36" s="155">
        <f>ROUND(SUM(BI83:BI94),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9359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OS-05 - Úprava torza vrtulníku</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J83</f>
        <v>0</v>
      </c>
      <c r="K60" s="53"/>
      <c r="AU60" s="26" t="s">
        <v>262</v>
      </c>
    </row>
    <row r="61" s="8" customFormat="1" ht="24.96" customHeight="1">
      <c r="B61" s="173"/>
      <c r="C61" s="174"/>
      <c r="D61" s="175" t="s">
        <v>9361</v>
      </c>
      <c r="E61" s="176"/>
      <c r="F61" s="176"/>
      <c r="G61" s="176"/>
      <c r="H61" s="176"/>
      <c r="I61" s="177"/>
      <c r="J61" s="178">
        <f>J84</f>
        <v>0</v>
      </c>
      <c r="K61" s="179"/>
    </row>
    <row r="62" s="1" customFormat="1" ht="21.84" customHeight="1">
      <c r="B62" s="48"/>
      <c r="C62" s="49"/>
      <c r="D62" s="49"/>
      <c r="E62" s="49"/>
      <c r="F62" s="49"/>
      <c r="G62" s="49"/>
      <c r="H62" s="49"/>
      <c r="I62" s="142"/>
      <c r="J62" s="49"/>
      <c r="K62" s="53"/>
    </row>
    <row r="63" s="1" customFormat="1" ht="6.96" customHeight="1">
      <c r="B63" s="69"/>
      <c r="C63" s="70"/>
      <c r="D63" s="70"/>
      <c r="E63" s="70"/>
      <c r="F63" s="70"/>
      <c r="G63" s="70"/>
      <c r="H63" s="70"/>
      <c r="I63" s="164"/>
      <c r="J63" s="70"/>
      <c r="K63" s="71"/>
    </row>
    <row r="67" s="1" customFormat="1" ht="6.96" customHeight="1">
      <c r="B67" s="72"/>
      <c r="C67" s="73"/>
      <c r="D67" s="73"/>
      <c r="E67" s="73"/>
      <c r="F67" s="73"/>
      <c r="G67" s="73"/>
      <c r="H67" s="73"/>
      <c r="I67" s="165"/>
      <c r="J67" s="73"/>
      <c r="K67" s="73"/>
      <c r="L67" s="48"/>
    </row>
    <row r="68" s="1" customFormat="1" ht="36.96" customHeight="1">
      <c r="B68" s="48"/>
      <c r="C68" s="74" t="s">
        <v>264</v>
      </c>
      <c r="L68" s="48"/>
    </row>
    <row r="69" s="1" customFormat="1" ht="6.96" customHeight="1">
      <c r="B69" s="48"/>
      <c r="L69" s="48"/>
    </row>
    <row r="70" s="1" customFormat="1" ht="14.4" customHeight="1">
      <c r="B70" s="48"/>
      <c r="C70" s="76" t="s">
        <v>19</v>
      </c>
      <c r="L70" s="48"/>
    </row>
    <row r="71" s="1" customFormat="1" ht="16.5" customHeight="1">
      <c r="B71" s="48"/>
      <c r="E71" s="180" t="str">
        <f>E7</f>
        <v>Vzdělávací a výcvikové středisko integrovaného záchranného systému v Jihlavě</v>
      </c>
      <c r="F71" s="76"/>
      <c r="G71" s="76"/>
      <c r="H71" s="76"/>
      <c r="L71" s="48"/>
    </row>
    <row r="72">
      <c r="B72" s="30"/>
      <c r="C72" s="76" t="s">
        <v>254</v>
      </c>
      <c r="L72" s="30"/>
    </row>
    <row r="73" s="1" customFormat="1" ht="16.5" customHeight="1">
      <c r="B73" s="48"/>
      <c r="E73" s="180" t="s">
        <v>9359</v>
      </c>
      <c r="F73" s="1"/>
      <c r="G73" s="1"/>
      <c r="H73" s="1"/>
      <c r="L73" s="48"/>
    </row>
    <row r="74" s="1" customFormat="1" ht="14.4" customHeight="1">
      <c r="B74" s="48"/>
      <c r="C74" s="76" t="s">
        <v>256</v>
      </c>
      <c r="L74" s="48"/>
    </row>
    <row r="75" s="1" customFormat="1" ht="17.25" customHeight="1">
      <c r="B75" s="48"/>
      <c r="E75" s="79" t="str">
        <f>E11</f>
        <v>OS-05 - Úprava torza vrtulníku</v>
      </c>
      <c r="F75" s="1"/>
      <c r="G75" s="1"/>
      <c r="H75" s="1"/>
      <c r="L75" s="48"/>
    </row>
    <row r="76" s="1" customFormat="1" ht="6.96" customHeight="1">
      <c r="B76" s="48"/>
      <c r="L76" s="48"/>
    </row>
    <row r="77" s="1" customFormat="1" ht="18" customHeight="1">
      <c r="B77" s="48"/>
      <c r="C77" s="76" t="s">
        <v>25</v>
      </c>
      <c r="F77" s="181" t="str">
        <f>F14</f>
        <v>město Jihlava, ul. Vrchlického, areál ZZS Jihlava</v>
      </c>
      <c r="I77" s="182" t="s">
        <v>27</v>
      </c>
      <c r="J77" s="81" t="str">
        <f>IF(J14="","",J14)</f>
        <v>15. 1. 2018</v>
      </c>
      <c r="L77" s="48"/>
    </row>
    <row r="78" s="1" customFormat="1" ht="6.96" customHeight="1">
      <c r="B78" s="48"/>
      <c r="L78" s="48"/>
    </row>
    <row r="79" s="1" customFormat="1">
      <c r="B79" s="48"/>
      <c r="C79" s="76" t="s">
        <v>31</v>
      </c>
      <c r="F79" s="181" t="str">
        <f>E17</f>
        <v>Kraj Vysočina</v>
      </c>
      <c r="I79" s="182" t="s">
        <v>39</v>
      </c>
      <c r="J79" s="181" t="str">
        <f>E23</f>
        <v>PROJEKT CENTRUM NOVA s.r.o.</v>
      </c>
      <c r="L79" s="48"/>
    </row>
    <row r="80" s="1" customFormat="1" ht="14.4" customHeight="1">
      <c r="B80" s="48"/>
      <c r="C80" s="76" t="s">
        <v>37</v>
      </c>
      <c r="F80" s="181" t="str">
        <f>IF(E20="","",E20)</f>
        <v/>
      </c>
      <c r="L80" s="48"/>
    </row>
    <row r="81" s="1" customFormat="1" ht="10.32" customHeight="1">
      <c r="B81" s="48"/>
      <c r="L81" s="48"/>
    </row>
    <row r="82" s="9" customFormat="1" ht="29.28" customHeight="1">
      <c r="B82" s="183"/>
      <c r="C82" s="184" t="s">
        <v>265</v>
      </c>
      <c r="D82" s="185" t="s">
        <v>65</v>
      </c>
      <c r="E82" s="185" t="s">
        <v>61</v>
      </c>
      <c r="F82" s="185" t="s">
        <v>266</v>
      </c>
      <c r="G82" s="185" t="s">
        <v>267</v>
      </c>
      <c r="H82" s="185" t="s">
        <v>268</v>
      </c>
      <c r="I82" s="186" t="s">
        <v>269</v>
      </c>
      <c r="J82" s="185" t="s">
        <v>260</v>
      </c>
      <c r="K82" s="187" t="s">
        <v>270</v>
      </c>
      <c r="L82" s="183"/>
      <c r="M82" s="94" t="s">
        <v>271</v>
      </c>
      <c r="N82" s="95" t="s">
        <v>50</v>
      </c>
      <c r="O82" s="95" t="s">
        <v>272</v>
      </c>
      <c r="P82" s="95" t="s">
        <v>273</v>
      </c>
      <c r="Q82" s="95" t="s">
        <v>274</v>
      </c>
      <c r="R82" s="95" t="s">
        <v>275</v>
      </c>
      <c r="S82" s="95" t="s">
        <v>276</v>
      </c>
      <c r="T82" s="96" t="s">
        <v>277</v>
      </c>
    </row>
    <row r="83" s="1" customFormat="1" ht="29.28" customHeight="1">
      <c r="B83" s="48"/>
      <c r="C83" s="98" t="s">
        <v>261</v>
      </c>
      <c r="J83" s="188">
        <f>BK83</f>
        <v>0</v>
      </c>
      <c r="L83" s="48"/>
      <c r="M83" s="97"/>
      <c r="N83" s="84"/>
      <c r="O83" s="84"/>
      <c r="P83" s="189">
        <f>P84</f>
        <v>0</v>
      </c>
      <c r="Q83" s="84"/>
      <c r="R83" s="189">
        <f>R84</f>
        <v>0</v>
      </c>
      <c r="S83" s="84"/>
      <c r="T83" s="190">
        <f>T84</f>
        <v>0</v>
      </c>
      <c r="AT83" s="26" t="s">
        <v>79</v>
      </c>
      <c r="AU83" s="26" t="s">
        <v>262</v>
      </c>
      <c r="BK83" s="191">
        <f>BK84</f>
        <v>0</v>
      </c>
    </row>
    <row r="84" s="10" customFormat="1" ht="37.44" customHeight="1">
      <c r="B84" s="192"/>
      <c r="D84" s="193" t="s">
        <v>79</v>
      </c>
      <c r="E84" s="194" t="s">
        <v>9362</v>
      </c>
      <c r="F84" s="194" t="s">
        <v>9363</v>
      </c>
      <c r="I84" s="195"/>
      <c r="J84" s="196">
        <f>BK84</f>
        <v>0</v>
      </c>
      <c r="L84" s="192"/>
      <c r="M84" s="197"/>
      <c r="N84" s="198"/>
      <c r="O84" s="198"/>
      <c r="P84" s="199">
        <f>SUM(P85:P94)</f>
        <v>0</v>
      </c>
      <c r="Q84" s="198"/>
      <c r="R84" s="199">
        <f>SUM(R85:R94)</f>
        <v>0</v>
      </c>
      <c r="S84" s="198"/>
      <c r="T84" s="200">
        <f>SUM(T85:T94)</f>
        <v>0</v>
      </c>
      <c r="AR84" s="193" t="s">
        <v>24</v>
      </c>
      <c r="AT84" s="201" t="s">
        <v>79</v>
      </c>
      <c r="AU84" s="201" t="s">
        <v>80</v>
      </c>
      <c r="AY84" s="193" t="s">
        <v>281</v>
      </c>
      <c r="BK84" s="202">
        <f>SUM(BK85:BK94)</f>
        <v>0</v>
      </c>
    </row>
    <row r="85" s="1" customFormat="1" ht="16.5" customHeight="1">
      <c r="B85" s="203"/>
      <c r="C85" s="204" t="s">
        <v>24</v>
      </c>
      <c r="D85" s="204" t="s">
        <v>282</v>
      </c>
      <c r="E85" s="205" t="s">
        <v>317</v>
      </c>
      <c r="F85" s="206" t="s">
        <v>9364</v>
      </c>
      <c r="G85" s="207" t="s">
        <v>285</v>
      </c>
      <c r="H85" s="208">
        <v>1</v>
      </c>
      <c r="I85" s="209"/>
      <c r="J85" s="210">
        <f>ROUND(I85*H85,2)</f>
        <v>0</v>
      </c>
      <c r="K85" s="206" t="s">
        <v>5</v>
      </c>
      <c r="L85" s="48"/>
      <c r="M85" s="211" t="s">
        <v>5</v>
      </c>
      <c r="N85" s="212" t="s">
        <v>51</v>
      </c>
      <c r="O85" s="49"/>
      <c r="P85" s="213">
        <f>O85*H85</f>
        <v>0</v>
      </c>
      <c r="Q85" s="213">
        <v>0</v>
      </c>
      <c r="R85" s="213">
        <f>Q85*H85</f>
        <v>0</v>
      </c>
      <c r="S85" s="213">
        <v>0</v>
      </c>
      <c r="T85" s="214">
        <f>S85*H85</f>
        <v>0</v>
      </c>
      <c r="AR85" s="26" t="s">
        <v>1034</v>
      </c>
      <c r="AT85" s="26" t="s">
        <v>282</v>
      </c>
      <c r="AU85" s="26" t="s">
        <v>24</v>
      </c>
      <c r="AY85" s="26" t="s">
        <v>281</v>
      </c>
      <c r="BE85" s="215">
        <f>IF(N85="základní",J85,0)</f>
        <v>0</v>
      </c>
      <c r="BF85" s="215">
        <f>IF(N85="snížená",J85,0)</f>
        <v>0</v>
      </c>
      <c r="BG85" s="215">
        <f>IF(N85="zákl. přenesená",J85,0)</f>
        <v>0</v>
      </c>
      <c r="BH85" s="215">
        <f>IF(N85="sníž. přenesená",J85,0)</f>
        <v>0</v>
      </c>
      <c r="BI85" s="215">
        <f>IF(N85="nulová",J85,0)</f>
        <v>0</v>
      </c>
      <c r="BJ85" s="26" t="s">
        <v>24</v>
      </c>
      <c r="BK85" s="215">
        <f>ROUND(I85*H85,2)</f>
        <v>0</v>
      </c>
      <c r="BL85" s="26" t="s">
        <v>1034</v>
      </c>
      <c r="BM85" s="26" t="s">
        <v>9365</v>
      </c>
    </row>
    <row r="86" s="1" customFormat="1">
      <c r="B86" s="48"/>
      <c r="D86" s="216" t="s">
        <v>288</v>
      </c>
      <c r="F86" s="217" t="s">
        <v>9364</v>
      </c>
      <c r="I86" s="218"/>
      <c r="L86" s="48"/>
      <c r="M86" s="219"/>
      <c r="N86" s="49"/>
      <c r="O86" s="49"/>
      <c r="P86" s="49"/>
      <c r="Q86" s="49"/>
      <c r="R86" s="49"/>
      <c r="S86" s="49"/>
      <c r="T86" s="87"/>
      <c r="AT86" s="26" t="s">
        <v>288</v>
      </c>
      <c r="AU86" s="26" t="s">
        <v>24</v>
      </c>
    </row>
    <row r="87" s="1" customFormat="1" ht="16.5" customHeight="1">
      <c r="B87" s="203"/>
      <c r="C87" s="204" t="s">
        <v>87</v>
      </c>
      <c r="D87" s="204" t="s">
        <v>282</v>
      </c>
      <c r="E87" s="205" t="s">
        <v>322</v>
      </c>
      <c r="F87" s="206" t="s">
        <v>9366</v>
      </c>
      <c r="G87" s="207" t="s">
        <v>285</v>
      </c>
      <c r="H87" s="208">
        <v>1</v>
      </c>
      <c r="I87" s="209"/>
      <c r="J87" s="210">
        <f>ROUND(I87*H87,2)</f>
        <v>0</v>
      </c>
      <c r="K87" s="206" t="s">
        <v>5</v>
      </c>
      <c r="L87" s="48"/>
      <c r="M87" s="211" t="s">
        <v>5</v>
      </c>
      <c r="N87" s="212" t="s">
        <v>51</v>
      </c>
      <c r="O87" s="49"/>
      <c r="P87" s="213">
        <f>O87*H87</f>
        <v>0</v>
      </c>
      <c r="Q87" s="213">
        <v>0</v>
      </c>
      <c r="R87" s="213">
        <f>Q87*H87</f>
        <v>0</v>
      </c>
      <c r="S87" s="213">
        <v>0</v>
      </c>
      <c r="T87" s="214">
        <f>S87*H87</f>
        <v>0</v>
      </c>
      <c r="AR87" s="26" t="s">
        <v>1034</v>
      </c>
      <c r="AT87" s="26" t="s">
        <v>282</v>
      </c>
      <c r="AU87" s="26" t="s">
        <v>24</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1034</v>
      </c>
      <c r="BM87" s="26" t="s">
        <v>9367</v>
      </c>
    </row>
    <row r="88" s="1" customFormat="1">
      <c r="B88" s="48"/>
      <c r="D88" s="216" t="s">
        <v>288</v>
      </c>
      <c r="F88" s="217" t="s">
        <v>9368</v>
      </c>
      <c r="I88" s="218"/>
      <c r="L88" s="48"/>
      <c r="M88" s="219"/>
      <c r="N88" s="49"/>
      <c r="O88" s="49"/>
      <c r="P88" s="49"/>
      <c r="Q88" s="49"/>
      <c r="R88" s="49"/>
      <c r="S88" s="49"/>
      <c r="T88" s="87"/>
      <c r="AT88" s="26" t="s">
        <v>288</v>
      </c>
      <c r="AU88" s="26" t="s">
        <v>24</v>
      </c>
    </row>
    <row r="89" s="1" customFormat="1" ht="16.5" customHeight="1">
      <c r="B89" s="203"/>
      <c r="C89" s="204" t="s">
        <v>294</v>
      </c>
      <c r="D89" s="204" t="s">
        <v>282</v>
      </c>
      <c r="E89" s="205" t="s">
        <v>9369</v>
      </c>
      <c r="F89" s="206" t="s">
        <v>9370</v>
      </c>
      <c r="G89" s="207" t="s">
        <v>285</v>
      </c>
      <c r="H89" s="208">
        <v>2</v>
      </c>
      <c r="I89" s="209"/>
      <c r="J89" s="210">
        <f>ROUND(I89*H89,2)</f>
        <v>0</v>
      </c>
      <c r="K89" s="206" t="s">
        <v>5</v>
      </c>
      <c r="L89" s="48"/>
      <c r="M89" s="211" t="s">
        <v>5</v>
      </c>
      <c r="N89" s="212" t="s">
        <v>51</v>
      </c>
      <c r="O89" s="49"/>
      <c r="P89" s="213">
        <f>O89*H89</f>
        <v>0</v>
      </c>
      <c r="Q89" s="213">
        <v>0</v>
      </c>
      <c r="R89" s="213">
        <f>Q89*H89</f>
        <v>0</v>
      </c>
      <c r="S89" s="213">
        <v>0</v>
      </c>
      <c r="T89" s="214">
        <f>S89*H89</f>
        <v>0</v>
      </c>
      <c r="AR89" s="26" t="s">
        <v>1034</v>
      </c>
      <c r="AT89" s="26" t="s">
        <v>282</v>
      </c>
      <c r="AU89" s="26" t="s">
        <v>24</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1034</v>
      </c>
      <c r="BM89" s="26" t="s">
        <v>9371</v>
      </c>
    </row>
    <row r="90" s="1" customFormat="1">
      <c r="B90" s="48"/>
      <c r="D90" s="216" t="s">
        <v>288</v>
      </c>
      <c r="F90" s="217" t="s">
        <v>9372</v>
      </c>
      <c r="I90" s="218"/>
      <c r="L90" s="48"/>
      <c r="M90" s="219"/>
      <c r="N90" s="49"/>
      <c r="O90" s="49"/>
      <c r="P90" s="49"/>
      <c r="Q90" s="49"/>
      <c r="R90" s="49"/>
      <c r="S90" s="49"/>
      <c r="T90" s="87"/>
      <c r="AT90" s="26" t="s">
        <v>288</v>
      </c>
      <c r="AU90" s="26" t="s">
        <v>24</v>
      </c>
    </row>
    <row r="91" s="1" customFormat="1" ht="16.5" customHeight="1">
      <c r="B91" s="203"/>
      <c r="C91" s="204" t="s">
        <v>286</v>
      </c>
      <c r="D91" s="204" t="s">
        <v>282</v>
      </c>
      <c r="E91" s="205" t="s">
        <v>283</v>
      </c>
      <c r="F91" s="206" t="s">
        <v>9373</v>
      </c>
      <c r="G91" s="207" t="s">
        <v>9374</v>
      </c>
      <c r="H91" s="208">
        <v>6</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24</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9375</v>
      </c>
    </row>
    <row r="92" s="1" customFormat="1">
      <c r="B92" s="48"/>
      <c r="D92" s="216" t="s">
        <v>288</v>
      </c>
      <c r="F92" s="217" t="s">
        <v>9373</v>
      </c>
      <c r="I92" s="218"/>
      <c r="L92" s="48"/>
      <c r="M92" s="219"/>
      <c r="N92" s="49"/>
      <c r="O92" s="49"/>
      <c r="P92" s="49"/>
      <c r="Q92" s="49"/>
      <c r="R92" s="49"/>
      <c r="S92" s="49"/>
      <c r="T92" s="87"/>
      <c r="AT92" s="26" t="s">
        <v>288</v>
      </c>
      <c r="AU92" s="26" t="s">
        <v>24</v>
      </c>
    </row>
    <row r="93" s="1" customFormat="1" ht="16.5" customHeight="1">
      <c r="B93" s="203"/>
      <c r="C93" s="204" t="s">
        <v>280</v>
      </c>
      <c r="D93" s="204" t="s">
        <v>282</v>
      </c>
      <c r="E93" s="205" t="s">
        <v>366</v>
      </c>
      <c r="F93" s="206" t="s">
        <v>9376</v>
      </c>
      <c r="G93" s="207" t="s">
        <v>285</v>
      </c>
      <c r="H93" s="208">
        <v>1</v>
      </c>
      <c r="I93" s="209"/>
      <c r="J93" s="210">
        <f>ROUND(I93*H93,2)</f>
        <v>0</v>
      </c>
      <c r="K93" s="206" t="s">
        <v>5</v>
      </c>
      <c r="L93" s="48"/>
      <c r="M93" s="211" t="s">
        <v>5</v>
      </c>
      <c r="N93" s="212" t="s">
        <v>51</v>
      </c>
      <c r="O93" s="49"/>
      <c r="P93" s="213">
        <f>O93*H93</f>
        <v>0</v>
      </c>
      <c r="Q93" s="213">
        <v>0</v>
      </c>
      <c r="R93" s="213">
        <f>Q93*H93</f>
        <v>0</v>
      </c>
      <c r="S93" s="213">
        <v>0</v>
      </c>
      <c r="T93" s="214">
        <f>S93*H93</f>
        <v>0</v>
      </c>
      <c r="AR93" s="26" t="s">
        <v>286</v>
      </c>
      <c r="AT93" s="26" t="s">
        <v>282</v>
      </c>
      <c r="AU93" s="26" t="s">
        <v>24</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286</v>
      </c>
      <c r="BM93" s="26" t="s">
        <v>9377</v>
      </c>
    </row>
    <row r="94" s="1" customFormat="1">
      <c r="B94" s="48"/>
      <c r="D94" s="216" t="s">
        <v>288</v>
      </c>
      <c r="F94" s="217" t="s">
        <v>9378</v>
      </c>
      <c r="I94" s="218"/>
      <c r="L94" s="48"/>
      <c r="M94" s="220"/>
      <c r="N94" s="221"/>
      <c r="O94" s="221"/>
      <c r="P94" s="221"/>
      <c r="Q94" s="221"/>
      <c r="R94" s="221"/>
      <c r="S94" s="221"/>
      <c r="T94" s="222"/>
      <c r="AT94" s="26" t="s">
        <v>288</v>
      </c>
      <c r="AU94" s="26" t="s">
        <v>24</v>
      </c>
    </row>
    <row r="95" s="1" customFormat="1" ht="6.96" customHeight="1">
      <c r="B95" s="69"/>
      <c r="C95" s="70"/>
      <c r="D95" s="70"/>
      <c r="E95" s="70"/>
      <c r="F95" s="70"/>
      <c r="G95" s="70"/>
      <c r="H95" s="70"/>
      <c r="I95" s="164"/>
      <c r="J95" s="70"/>
      <c r="K95" s="70"/>
      <c r="L95" s="48"/>
    </row>
  </sheetData>
  <autoFilter ref="C82:K94"/>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241</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9359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9379</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ROUND(J90,2)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ROUND(SUM(BE90:BE155), 2)</f>
        <v>0</v>
      </c>
      <c r="G32" s="49"/>
      <c r="H32" s="49"/>
      <c r="I32" s="156">
        <v>0.20999999999999999</v>
      </c>
      <c r="J32" s="155">
        <f>ROUND(ROUND((SUM(BE90:BE155)), 2)*I32, 2)</f>
        <v>0</v>
      </c>
      <c r="K32" s="53"/>
    </row>
    <row r="33" s="1" customFormat="1" ht="14.4" customHeight="1">
      <c r="B33" s="48"/>
      <c r="C33" s="49"/>
      <c r="D33" s="49"/>
      <c r="E33" s="57" t="s">
        <v>52</v>
      </c>
      <c r="F33" s="155">
        <f>ROUND(SUM(BF90:BF155), 2)</f>
        <v>0</v>
      </c>
      <c r="G33" s="49"/>
      <c r="H33" s="49"/>
      <c r="I33" s="156">
        <v>0.14999999999999999</v>
      </c>
      <c r="J33" s="155">
        <f>ROUND(ROUND((SUM(BF90:BF155)), 2)*I33, 2)</f>
        <v>0</v>
      </c>
      <c r="K33" s="53"/>
    </row>
    <row r="34" hidden="1" s="1" customFormat="1" ht="14.4" customHeight="1">
      <c r="B34" s="48"/>
      <c r="C34" s="49"/>
      <c r="D34" s="49"/>
      <c r="E34" s="57" t="s">
        <v>53</v>
      </c>
      <c r="F34" s="155">
        <f>ROUND(SUM(BG90:BG155), 2)</f>
        <v>0</v>
      </c>
      <c r="G34" s="49"/>
      <c r="H34" s="49"/>
      <c r="I34" s="156">
        <v>0.20999999999999999</v>
      </c>
      <c r="J34" s="155">
        <v>0</v>
      </c>
      <c r="K34" s="53"/>
    </row>
    <row r="35" hidden="1" s="1" customFormat="1" ht="14.4" customHeight="1">
      <c r="B35" s="48"/>
      <c r="C35" s="49"/>
      <c r="D35" s="49"/>
      <c r="E35" s="57" t="s">
        <v>54</v>
      </c>
      <c r="F35" s="155">
        <f>ROUND(SUM(BH90:BH155), 2)</f>
        <v>0</v>
      </c>
      <c r="G35" s="49"/>
      <c r="H35" s="49"/>
      <c r="I35" s="156">
        <v>0.14999999999999999</v>
      </c>
      <c r="J35" s="155">
        <v>0</v>
      </c>
      <c r="K35" s="53"/>
    </row>
    <row r="36" hidden="1" s="1" customFormat="1" ht="14.4" customHeight="1">
      <c r="B36" s="48"/>
      <c r="C36" s="49"/>
      <c r="D36" s="49"/>
      <c r="E36" s="57" t="s">
        <v>55</v>
      </c>
      <c r="F36" s="155">
        <f>ROUND(SUM(BI90:BI155),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9359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OS-05_1 - silnoproudá elektrotechnika</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J90</f>
        <v>0</v>
      </c>
      <c r="K60" s="53"/>
      <c r="AU60" s="26" t="s">
        <v>262</v>
      </c>
    </row>
    <row r="61" s="8" customFormat="1" ht="24.96" customHeight="1">
      <c r="B61" s="173"/>
      <c r="C61" s="174"/>
      <c r="D61" s="175" t="s">
        <v>536</v>
      </c>
      <c r="E61" s="176"/>
      <c r="F61" s="176"/>
      <c r="G61" s="176"/>
      <c r="H61" s="176"/>
      <c r="I61" s="177"/>
      <c r="J61" s="178">
        <f>J91</f>
        <v>0</v>
      </c>
      <c r="K61" s="179"/>
    </row>
    <row r="62" s="11" customFormat="1" ht="19.92" customHeight="1">
      <c r="B62" s="223"/>
      <c r="C62" s="224"/>
      <c r="D62" s="225" t="s">
        <v>5849</v>
      </c>
      <c r="E62" s="226"/>
      <c r="F62" s="226"/>
      <c r="G62" s="226"/>
      <c r="H62" s="226"/>
      <c r="I62" s="227"/>
      <c r="J62" s="228">
        <f>J92</f>
        <v>0</v>
      </c>
      <c r="K62" s="229"/>
    </row>
    <row r="63" s="11" customFormat="1" ht="19.92" customHeight="1">
      <c r="B63" s="223"/>
      <c r="C63" s="224"/>
      <c r="D63" s="225" t="s">
        <v>5850</v>
      </c>
      <c r="E63" s="226"/>
      <c r="F63" s="226"/>
      <c r="G63" s="226"/>
      <c r="H63" s="226"/>
      <c r="I63" s="227"/>
      <c r="J63" s="228">
        <f>J95</f>
        <v>0</v>
      </c>
      <c r="K63" s="229"/>
    </row>
    <row r="64" s="11" customFormat="1" ht="19.92" customHeight="1">
      <c r="B64" s="223"/>
      <c r="C64" s="224"/>
      <c r="D64" s="225" t="s">
        <v>5851</v>
      </c>
      <c r="E64" s="226"/>
      <c r="F64" s="226"/>
      <c r="G64" s="226"/>
      <c r="H64" s="226"/>
      <c r="I64" s="227"/>
      <c r="J64" s="228">
        <f>J100</f>
        <v>0</v>
      </c>
      <c r="K64" s="229"/>
    </row>
    <row r="65" s="11" customFormat="1" ht="19.92" customHeight="1">
      <c r="B65" s="223"/>
      <c r="C65" s="224"/>
      <c r="D65" s="225" t="s">
        <v>5852</v>
      </c>
      <c r="E65" s="226"/>
      <c r="F65" s="226"/>
      <c r="G65" s="226"/>
      <c r="H65" s="226"/>
      <c r="I65" s="227"/>
      <c r="J65" s="228">
        <f>J109</f>
        <v>0</v>
      </c>
      <c r="K65" s="229"/>
    </row>
    <row r="66" s="11" customFormat="1" ht="19.92" customHeight="1">
      <c r="B66" s="223"/>
      <c r="C66" s="224"/>
      <c r="D66" s="225" t="s">
        <v>5853</v>
      </c>
      <c r="E66" s="226"/>
      <c r="F66" s="226"/>
      <c r="G66" s="226"/>
      <c r="H66" s="226"/>
      <c r="I66" s="227"/>
      <c r="J66" s="228">
        <f>J123</f>
        <v>0</v>
      </c>
      <c r="K66" s="229"/>
    </row>
    <row r="67" s="11" customFormat="1" ht="19.92" customHeight="1">
      <c r="B67" s="223"/>
      <c r="C67" s="224"/>
      <c r="D67" s="225" t="s">
        <v>5854</v>
      </c>
      <c r="E67" s="226"/>
      <c r="F67" s="226"/>
      <c r="G67" s="226"/>
      <c r="H67" s="226"/>
      <c r="I67" s="227"/>
      <c r="J67" s="228">
        <f>J128</f>
        <v>0</v>
      </c>
      <c r="K67" s="229"/>
    </row>
    <row r="68" s="11" customFormat="1" ht="19.92" customHeight="1">
      <c r="B68" s="223"/>
      <c r="C68" s="224"/>
      <c r="D68" s="225" t="s">
        <v>5855</v>
      </c>
      <c r="E68" s="226"/>
      <c r="F68" s="226"/>
      <c r="G68" s="226"/>
      <c r="H68" s="226"/>
      <c r="I68" s="227"/>
      <c r="J68" s="228">
        <f>J150</f>
        <v>0</v>
      </c>
      <c r="K68" s="229"/>
    </row>
    <row r="69" s="1" customFormat="1" ht="21.84" customHeight="1">
      <c r="B69" s="48"/>
      <c r="C69" s="49"/>
      <c r="D69" s="49"/>
      <c r="E69" s="49"/>
      <c r="F69" s="49"/>
      <c r="G69" s="49"/>
      <c r="H69" s="49"/>
      <c r="I69" s="142"/>
      <c r="J69" s="49"/>
      <c r="K69" s="53"/>
    </row>
    <row r="70" s="1" customFormat="1" ht="6.96" customHeight="1">
      <c r="B70" s="69"/>
      <c r="C70" s="70"/>
      <c r="D70" s="70"/>
      <c r="E70" s="70"/>
      <c r="F70" s="70"/>
      <c r="G70" s="70"/>
      <c r="H70" s="70"/>
      <c r="I70" s="164"/>
      <c r="J70" s="70"/>
      <c r="K70" s="71"/>
    </row>
    <row r="74" s="1" customFormat="1" ht="6.96" customHeight="1">
      <c r="B74" s="72"/>
      <c r="C74" s="73"/>
      <c r="D74" s="73"/>
      <c r="E74" s="73"/>
      <c r="F74" s="73"/>
      <c r="G74" s="73"/>
      <c r="H74" s="73"/>
      <c r="I74" s="165"/>
      <c r="J74" s="73"/>
      <c r="K74" s="73"/>
      <c r="L74" s="48"/>
    </row>
    <row r="75" s="1" customFormat="1" ht="36.96" customHeight="1">
      <c r="B75" s="48"/>
      <c r="C75" s="74" t="s">
        <v>264</v>
      </c>
      <c r="L75" s="48"/>
    </row>
    <row r="76" s="1" customFormat="1" ht="6.96" customHeight="1">
      <c r="B76" s="48"/>
      <c r="L76" s="48"/>
    </row>
    <row r="77" s="1" customFormat="1" ht="14.4" customHeight="1">
      <c r="B77" s="48"/>
      <c r="C77" s="76" t="s">
        <v>19</v>
      </c>
      <c r="L77" s="48"/>
    </row>
    <row r="78" s="1" customFormat="1" ht="16.5" customHeight="1">
      <c r="B78" s="48"/>
      <c r="E78" s="180" t="str">
        <f>E7</f>
        <v>Vzdělávací a výcvikové středisko integrovaného záchranného systému v Jihlavě</v>
      </c>
      <c r="F78" s="76"/>
      <c r="G78" s="76"/>
      <c r="H78" s="76"/>
      <c r="L78" s="48"/>
    </row>
    <row r="79">
      <c r="B79" s="30"/>
      <c r="C79" s="76" t="s">
        <v>254</v>
      </c>
      <c r="L79" s="30"/>
    </row>
    <row r="80" s="1" customFormat="1" ht="16.5" customHeight="1">
      <c r="B80" s="48"/>
      <c r="E80" s="180" t="s">
        <v>9359</v>
      </c>
      <c r="F80" s="1"/>
      <c r="G80" s="1"/>
      <c r="H80" s="1"/>
      <c r="L80" s="48"/>
    </row>
    <row r="81" s="1" customFormat="1" ht="14.4" customHeight="1">
      <c r="B81" s="48"/>
      <c r="C81" s="76" t="s">
        <v>256</v>
      </c>
      <c r="L81" s="48"/>
    </row>
    <row r="82" s="1" customFormat="1" ht="17.25" customHeight="1">
      <c r="B82" s="48"/>
      <c r="E82" s="79" t="str">
        <f>E11</f>
        <v>OS-05_1 - silnoproudá elektrotechnika</v>
      </c>
      <c r="F82" s="1"/>
      <c r="G82" s="1"/>
      <c r="H82" s="1"/>
      <c r="L82" s="48"/>
    </row>
    <row r="83" s="1" customFormat="1" ht="6.96" customHeight="1">
      <c r="B83" s="48"/>
      <c r="L83" s="48"/>
    </row>
    <row r="84" s="1" customFormat="1" ht="18" customHeight="1">
      <c r="B84" s="48"/>
      <c r="C84" s="76" t="s">
        <v>25</v>
      </c>
      <c r="F84" s="181" t="str">
        <f>F14</f>
        <v>město Jihlava, ul. Vrchlického, areál ZZS Jihlava</v>
      </c>
      <c r="I84" s="182" t="s">
        <v>27</v>
      </c>
      <c r="J84" s="81" t="str">
        <f>IF(J14="","",J14)</f>
        <v>15. 1. 2018</v>
      </c>
      <c r="L84" s="48"/>
    </row>
    <row r="85" s="1" customFormat="1" ht="6.96" customHeight="1">
      <c r="B85" s="48"/>
      <c r="L85" s="48"/>
    </row>
    <row r="86" s="1" customFormat="1">
      <c r="B86" s="48"/>
      <c r="C86" s="76" t="s">
        <v>31</v>
      </c>
      <c r="F86" s="181" t="str">
        <f>E17</f>
        <v>Kraj Vysočina</v>
      </c>
      <c r="I86" s="182" t="s">
        <v>39</v>
      </c>
      <c r="J86" s="181" t="str">
        <f>E23</f>
        <v>PROJEKT CENTRUM NOVA s.r.o.</v>
      </c>
      <c r="L86" s="48"/>
    </row>
    <row r="87" s="1" customFormat="1" ht="14.4" customHeight="1">
      <c r="B87" s="48"/>
      <c r="C87" s="76" t="s">
        <v>37</v>
      </c>
      <c r="F87" s="181" t="str">
        <f>IF(E20="","",E20)</f>
        <v/>
      </c>
      <c r="L87" s="48"/>
    </row>
    <row r="88" s="1" customFormat="1" ht="10.32" customHeight="1">
      <c r="B88" s="48"/>
      <c r="L88" s="48"/>
    </row>
    <row r="89" s="9" customFormat="1" ht="29.28" customHeight="1">
      <c r="B89" s="183"/>
      <c r="C89" s="184" t="s">
        <v>265</v>
      </c>
      <c r="D89" s="185" t="s">
        <v>65</v>
      </c>
      <c r="E89" s="185" t="s">
        <v>61</v>
      </c>
      <c r="F89" s="185" t="s">
        <v>266</v>
      </c>
      <c r="G89" s="185" t="s">
        <v>267</v>
      </c>
      <c r="H89" s="185" t="s">
        <v>268</v>
      </c>
      <c r="I89" s="186" t="s">
        <v>269</v>
      </c>
      <c r="J89" s="185" t="s">
        <v>260</v>
      </c>
      <c r="K89" s="187" t="s">
        <v>270</v>
      </c>
      <c r="L89" s="183"/>
      <c r="M89" s="94" t="s">
        <v>271</v>
      </c>
      <c r="N89" s="95" t="s">
        <v>50</v>
      </c>
      <c r="O89" s="95" t="s">
        <v>272</v>
      </c>
      <c r="P89" s="95" t="s">
        <v>273</v>
      </c>
      <c r="Q89" s="95" t="s">
        <v>274</v>
      </c>
      <c r="R89" s="95" t="s">
        <v>275</v>
      </c>
      <c r="S89" s="95" t="s">
        <v>276</v>
      </c>
      <c r="T89" s="96" t="s">
        <v>277</v>
      </c>
    </row>
    <row r="90" s="1" customFormat="1" ht="29.28" customHeight="1">
      <c r="B90" s="48"/>
      <c r="C90" s="98" t="s">
        <v>261</v>
      </c>
      <c r="J90" s="188">
        <f>BK90</f>
        <v>0</v>
      </c>
      <c r="L90" s="48"/>
      <c r="M90" s="97"/>
      <c r="N90" s="84"/>
      <c r="O90" s="84"/>
      <c r="P90" s="189">
        <f>P91</f>
        <v>0</v>
      </c>
      <c r="Q90" s="84"/>
      <c r="R90" s="189">
        <f>R91</f>
        <v>0.019520000000000003</v>
      </c>
      <c r="S90" s="84"/>
      <c r="T90" s="190">
        <f>T91</f>
        <v>0</v>
      </c>
      <c r="AT90" s="26" t="s">
        <v>79</v>
      </c>
      <c r="AU90" s="26" t="s">
        <v>262</v>
      </c>
      <c r="BK90" s="191">
        <f>BK91</f>
        <v>0</v>
      </c>
    </row>
    <row r="91" s="10" customFormat="1" ht="37.44" customHeight="1">
      <c r="B91" s="192"/>
      <c r="D91" s="193" t="s">
        <v>79</v>
      </c>
      <c r="E91" s="194" t="s">
        <v>2270</v>
      </c>
      <c r="F91" s="194" t="s">
        <v>2271</v>
      </c>
      <c r="I91" s="195"/>
      <c r="J91" s="196">
        <f>BK91</f>
        <v>0</v>
      </c>
      <c r="L91" s="192"/>
      <c r="M91" s="197"/>
      <c r="N91" s="198"/>
      <c r="O91" s="198"/>
      <c r="P91" s="199">
        <f>P92+P95+P100+P109+P123+P128+P150</f>
        <v>0</v>
      </c>
      <c r="Q91" s="198"/>
      <c r="R91" s="199">
        <f>R92+R95+R100+R109+R123+R128+R150</f>
        <v>0.019520000000000003</v>
      </c>
      <c r="S91" s="198"/>
      <c r="T91" s="200">
        <f>T92+T95+T100+T109+T123+T128+T150</f>
        <v>0</v>
      </c>
      <c r="AR91" s="193" t="s">
        <v>87</v>
      </c>
      <c r="AT91" s="201" t="s">
        <v>79</v>
      </c>
      <c r="AU91" s="201" t="s">
        <v>80</v>
      </c>
      <c r="AY91" s="193" t="s">
        <v>281</v>
      </c>
      <c r="BK91" s="202">
        <f>BK92+BK95+BK100+BK109+BK123+BK128+BK150</f>
        <v>0</v>
      </c>
    </row>
    <row r="92" s="10" customFormat="1" ht="19.92" customHeight="1">
      <c r="B92" s="192"/>
      <c r="D92" s="193" t="s">
        <v>79</v>
      </c>
      <c r="E92" s="230" t="s">
        <v>5858</v>
      </c>
      <c r="F92" s="230" t="s">
        <v>5859</v>
      </c>
      <c r="I92" s="195"/>
      <c r="J92" s="231">
        <f>BK92</f>
        <v>0</v>
      </c>
      <c r="L92" s="192"/>
      <c r="M92" s="197"/>
      <c r="N92" s="198"/>
      <c r="O92" s="198"/>
      <c r="P92" s="199">
        <f>SUM(P93:P94)</f>
        <v>0</v>
      </c>
      <c r="Q92" s="198"/>
      <c r="R92" s="199">
        <f>SUM(R93:R94)</f>
        <v>0</v>
      </c>
      <c r="S92" s="198"/>
      <c r="T92" s="200">
        <f>SUM(T93:T94)</f>
        <v>0</v>
      </c>
      <c r="AR92" s="193" t="s">
        <v>87</v>
      </c>
      <c r="AT92" s="201" t="s">
        <v>79</v>
      </c>
      <c r="AU92" s="201" t="s">
        <v>24</v>
      </c>
      <c r="AY92" s="193" t="s">
        <v>281</v>
      </c>
      <c r="BK92" s="202">
        <f>SUM(BK93:BK94)</f>
        <v>0</v>
      </c>
    </row>
    <row r="93" s="1" customFormat="1" ht="16.5" customHeight="1">
      <c r="B93" s="203"/>
      <c r="C93" s="204" t="s">
        <v>24</v>
      </c>
      <c r="D93" s="204" t="s">
        <v>282</v>
      </c>
      <c r="E93" s="205" t="s">
        <v>9380</v>
      </c>
      <c r="F93" s="206" t="s">
        <v>5861</v>
      </c>
      <c r="G93" s="207" t="s">
        <v>515</v>
      </c>
      <c r="H93" s="208">
        <v>1</v>
      </c>
      <c r="I93" s="209"/>
      <c r="J93" s="210">
        <f>ROUND(I93*H93,2)</f>
        <v>0</v>
      </c>
      <c r="K93" s="206" t="s">
        <v>389</v>
      </c>
      <c r="L93" s="48"/>
      <c r="M93" s="211" t="s">
        <v>5</v>
      </c>
      <c r="N93" s="212" t="s">
        <v>51</v>
      </c>
      <c r="O93" s="49"/>
      <c r="P93" s="213">
        <f>O93*H93</f>
        <v>0</v>
      </c>
      <c r="Q93" s="213">
        <v>0</v>
      </c>
      <c r="R93" s="213">
        <f>Q93*H93</f>
        <v>0</v>
      </c>
      <c r="S93" s="213">
        <v>0</v>
      </c>
      <c r="T93" s="214">
        <f>S93*H93</f>
        <v>0</v>
      </c>
      <c r="AR93" s="26" t="s">
        <v>24</v>
      </c>
      <c r="AT93" s="26" t="s">
        <v>282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24</v>
      </c>
      <c r="BM93" s="26" t="s">
        <v>9381</v>
      </c>
    </row>
    <row r="94" s="1" customFormat="1">
      <c r="B94" s="48"/>
      <c r="D94" s="216" t="s">
        <v>288</v>
      </c>
      <c r="F94" s="217" t="s">
        <v>6611</v>
      </c>
      <c r="I94" s="218"/>
      <c r="L94" s="48"/>
      <c r="M94" s="219"/>
      <c r="N94" s="49"/>
      <c r="O94" s="49"/>
      <c r="P94" s="49"/>
      <c r="Q94" s="49"/>
      <c r="R94" s="49"/>
      <c r="S94" s="49"/>
      <c r="T94" s="87"/>
      <c r="AT94" s="26" t="s">
        <v>288</v>
      </c>
      <c r="AU94" s="26" t="s">
        <v>87</v>
      </c>
    </row>
    <row r="95" s="10" customFormat="1" ht="29.88" customHeight="1">
      <c r="B95" s="192"/>
      <c r="D95" s="193" t="s">
        <v>79</v>
      </c>
      <c r="E95" s="230" t="s">
        <v>5864</v>
      </c>
      <c r="F95" s="230" t="s">
        <v>5865</v>
      </c>
      <c r="I95" s="195"/>
      <c r="J95" s="231">
        <f>BK95</f>
        <v>0</v>
      </c>
      <c r="L95" s="192"/>
      <c r="M95" s="197"/>
      <c r="N95" s="198"/>
      <c r="O95" s="198"/>
      <c r="P95" s="199">
        <f>SUM(P96:P99)</f>
        <v>0</v>
      </c>
      <c r="Q95" s="198"/>
      <c r="R95" s="199">
        <f>SUM(R96:R99)</f>
        <v>0</v>
      </c>
      <c r="S95" s="198"/>
      <c r="T95" s="200">
        <f>SUM(T96:T99)</f>
        <v>0</v>
      </c>
      <c r="AR95" s="193" t="s">
        <v>87</v>
      </c>
      <c r="AT95" s="201" t="s">
        <v>79</v>
      </c>
      <c r="AU95" s="201" t="s">
        <v>24</v>
      </c>
      <c r="AY95" s="193" t="s">
        <v>281</v>
      </c>
      <c r="BK95" s="202">
        <f>SUM(BK96:BK99)</f>
        <v>0</v>
      </c>
    </row>
    <row r="96" s="1" customFormat="1" ht="16.5" customHeight="1">
      <c r="B96" s="203"/>
      <c r="C96" s="204" t="s">
        <v>87</v>
      </c>
      <c r="D96" s="204" t="s">
        <v>282</v>
      </c>
      <c r="E96" s="205" t="s">
        <v>5866</v>
      </c>
      <c r="F96" s="206" t="s">
        <v>5867</v>
      </c>
      <c r="G96" s="207" t="s">
        <v>515</v>
      </c>
      <c r="H96" s="208">
        <v>1</v>
      </c>
      <c r="I96" s="209"/>
      <c r="J96" s="210">
        <f>ROUND(I96*H96,2)</f>
        <v>0</v>
      </c>
      <c r="K96" s="206" t="s">
        <v>389</v>
      </c>
      <c r="L96" s="48"/>
      <c r="M96" s="211" t="s">
        <v>5</v>
      </c>
      <c r="N96" s="212" t="s">
        <v>51</v>
      </c>
      <c r="O96" s="49"/>
      <c r="P96" s="213">
        <f>O96*H96</f>
        <v>0</v>
      </c>
      <c r="Q96" s="213">
        <v>0</v>
      </c>
      <c r="R96" s="213">
        <f>Q96*H96</f>
        <v>0</v>
      </c>
      <c r="S96" s="213">
        <v>0</v>
      </c>
      <c r="T96" s="214">
        <f>S96*H96</f>
        <v>0</v>
      </c>
      <c r="AR96" s="26" t="s">
        <v>354</v>
      </c>
      <c r="AT96" s="26" t="s">
        <v>282</v>
      </c>
      <c r="AU96" s="26" t="s">
        <v>87</v>
      </c>
      <c r="AY96" s="26" t="s">
        <v>281</v>
      </c>
      <c r="BE96" s="215">
        <f>IF(N96="základní",J96,0)</f>
        <v>0</v>
      </c>
      <c r="BF96" s="215">
        <f>IF(N96="snížená",J96,0)</f>
        <v>0</v>
      </c>
      <c r="BG96" s="215">
        <f>IF(N96="zákl. přenesená",J96,0)</f>
        <v>0</v>
      </c>
      <c r="BH96" s="215">
        <f>IF(N96="sníž. přenesená",J96,0)</f>
        <v>0</v>
      </c>
      <c r="BI96" s="215">
        <f>IF(N96="nulová",J96,0)</f>
        <v>0</v>
      </c>
      <c r="BJ96" s="26" t="s">
        <v>24</v>
      </c>
      <c r="BK96" s="215">
        <f>ROUND(I96*H96,2)</f>
        <v>0</v>
      </c>
      <c r="BL96" s="26" t="s">
        <v>354</v>
      </c>
      <c r="BM96" s="26" t="s">
        <v>9382</v>
      </c>
    </row>
    <row r="97" s="1" customFormat="1">
      <c r="B97" s="48"/>
      <c r="D97" s="216" t="s">
        <v>288</v>
      </c>
      <c r="F97" s="217" t="s">
        <v>5867</v>
      </c>
      <c r="I97" s="218"/>
      <c r="L97" s="48"/>
      <c r="M97" s="219"/>
      <c r="N97" s="49"/>
      <c r="O97" s="49"/>
      <c r="P97" s="49"/>
      <c r="Q97" s="49"/>
      <c r="R97" s="49"/>
      <c r="S97" s="49"/>
      <c r="T97" s="87"/>
      <c r="AT97" s="26" t="s">
        <v>288</v>
      </c>
      <c r="AU97" s="26" t="s">
        <v>87</v>
      </c>
    </row>
    <row r="98" s="1" customFormat="1" ht="16.5" customHeight="1">
      <c r="B98" s="203"/>
      <c r="C98" s="255" t="s">
        <v>294</v>
      </c>
      <c r="D98" s="255" t="s">
        <v>512</v>
      </c>
      <c r="E98" s="256" t="s">
        <v>9383</v>
      </c>
      <c r="F98" s="257" t="s">
        <v>9384</v>
      </c>
      <c r="G98" s="258" t="s">
        <v>515</v>
      </c>
      <c r="H98" s="259">
        <v>1</v>
      </c>
      <c r="I98" s="260"/>
      <c r="J98" s="261">
        <f>ROUND(I98*H98,2)</f>
        <v>0</v>
      </c>
      <c r="K98" s="257" t="s">
        <v>5</v>
      </c>
      <c r="L98" s="262"/>
      <c r="M98" s="263" t="s">
        <v>5</v>
      </c>
      <c r="N98" s="264" t="s">
        <v>51</v>
      </c>
      <c r="O98" s="49"/>
      <c r="P98" s="213">
        <f>O98*H98</f>
        <v>0</v>
      </c>
      <c r="Q98" s="213">
        <v>0</v>
      </c>
      <c r="R98" s="213">
        <f>Q98*H98</f>
        <v>0</v>
      </c>
      <c r="S98" s="213">
        <v>0</v>
      </c>
      <c r="T98" s="214">
        <f>S98*H98</f>
        <v>0</v>
      </c>
      <c r="AR98" s="26" t="s">
        <v>738</v>
      </c>
      <c r="AT98" s="26" t="s">
        <v>512</v>
      </c>
      <c r="AU98" s="26" t="s">
        <v>87</v>
      </c>
      <c r="AY98" s="26" t="s">
        <v>281</v>
      </c>
      <c r="BE98" s="215">
        <f>IF(N98="základní",J98,0)</f>
        <v>0</v>
      </c>
      <c r="BF98" s="215">
        <f>IF(N98="snížená",J98,0)</f>
        <v>0</v>
      </c>
      <c r="BG98" s="215">
        <f>IF(N98="zákl. přenesená",J98,0)</f>
        <v>0</v>
      </c>
      <c r="BH98" s="215">
        <f>IF(N98="sníž. přenesená",J98,0)</f>
        <v>0</v>
      </c>
      <c r="BI98" s="215">
        <f>IF(N98="nulová",J98,0)</f>
        <v>0</v>
      </c>
      <c r="BJ98" s="26" t="s">
        <v>24</v>
      </c>
      <c r="BK98" s="215">
        <f>ROUND(I98*H98,2)</f>
        <v>0</v>
      </c>
      <c r="BL98" s="26" t="s">
        <v>354</v>
      </c>
      <c r="BM98" s="26" t="s">
        <v>9385</v>
      </c>
    </row>
    <row r="99" s="1" customFormat="1">
      <c r="B99" s="48"/>
      <c r="D99" s="216" t="s">
        <v>288</v>
      </c>
      <c r="F99" s="217" t="s">
        <v>9386</v>
      </c>
      <c r="I99" s="218"/>
      <c r="L99" s="48"/>
      <c r="M99" s="219"/>
      <c r="N99" s="49"/>
      <c r="O99" s="49"/>
      <c r="P99" s="49"/>
      <c r="Q99" s="49"/>
      <c r="R99" s="49"/>
      <c r="S99" s="49"/>
      <c r="T99" s="87"/>
      <c r="AT99" s="26" t="s">
        <v>288</v>
      </c>
      <c r="AU99" s="26" t="s">
        <v>87</v>
      </c>
    </row>
    <row r="100" s="10" customFormat="1" ht="29.88" customHeight="1">
      <c r="B100" s="192"/>
      <c r="D100" s="193" t="s">
        <v>79</v>
      </c>
      <c r="E100" s="230" t="s">
        <v>5892</v>
      </c>
      <c r="F100" s="230" t="s">
        <v>5893</v>
      </c>
      <c r="I100" s="195"/>
      <c r="J100" s="231">
        <f>BK100</f>
        <v>0</v>
      </c>
      <c r="L100" s="192"/>
      <c r="M100" s="197"/>
      <c r="N100" s="198"/>
      <c r="O100" s="198"/>
      <c r="P100" s="199">
        <f>SUM(P101:P108)</f>
        <v>0</v>
      </c>
      <c r="Q100" s="198"/>
      <c r="R100" s="199">
        <f>SUM(R101:R108)</f>
        <v>0.0011999999999999999</v>
      </c>
      <c r="S100" s="198"/>
      <c r="T100" s="200">
        <f>SUM(T101:T108)</f>
        <v>0</v>
      </c>
      <c r="AR100" s="193" t="s">
        <v>87</v>
      </c>
      <c r="AT100" s="201" t="s">
        <v>79</v>
      </c>
      <c r="AU100" s="201" t="s">
        <v>24</v>
      </c>
      <c r="AY100" s="193" t="s">
        <v>281</v>
      </c>
      <c r="BK100" s="202">
        <f>SUM(BK101:BK108)</f>
        <v>0</v>
      </c>
    </row>
    <row r="101" s="1" customFormat="1" ht="16.5" customHeight="1">
      <c r="B101" s="203"/>
      <c r="C101" s="204" t="s">
        <v>286</v>
      </c>
      <c r="D101" s="204" t="s">
        <v>282</v>
      </c>
      <c r="E101" s="205" t="s">
        <v>5954</v>
      </c>
      <c r="F101" s="206" t="s">
        <v>5955</v>
      </c>
      <c r="G101" s="207" t="s">
        <v>515</v>
      </c>
      <c r="H101" s="208">
        <v>2</v>
      </c>
      <c r="I101" s="209"/>
      <c r="J101" s="210">
        <f>ROUND(I101*H101,2)</f>
        <v>0</v>
      </c>
      <c r="K101" s="206" t="s">
        <v>389</v>
      </c>
      <c r="L101" s="48"/>
      <c r="M101" s="211" t="s">
        <v>5</v>
      </c>
      <c r="N101" s="212" t="s">
        <v>51</v>
      </c>
      <c r="O101" s="49"/>
      <c r="P101" s="213">
        <f>O101*H101</f>
        <v>0</v>
      </c>
      <c r="Q101" s="213">
        <v>0</v>
      </c>
      <c r="R101" s="213">
        <f>Q101*H101</f>
        <v>0</v>
      </c>
      <c r="S101" s="213">
        <v>0</v>
      </c>
      <c r="T101" s="214">
        <f>S101*H101</f>
        <v>0</v>
      </c>
      <c r="AR101" s="26" t="s">
        <v>354</v>
      </c>
      <c r="AT101" s="26" t="s">
        <v>282</v>
      </c>
      <c r="AU101" s="26" t="s">
        <v>87</v>
      </c>
      <c r="AY101" s="26" t="s">
        <v>281</v>
      </c>
      <c r="BE101" s="215">
        <f>IF(N101="základní",J101,0)</f>
        <v>0</v>
      </c>
      <c r="BF101" s="215">
        <f>IF(N101="snížená",J101,0)</f>
        <v>0</v>
      </c>
      <c r="BG101" s="215">
        <f>IF(N101="zákl. přenesená",J101,0)</f>
        <v>0</v>
      </c>
      <c r="BH101" s="215">
        <f>IF(N101="sníž. přenesená",J101,0)</f>
        <v>0</v>
      </c>
      <c r="BI101" s="215">
        <f>IF(N101="nulová",J101,0)</f>
        <v>0</v>
      </c>
      <c r="BJ101" s="26" t="s">
        <v>24</v>
      </c>
      <c r="BK101" s="215">
        <f>ROUND(I101*H101,2)</f>
        <v>0</v>
      </c>
      <c r="BL101" s="26" t="s">
        <v>354</v>
      </c>
      <c r="BM101" s="26" t="s">
        <v>9387</v>
      </c>
    </row>
    <row r="102" s="1" customFormat="1">
      <c r="B102" s="48"/>
      <c r="D102" s="216" t="s">
        <v>288</v>
      </c>
      <c r="F102" s="217" t="s">
        <v>5955</v>
      </c>
      <c r="I102" s="218"/>
      <c r="L102" s="48"/>
      <c r="M102" s="219"/>
      <c r="N102" s="49"/>
      <c r="O102" s="49"/>
      <c r="P102" s="49"/>
      <c r="Q102" s="49"/>
      <c r="R102" s="49"/>
      <c r="S102" s="49"/>
      <c r="T102" s="87"/>
      <c r="AT102" s="26" t="s">
        <v>288</v>
      </c>
      <c r="AU102" s="26" t="s">
        <v>87</v>
      </c>
    </row>
    <row r="103" s="1" customFormat="1" ht="16.5" customHeight="1">
      <c r="B103" s="203"/>
      <c r="C103" s="255" t="s">
        <v>280</v>
      </c>
      <c r="D103" s="255" t="s">
        <v>512</v>
      </c>
      <c r="E103" s="256" t="s">
        <v>5957</v>
      </c>
      <c r="F103" s="257" t="s">
        <v>5958</v>
      </c>
      <c r="G103" s="258" t="s">
        <v>515</v>
      </c>
      <c r="H103" s="259">
        <v>2</v>
      </c>
      <c r="I103" s="260"/>
      <c r="J103" s="261">
        <f>ROUND(I103*H103,2)</f>
        <v>0</v>
      </c>
      <c r="K103" s="257" t="s">
        <v>389</v>
      </c>
      <c r="L103" s="262"/>
      <c r="M103" s="263" t="s">
        <v>5</v>
      </c>
      <c r="N103" s="264" t="s">
        <v>51</v>
      </c>
      <c r="O103" s="49"/>
      <c r="P103" s="213">
        <f>O103*H103</f>
        <v>0</v>
      </c>
      <c r="Q103" s="213">
        <v>3.0000000000000001E-05</v>
      </c>
      <c r="R103" s="213">
        <f>Q103*H103</f>
        <v>6.0000000000000002E-05</v>
      </c>
      <c r="S103" s="213">
        <v>0</v>
      </c>
      <c r="T103" s="214">
        <f>S103*H103</f>
        <v>0</v>
      </c>
      <c r="AR103" s="26" t="s">
        <v>738</v>
      </c>
      <c r="AT103" s="26" t="s">
        <v>512</v>
      </c>
      <c r="AU103" s="26" t="s">
        <v>87</v>
      </c>
      <c r="AY103" s="26" t="s">
        <v>281</v>
      </c>
      <c r="BE103" s="215">
        <f>IF(N103="základní",J103,0)</f>
        <v>0</v>
      </c>
      <c r="BF103" s="215">
        <f>IF(N103="snížená",J103,0)</f>
        <v>0</v>
      </c>
      <c r="BG103" s="215">
        <f>IF(N103="zákl. přenesená",J103,0)</f>
        <v>0</v>
      </c>
      <c r="BH103" s="215">
        <f>IF(N103="sníž. přenesená",J103,0)</f>
        <v>0</v>
      </c>
      <c r="BI103" s="215">
        <f>IF(N103="nulová",J103,0)</f>
        <v>0</v>
      </c>
      <c r="BJ103" s="26" t="s">
        <v>24</v>
      </c>
      <c r="BK103" s="215">
        <f>ROUND(I103*H103,2)</f>
        <v>0</v>
      </c>
      <c r="BL103" s="26" t="s">
        <v>354</v>
      </c>
      <c r="BM103" s="26" t="s">
        <v>9388</v>
      </c>
    </row>
    <row r="104" s="1" customFormat="1">
      <c r="B104" s="48"/>
      <c r="D104" s="216" t="s">
        <v>288</v>
      </c>
      <c r="F104" s="217" t="s">
        <v>9340</v>
      </c>
      <c r="I104" s="218"/>
      <c r="L104" s="48"/>
      <c r="M104" s="219"/>
      <c r="N104" s="49"/>
      <c r="O104" s="49"/>
      <c r="P104" s="49"/>
      <c r="Q104" s="49"/>
      <c r="R104" s="49"/>
      <c r="S104" s="49"/>
      <c r="T104" s="87"/>
      <c r="AT104" s="26" t="s">
        <v>288</v>
      </c>
      <c r="AU104" s="26" t="s">
        <v>87</v>
      </c>
    </row>
    <row r="105" s="1" customFormat="1" ht="16.5" customHeight="1">
      <c r="B105" s="203"/>
      <c r="C105" s="204" t="s">
        <v>307</v>
      </c>
      <c r="D105" s="204" t="s">
        <v>282</v>
      </c>
      <c r="E105" s="205" t="s">
        <v>5962</v>
      </c>
      <c r="F105" s="206" t="s">
        <v>5963</v>
      </c>
      <c r="G105" s="207" t="s">
        <v>515</v>
      </c>
      <c r="H105" s="208">
        <v>6</v>
      </c>
      <c r="I105" s="209"/>
      <c r="J105" s="210">
        <f>ROUND(I105*H105,2)</f>
        <v>0</v>
      </c>
      <c r="K105" s="206" t="s">
        <v>389</v>
      </c>
      <c r="L105" s="48"/>
      <c r="M105" s="211" t="s">
        <v>5</v>
      </c>
      <c r="N105" s="212" t="s">
        <v>51</v>
      </c>
      <c r="O105" s="49"/>
      <c r="P105" s="213">
        <f>O105*H105</f>
        <v>0</v>
      </c>
      <c r="Q105" s="213">
        <v>0</v>
      </c>
      <c r="R105" s="213">
        <f>Q105*H105</f>
        <v>0</v>
      </c>
      <c r="S105" s="213">
        <v>0</v>
      </c>
      <c r="T105" s="214">
        <f>S105*H105</f>
        <v>0</v>
      </c>
      <c r="AR105" s="26" t="s">
        <v>354</v>
      </c>
      <c r="AT105" s="26" t="s">
        <v>282</v>
      </c>
      <c r="AU105" s="26" t="s">
        <v>87</v>
      </c>
      <c r="AY105" s="26" t="s">
        <v>281</v>
      </c>
      <c r="BE105" s="215">
        <f>IF(N105="základní",J105,0)</f>
        <v>0</v>
      </c>
      <c r="BF105" s="215">
        <f>IF(N105="snížená",J105,0)</f>
        <v>0</v>
      </c>
      <c r="BG105" s="215">
        <f>IF(N105="zákl. přenesená",J105,0)</f>
        <v>0</v>
      </c>
      <c r="BH105" s="215">
        <f>IF(N105="sníž. přenesená",J105,0)</f>
        <v>0</v>
      </c>
      <c r="BI105" s="215">
        <f>IF(N105="nulová",J105,0)</f>
        <v>0</v>
      </c>
      <c r="BJ105" s="26" t="s">
        <v>24</v>
      </c>
      <c r="BK105" s="215">
        <f>ROUND(I105*H105,2)</f>
        <v>0</v>
      </c>
      <c r="BL105" s="26" t="s">
        <v>354</v>
      </c>
      <c r="BM105" s="26" t="s">
        <v>9389</v>
      </c>
    </row>
    <row r="106" s="1" customFormat="1">
      <c r="B106" s="48"/>
      <c r="D106" s="216" t="s">
        <v>288</v>
      </c>
      <c r="F106" s="217" t="s">
        <v>5963</v>
      </c>
      <c r="I106" s="218"/>
      <c r="L106" s="48"/>
      <c r="M106" s="219"/>
      <c r="N106" s="49"/>
      <c r="O106" s="49"/>
      <c r="P106" s="49"/>
      <c r="Q106" s="49"/>
      <c r="R106" s="49"/>
      <c r="S106" s="49"/>
      <c r="T106" s="87"/>
      <c r="AT106" s="26" t="s">
        <v>288</v>
      </c>
      <c r="AU106" s="26" t="s">
        <v>87</v>
      </c>
    </row>
    <row r="107" s="1" customFormat="1" ht="16.5" customHeight="1">
      <c r="B107" s="203"/>
      <c r="C107" s="255" t="s">
        <v>311</v>
      </c>
      <c r="D107" s="255" t="s">
        <v>512</v>
      </c>
      <c r="E107" s="256" t="s">
        <v>5965</v>
      </c>
      <c r="F107" s="257" t="s">
        <v>5966</v>
      </c>
      <c r="G107" s="258" t="s">
        <v>515</v>
      </c>
      <c r="H107" s="259">
        <v>6</v>
      </c>
      <c r="I107" s="260"/>
      <c r="J107" s="261">
        <f>ROUND(I107*H107,2)</f>
        <v>0</v>
      </c>
      <c r="K107" s="257" t="s">
        <v>389</v>
      </c>
      <c r="L107" s="262"/>
      <c r="M107" s="263" t="s">
        <v>5</v>
      </c>
      <c r="N107" s="264" t="s">
        <v>51</v>
      </c>
      <c r="O107" s="49"/>
      <c r="P107" s="213">
        <f>O107*H107</f>
        <v>0</v>
      </c>
      <c r="Q107" s="213">
        <v>0.00019000000000000001</v>
      </c>
      <c r="R107" s="213">
        <f>Q107*H107</f>
        <v>0.00114</v>
      </c>
      <c r="S107" s="213">
        <v>0</v>
      </c>
      <c r="T107" s="214">
        <f>S107*H107</f>
        <v>0</v>
      </c>
      <c r="AR107" s="26" t="s">
        <v>738</v>
      </c>
      <c r="AT107" s="26" t="s">
        <v>512</v>
      </c>
      <c r="AU107" s="26" t="s">
        <v>87</v>
      </c>
      <c r="AY107" s="26" t="s">
        <v>281</v>
      </c>
      <c r="BE107" s="215">
        <f>IF(N107="základní",J107,0)</f>
        <v>0</v>
      </c>
      <c r="BF107" s="215">
        <f>IF(N107="snížená",J107,0)</f>
        <v>0</v>
      </c>
      <c r="BG107" s="215">
        <f>IF(N107="zákl. přenesená",J107,0)</f>
        <v>0</v>
      </c>
      <c r="BH107" s="215">
        <f>IF(N107="sníž. přenesená",J107,0)</f>
        <v>0</v>
      </c>
      <c r="BI107" s="215">
        <f>IF(N107="nulová",J107,0)</f>
        <v>0</v>
      </c>
      <c r="BJ107" s="26" t="s">
        <v>24</v>
      </c>
      <c r="BK107" s="215">
        <f>ROUND(I107*H107,2)</f>
        <v>0</v>
      </c>
      <c r="BL107" s="26" t="s">
        <v>354</v>
      </c>
      <c r="BM107" s="26" t="s">
        <v>9390</v>
      </c>
    </row>
    <row r="108" s="1" customFormat="1">
      <c r="B108" s="48"/>
      <c r="D108" s="216" t="s">
        <v>288</v>
      </c>
      <c r="F108" s="217" t="s">
        <v>9340</v>
      </c>
      <c r="I108" s="218"/>
      <c r="L108" s="48"/>
      <c r="M108" s="219"/>
      <c r="N108" s="49"/>
      <c r="O108" s="49"/>
      <c r="P108" s="49"/>
      <c r="Q108" s="49"/>
      <c r="R108" s="49"/>
      <c r="S108" s="49"/>
      <c r="T108" s="87"/>
      <c r="AT108" s="26" t="s">
        <v>288</v>
      </c>
      <c r="AU108" s="26" t="s">
        <v>87</v>
      </c>
    </row>
    <row r="109" s="10" customFormat="1" ht="29.88" customHeight="1">
      <c r="B109" s="192"/>
      <c r="D109" s="193" t="s">
        <v>79</v>
      </c>
      <c r="E109" s="230" t="s">
        <v>6016</v>
      </c>
      <c r="F109" s="230" t="s">
        <v>6017</v>
      </c>
      <c r="I109" s="195"/>
      <c r="J109" s="231">
        <f>BK109</f>
        <v>0</v>
      </c>
      <c r="L109" s="192"/>
      <c r="M109" s="197"/>
      <c r="N109" s="198"/>
      <c r="O109" s="198"/>
      <c r="P109" s="199">
        <f>SUM(P110:P122)</f>
        <v>0</v>
      </c>
      <c r="Q109" s="198"/>
      <c r="R109" s="199">
        <f>SUM(R110:R122)</f>
        <v>0.015000000000000001</v>
      </c>
      <c r="S109" s="198"/>
      <c r="T109" s="200">
        <f>SUM(T110:T122)</f>
        <v>0</v>
      </c>
      <c r="AR109" s="193" t="s">
        <v>87</v>
      </c>
      <c r="AT109" s="201" t="s">
        <v>79</v>
      </c>
      <c r="AU109" s="201" t="s">
        <v>24</v>
      </c>
      <c r="AY109" s="193" t="s">
        <v>281</v>
      </c>
      <c r="BK109" s="202">
        <f>SUM(BK110:BK122)</f>
        <v>0</v>
      </c>
    </row>
    <row r="110" s="1" customFormat="1" ht="16.5" customHeight="1">
      <c r="B110" s="203"/>
      <c r="C110" s="204" t="s">
        <v>316</v>
      </c>
      <c r="D110" s="204" t="s">
        <v>282</v>
      </c>
      <c r="E110" s="205" t="s">
        <v>6048</v>
      </c>
      <c r="F110" s="206" t="s">
        <v>6049</v>
      </c>
      <c r="G110" s="207" t="s">
        <v>394</v>
      </c>
      <c r="H110" s="208">
        <v>20</v>
      </c>
      <c r="I110" s="209"/>
      <c r="J110" s="210">
        <f>ROUND(I110*H110,2)</f>
        <v>0</v>
      </c>
      <c r="K110" s="206" t="s">
        <v>389</v>
      </c>
      <c r="L110" s="48"/>
      <c r="M110" s="211" t="s">
        <v>5</v>
      </c>
      <c r="N110" s="212" t="s">
        <v>51</v>
      </c>
      <c r="O110" s="49"/>
      <c r="P110" s="213">
        <f>O110*H110</f>
        <v>0</v>
      </c>
      <c r="Q110" s="213">
        <v>0</v>
      </c>
      <c r="R110" s="213">
        <f>Q110*H110</f>
        <v>0</v>
      </c>
      <c r="S110" s="213">
        <v>0</v>
      </c>
      <c r="T110" s="214">
        <f>S110*H110</f>
        <v>0</v>
      </c>
      <c r="AR110" s="26" t="s">
        <v>354</v>
      </c>
      <c r="AT110" s="26" t="s">
        <v>282</v>
      </c>
      <c r="AU110" s="26" t="s">
        <v>87</v>
      </c>
      <c r="AY110" s="26" t="s">
        <v>281</v>
      </c>
      <c r="BE110" s="215">
        <f>IF(N110="základní",J110,0)</f>
        <v>0</v>
      </c>
      <c r="BF110" s="215">
        <f>IF(N110="snížená",J110,0)</f>
        <v>0</v>
      </c>
      <c r="BG110" s="215">
        <f>IF(N110="zákl. přenesená",J110,0)</f>
        <v>0</v>
      </c>
      <c r="BH110" s="215">
        <f>IF(N110="sníž. přenesená",J110,0)</f>
        <v>0</v>
      </c>
      <c r="BI110" s="215">
        <f>IF(N110="nulová",J110,0)</f>
        <v>0</v>
      </c>
      <c r="BJ110" s="26" t="s">
        <v>24</v>
      </c>
      <c r="BK110" s="215">
        <f>ROUND(I110*H110,2)</f>
        <v>0</v>
      </c>
      <c r="BL110" s="26" t="s">
        <v>354</v>
      </c>
      <c r="BM110" s="26" t="s">
        <v>9391</v>
      </c>
    </row>
    <row r="111" s="1" customFormat="1">
      <c r="B111" s="48"/>
      <c r="D111" s="216" t="s">
        <v>288</v>
      </c>
      <c r="F111" s="217" t="s">
        <v>6049</v>
      </c>
      <c r="I111" s="218"/>
      <c r="L111" s="48"/>
      <c r="M111" s="219"/>
      <c r="N111" s="49"/>
      <c r="O111" s="49"/>
      <c r="P111" s="49"/>
      <c r="Q111" s="49"/>
      <c r="R111" s="49"/>
      <c r="S111" s="49"/>
      <c r="T111" s="87"/>
      <c r="AT111" s="26" t="s">
        <v>288</v>
      </c>
      <c r="AU111" s="26" t="s">
        <v>87</v>
      </c>
    </row>
    <row r="112" s="1" customFormat="1" ht="16.5" customHeight="1">
      <c r="B112" s="203"/>
      <c r="C112" s="255" t="s">
        <v>321</v>
      </c>
      <c r="D112" s="255" t="s">
        <v>512</v>
      </c>
      <c r="E112" s="256" t="s">
        <v>6057</v>
      </c>
      <c r="F112" s="257" t="s">
        <v>6058</v>
      </c>
      <c r="G112" s="258" t="s">
        <v>394</v>
      </c>
      <c r="H112" s="259">
        <v>20</v>
      </c>
      <c r="I112" s="260"/>
      <c r="J112" s="261">
        <f>ROUND(I112*H112,2)</f>
        <v>0</v>
      </c>
      <c r="K112" s="257" t="s">
        <v>389</v>
      </c>
      <c r="L112" s="262"/>
      <c r="M112" s="263" t="s">
        <v>5</v>
      </c>
      <c r="N112" s="264" t="s">
        <v>51</v>
      </c>
      <c r="O112" s="49"/>
      <c r="P112" s="213">
        <f>O112*H112</f>
        <v>0</v>
      </c>
      <c r="Q112" s="213">
        <v>0.00012</v>
      </c>
      <c r="R112" s="213">
        <f>Q112*H112</f>
        <v>0.0024000000000000002</v>
      </c>
      <c r="S112" s="213">
        <v>0</v>
      </c>
      <c r="T112" s="214">
        <f>S112*H112</f>
        <v>0</v>
      </c>
      <c r="AR112" s="26" t="s">
        <v>738</v>
      </c>
      <c r="AT112" s="26" t="s">
        <v>512</v>
      </c>
      <c r="AU112" s="26" t="s">
        <v>87</v>
      </c>
      <c r="AY112" s="26" t="s">
        <v>281</v>
      </c>
      <c r="BE112" s="215">
        <f>IF(N112="základní",J112,0)</f>
        <v>0</v>
      </c>
      <c r="BF112" s="215">
        <f>IF(N112="snížená",J112,0)</f>
        <v>0</v>
      </c>
      <c r="BG112" s="215">
        <f>IF(N112="zákl. přenesená",J112,0)</f>
        <v>0</v>
      </c>
      <c r="BH112" s="215">
        <f>IF(N112="sníž. přenesená",J112,0)</f>
        <v>0</v>
      </c>
      <c r="BI112" s="215">
        <f>IF(N112="nulová",J112,0)</f>
        <v>0</v>
      </c>
      <c r="BJ112" s="26" t="s">
        <v>24</v>
      </c>
      <c r="BK112" s="215">
        <f>ROUND(I112*H112,2)</f>
        <v>0</v>
      </c>
      <c r="BL112" s="26" t="s">
        <v>354</v>
      </c>
      <c r="BM112" s="26" t="s">
        <v>9392</v>
      </c>
    </row>
    <row r="113" s="1" customFormat="1">
      <c r="B113" s="48"/>
      <c r="D113" s="216" t="s">
        <v>288</v>
      </c>
      <c r="F113" s="217" t="s">
        <v>6060</v>
      </c>
      <c r="I113" s="218"/>
      <c r="L113" s="48"/>
      <c r="M113" s="219"/>
      <c r="N113" s="49"/>
      <c r="O113" s="49"/>
      <c r="P113" s="49"/>
      <c r="Q113" s="49"/>
      <c r="R113" s="49"/>
      <c r="S113" s="49"/>
      <c r="T113" s="87"/>
      <c r="AT113" s="26" t="s">
        <v>288</v>
      </c>
      <c r="AU113" s="26" t="s">
        <v>87</v>
      </c>
    </row>
    <row r="114" s="1" customFormat="1" ht="16.5" customHeight="1">
      <c r="B114" s="203"/>
      <c r="C114" s="204" t="s">
        <v>29</v>
      </c>
      <c r="D114" s="204" t="s">
        <v>282</v>
      </c>
      <c r="E114" s="205" t="s">
        <v>6062</v>
      </c>
      <c r="F114" s="206" t="s">
        <v>6063</v>
      </c>
      <c r="G114" s="207" t="s">
        <v>394</v>
      </c>
      <c r="H114" s="208">
        <v>60</v>
      </c>
      <c r="I114" s="209"/>
      <c r="J114" s="210">
        <f>ROUND(I114*H114,2)</f>
        <v>0</v>
      </c>
      <c r="K114" s="206" t="s">
        <v>389</v>
      </c>
      <c r="L114" s="48"/>
      <c r="M114" s="211" t="s">
        <v>5</v>
      </c>
      <c r="N114" s="212" t="s">
        <v>51</v>
      </c>
      <c r="O114" s="49"/>
      <c r="P114" s="213">
        <f>O114*H114</f>
        <v>0</v>
      </c>
      <c r="Q114" s="213">
        <v>0</v>
      </c>
      <c r="R114" s="213">
        <f>Q114*H114</f>
        <v>0</v>
      </c>
      <c r="S114" s="213">
        <v>0</v>
      </c>
      <c r="T114" s="214">
        <f>S114*H114</f>
        <v>0</v>
      </c>
      <c r="AR114" s="26" t="s">
        <v>354</v>
      </c>
      <c r="AT114" s="26" t="s">
        <v>282</v>
      </c>
      <c r="AU114" s="26" t="s">
        <v>87</v>
      </c>
      <c r="AY114" s="26" t="s">
        <v>281</v>
      </c>
      <c r="BE114" s="215">
        <f>IF(N114="základní",J114,0)</f>
        <v>0</v>
      </c>
      <c r="BF114" s="215">
        <f>IF(N114="snížená",J114,0)</f>
        <v>0</v>
      </c>
      <c r="BG114" s="215">
        <f>IF(N114="zákl. přenesená",J114,0)</f>
        <v>0</v>
      </c>
      <c r="BH114" s="215">
        <f>IF(N114="sníž. přenesená",J114,0)</f>
        <v>0</v>
      </c>
      <c r="BI114" s="215">
        <f>IF(N114="nulová",J114,0)</f>
        <v>0</v>
      </c>
      <c r="BJ114" s="26" t="s">
        <v>24</v>
      </c>
      <c r="BK114" s="215">
        <f>ROUND(I114*H114,2)</f>
        <v>0</v>
      </c>
      <c r="BL114" s="26" t="s">
        <v>354</v>
      </c>
      <c r="BM114" s="26" t="s">
        <v>9393</v>
      </c>
    </row>
    <row r="115" s="1" customFormat="1">
      <c r="B115" s="48"/>
      <c r="D115" s="216" t="s">
        <v>288</v>
      </c>
      <c r="F115" s="217" t="s">
        <v>6063</v>
      </c>
      <c r="I115" s="218"/>
      <c r="L115" s="48"/>
      <c r="M115" s="219"/>
      <c r="N115" s="49"/>
      <c r="O115" s="49"/>
      <c r="P115" s="49"/>
      <c r="Q115" s="49"/>
      <c r="R115" s="49"/>
      <c r="S115" s="49"/>
      <c r="T115" s="87"/>
      <c r="AT115" s="26" t="s">
        <v>288</v>
      </c>
      <c r="AU115" s="26" t="s">
        <v>87</v>
      </c>
    </row>
    <row r="116" s="13" customFormat="1">
      <c r="B116" s="239"/>
      <c r="D116" s="216" t="s">
        <v>402</v>
      </c>
      <c r="E116" s="240" t="s">
        <v>5</v>
      </c>
      <c r="F116" s="241" t="s">
        <v>9394</v>
      </c>
      <c r="H116" s="242">
        <v>60</v>
      </c>
      <c r="I116" s="243"/>
      <c r="L116" s="239"/>
      <c r="M116" s="244"/>
      <c r="N116" s="245"/>
      <c r="O116" s="245"/>
      <c r="P116" s="245"/>
      <c r="Q116" s="245"/>
      <c r="R116" s="245"/>
      <c r="S116" s="245"/>
      <c r="T116" s="246"/>
      <c r="AT116" s="240" t="s">
        <v>402</v>
      </c>
      <c r="AU116" s="240" t="s">
        <v>87</v>
      </c>
      <c r="AV116" s="13" t="s">
        <v>87</v>
      </c>
      <c r="AW116" s="13" t="s">
        <v>43</v>
      </c>
      <c r="AX116" s="13" t="s">
        <v>80</v>
      </c>
      <c r="AY116" s="240" t="s">
        <v>281</v>
      </c>
    </row>
    <row r="117" s="1" customFormat="1" ht="16.5" customHeight="1">
      <c r="B117" s="203"/>
      <c r="C117" s="255" t="s">
        <v>330</v>
      </c>
      <c r="D117" s="255" t="s">
        <v>512</v>
      </c>
      <c r="E117" s="256" t="s">
        <v>6066</v>
      </c>
      <c r="F117" s="257" t="s">
        <v>6067</v>
      </c>
      <c r="G117" s="258" t="s">
        <v>394</v>
      </c>
      <c r="H117" s="259">
        <v>20</v>
      </c>
      <c r="I117" s="260"/>
      <c r="J117" s="261">
        <f>ROUND(I117*H117,2)</f>
        <v>0</v>
      </c>
      <c r="K117" s="257" t="s">
        <v>389</v>
      </c>
      <c r="L117" s="262"/>
      <c r="M117" s="263" t="s">
        <v>5</v>
      </c>
      <c r="N117" s="264" t="s">
        <v>51</v>
      </c>
      <c r="O117" s="49"/>
      <c r="P117" s="213">
        <f>O117*H117</f>
        <v>0</v>
      </c>
      <c r="Q117" s="213">
        <v>0.00018000000000000001</v>
      </c>
      <c r="R117" s="213">
        <f>Q117*H117</f>
        <v>0.0036000000000000003</v>
      </c>
      <c r="S117" s="213">
        <v>0</v>
      </c>
      <c r="T117" s="214">
        <f>S117*H117</f>
        <v>0</v>
      </c>
      <c r="AR117" s="26" t="s">
        <v>738</v>
      </c>
      <c r="AT117" s="26" t="s">
        <v>512</v>
      </c>
      <c r="AU117" s="26" t="s">
        <v>87</v>
      </c>
      <c r="AY117" s="26" t="s">
        <v>281</v>
      </c>
      <c r="BE117" s="215">
        <f>IF(N117="základní",J117,0)</f>
        <v>0</v>
      </c>
      <c r="BF117" s="215">
        <f>IF(N117="snížená",J117,0)</f>
        <v>0</v>
      </c>
      <c r="BG117" s="215">
        <f>IF(N117="zákl. přenesená",J117,0)</f>
        <v>0</v>
      </c>
      <c r="BH117" s="215">
        <f>IF(N117="sníž. přenesená",J117,0)</f>
        <v>0</v>
      </c>
      <c r="BI117" s="215">
        <f>IF(N117="nulová",J117,0)</f>
        <v>0</v>
      </c>
      <c r="BJ117" s="26" t="s">
        <v>24</v>
      </c>
      <c r="BK117" s="215">
        <f>ROUND(I117*H117,2)</f>
        <v>0</v>
      </c>
      <c r="BL117" s="26" t="s">
        <v>354</v>
      </c>
      <c r="BM117" s="26" t="s">
        <v>9395</v>
      </c>
    </row>
    <row r="118" s="1" customFormat="1">
      <c r="B118" s="48"/>
      <c r="D118" s="216" t="s">
        <v>288</v>
      </c>
      <c r="F118" s="217" t="s">
        <v>6069</v>
      </c>
      <c r="I118" s="218"/>
      <c r="L118" s="48"/>
      <c r="M118" s="219"/>
      <c r="N118" s="49"/>
      <c r="O118" s="49"/>
      <c r="P118" s="49"/>
      <c r="Q118" s="49"/>
      <c r="R118" s="49"/>
      <c r="S118" s="49"/>
      <c r="T118" s="87"/>
      <c r="AT118" s="26" t="s">
        <v>288</v>
      </c>
      <c r="AU118" s="26" t="s">
        <v>87</v>
      </c>
    </row>
    <row r="119" s="1" customFormat="1" ht="16.5" customHeight="1">
      <c r="B119" s="203"/>
      <c r="C119" s="255" t="s">
        <v>335</v>
      </c>
      <c r="D119" s="255" t="s">
        <v>512</v>
      </c>
      <c r="E119" s="256" t="s">
        <v>6075</v>
      </c>
      <c r="F119" s="257" t="s">
        <v>6076</v>
      </c>
      <c r="G119" s="258" t="s">
        <v>394</v>
      </c>
      <c r="H119" s="259">
        <v>20</v>
      </c>
      <c r="I119" s="260"/>
      <c r="J119" s="261">
        <f>ROUND(I119*H119,2)</f>
        <v>0</v>
      </c>
      <c r="K119" s="257" t="s">
        <v>389</v>
      </c>
      <c r="L119" s="262"/>
      <c r="M119" s="263" t="s">
        <v>5</v>
      </c>
      <c r="N119" s="264" t="s">
        <v>51</v>
      </c>
      <c r="O119" s="49"/>
      <c r="P119" s="213">
        <f>O119*H119</f>
        <v>0</v>
      </c>
      <c r="Q119" s="213">
        <v>0.00018000000000000001</v>
      </c>
      <c r="R119" s="213">
        <f>Q119*H119</f>
        <v>0.0036000000000000003</v>
      </c>
      <c r="S119" s="213">
        <v>0</v>
      </c>
      <c r="T119" s="214">
        <f>S119*H119</f>
        <v>0</v>
      </c>
      <c r="AR119" s="26" t="s">
        <v>738</v>
      </c>
      <c r="AT119" s="26" t="s">
        <v>512</v>
      </c>
      <c r="AU119" s="26" t="s">
        <v>87</v>
      </c>
      <c r="AY119" s="26" t="s">
        <v>281</v>
      </c>
      <c r="BE119" s="215">
        <f>IF(N119="základní",J119,0)</f>
        <v>0</v>
      </c>
      <c r="BF119" s="215">
        <f>IF(N119="snížená",J119,0)</f>
        <v>0</v>
      </c>
      <c r="BG119" s="215">
        <f>IF(N119="zákl. přenesená",J119,0)</f>
        <v>0</v>
      </c>
      <c r="BH119" s="215">
        <f>IF(N119="sníž. přenesená",J119,0)</f>
        <v>0</v>
      </c>
      <c r="BI119" s="215">
        <f>IF(N119="nulová",J119,0)</f>
        <v>0</v>
      </c>
      <c r="BJ119" s="26" t="s">
        <v>24</v>
      </c>
      <c r="BK119" s="215">
        <f>ROUND(I119*H119,2)</f>
        <v>0</v>
      </c>
      <c r="BL119" s="26" t="s">
        <v>354</v>
      </c>
      <c r="BM119" s="26" t="s">
        <v>9396</v>
      </c>
    </row>
    <row r="120" s="1" customFormat="1">
      <c r="B120" s="48"/>
      <c r="D120" s="216" t="s">
        <v>288</v>
      </c>
      <c r="F120" s="217" t="s">
        <v>6078</v>
      </c>
      <c r="I120" s="218"/>
      <c r="L120" s="48"/>
      <c r="M120" s="219"/>
      <c r="N120" s="49"/>
      <c r="O120" s="49"/>
      <c r="P120" s="49"/>
      <c r="Q120" s="49"/>
      <c r="R120" s="49"/>
      <c r="S120" s="49"/>
      <c r="T120" s="87"/>
      <c r="AT120" s="26" t="s">
        <v>288</v>
      </c>
      <c r="AU120" s="26" t="s">
        <v>87</v>
      </c>
    </row>
    <row r="121" s="1" customFormat="1" ht="16.5" customHeight="1">
      <c r="B121" s="203"/>
      <c r="C121" s="255" t="s">
        <v>340</v>
      </c>
      <c r="D121" s="255" t="s">
        <v>512</v>
      </c>
      <c r="E121" s="256" t="s">
        <v>6080</v>
      </c>
      <c r="F121" s="257" t="s">
        <v>6081</v>
      </c>
      <c r="G121" s="258" t="s">
        <v>394</v>
      </c>
      <c r="H121" s="259">
        <v>20</v>
      </c>
      <c r="I121" s="260"/>
      <c r="J121" s="261">
        <f>ROUND(I121*H121,2)</f>
        <v>0</v>
      </c>
      <c r="K121" s="257" t="s">
        <v>389</v>
      </c>
      <c r="L121" s="262"/>
      <c r="M121" s="263" t="s">
        <v>5</v>
      </c>
      <c r="N121" s="264" t="s">
        <v>51</v>
      </c>
      <c r="O121" s="49"/>
      <c r="P121" s="213">
        <f>O121*H121</f>
        <v>0</v>
      </c>
      <c r="Q121" s="213">
        <v>0.00027</v>
      </c>
      <c r="R121" s="213">
        <f>Q121*H121</f>
        <v>0.0054000000000000003</v>
      </c>
      <c r="S121" s="213">
        <v>0</v>
      </c>
      <c r="T121" s="214">
        <f>S121*H121</f>
        <v>0</v>
      </c>
      <c r="AR121" s="26" t="s">
        <v>738</v>
      </c>
      <c r="AT121" s="26" t="s">
        <v>512</v>
      </c>
      <c r="AU121" s="26" t="s">
        <v>87</v>
      </c>
      <c r="AY121" s="26" t="s">
        <v>281</v>
      </c>
      <c r="BE121" s="215">
        <f>IF(N121="základní",J121,0)</f>
        <v>0</v>
      </c>
      <c r="BF121" s="215">
        <f>IF(N121="snížená",J121,0)</f>
        <v>0</v>
      </c>
      <c r="BG121" s="215">
        <f>IF(N121="zákl. přenesená",J121,0)</f>
        <v>0</v>
      </c>
      <c r="BH121" s="215">
        <f>IF(N121="sníž. přenesená",J121,0)</f>
        <v>0</v>
      </c>
      <c r="BI121" s="215">
        <f>IF(N121="nulová",J121,0)</f>
        <v>0</v>
      </c>
      <c r="BJ121" s="26" t="s">
        <v>24</v>
      </c>
      <c r="BK121" s="215">
        <f>ROUND(I121*H121,2)</f>
        <v>0</v>
      </c>
      <c r="BL121" s="26" t="s">
        <v>354</v>
      </c>
      <c r="BM121" s="26" t="s">
        <v>9397</v>
      </c>
    </row>
    <row r="122" s="1" customFormat="1">
      <c r="B122" s="48"/>
      <c r="D122" s="216" t="s">
        <v>288</v>
      </c>
      <c r="F122" s="217" t="s">
        <v>6083</v>
      </c>
      <c r="I122" s="218"/>
      <c r="L122" s="48"/>
      <c r="M122" s="219"/>
      <c r="N122" s="49"/>
      <c r="O122" s="49"/>
      <c r="P122" s="49"/>
      <c r="Q122" s="49"/>
      <c r="R122" s="49"/>
      <c r="S122" s="49"/>
      <c r="T122" s="87"/>
      <c r="AT122" s="26" t="s">
        <v>288</v>
      </c>
      <c r="AU122" s="26" t="s">
        <v>87</v>
      </c>
    </row>
    <row r="123" s="10" customFormat="1" ht="29.88" customHeight="1">
      <c r="B123" s="192"/>
      <c r="D123" s="193" t="s">
        <v>79</v>
      </c>
      <c r="E123" s="230" t="s">
        <v>6145</v>
      </c>
      <c r="F123" s="230" t="s">
        <v>6146</v>
      </c>
      <c r="I123" s="195"/>
      <c r="J123" s="231">
        <f>BK123</f>
        <v>0</v>
      </c>
      <c r="L123" s="192"/>
      <c r="M123" s="197"/>
      <c r="N123" s="198"/>
      <c r="O123" s="198"/>
      <c r="P123" s="199">
        <f>SUM(P124:P127)</f>
        <v>0</v>
      </c>
      <c r="Q123" s="198"/>
      <c r="R123" s="199">
        <f>SUM(R124:R127)</f>
        <v>0</v>
      </c>
      <c r="S123" s="198"/>
      <c r="T123" s="200">
        <f>SUM(T124:T127)</f>
        <v>0</v>
      </c>
      <c r="AR123" s="193" t="s">
        <v>87</v>
      </c>
      <c r="AT123" s="201" t="s">
        <v>79</v>
      </c>
      <c r="AU123" s="201" t="s">
        <v>24</v>
      </c>
      <c r="AY123" s="193" t="s">
        <v>281</v>
      </c>
      <c r="BK123" s="202">
        <f>SUM(BK124:BK127)</f>
        <v>0</v>
      </c>
    </row>
    <row r="124" s="1" customFormat="1" ht="25.5" customHeight="1">
      <c r="B124" s="203"/>
      <c r="C124" s="204" t="s">
        <v>345</v>
      </c>
      <c r="D124" s="204" t="s">
        <v>282</v>
      </c>
      <c r="E124" s="205" t="s">
        <v>6152</v>
      </c>
      <c r="F124" s="206" t="s">
        <v>6153</v>
      </c>
      <c r="G124" s="207" t="s">
        <v>515</v>
      </c>
      <c r="H124" s="208">
        <v>4</v>
      </c>
      <c r="I124" s="209"/>
      <c r="J124" s="210">
        <f>ROUND(I124*H124,2)</f>
        <v>0</v>
      </c>
      <c r="K124" s="206" t="s">
        <v>389</v>
      </c>
      <c r="L124" s="48"/>
      <c r="M124" s="211" t="s">
        <v>5</v>
      </c>
      <c r="N124" s="212" t="s">
        <v>51</v>
      </c>
      <c r="O124" s="49"/>
      <c r="P124" s="213">
        <f>O124*H124</f>
        <v>0</v>
      </c>
      <c r="Q124" s="213">
        <v>0</v>
      </c>
      <c r="R124" s="213">
        <f>Q124*H124</f>
        <v>0</v>
      </c>
      <c r="S124" s="213">
        <v>0</v>
      </c>
      <c r="T124" s="214">
        <f>S124*H124</f>
        <v>0</v>
      </c>
      <c r="AR124" s="26" t="s">
        <v>354</v>
      </c>
      <c r="AT124" s="26" t="s">
        <v>282</v>
      </c>
      <c r="AU124" s="26" t="s">
        <v>87</v>
      </c>
      <c r="AY124" s="26" t="s">
        <v>281</v>
      </c>
      <c r="BE124" s="215">
        <f>IF(N124="základní",J124,0)</f>
        <v>0</v>
      </c>
      <c r="BF124" s="215">
        <f>IF(N124="snížená",J124,0)</f>
        <v>0</v>
      </c>
      <c r="BG124" s="215">
        <f>IF(N124="zákl. přenesená",J124,0)</f>
        <v>0</v>
      </c>
      <c r="BH124" s="215">
        <f>IF(N124="sníž. přenesená",J124,0)</f>
        <v>0</v>
      </c>
      <c r="BI124" s="215">
        <f>IF(N124="nulová",J124,0)</f>
        <v>0</v>
      </c>
      <c r="BJ124" s="26" t="s">
        <v>24</v>
      </c>
      <c r="BK124" s="215">
        <f>ROUND(I124*H124,2)</f>
        <v>0</v>
      </c>
      <c r="BL124" s="26" t="s">
        <v>354</v>
      </c>
      <c r="BM124" s="26" t="s">
        <v>9398</v>
      </c>
    </row>
    <row r="125" s="1" customFormat="1">
      <c r="B125" s="48"/>
      <c r="D125" s="216" t="s">
        <v>288</v>
      </c>
      <c r="F125" s="217" t="s">
        <v>6153</v>
      </c>
      <c r="I125" s="218"/>
      <c r="L125" s="48"/>
      <c r="M125" s="219"/>
      <c r="N125" s="49"/>
      <c r="O125" s="49"/>
      <c r="P125" s="49"/>
      <c r="Q125" s="49"/>
      <c r="R125" s="49"/>
      <c r="S125" s="49"/>
      <c r="T125" s="87"/>
      <c r="AT125" s="26" t="s">
        <v>288</v>
      </c>
      <c r="AU125" s="26" t="s">
        <v>87</v>
      </c>
    </row>
    <row r="126" s="1" customFormat="1" ht="25.5" customHeight="1">
      <c r="B126" s="203"/>
      <c r="C126" s="204" t="s">
        <v>11</v>
      </c>
      <c r="D126" s="204" t="s">
        <v>282</v>
      </c>
      <c r="E126" s="205" t="s">
        <v>6156</v>
      </c>
      <c r="F126" s="206" t="s">
        <v>6157</v>
      </c>
      <c r="G126" s="207" t="s">
        <v>515</v>
      </c>
      <c r="H126" s="208">
        <v>4</v>
      </c>
      <c r="I126" s="209"/>
      <c r="J126" s="210">
        <f>ROUND(I126*H126,2)</f>
        <v>0</v>
      </c>
      <c r="K126" s="206" t="s">
        <v>389</v>
      </c>
      <c r="L126" s="48"/>
      <c r="M126" s="211" t="s">
        <v>5</v>
      </c>
      <c r="N126" s="212" t="s">
        <v>51</v>
      </c>
      <c r="O126" s="49"/>
      <c r="P126" s="213">
        <f>O126*H126</f>
        <v>0</v>
      </c>
      <c r="Q126" s="213">
        <v>0</v>
      </c>
      <c r="R126" s="213">
        <f>Q126*H126</f>
        <v>0</v>
      </c>
      <c r="S126" s="213">
        <v>0</v>
      </c>
      <c r="T126" s="214">
        <f>S126*H126</f>
        <v>0</v>
      </c>
      <c r="AR126" s="26" t="s">
        <v>354</v>
      </c>
      <c r="AT126" s="26" t="s">
        <v>282</v>
      </c>
      <c r="AU126" s="26" t="s">
        <v>87</v>
      </c>
      <c r="AY126" s="26" t="s">
        <v>281</v>
      </c>
      <c r="BE126" s="215">
        <f>IF(N126="základní",J126,0)</f>
        <v>0</v>
      </c>
      <c r="BF126" s="215">
        <f>IF(N126="snížená",J126,0)</f>
        <v>0</v>
      </c>
      <c r="BG126" s="215">
        <f>IF(N126="zákl. přenesená",J126,0)</f>
        <v>0</v>
      </c>
      <c r="BH126" s="215">
        <f>IF(N126="sníž. přenesená",J126,0)</f>
        <v>0</v>
      </c>
      <c r="BI126" s="215">
        <f>IF(N126="nulová",J126,0)</f>
        <v>0</v>
      </c>
      <c r="BJ126" s="26" t="s">
        <v>24</v>
      </c>
      <c r="BK126" s="215">
        <f>ROUND(I126*H126,2)</f>
        <v>0</v>
      </c>
      <c r="BL126" s="26" t="s">
        <v>354</v>
      </c>
      <c r="BM126" s="26" t="s">
        <v>9399</v>
      </c>
    </row>
    <row r="127" s="1" customFormat="1">
      <c r="B127" s="48"/>
      <c r="D127" s="216" t="s">
        <v>288</v>
      </c>
      <c r="F127" s="217" t="s">
        <v>6157</v>
      </c>
      <c r="I127" s="218"/>
      <c r="L127" s="48"/>
      <c r="M127" s="219"/>
      <c r="N127" s="49"/>
      <c r="O127" s="49"/>
      <c r="P127" s="49"/>
      <c r="Q127" s="49"/>
      <c r="R127" s="49"/>
      <c r="S127" s="49"/>
      <c r="T127" s="87"/>
      <c r="AT127" s="26" t="s">
        <v>288</v>
      </c>
      <c r="AU127" s="26" t="s">
        <v>87</v>
      </c>
    </row>
    <row r="128" s="10" customFormat="1" ht="29.88" customHeight="1">
      <c r="B128" s="192"/>
      <c r="D128" s="193" t="s">
        <v>79</v>
      </c>
      <c r="E128" s="230" t="s">
        <v>6169</v>
      </c>
      <c r="F128" s="230" t="s">
        <v>6170</v>
      </c>
      <c r="I128" s="195"/>
      <c r="J128" s="231">
        <f>BK128</f>
        <v>0</v>
      </c>
      <c r="L128" s="192"/>
      <c r="M128" s="197"/>
      <c r="N128" s="198"/>
      <c r="O128" s="198"/>
      <c r="P128" s="199">
        <f>SUM(P129:P149)</f>
        <v>0</v>
      </c>
      <c r="Q128" s="198"/>
      <c r="R128" s="199">
        <f>SUM(R129:R149)</f>
        <v>0.00332</v>
      </c>
      <c r="S128" s="198"/>
      <c r="T128" s="200">
        <f>SUM(T129:T149)</f>
        <v>0</v>
      </c>
      <c r="AR128" s="193" t="s">
        <v>87</v>
      </c>
      <c r="AT128" s="201" t="s">
        <v>79</v>
      </c>
      <c r="AU128" s="201" t="s">
        <v>24</v>
      </c>
      <c r="AY128" s="193" t="s">
        <v>281</v>
      </c>
      <c r="BK128" s="202">
        <f>SUM(BK129:BK149)</f>
        <v>0</v>
      </c>
    </row>
    <row r="129" s="1" customFormat="1" ht="16.5" customHeight="1">
      <c r="B129" s="203"/>
      <c r="C129" s="204" t="s">
        <v>354</v>
      </c>
      <c r="D129" s="204" t="s">
        <v>282</v>
      </c>
      <c r="E129" s="205" t="s">
        <v>9400</v>
      </c>
      <c r="F129" s="206" t="s">
        <v>9401</v>
      </c>
      <c r="G129" s="207" t="s">
        <v>515</v>
      </c>
      <c r="H129" s="208">
        <v>1</v>
      </c>
      <c r="I129" s="209"/>
      <c r="J129" s="210">
        <f>ROUND(I129*H129,2)</f>
        <v>0</v>
      </c>
      <c r="K129" s="206" t="s">
        <v>389</v>
      </c>
      <c r="L129" s="48"/>
      <c r="M129" s="211" t="s">
        <v>5</v>
      </c>
      <c r="N129" s="212" t="s">
        <v>51</v>
      </c>
      <c r="O129" s="49"/>
      <c r="P129" s="213">
        <f>O129*H129</f>
        <v>0</v>
      </c>
      <c r="Q129" s="213">
        <v>0</v>
      </c>
      <c r="R129" s="213">
        <f>Q129*H129</f>
        <v>0</v>
      </c>
      <c r="S129" s="213">
        <v>0</v>
      </c>
      <c r="T129" s="214">
        <f>S129*H129</f>
        <v>0</v>
      </c>
      <c r="AR129" s="26" t="s">
        <v>24</v>
      </c>
      <c r="AT129" s="26" t="s">
        <v>282</v>
      </c>
      <c r="AU129" s="26" t="s">
        <v>87</v>
      </c>
      <c r="AY129" s="26" t="s">
        <v>281</v>
      </c>
      <c r="BE129" s="215">
        <f>IF(N129="základní",J129,0)</f>
        <v>0</v>
      </c>
      <c r="BF129" s="215">
        <f>IF(N129="snížená",J129,0)</f>
        <v>0</v>
      </c>
      <c r="BG129" s="215">
        <f>IF(N129="zákl. přenesená",J129,0)</f>
        <v>0</v>
      </c>
      <c r="BH129" s="215">
        <f>IF(N129="sníž. přenesená",J129,0)</f>
        <v>0</v>
      </c>
      <c r="BI129" s="215">
        <f>IF(N129="nulová",J129,0)</f>
        <v>0</v>
      </c>
      <c r="BJ129" s="26" t="s">
        <v>24</v>
      </c>
      <c r="BK129" s="215">
        <f>ROUND(I129*H129,2)</f>
        <v>0</v>
      </c>
      <c r="BL129" s="26" t="s">
        <v>24</v>
      </c>
      <c r="BM129" s="26" t="s">
        <v>9402</v>
      </c>
    </row>
    <row r="130" s="1" customFormat="1">
      <c r="B130" s="48"/>
      <c r="D130" s="216" t="s">
        <v>288</v>
      </c>
      <c r="F130" s="217" t="s">
        <v>9403</v>
      </c>
      <c r="I130" s="218"/>
      <c r="L130" s="48"/>
      <c r="M130" s="219"/>
      <c r="N130" s="49"/>
      <c r="O130" s="49"/>
      <c r="P130" s="49"/>
      <c r="Q130" s="49"/>
      <c r="R130" s="49"/>
      <c r="S130" s="49"/>
      <c r="T130" s="87"/>
      <c r="AT130" s="26" t="s">
        <v>288</v>
      </c>
      <c r="AU130" s="26" t="s">
        <v>87</v>
      </c>
    </row>
    <row r="131" s="1" customFormat="1" ht="16.5" customHeight="1">
      <c r="B131" s="203"/>
      <c r="C131" s="255" t="s">
        <v>359</v>
      </c>
      <c r="D131" s="255" t="s">
        <v>512</v>
      </c>
      <c r="E131" s="256" t="s">
        <v>9404</v>
      </c>
      <c r="F131" s="257" t="s">
        <v>9405</v>
      </c>
      <c r="G131" s="258" t="s">
        <v>515</v>
      </c>
      <c r="H131" s="259">
        <v>1</v>
      </c>
      <c r="I131" s="260"/>
      <c r="J131" s="261">
        <f>ROUND(I131*H131,2)</f>
        <v>0</v>
      </c>
      <c r="K131" s="257" t="s">
        <v>5</v>
      </c>
      <c r="L131" s="262"/>
      <c r="M131" s="263" t="s">
        <v>5</v>
      </c>
      <c r="N131" s="264" t="s">
        <v>51</v>
      </c>
      <c r="O131" s="49"/>
      <c r="P131" s="213">
        <f>O131*H131</f>
        <v>0</v>
      </c>
      <c r="Q131" s="213">
        <v>5.0000000000000002E-05</v>
      </c>
      <c r="R131" s="213">
        <f>Q131*H131</f>
        <v>5.0000000000000002E-05</v>
      </c>
      <c r="S131" s="213">
        <v>0</v>
      </c>
      <c r="T131" s="214">
        <f>S131*H131</f>
        <v>0</v>
      </c>
      <c r="AR131" s="26" t="s">
        <v>738</v>
      </c>
      <c r="AT131" s="26" t="s">
        <v>512</v>
      </c>
      <c r="AU131" s="26" t="s">
        <v>87</v>
      </c>
      <c r="AY131" s="26" t="s">
        <v>281</v>
      </c>
      <c r="BE131" s="215">
        <f>IF(N131="základní",J131,0)</f>
        <v>0</v>
      </c>
      <c r="BF131" s="215">
        <f>IF(N131="snížená",J131,0)</f>
        <v>0</v>
      </c>
      <c r="BG131" s="215">
        <f>IF(N131="zákl. přenesená",J131,0)</f>
        <v>0</v>
      </c>
      <c r="BH131" s="215">
        <f>IF(N131="sníž. přenesená",J131,0)</f>
        <v>0</v>
      </c>
      <c r="BI131" s="215">
        <f>IF(N131="nulová",J131,0)</f>
        <v>0</v>
      </c>
      <c r="BJ131" s="26" t="s">
        <v>24</v>
      </c>
      <c r="BK131" s="215">
        <f>ROUND(I131*H131,2)</f>
        <v>0</v>
      </c>
      <c r="BL131" s="26" t="s">
        <v>354</v>
      </c>
      <c r="BM131" s="26" t="s">
        <v>9406</v>
      </c>
    </row>
    <row r="132" s="1" customFormat="1">
      <c r="B132" s="48"/>
      <c r="D132" s="216" t="s">
        <v>288</v>
      </c>
      <c r="F132" s="217" t="s">
        <v>9407</v>
      </c>
      <c r="I132" s="218"/>
      <c r="L132" s="48"/>
      <c r="M132" s="219"/>
      <c r="N132" s="49"/>
      <c r="O132" s="49"/>
      <c r="P132" s="49"/>
      <c r="Q132" s="49"/>
      <c r="R132" s="49"/>
      <c r="S132" s="49"/>
      <c r="T132" s="87"/>
      <c r="AT132" s="26" t="s">
        <v>288</v>
      </c>
      <c r="AU132" s="26" t="s">
        <v>87</v>
      </c>
    </row>
    <row r="133" s="1" customFormat="1" ht="16.5" customHeight="1">
      <c r="B133" s="203"/>
      <c r="C133" s="204" t="s">
        <v>365</v>
      </c>
      <c r="D133" s="204" t="s">
        <v>282</v>
      </c>
      <c r="E133" s="205" t="s">
        <v>6370</v>
      </c>
      <c r="F133" s="206" t="s">
        <v>6371</v>
      </c>
      <c r="G133" s="207" t="s">
        <v>515</v>
      </c>
      <c r="H133" s="208">
        <v>6</v>
      </c>
      <c r="I133" s="209"/>
      <c r="J133" s="210">
        <f>ROUND(I133*H133,2)</f>
        <v>0</v>
      </c>
      <c r="K133" s="206" t="s">
        <v>389</v>
      </c>
      <c r="L133" s="48"/>
      <c r="M133" s="211" t="s">
        <v>5</v>
      </c>
      <c r="N133" s="212" t="s">
        <v>51</v>
      </c>
      <c r="O133" s="49"/>
      <c r="P133" s="213">
        <f>O133*H133</f>
        <v>0</v>
      </c>
      <c r="Q133" s="213">
        <v>0</v>
      </c>
      <c r="R133" s="213">
        <f>Q133*H133</f>
        <v>0</v>
      </c>
      <c r="S133" s="213">
        <v>0</v>
      </c>
      <c r="T133" s="214">
        <f>S133*H133</f>
        <v>0</v>
      </c>
      <c r="AR133" s="26" t="s">
        <v>354</v>
      </c>
      <c r="AT133" s="26" t="s">
        <v>282</v>
      </c>
      <c r="AU133" s="26" t="s">
        <v>87</v>
      </c>
      <c r="AY133" s="26" t="s">
        <v>281</v>
      </c>
      <c r="BE133" s="215">
        <f>IF(N133="základní",J133,0)</f>
        <v>0</v>
      </c>
      <c r="BF133" s="215">
        <f>IF(N133="snížená",J133,0)</f>
        <v>0</v>
      </c>
      <c r="BG133" s="215">
        <f>IF(N133="zákl. přenesená",J133,0)</f>
        <v>0</v>
      </c>
      <c r="BH133" s="215">
        <f>IF(N133="sníž. přenesená",J133,0)</f>
        <v>0</v>
      </c>
      <c r="BI133" s="215">
        <f>IF(N133="nulová",J133,0)</f>
        <v>0</v>
      </c>
      <c r="BJ133" s="26" t="s">
        <v>24</v>
      </c>
      <c r="BK133" s="215">
        <f>ROUND(I133*H133,2)</f>
        <v>0</v>
      </c>
      <c r="BL133" s="26" t="s">
        <v>354</v>
      </c>
      <c r="BM133" s="26" t="s">
        <v>9408</v>
      </c>
    </row>
    <row r="134" s="1" customFormat="1">
      <c r="B134" s="48"/>
      <c r="D134" s="216" t="s">
        <v>288</v>
      </c>
      <c r="F134" s="217" t="s">
        <v>6371</v>
      </c>
      <c r="I134" s="218"/>
      <c r="L134" s="48"/>
      <c r="M134" s="219"/>
      <c r="N134" s="49"/>
      <c r="O134" s="49"/>
      <c r="P134" s="49"/>
      <c r="Q134" s="49"/>
      <c r="R134" s="49"/>
      <c r="S134" s="49"/>
      <c r="T134" s="87"/>
      <c r="AT134" s="26" t="s">
        <v>288</v>
      </c>
      <c r="AU134" s="26" t="s">
        <v>87</v>
      </c>
    </row>
    <row r="135" s="13" customFormat="1">
      <c r="B135" s="239"/>
      <c r="D135" s="216" t="s">
        <v>402</v>
      </c>
      <c r="E135" s="240" t="s">
        <v>5</v>
      </c>
      <c r="F135" s="241" t="s">
        <v>9409</v>
      </c>
      <c r="H135" s="242">
        <v>6</v>
      </c>
      <c r="I135" s="243"/>
      <c r="L135" s="239"/>
      <c r="M135" s="244"/>
      <c r="N135" s="245"/>
      <c r="O135" s="245"/>
      <c r="P135" s="245"/>
      <c r="Q135" s="245"/>
      <c r="R135" s="245"/>
      <c r="S135" s="245"/>
      <c r="T135" s="246"/>
      <c r="AT135" s="240" t="s">
        <v>402</v>
      </c>
      <c r="AU135" s="240" t="s">
        <v>87</v>
      </c>
      <c r="AV135" s="13" t="s">
        <v>87</v>
      </c>
      <c r="AW135" s="13" t="s">
        <v>43</v>
      </c>
      <c r="AX135" s="13" t="s">
        <v>80</v>
      </c>
      <c r="AY135" s="240" t="s">
        <v>281</v>
      </c>
    </row>
    <row r="136" s="1" customFormat="1" ht="16.5" customHeight="1">
      <c r="B136" s="203"/>
      <c r="C136" s="255" t="s">
        <v>370</v>
      </c>
      <c r="D136" s="255" t="s">
        <v>512</v>
      </c>
      <c r="E136" s="256" t="s">
        <v>6378</v>
      </c>
      <c r="F136" s="257" t="s">
        <v>6379</v>
      </c>
      <c r="G136" s="258" t="s">
        <v>515</v>
      </c>
      <c r="H136" s="259">
        <v>2</v>
      </c>
      <c r="I136" s="260"/>
      <c r="J136" s="261">
        <f>ROUND(I136*H136,2)</f>
        <v>0</v>
      </c>
      <c r="K136" s="257" t="s">
        <v>389</v>
      </c>
      <c r="L136" s="262"/>
      <c r="M136" s="263" t="s">
        <v>5</v>
      </c>
      <c r="N136" s="264" t="s">
        <v>51</v>
      </c>
      <c r="O136" s="49"/>
      <c r="P136" s="213">
        <f>O136*H136</f>
        <v>0</v>
      </c>
      <c r="Q136" s="213">
        <v>0.00040000000000000002</v>
      </c>
      <c r="R136" s="213">
        <f>Q136*H136</f>
        <v>0.00080000000000000004</v>
      </c>
      <c r="S136" s="213">
        <v>0</v>
      </c>
      <c r="T136" s="214">
        <f>S136*H136</f>
        <v>0</v>
      </c>
      <c r="AR136" s="26" t="s">
        <v>738</v>
      </c>
      <c r="AT136" s="26" t="s">
        <v>512</v>
      </c>
      <c r="AU136" s="26" t="s">
        <v>87</v>
      </c>
      <c r="AY136" s="26" t="s">
        <v>281</v>
      </c>
      <c r="BE136" s="215">
        <f>IF(N136="základní",J136,0)</f>
        <v>0</v>
      </c>
      <c r="BF136" s="215">
        <f>IF(N136="snížená",J136,0)</f>
        <v>0</v>
      </c>
      <c r="BG136" s="215">
        <f>IF(N136="zákl. přenesená",J136,0)</f>
        <v>0</v>
      </c>
      <c r="BH136" s="215">
        <f>IF(N136="sníž. přenesená",J136,0)</f>
        <v>0</v>
      </c>
      <c r="BI136" s="215">
        <f>IF(N136="nulová",J136,0)</f>
        <v>0</v>
      </c>
      <c r="BJ136" s="26" t="s">
        <v>24</v>
      </c>
      <c r="BK136" s="215">
        <f>ROUND(I136*H136,2)</f>
        <v>0</v>
      </c>
      <c r="BL136" s="26" t="s">
        <v>354</v>
      </c>
      <c r="BM136" s="26" t="s">
        <v>9410</v>
      </c>
    </row>
    <row r="137" s="1" customFormat="1">
      <c r="B137" s="48"/>
      <c r="D137" s="216" t="s">
        <v>288</v>
      </c>
      <c r="F137" s="217" t="s">
        <v>6379</v>
      </c>
      <c r="I137" s="218"/>
      <c r="L137" s="48"/>
      <c r="M137" s="219"/>
      <c r="N137" s="49"/>
      <c r="O137" s="49"/>
      <c r="P137" s="49"/>
      <c r="Q137" s="49"/>
      <c r="R137" s="49"/>
      <c r="S137" s="49"/>
      <c r="T137" s="87"/>
      <c r="AT137" s="26" t="s">
        <v>288</v>
      </c>
      <c r="AU137" s="26" t="s">
        <v>87</v>
      </c>
    </row>
    <row r="138" s="1" customFormat="1" ht="16.5" customHeight="1">
      <c r="B138" s="203"/>
      <c r="C138" s="255" t="s">
        <v>655</v>
      </c>
      <c r="D138" s="255" t="s">
        <v>512</v>
      </c>
      <c r="E138" s="256" t="s">
        <v>6386</v>
      </c>
      <c r="F138" s="257" t="s">
        <v>6387</v>
      </c>
      <c r="G138" s="258" t="s">
        <v>515</v>
      </c>
      <c r="H138" s="259">
        <v>1</v>
      </c>
      <c r="I138" s="260"/>
      <c r="J138" s="261">
        <f>ROUND(I138*H138,2)</f>
        <v>0</v>
      </c>
      <c r="K138" s="257" t="s">
        <v>389</v>
      </c>
      <c r="L138" s="262"/>
      <c r="M138" s="263" t="s">
        <v>5</v>
      </c>
      <c r="N138" s="264" t="s">
        <v>51</v>
      </c>
      <c r="O138" s="49"/>
      <c r="P138" s="213">
        <f>O138*H138</f>
        <v>0</v>
      </c>
      <c r="Q138" s="213">
        <v>0.00040000000000000002</v>
      </c>
      <c r="R138" s="213">
        <f>Q138*H138</f>
        <v>0.00040000000000000002</v>
      </c>
      <c r="S138" s="213">
        <v>0</v>
      </c>
      <c r="T138" s="214">
        <f>S138*H138</f>
        <v>0</v>
      </c>
      <c r="AR138" s="26" t="s">
        <v>738</v>
      </c>
      <c r="AT138" s="26" t="s">
        <v>512</v>
      </c>
      <c r="AU138" s="26" t="s">
        <v>87</v>
      </c>
      <c r="AY138" s="26" t="s">
        <v>281</v>
      </c>
      <c r="BE138" s="215">
        <f>IF(N138="základní",J138,0)</f>
        <v>0</v>
      </c>
      <c r="BF138" s="215">
        <f>IF(N138="snížená",J138,0)</f>
        <v>0</v>
      </c>
      <c r="BG138" s="215">
        <f>IF(N138="zákl. přenesená",J138,0)</f>
        <v>0</v>
      </c>
      <c r="BH138" s="215">
        <f>IF(N138="sníž. přenesená",J138,0)</f>
        <v>0</v>
      </c>
      <c r="BI138" s="215">
        <f>IF(N138="nulová",J138,0)</f>
        <v>0</v>
      </c>
      <c r="BJ138" s="26" t="s">
        <v>24</v>
      </c>
      <c r="BK138" s="215">
        <f>ROUND(I138*H138,2)</f>
        <v>0</v>
      </c>
      <c r="BL138" s="26" t="s">
        <v>354</v>
      </c>
      <c r="BM138" s="26" t="s">
        <v>9411</v>
      </c>
    </row>
    <row r="139" s="1" customFormat="1">
      <c r="B139" s="48"/>
      <c r="D139" s="216" t="s">
        <v>288</v>
      </c>
      <c r="F139" s="217" t="s">
        <v>6389</v>
      </c>
      <c r="I139" s="218"/>
      <c r="L139" s="48"/>
      <c r="M139" s="219"/>
      <c r="N139" s="49"/>
      <c r="O139" s="49"/>
      <c r="P139" s="49"/>
      <c r="Q139" s="49"/>
      <c r="R139" s="49"/>
      <c r="S139" s="49"/>
      <c r="T139" s="87"/>
      <c r="AT139" s="26" t="s">
        <v>288</v>
      </c>
      <c r="AU139" s="26" t="s">
        <v>87</v>
      </c>
    </row>
    <row r="140" s="1" customFormat="1" ht="16.5" customHeight="1">
      <c r="B140" s="203"/>
      <c r="C140" s="255" t="s">
        <v>10</v>
      </c>
      <c r="D140" s="255" t="s">
        <v>512</v>
      </c>
      <c r="E140" s="256" t="s">
        <v>6417</v>
      </c>
      <c r="F140" s="257" t="s">
        <v>6418</v>
      </c>
      <c r="G140" s="258" t="s">
        <v>515</v>
      </c>
      <c r="H140" s="259">
        <v>3</v>
      </c>
      <c r="I140" s="260"/>
      <c r="J140" s="261">
        <f>ROUND(I140*H140,2)</f>
        <v>0</v>
      </c>
      <c r="K140" s="257" t="s">
        <v>389</v>
      </c>
      <c r="L140" s="262"/>
      <c r="M140" s="263" t="s">
        <v>5</v>
      </c>
      <c r="N140" s="264" t="s">
        <v>51</v>
      </c>
      <c r="O140" s="49"/>
      <c r="P140" s="213">
        <f>O140*H140</f>
        <v>0</v>
      </c>
      <c r="Q140" s="213">
        <v>0.00040000000000000002</v>
      </c>
      <c r="R140" s="213">
        <f>Q140*H140</f>
        <v>0.0012000000000000001</v>
      </c>
      <c r="S140" s="213">
        <v>0</v>
      </c>
      <c r="T140" s="214">
        <f>S140*H140</f>
        <v>0</v>
      </c>
      <c r="AR140" s="26" t="s">
        <v>738</v>
      </c>
      <c r="AT140" s="26" t="s">
        <v>512</v>
      </c>
      <c r="AU140" s="26" t="s">
        <v>87</v>
      </c>
      <c r="AY140" s="26" t="s">
        <v>281</v>
      </c>
      <c r="BE140" s="215">
        <f>IF(N140="základní",J140,0)</f>
        <v>0</v>
      </c>
      <c r="BF140" s="215">
        <f>IF(N140="snížená",J140,0)</f>
        <v>0</v>
      </c>
      <c r="BG140" s="215">
        <f>IF(N140="zákl. přenesená",J140,0)</f>
        <v>0</v>
      </c>
      <c r="BH140" s="215">
        <f>IF(N140="sníž. přenesená",J140,0)</f>
        <v>0</v>
      </c>
      <c r="BI140" s="215">
        <f>IF(N140="nulová",J140,0)</f>
        <v>0</v>
      </c>
      <c r="BJ140" s="26" t="s">
        <v>24</v>
      </c>
      <c r="BK140" s="215">
        <f>ROUND(I140*H140,2)</f>
        <v>0</v>
      </c>
      <c r="BL140" s="26" t="s">
        <v>354</v>
      </c>
      <c r="BM140" s="26" t="s">
        <v>9412</v>
      </c>
    </row>
    <row r="141" s="1" customFormat="1">
      <c r="B141" s="48"/>
      <c r="D141" s="216" t="s">
        <v>288</v>
      </c>
      <c r="F141" s="217" t="s">
        <v>6420</v>
      </c>
      <c r="I141" s="218"/>
      <c r="L141" s="48"/>
      <c r="M141" s="219"/>
      <c r="N141" s="49"/>
      <c r="O141" s="49"/>
      <c r="P141" s="49"/>
      <c r="Q141" s="49"/>
      <c r="R141" s="49"/>
      <c r="S141" s="49"/>
      <c r="T141" s="87"/>
      <c r="AT141" s="26" t="s">
        <v>288</v>
      </c>
      <c r="AU141" s="26" t="s">
        <v>87</v>
      </c>
    </row>
    <row r="142" s="1" customFormat="1" ht="16.5" customHeight="1">
      <c r="B142" s="203"/>
      <c r="C142" s="204" t="s">
        <v>670</v>
      </c>
      <c r="D142" s="204" t="s">
        <v>282</v>
      </c>
      <c r="E142" s="205" t="s">
        <v>6400</v>
      </c>
      <c r="F142" s="206" t="s">
        <v>6401</v>
      </c>
      <c r="G142" s="207" t="s">
        <v>515</v>
      </c>
      <c r="H142" s="208">
        <v>1</v>
      </c>
      <c r="I142" s="209"/>
      <c r="J142" s="210">
        <f>ROUND(I142*H142,2)</f>
        <v>0</v>
      </c>
      <c r="K142" s="206" t="s">
        <v>389</v>
      </c>
      <c r="L142" s="48"/>
      <c r="M142" s="211" t="s">
        <v>5</v>
      </c>
      <c r="N142" s="212" t="s">
        <v>51</v>
      </c>
      <c r="O142" s="49"/>
      <c r="P142" s="213">
        <f>O142*H142</f>
        <v>0</v>
      </c>
      <c r="Q142" s="213">
        <v>0</v>
      </c>
      <c r="R142" s="213">
        <f>Q142*H142</f>
        <v>0</v>
      </c>
      <c r="S142" s="213">
        <v>0</v>
      </c>
      <c r="T142" s="214">
        <f>S142*H142</f>
        <v>0</v>
      </c>
      <c r="AR142" s="26" t="s">
        <v>354</v>
      </c>
      <c r="AT142" s="26" t="s">
        <v>282</v>
      </c>
      <c r="AU142" s="26" t="s">
        <v>87</v>
      </c>
      <c r="AY142" s="26" t="s">
        <v>281</v>
      </c>
      <c r="BE142" s="215">
        <f>IF(N142="základní",J142,0)</f>
        <v>0</v>
      </c>
      <c r="BF142" s="215">
        <f>IF(N142="snížená",J142,0)</f>
        <v>0</v>
      </c>
      <c r="BG142" s="215">
        <f>IF(N142="zákl. přenesená",J142,0)</f>
        <v>0</v>
      </c>
      <c r="BH142" s="215">
        <f>IF(N142="sníž. přenesená",J142,0)</f>
        <v>0</v>
      </c>
      <c r="BI142" s="215">
        <f>IF(N142="nulová",J142,0)</f>
        <v>0</v>
      </c>
      <c r="BJ142" s="26" t="s">
        <v>24</v>
      </c>
      <c r="BK142" s="215">
        <f>ROUND(I142*H142,2)</f>
        <v>0</v>
      </c>
      <c r="BL142" s="26" t="s">
        <v>354</v>
      </c>
      <c r="BM142" s="26" t="s">
        <v>9413</v>
      </c>
    </row>
    <row r="143" s="1" customFormat="1">
      <c r="B143" s="48"/>
      <c r="D143" s="216" t="s">
        <v>288</v>
      </c>
      <c r="F143" s="217" t="s">
        <v>6401</v>
      </c>
      <c r="I143" s="218"/>
      <c r="L143" s="48"/>
      <c r="M143" s="219"/>
      <c r="N143" s="49"/>
      <c r="O143" s="49"/>
      <c r="P143" s="49"/>
      <c r="Q143" s="49"/>
      <c r="R143" s="49"/>
      <c r="S143" s="49"/>
      <c r="T143" s="87"/>
      <c r="AT143" s="26" t="s">
        <v>288</v>
      </c>
      <c r="AU143" s="26" t="s">
        <v>87</v>
      </c>
    </row>
    <row r="144" s="1" customFormat="1" ht="16.5" customHeight="1">
      <c r="B144" s="203"/>
      <c r="C144" s="255" t="s">
        <v>677</v>
      </c>
      <c r="D144" s="255" t="s">
        <v>512</v>
      </c>
      <c r="E144" s="256" t="s">
        <v>6413</v>
      </c>
      <c r="F144" s="257" t="s">
        <v>6414</v>
      </c>
      <c r="G144" s="258" t="s">
        <v>515</v>
      </c>
      <c r="H144" s="259">
        <v>1</v>
      </c>
      <c r="I144" s="260"/>
      <c r="J144" s="261">
        <f>ROUND(I144*H144,2)</f>
        <v>0</v>
      </c>
      <c r="K144" s="257" t="s">
        <v>389</v>
      </c>
      <c r="L144" s="262"/>
      <c r="M144" s="263" t="s">
        <v>5</v>
      </c>
      <c r="N144" s="264" t="s">
        <v>51</v>
      </c>
      <c r="O144" s="49"/>
      <c r="P144" s="213">
        <f>O144*H144</f>
        <v>0</v>
      </c>
      <c r="Q144" s="213">
        <v>0.00040000000000000002</v>
      </c>
      <c r="R144" s="213">
        <f>Q144*H144</f>
        <v>0.00040000000000000002</v>
      </c>
      <c r="S144" s="213">
        <v>0</v>
      </c>
      <c r="T144" s="214">
        <f>S144*H144</f>
        <v>0</v>
      </c>
      <c r="AR144" s="26" t="s">
        <v>738</v>
      </c>
      <c r="AT144" s="26" t="s">
        <v>512</v>
      </c>
      <c r="AU144" s="26" t="s">
        <v>87</v>
      </c>
      <c r="AY144" s="26" t="s">
        <v>281</v>
      </c>
      <c r="BE144" s="215">
        <f>IF(N144="základní",J144,0)</f>
        <v>0</v>
      </c>
      <c r="BF144" s="215">
        <f>IF(N144="snížená",J144,0)</f>
        <v>0</v>
      </c>
      <c r="BG144" s="215">
        <f>IF(N144="zákl. přenesená",J144,0)</f>
        <v>0</v>
      </c>
      <c r="BH144" s="215">
        <f>IF(N144="sníž. přenesená",J144,0)</f>
        <v>0</v>
      </c>
      <c r="BI144" s="215">
        <f>IF(N144="nulová",J144,0)</f>
        <v>0</v>
      </c>
      <c r="BJ144" s="26" t="s">
        <v>24</v>
      </c>
      <c r="BK144" s="215">
        <f>ROUND(I144*H144,2)</f>
        <v>0</v>
      </c>
      <c r="BL144" s="26" t="s">
        <v>354</v>
      </c>
      <c r="BM144" s="26" t="s">
        <v>9414</v>
      </c>
    </row>
    <row r="145" s="1" customFormat="1">
      <c r="B145" s="48"/>
      <c r="D145" s="216" t="s">
        <v>288</v>
      </c>
      <c r="F145" s="217" t="s">
        <v>6414</v>
      </c>
      <c r="I145" s="218"/>
      <c r="L145" s="48"/>
      <c r="M145" s="219"/>
      <c r="N145" s="49"/>
      <c r="O145" s="49"/>
      <c r="P145" s="49"/>
      <c r="Q145" s="49"/>
      <c r="R145" s="49"/>
      <c r="S145" s="49"/>
      <c r="T145" s="87"/>
      <c r="AT145" s="26" t="s">
        <v>288</v>
      </c>
      <c r="AU145" s="26" t="s">
        <v>87</v>
      </c>
    </row>
    <row r="146" s="1" customFormat="1" ht="16.5" customHeight="1">
      <c r="B146" s="203"/>
      <c r="C146" s="204" t="s">
        <v>685</v>
      </c>
      <c r="D146" s="204" t="s">
        <v>282</v>
      </c>
      <c r="E146" s="205" t="s">
        <v>6456</v>
      </c>
      <c r="F146" s="206" t="s">
        <v>6457</v>
      </c>
      <c r="G146" s="207" t="s">
        <v>515</v>
      </c>
      <c r="H146" s="208">
        <v>1</v>
      </c>
      <c r="I146" s="209"/>
      <c r="J146" s="210">
        <f>ROUND(I146*H146,2)</f>
        <v>0</v>
      </c>
      <c r="K146" s="206" t="s">
        <v>389</v>
      </c>
      <c r="L146" s="48"/>
      <c r="M146" s="211" t="s">
        <v>5</v>
      </c>
      <c r="N146" s="212" t="s">
        <v>51</v>
      </c>
      <c r="O146" s="49"/>
      <c r="P146" s="213">
        <f>O146*H146</f>
        <v>0</v>
      </c>
      <c r="Q146" s="213">
        <v>0</v>
      </c>
      <c r="R146" s="213">
        <f>Q146*H146</f>
        <v>0</v>
      </c>
      <c r="S146" s="213">
        <v>0</v>
      </c>
      <c r="T146" s="214">
        <f>S146*H146</f>
        <v>0</v>
      </c>
      <c r="AR146" s="26" t="s">
        <v>24</v>
      </c>
      <c r="AT146" s="26" t="s">
        <v>282</v>
      </c>
      <c r="AU146" s="26" t="s">
        <v>87</v>
      </c>
      <c r="AY146" s="26" t="s">
        <v>281</v>
      </c>
      <c r="BE146" s="215">
        <f>IF(N146="základní",J146,0)</f>
        <v>0</v>
      </c>
      <c r="BF146" s="215">
        <f>IF(N146="snížená",J146,0)</f>
        <v>0</v>
      </c>
      <c r="BG146" s="215">
        <f>IF(N146="zákl. přenesená",J146,0)</f>
        <v>0</v>
      </c>
      <c r="BH146" s="215">
        <f>IF(N146="sníž. přenesená",J146,0)</f>
        <v>0</v>
      </c>
      <c r="BI146" s="215">
        <f>IF(N146="nulová",J146,0)</f>
        <v>0</v>
      </c>
      <c r="BJ146" s="26" t="s">
        <v>24</v>
      </c>
      <c r="BK146" s="215">
        <f>ROUND(I146*H146,2)</f>
        <v>0</v>
      </c>
      <c r="BL146" s="26" t="s">
        <v>24</v>
      </c>
      <c r="BM146" s="26" t="s">
        <v>9415</v>
      </c>
    </row>
    <row r="147" s="1" customFormat="1">
      <c r="B147" s="48"/>
      <c r="D147" s="216" t="s">
        <v>288</v>
      </c>
      <c r="F147" s="217" t="s">
        <v>6459</v>
      </c>
      <c r="I147" s="218"/>
      <c r="L147" s="48"/>
      <c r="M147" s="219"/>
      <c r="N147" s="49"/>
      <c r="O147" s="49"/>
      <c r="P147" s="49"/>
      <c r="Q147" s="49"/>
      <c r="R147" s="49"/>
      <c r="S147" s="49"/>
      <c r="T147" s="87"/>
      <c r="AT147" s="26" t="s">
        <v>288</v>
      </c>
      <c r="AU147" s="26" t="s">
        <v>87</v>
      </c>
    </row>
    <row r="148" s="1" customFormat="1" ht="16.5" customHeight="1">
      <c r="B148" s="203"/>
      <c r="C148" s="255" t="s">
        <v>692</v>
      </c>
      <c r="D148" s="255" t="s">
        <v>512</v>
      </c>
      <c r="E148" s="256" t="s">
        <v>6460</v>
      </c>
      <c r="F148" s="257" t="s">
        <v>6461</v>
      </c>
      <c r="G148" s="258" t="s">
        <v>515</v>
      </c>
      <c r="H148" s="259">
        <v>1</v>
      </c>
      <c r="I148" s="260"/>
      <c r="J148" s="261">
        <f>ROUND(I148*H148,2)</f>
        <v>0</v>
      </c>
      <c r="K148" s="257" t="s">
        <v>389</v>
      </c>
      <c r="L148" s="262"/>
      <c r="M148" s="263" t="s">
        <v>5</v>
      </c>
      <c r="N148" s="264" t="s">
        <v>51</v>
      </c>
      <c r="O148" s="49"/>
      <c r="P148" s="213">
        <f>O148*H148</f>
        <v>0</v>
      </c>
      <c r="Q148" s="213">
        <v>0.00046999999999999999</v>
      </c>
      <c r="R148" s="213">
        <f>Q148*H148</f>
        <v>0.00046999999999999999</v>
      </c>
      <c r="S148" s="213">
        <v>0</v>
      </c>
      <c r="T148" s="214">
        <f>S148*H148</f>
        <v>0</v>
      </c>
      <c r="AR148" s="26" t="s">
        <v>738</v>
      </c>
      <c r="AT148" s="26" t="s">
        <v>512</v>
      </c>
      <c r="AU148" s="26" t="s">
        <v>87</v>
      </c>
      <c r="AY148" s="26" t="s">
        <v>281</v>
      </c>
      <c r="BE148" s="215">
        <f>IF(N148="základní",J148,0)</f>
        <v>0</v>
      </c>
      <c r="BF148" s="215">
        <f>IF(N148="snížená",J148,0)</f>
        <v>0</v>
      </c>
      <c r="BG148" s="215">
        <f>IF(N148="zákl. přenesená",J148,0)</f>
        <v>0</v>
      </c>
      <c r="BH148" s="215">
        <f>IF(N148="sníž. přenesená",J148,0)</f>
        <v>0</v>
      </c>
      <c r="BI148" s="215">
        <f>IF(N148="nulová",J148,0)</f>
        <v>0</v>
      </c>
      <c r="BJ148" s="26" t="s">
        <v>24</v>
      </c>
      <c r="BK148" s="215">
        <f>ROUND(I148*H148,2)</f>
        <v>0</v>
      </c>
      <c r="BL148" s="26" t="s">
        <v>354</v>
      </c>
      <c r="BM148" s="26" t="s">
        <v>9416</v>
      </c>
    </row>
    <row r="149" s="1" customFormat="1">
      <c r="B149" s="48"/>
      <c r="D149" s="216" t="s">
        <v>288</v>
      </c>
      <c r="F149" s="217" t="s">
        <v>6463</v>
      </c>
      <c r="I149" s="218"/>
      <c r="L149" s="48"/>
      <c r="M149" s="219"/>
      <c r="N149" s="49"/>
      <c r="O149" s="49"/>
      <c r="P149" s="49"/>
      <c r="Q149" s="49"/>
      <c r="R149" s="49"/>
      <c r="S149" s="49"/>
      <c r="T149" s="87"/>
      <c r="AT149" s="26" t="s">
        <v>288</v>
      </c>
      <c r="AU149" s="26" t="s">
        <v>87</v>
      </c>
    </row>
    <row r="150" s="10" customFormat="1" ht="29.88" customHeight="1">
      <c r="B150" s="192"/>
      <c r="D150" s="193" t="s">
        <v>79</v>
      </c>
      <c r="E150" s="230" t="s">
        <v>6492</v>
      </c>
      <c r="F150" s="230" t="s">
        <v>6493</v>
      </c>
      <c r="I150" s="195"/>
      <c r="J150" s="231">
        <f>BK150</f>
        <v>0</v>
      </c>
      <c r="L150" s="192"/>
      <c r="M150" s="197"/>
      <c r="N150" s="198"/>
      <c r="O150" s="198"/>
      <c r="P150" s="199">
        <f>SUM(P151:P155)</f>
        <v>0</v>
      </c>
      <c r="Q150" s="198"/>
      <c r="R150" s="199">
        <f>SUM(R151:R155)</f>
        <v>0</v>
      </c>
      <c r="S150" s="198"/>
      <c r="T150" s="200">
        <f>SUM(T151:T155)</f>
        <v>0</v>
      </c>
      <c r="AR150" s="193" t="s">
        <v>87</v>
      </c>
      <c r="AT150" s="201" t="s">
        <v>79</v>
      </c>
      <c r="AU150" s="201" t="s">
        <v>24</v>
      </c>
      <c r="AY150" s="193" t="s">
        <v>281</v>
      </c>
      <c r="BK150" s="202">
        <f>SUM(BK151:BK155)</f>
        <v>0</v>
      </c>
    </row>
    <row r="151" s="1" customFormat="1" ht="16.5" customHeight="1">
      <c r="B151" s="203"/>
      <c r="C151" s="204" t="s">
        <v>699</v>
      </c>
      <c r="D151" s="204" t="s">
        <v>282</v>
      </c>
      <c r="E151" s="205" t="s">
        <v>6570</v>
      </c>
      <c r="F151" s="206" t="s">
        <v>6571</v>
      </c>
      <c r="G151" s="207" t="s">
        <v>515</v>
      </c>
      <c r="H151" s="208">
        <v>2</v>
      </c>
      <c r="I151" s="209"/>
      <c r="J151" s="210">
        <f>ROUND(I151*H151,2)</f>
        <v>0</v>
      </c>
      <c r="K151" s="206" t="s">
        <v>389</v>
      </c>
      <c r="L151" s="48"/>
      <c r="M151" s="211" t="s">
        <v>5</v>
      </c>
      <c r="N151" s="212" t="s">
        <v>51</v>
      </c>
      <c r="O151" s="49"/>
      <c r="P151" s="213">
        <f>O151*H151</f>
        <v>0</v>
      </c>
      <c r="Q151" s="213">
        <v>0</v>
      </c>
      <c r="R151" s="213">
        <f>Q151*H151</f>
        <v>0</v>
      </c>
      <c r="S151" s="213">
        <v>0</v>
      </c>
      <c r="T151" s="214">
        <f>S151*H151</f>
        <v>0</v>
      </c>
      <c r="AR151" s="26" t="s">
        <v>354</v>
      </c>
      <c r="AT151" s="26" t="s">
        <v>282</v>
      </c>
      <c r="AU151" s="26" t="s">
        <v>87</v>
      </c>
      <c r="AY151" s="26" t="s">
        <v>281</v>
      </c>
      <c r="BE151" s="215">
        <f>IF(N151="základní",J151,0)</f>
        <v>0</v>
      </c>
      <c r="BF151" s="215">
        <f>IF(N151="snížená",J151,0)</f>
        <v>0</v>
      </c>
      <c r="BG151" s="215">
        <f>IF(N151="zákl. přenesená",J151,0)</f>
        <v>0</v>
      </c>
      <c r="BH151" s="215">
        <f>IF(N151="sníž. přenesená",J151,0)</f>
        <v>0</v>
      </c>
      <c r="BI151" s="215">
        <f>IF(N151="nulová",J151,0)</f>
        <v>0</v>
      </c>
      <c r="BJ151" s="26" t="s">
        <v>24</v>
      </c>
      <c r="BK151" s="215">
        <f>ROUND(I151*H151,2)</f>
        <v>0</v>
      </c>
      <c r="BL151" s="26" t="s">
        <v>354</v>
      </c>
      <c r="BM151" s="26" t="s">
        <v>9417</v>
      </c>
    </row>
    <row r="152" s="1" customFormat="1">
      <c r="B152" s="48"/>
      <c r="D152" s="216" t="s">
        <v>288</v>
      </c>
      <c r="F152" s="217" t="s">
        <v>6573</v>
      </c>
      <c r="I152" s="218"/>
      <c r="L152" s="48"/>
      <c r="M152" s="219"/>
      <c r="N152" s="49"/>
      <c r="O152" s="49"/>
      <c r="P152" s="49"/>
      <c r="Q152" s="49"/>
      <c r="R152" s="49"/>
      <c r="S152" s="49"/>
      <c r="T152" s="87"/>
      <c r="AT152" s="26" t="s">
        <v>288</v>
      </c>
      <c r="AU152" s="26" t="s">
        <v>87</v>
      </c>
    </row>
    <row r="153" s="1" customFormat="1" ht="25.5" customHeight="1">
      <c r="B153" s="203"/>
      <c r="C153" s="255" t="s">
        <v>704</v>
      </c>
      <c r="D153" s="255" t="s">
        <v>512</v>
      </c>
      <c r="E153" s="256" t="s">
        <v>9418</v>
      </c>
      <c r="F153" s="257" t="s">
        <v>9419</v>
      </c>
      <c r="G153" s="258" t="s">
        <v>515</v>
      </c>
      <c r="H153" s="259">
        <v>2</v>
      </c>
      <c r="I153" s="260"/>
      <c r="J153" s="261">
        <f>ROUND(I153*H153,2)</f>
        <v>0</v>
      </c>
      <c r="K153" s="257" t="s">
        <v>5</v>
      </c>
      <c r="L153" s="262"/>
      <c r="M153" s="263" t="s">
        <v>5</v>
      </c>
      <c r="N153" s="264" t="s">
        <v>51</v>
      </c>
      <c r="O153" s="49"/>
      <c r="P153" s="213">
        <f>O153*H153</f>
        <v>0</v>
      </c>
      <c r="Q153" s="213">
        <v>0</v>
      </c>
      <c r="R153" s="213">
        <f>Q153*H153</f>
        <v>0</v>
      </c>
      <c r="S153" s="213">
        <v>0</v>
      </c>
      <c r="T153" s="214">
        <f>S153*H153</f>
        <v>0</v>
      </c>
      <c r="AR153" s="26" t="s">
        <v>738</v>
      </c>
      <c r="AT153" s="26" t="s">
        <v>512</v>
      </c>
      <c r="AU153" s="26" t="s">
        <v>87</v>
      </c>
      <c r="AY153" s="26" t="s">
        <v>281</v>
      </c>
      <c r="BE153" s="215">
        <f>IF(N153="základní",J153,0)</f>
        <v>0</v>
      </c>
      <c r="BF153" s="215">
        <f>IF(N153="snížená",J153,0)</f>
        <v>0</v>
      </c>
      <c r="BG153" s="215">
        <f>IF(N153="zákl. přenesená",J153,0)</f>
        <v>0</v>
      </c>
      <c r="BH153" s="215">
        <f>IF(N153="sníž. přenesená",J153,0)</f>
        <v>0</v>
      </c>
      <c r="BI153" s="215">
        <f>IF(N153="nulová",J153,0)</f>
        <v>0</v>
      </c>
      <c r="BJ153" s="26" t="s">
        <v>24</v>
      </c>
      <c r="BK153" s="215">
        <f>ROUND(I153*H153,2)</f>
        <v>0</v>
      </c>
      <c r="BL153" s="26" t="s">
        <v>354</v>
      </c>
      <c r="BM153" s="26" t="s">
        <v>9420</v>
      </c>
    </row>
    <row r="154" s="1" customFormat="1">
      <c r="B154" s="48"/>
      <c r="D154" s="216" t="s">
        <v>288</v>
      </c>
      <c r="F154" s="217" t="s">
        <v>9421</v>
      </c>
      <c r="I154" s="218"/>
      <c r="L154" s="48"/>
      <c r="M154" s="219"/>
      <c r="N154" s="49"/>
      <c r="O154" s="49"/>
      <c r="P154" s="49"/>
      <c r="Q154" s="49"/>
      <c r="R154" s="49"/>
      <c r="S154" s="49"/>
      <c r="T154" s="87"/>
      <c r="AT154" s="26" t="s">
        <v>288</v>
      </c>
      <c r="AU154" s="26" t="s">
        <v>87</v>
      </c>
    </row>
    <row r="155" s="1" customFormat="1" ht="16.5" customHeight="1">
      <c r="B155" s="203"/>
      <c r="C155" s="255" t="s">
        <v>717</v>
      </c>
      <c r="D155" s="255" t="s">
        <v>512</v>
      </c>
      <c r="E155" s="256" t="s">
        <v>6587</v>
      </c>
      <c r="F155" s="257" t="s">
        <v>6588</v>
      </c>
      <c r="G155" s="258" t="s">
        <v>285</v>
      </c>
      <c r="H155" s="259">
        <v>1</v>
      </c>
      <c r="I155" s="260"/>
      <c r="J155" s="261">
        <f>ROUND(I155*H155,2)</f>
        <v>0</v>
      </c>
      <c r="K155" s="257" t="s">
        <v>5</v>
      </c>
      <c r="L155" s="262"/>
      <c r="M155" s="263" t="s">
        <v>5</v>
      </c>
      <c r="N155" s="277" t="s">
        <v>51</v>
      </c>
      <c r="O155" s="221"/>
      <c r="P155" s="278">
        <f>O155*H155</f>
        <v>0</v>
      </c>
      <c r="Q155" s="278">
        <v>0</v>
      </c>
      <c r="R155" s="278">
        <f>Q155*H155</f>
        <v>0</v>
      </c>
      <c r="S155" s="278">
        <v>0</v>
      </c>
      <c r="T155" s="279">
        <f>S155*H155</f>
        <v>0</v>
      </c>
      <c r="AR155" s="26" t="s">
        <v>738</v>
      </c>
      <c r="AT155" s="26" t="s">
        <v>512</v>
      </c>
      <c r="AU155" s="26" t="s">
        <v>87</v>
      </c>
      <c r="AY155" s="26" t="s">
        <v>281</v>
      </c>
      <c r="BE155" s="215">
        <f>IF(N155="základní",J155,0)</f>
        <v>0</v>
      </c>
      <c r="BF155" s="215">
        <f>IF(N155="snížená",J155,0)</f>
        <v>0</v>
      </c>
      <c r="BG155" s="215">
        <f>IF(N155="zákl. přenesená",J155,0)</f>
        <v>0</v>
      </c>
      <c r="BH155" s="215">
        <f>IF(N155="sníž. přenesená",J155,0)</f>
        <v>0</v>
      </c>
      <c r="BI155" s="215">
        <f>IF(N155="nulová",J155,0)</f>
        <v>0</v>
      </c>
      <c r="BJ155" s="26" t="s">
        <v>24</v>
      </c>
      <c r="BK155" s="215">
        <f>ROUND(I155*H155,2)</f>
        <v>0</v>
      </c>
      <c r="BL155" s="26" t="s">
        <v>354</v>
      </c>
      <c r="BM155" s="26" t="s">
        <v>9422</v>
      </c>
    </row>
    <row r="156" s="1" customFormat="1" ht="6.96" customHeight="1">
      <c r="B156" s="69"/>
      <c r="C156" s="70"/>
      <c r="D156" s="70"/>
      <c r="E156" s="70"/>
      <c r="F156" s="70"/>
      <c r="G156" s="70"/>
      <c r="H156" s="70"/>
      <c r="I156" s="164"/>
      <c r="J156" s="70"/>
      <c r="K156" s="70"/>
      <c r="L156" s="48"/>
    </row>
  </sheetData>
  <autoFilter ref="C89:K155"/>
  <mergeCells count="13">
    <mergeCell ref="E7:H7"/>
    <mergeCell ref="E9:H9"/>
    <mergeCell ref="E11:H11"/>
    <mergeCell ref="E26:H26"/>
    <mergeCell ref="E47:H47"/>
    <mergeCell ref="E49:H49"/>
    <mergeCell ref="E51:H51"/>
    <mergeCell ref="J55:J56"/>
    <mergeCell ref="E78:H78"/>
    <mergeCell ref="E80:H80"/>
    <mergeCell ref="E82:H82"/>
    <mergeCell ref="G1:H1"/>
    <mergeCell ref="L2:V2"/>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244</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9359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9423</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ROUND(SUM(BE84:BE94), 2)</f>
        <v>0</v>
      </c>
      <c r="G32" s="49"/>
      <c r="H32" s="49"/>
      <c r="I32" s="156">
        <v>0.20999999999999999</v>
      </c>
      <c r="J32" s="155">
        <f>ROUND(ROUND((SUM(BE84:BE94)), 2)*I32, 2)</f>
        <v>0</v>
      </c>
      <c r="K32" s="53"/>
    </row>
    <row r="33" s="1" customFormat="1" ht="14.4" customHeight="1">
      <c r="B33" s="48"/>
      <c r="C33" s="49"/>
      <c r="D33" s="49"/>
      <c r="E33" s="57" t="s">
        <v>52</v>
      </c>
      <c r="F33" s="155">
        <f>ROUND(SUM(BF84:BF94), 2)</f>
        <v>0</v>
      </c>
      <c r="G33" s="49"/>
      <c r="H33" s="49"/>
      <c r="I33" s="156">
        <v>0.14999999999999999</v>
      </c>
      <c r="J33" s="155">
        <f>ROUND(ROUND((SUM(BF84:BF94)), 2)*I33, 2)</f>
        <v>0</v>
      </c>
      <c r="K33" s="53"/>
    </row>
    <row r="34" hidden="1" s="1" customFormat="1" ht="14.4" customHeight="1">
      <c r="B34" s="48"/>
      <c r="C34" s="49"/>
      <c r="D34" s="49"/>
      <c r="E34" s="57" t="s">
        <v>53</v>
      </c>
      <c r="F34" s="155">
        <f>ROUND(SUM(BG84:BG94), 2)</f>
        <v>0</v>
      </c>
      <c r="G34" s="49"/>
      <c r="H34" s="49"/>
      <c r="I34" s="156">
        <v>0.20999999999999999</v>
      </c>
      <c r="J34" s="155">
        <v>0</v>
      </c>
      <c r="K34" s="53"/>
    </row>
    <row r="35" hidden="1" s="1" customFormat="1" ht="14.4" customHeight="1">
      <c r="B35" s="48"/>
      <c r="C35" s="49"/>
      <c r="D35" s="49"/>
      <c r="E35" s="57" t="s">
        <v>54</v>
      </c>
      <c r="F35" s="155">
        <f>ROUND(SUM(BH84:BH94), 2)</f>
        <v>0</v>
      </c>
      <c r="G35" s="49"/>
      <c r="H35" s="49"/>
      <c r="I35" s="156">
        <v>0.14999999999999999</v>
      </c>
      <c r="J35" s="155">
        <v>0</v>
      </c>
      <c r="K35" s="53"/>
    </row>
    <row r="36" hidden="1" s="1" customFormat="1" ht="14.4" customHeight="1">
      <c r="B36" s="48"/>
      <c r="C36" s="49"/>
      <c r="D36" s="49"/>
      <c r="E36" s="57" t="s">
        <v>55</v>
      </c>
      <c r="F36" s="155">
        <f>ROUND(SUM(BI84:BI94),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9359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OS-05_2 - slaboproudá elektrotechniky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6731</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9359</v>
      </c>
      <c r="F74" s="1"/>
      <c r="G74" s="1"/>
      <c r="H74" s="1"/>
      <c r="L74" s="48"/>
    </row>
    <row r="75" s="1" customFormat="1" ht="14.4" customHeight="1">
      <c r="B75" s="48"/>
      <c r="C75" s="76" t="s">
        <v>256</v>
      </c>
      <c r="L75" s="48"/>
    </row>
    <row r="76" s="1" customFormat="1" ht="17.25" customHeight="1">
      <c r="B76" s="48"/>
      <c r="E76" s="79" t="str">
        <f>E11</f>
        <v>OS-05_2 - slaboproudá elektrotechniky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15. 1. 2018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24</v>
      </c>
      <c r="AT85" s="201" t="s">
        <v>79</v>
      </c>
      <c r="AU85" s="201" t="s">
        <v>80</v>
      </c>
      <c r="AY85" s="193" t="s">
        <v>281</v>
      </c>
      <c r="BK85" s="202">
        <f>BK86</f>
        <v>0</v>
      </c>
    </row>
    <row r="86" s="10" customFormat="1" ht="19.92" customHeight="1">
      <c r="B86" s="192"/>
      <c r="D86" s="193" t="s">
        <v>79</v>
      </c>
      <c r="E86" s="230" t="s">
        <v>6737</v>
      </c>
      <c r="F86" s="230" t="s">
        <v>6738</v>
      </c>
      <c r="I86" s="195"/>
      <c r="J86" s="231">
        <f>BK86</f>
        <v>0</v>
      </c>
      <c r="L86" s="192"/>
      <c r="M86" s="197"/>
      <c r="N86" s="198"/>
      <c r="O86" s="198"/>
      <c r="P86" s="199">
        <f>SUM(P87:P94)</f>
        <v>0</v>
      </c>
      <c r="Q86" s="198"/>
      <c r="R86" s="199">
        <f>SUM(R87:R94)</f>
        <v>0</v>
      </c>
      <c r="S86" s="198"/>
      <c r="T86" s="200">
        <f>SUM(T87:T94)</f>
        <v>0</v>
      </c>
      <c r="AR86" s="193" t="s">
        <v>24</v>
      </c>
      <c r="AT86" s="201" t="s">
        <v>79</v>
      </c>
      <c r="AU86" s="201" t="s">
        <v>24</v>
      </c>
      <c r="AY86" s="193" t="s">
        <v>281</v>
      </c>
      <c r="BK86" s="202">
        <f>SUM(BK87:BK94)</f>
        <v>0</v>
      </c>
    </row>
    <row r="87" s="1" customFormat="1" ht="16.5" customHeight="1">
      <c r="B87" s="203"/>
      <c r="C87" s="204" t="s">
        <v>24</v>
      </c>
      <c r="D87" s="204" t="s">
        <v>282</v>
      </c>
      <c r="E87" s="205" t="s">
        <v>6755</v>
      </c>
      <c r="F87" s="206" t="s">
        <v>6756</v>
      </c>
      <c r="G87" s="207" t="s">
        <v>394</v>
      </c>
      <c r="H87" s="208">
        <v>4</v>
      </c>
      <c r="I87" s="209"/>
      <c r="J87" s="210">
        <f>ROUND(I87*H87,2)</f>
        <v>0</v>
      </c>
      <c r="K87" s="206" t="s">
        <v>5</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9354</v>
      </c>
    </row>
    <row r="88" s="1" customFormat="1">
      <c r="B88" s="48"/>
      <c r="D88" s="216" t="s">
        <v>288</v>
      </c>
      <c r="F88" s="217" t="s">
        <v>6756</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6758</v>
      </c>
      <c r="F89" s="257" t="s">
        <v>9355</v>
      </c>
      <c r="G89" s="258" t="s">
        <v>394</v>
      </c>
      <c r="H89" s="259">
        <v>4</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9356</v>
      </c>
    </row>
    <row r="90" s="1" customFormat="1">
      <c r="B90" s="48"/>
      <c r="D90" s="216" t="s">
        <v>288</v>
      </c>
      <c r="F90" s="217" t="s">
        <v>6761</v>
      </c>
      <c r="I90" s="218"/>
      <c r="L90" s="48"/>
      <c r="M90" s="219"/>
      <c r="N90" s="49"/>
      <c r="O90" s="49"/>
      <c r="P90" s="49"/>
      <c r="Q90" s="49"/>
      <c r="R90" s="49"/>
      <c r="S90" s="49"/>
      <c r="T90" s="87"/>
      <c r="AT90" s="26" t="s">
        <v>288</v>
      </c>
      <c r="AU90" s="26" t="s">
        <v>87</v>
      </c>
    </row>
    <row r="91" s="1" customFormat="1" ht="16.5" customHeight="1">
      <c r="B91" s="203"/>
      <c r="C91" s="204" t="s">
        <v>294</v>
      </c>
      <c r="D91" s="204" t="s">
        <v>282</v>
      </c>
      <c r="E91" s="205" t="s">
        <v>9424</v>
      </c>
      <c r="F91" s="206" t="s">
        <v>9425</v>
      </c>
      <c r="G91" s="207" t="s">
        <v>4036</v>
      </c>
      <c r="H91" s="208">
        <v>4</v>
      </c>
      <c r="I91" s="209"/>
      <c r="J91" s="210">
        <f>ROUND(I91*H91,2)</f>
        <v>0</v>
      </c>
      <c r="K91" s="206" t="s">
        <v>5</v>
      </c>
      <c r="L91" s="48"/>
      <c r="M91" s="211" t="s">
        <v>5</v>
      </c>
      <c r="N91" s="212" t="s">
        <v>51</v>
      </c>
      <c r="O91" s="49"/>
      <c r="P91" s="213">
        <f>O91*H91</f>
        <v>0</v>
      </c>
      <c r="Q91" s="213">
        <v>0</v>
      </c>
      <c r="R91" s="213">
        <f>Q91*H91</f>
        <v>0</v>
      </c>
      <c r="S91" s="213">
        <v>0</v>
      </c>
      <c r="T91" s="214">
        <f>S91*H91</f>
        <v>0</v>
      </c>
      <c r="AR91" s="26" t="s">
        <v>354</v>
      </c>
      <c r="AT91" s="26" t="s">
        <v>282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9426</v>
      </c>
    </row>
    <row r="92" s="1" customFormat="1">
      <c r="B92" s="48"/>
      <c r="D92" s="216" t="s">
        <v>288</v>
      </c>
      <c r="F92" s="217" t="s">
        <v>9425</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9427</v>
      </c>
      <c r="F93" s="257" t="s">
        <v>9428</v>
      </c>
      <c r="G93" s="258" t="s">
        <v>4036</v>
      </c>
      <c r="H93" s="259">
        <v>4</v>
      </c>
      <c r="I93" s="260"/>
      <c r="J93" s="261">
        <f>ROUND(I93*H93,2)</f>
        <v>0</v>
      </c>
      <c r="K93" s="257" t="s">
        <v>5</v>
      </c>
      <c r="L93" s="262"/>
      <c r="M93" s="263" t="s">
        <v>5</v>
      </c>
      <c r="N93" s="264" t="s">
        <v>51</v>
      </c>
      <c r="O93" s="49"/>
      <c r="P93" s="213">
        <f>O93*H93</f>
        <v>0</v>
      </c>
      <c r="Q93" s="213">
        <v>0</v>
      </c>
      <c r="R93" s="213">
        <f>Q93*H93</f>
        <v>0</v>
      </c>
      <c r="S93" s="213">
        <v>0</v>
      </c>
      <c r="T93" s="214">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9429</v>
      </c>
    </row>
    <row r="94" s="1" customFormat="1">
      <c r="B94" s="48"/>
      <c r="D94" s="216" t="s">
        <v>288</v>
      </c>
      <c r="F94" s="217" t="s">
        <v>9430</v>
      </c>
      <c r="I94" s="218"/>
      <c r="L94" s="48"/>
      <c r="M94" s="220"/>
      <c r="N94" s="221"/>
      <c r="O94" s="221"/>
      <c r="P94" s="221"/>
      <c r="Q94" s="221"/>
      <c r="R94" s="221"/>
      <c r="S94" s="221"/>
      <c r="T94" s="222"/>
      <c r="AT94" s="26" t="s">
        <v>288</v>
      </c>
      <c r="AU94" s="26" t="s">
        <v>87</v>
      </c>
    </row>
    <row r="95" s="1" customFormat="1" ht="6.96" customHeight="1">
      <c r="B95" s="69"/>
      <c r="C95" s="70"/>
      <c r="D95" s="70"/>
      <c r="E95" s="70"/>
      <c r="F95" s="70"/>
      <c r="G95" s="70"/>
      <c r="H95" s="70"/>
      <c r="I95" s="164"/>
      <c r="J95" s="70"/>
      <c r="K95" s="70"/>
      <c r="L95" s="48"/>
    </row>
  </sheetData>
  <autoFilter ref="C83:K94"/>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5"/>
      <c r="C1" s="135"/>
      <c r="D1" s="136" t="s">
        <v>1</v>
      </c>
      <c r="E1" s="135"/>
      <c r="F1" s="137" t="s">
        <v>248</v>
      </c>
      <c r="G1" s="137" t="s">
        <v>249</v>
      </c>
      <c r="H1" s="137"/>
      <c r="I1" s="138"/>
      <c r="J1" s="137" t="s">
        <v>250</v>
      </c>
      <c r="K1" s="136" t="s">
        <v>251</v>
      </c>
      <c r="L1" s="137" t="s">
        <v>252</v>
      </c>
      <c r="M1" s="137"/>
      <c r="N1" s="137"/>
      <c r="O1" s="137"/>
      <c r="P1" s="137"/>
      <c r="Q1" s="137"/>
      <c r="R1" s="137"/>
      <c r="S1" s="137"/>
      <c r="T1" s="137"/>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247</v>
      </c>
    </row>
    <row r="3" ht="6.96" customHeight="1">
      <c r="B3" s="27"/>
      <c r="C3" s="28"/>
      <c r="D3" s="28"/>
      <c r="E3" s="28"/>
      <c r="F3" s="28"/>
      <c r="G3" s="28"/>
      <c r="H3" s="28"/>
      <c r="I3" s="139"/>
      <c r="J3" s="28"/>
      <c r="K3" s="29"/>
      <c r="AT3" s="26" t="s">
        <v>87</v>
      </c>
    </row>
    <row r="4" ht="36.96" customHeight="1">
      <c r="B4" s="30"/>
      <c r="C4" s="31"/>
      <c r="D4" s="32" t="s">
        <v>253</v>
      </c>
      <c r="E4" s="31"/>
      <c r="F4" s="31"/>
      <c r="G4" s="31"/>
      <c r="H4" s="31"/>
      <c r="I4" s="140"/>
      <c r="J4" s="31"/>
      <c r="K4" s="33"/>
      <c r="M4" s="34" t="s">
        <v>13</v>
      </c>
      <c r="AT4" s="26" t="s">
        <v>6</v>
      </c>
    </row>
    <row r="5" ht="6.96" customHeight="1">
      <c r="B5" s="30"/>
      <c r="C5" s="31"/>
      <c r="D5" s="31"/>
      <c r="E5" s="31"/>
      <c r="F5" s="31"/>
      <c r="G5" s="31"/>
      <c r="H5" s="31"/>
      <c r="I5" s="140"/>
      <c r="J5" s="31"/>
      <c r="K5" s="33"/>
    </row>
    <row r="6">
      <c r="B6" s="30"/>
      <c r="C6" s="31"/>
      <c r="D6" s="42" t="s">
        <v>19</v>
      </c>
      <c r="E6" s="31"/>
      <c r="F6" s="31"/>
      <c r="G6" s="31"/>
      <c r="H6" s="31"/>
      <c r="I6" s="140"/>
      <c r="J6" s="31"/>
      <c r="K6" s="33"/>
    </row>
    <row r="7" ht="16.5" customHeight="1">
      <c r="B7" s="30"/>
      <c r="C7" s="31"/>
      <c r="D7" s="31"/>
      <c r="E7" s="141" t="str">
        <f>'Rekapitulace stavby'!K6</f>
        <v>Vzdělávací a výcvikové středisko integrovaného záchranného systému v Jihlavě</v>
      </c>
      <c r="F7" s="42"/>
      <c r="G7" s="42"/>
      <c r="H7" s="42"/>
      <c r="I7" s="140"/>
      <c r="J7" s="31"/>
      <c r="K7" s="33"/>
    </row>
    <row r="8">
      <c r="B8" s="30"/>
      <c r="C8" s="31"/>
      <c r="D8" s="42" t="s">
        <v>254</v>
      </c>
      <c r="E8" s="31"/>
      <c r="F8" s="31"/>
      <c r="G8" s="31"/>
      <c r="H8" s="31"/>
      <c r="I8" s="140"/>
      <c r="J8" s="31"/>
      <c r="K8" s="33"/>
    </row>
    <row r="9" s="1" customFormat="1" ht="16.5" customHeight="1">
      <c r="B9" s="48"/>
      <c r="C9" s="49"/>
      <c r="D9" s="49"/>
      <c r="E9" s="141" t="s">
        <v>9359</v>
      </c>
      <c r="F9" s="49"/>
      <c r="G9" s="49"/>
      <c r="H9" s="49"/>
      <c r="I9" s="142"/>
      <c r="J9" s="49"/>
      <c r="K9" s="53"/>
    </row>
    <row r="10" s="1" customFormat="1">
      <c r="B10" s="48"/>
      <c r="C10" s="49"/>
      <c r="D10" s="42" t="s">
        <v>256</v>
      </c>
      <c r="E10" s="49"/>
      <c r="F10" s="49"/>
      <c r="G10" s="49"/>
      <c r="H10" s="49"/>
      <c r="I10" s="142"/>
      <c r="J10" s="49"/>
      <c r="K10" s="53"/>
    </row>
    <row r="11" s="1" customFormat="1" ht="36.96" customHeight="1">
      <c r="B11" s="48"/>
      <c r="C11" s="49"/>
      <c r="D11" s="49"/>
      <c r="E11" s="143" t="s">
        <v>9431</v>
      </c>
      <c r="F11" s="49"/>
      <c r="G11" s="49"/>
      <c r="H11" s="49"/>
      <c r="I11" s="142"/>
      <c r="J11" s="49"/>
      <c r="K11" s="53"/>
    </row>
    <row r="12" s="1" customFormat="1">
      <c r="B12" s="48"/>
      <c r="C12" s="49"/>
      <c r="D12" s="49"/>
      <c r="E12" s="49"/>
      <c r="F12" s="49"/>
      <c r="G12" s="49"/>
      <c r="H12" s="49"/>
      <c r="I12" s="142"/>
      <c r="J12" s="49"/>
      <c r="K12" s="53"/>
    </row>
    <row r="13" s="1" customFormat="1" ht="14.4" customHeight="1">
      <c r="B13" s="48"/>
      <c r="C13" s="49"/>
      <c r="D13" s="42" t="s">
        <v>22</v>
      </c>
      <c r="E13" s="49"/>
      <c r="F13" s="37" t="s">
        <v>95</v>
      </c>
      <c r="G13" s="49"/>
      <c r="H13" s="49"/>
      <c r="I13" s="144" t="s">
        <v>23</v>
      </c>
      <c r="J13" s="37" t="s">
        <v>5</v>
      </c>
      <c r="K13" s="53"/>
    </row>
    <row r="14" s="1" customFormat="1" ht="14.4" customHeight="1">
      <c r="B14" s="48"/>
      <c r="C14" s="49"/>
      <c r="D14" s="42" t="s">
        <v>25</v>
      </c>
      <c r="E14" s="49"/>
      <c r="F14" s="37" t="s">
        <v>26</v>
      </c>
      <c r="G14" s="49"/>
      <c r="H14" s="49"/>
      <c r="I14" s="144" t="s">
        <v>27</v>
      </c>
      <c r="J14" s="145" t="str">
        <f>'Rekapitulace stavby'!AN8</f>
        <v>15. 1. 2018</v>
      </c>
      <c r="K14" s="53"/>
    </row>
    <row r="15" s="1" customFormat="1" ht="10.8" customHeight="1">
      <c r="B15" s="48"/>
      <c r="C15" s="49"/>
      <c r="D15" s="49"/>
      <c r="E15" s="49"/>
      <c r="F15" s="49"/>
      <c r="G15" s="49"/>
      <c r="H15" s="49"/>
      <c r="I15" s="142"/>
      <c r="J15" s="49"/>
      <c r="K15" s="53"/>
    </row>
    <row r="16" s="1" customFormat="1" ht="14.4" customHeight="1">
      <c r="B16" s="48"/>
      <c r="C16" s="49"/>
      <c r="D16" s="42" t="s">
        <v>31</v>
      </c>
      <c r="E16" s="49"/>
      <c r="F16" s="49"/>
      <c r="G16" s="49"/>
      <c r="H16" s="49"/>
      <c r="I16" s="144" t="s">
        <v>32</v>
      </c>
      <c r="J16" s="37" t="s">
        <v>33</v>
      </c>
      <c r="K16" s="53"/>
    </row>
    <row r="17" s="1" customFormat="1" ht="18" customHeight="1">
      <c r="B17" s="48"/>
      <c r="C17" s="49"/>
      <c r="D17" s="49"/>
      <c r="E17" s="37" t="s">
        <v>34</v>
      </c>
      <c r="F17" s="49"/>
      <c r="G17" s="49"/>
      <c r="H17" s="49"/>
      <c r="I17" s="144" t="s">
        <v>35</v>
      </c>
      <c r="J17" s="37" t="s">
        <v>36</v>
      </c>
      <c r="K17" s="53"/>
    </row>
    <row r="18" s="1" customFormat="1" ht="6.96" customHeight="1">
      <c r="B18" s="48"/>
      <c r="C18" s="49"/>
      <c r="D18" s="49"/>
      <c r="E18" s="49"/>
      <c r="F18" s="49"/>
      <c r="G18" s="49"/>
      <c r="H18" s="49"/>
      <c r="I18" s="142"/>
      <c r="J18" s="49"/>
      <c r="K18" s="53"/>
    </row>
    <row r="19" s="1" customFormat="1" ht="14.4" customHeight="1">
      <c r="B19" s="48"/>
      <c r="C19" s="49"/>
      <c r="D19" s="42" t="s">
        <v>37</v>
      </c>
      <c r="E19" s="49"/>
      <c r="F19" s="49"/>
      <c r="G19" s="49"/>
      <c r="H19" s="49"/>
      <c r="I19" s="144" t="s">
        <v>32</v>
      </c>
      <c r="J19" s="37" t="str">
        <f>IF('Rekapitulace stavby'!AN13="Vyplň údaj","",IF('Rekapitulace stavby'!AN13="","",'Rekapitulace stavby'!AN13))</f>
        <v/>
      </c>
      <c r="K19" s="53"/>
    </row>
    <row r="20" s="1" customFormat="1" ht="18" customHeight="1">
      <c r="B20" s="48"/>
      <c r="C20" s="49"/>
      <c r="D20" s="49"/>
      <c r="E20" s="37" t="str">
        <f>IF('Rekapitulace stavby'!E14="Vyplň údaj","",IF('Rekapitulace stavby'!E14="","",'Rekapitulace stavby'!E14))</f>
        <v/>
      </c>
      <c r="F20" s="49"/>
      <c r="G20" s="49"/>
      <c r="H20" s="49"/>
      <c r="I20" s="144" t="s">
        <v>35</v>
      </c>
      <c r="J20" s="37" t="str">
        <f>IF('Rekapitulace stavby'!AN14="Vyplň údaj","",IF('Rekapitulace stavby'!AN14="","",'Rekapitulace stavby'!AN14))</f>
        <v/>
      </c>
      <c r="K20" s="53"/>
    </row>
    <row r="21" s="1" customFormat="1" ht="6.96" customHeight="1">
      <c r="B21" s="48"/>
      <c r="C21" s="49"/>
      <c r="D21" s="49"/>
      <c r="E21" s="49"/>
      <c r="F21" s="49"/>
      <c r="G21" s="49"/>
      <c r="H21" s="49"/>
      <c r="I21" s="142"/>
      <c r="J21" s="49"/>
      <c r="K21" s="53"/>
    </row>
    <row r="22" s="1" customFormat="1" ht="14.4" customHeight="1">
      <c r="B22" s="48"/>
      <c r="C22" s="49"/>
      <c r="D22" s="42" t="s">
        <v>39</v>
      </c>
      <c r="E22" s="49"/>
      <c r="F22" s="49"/>
      <c r="G22" s="49"/>
      <c r="H22" s="49"/>
      <c r="I22" s="144" t="s">
        <v>32</v>
      </c>
      <c r="J22" s="37" t="s">
        <v>40</v>
      </c>
      <c r="K22" s="53"/>
    </row>
    <row r="23" s="1" customFormat="1" ht="18" customHeight="1">
      <c r="B23" s="48"/>
      <c r="C23" s="49"/>
      <c r="D23" s="49"/>
      <c r="E23" s="37" t="s">
        <v>41</v>
      </c>
      <c r="F23" s="49"/>
      <c r="G23" s="49"/>
      <c r="H23" s="49"/>
      <c r="I23" s="144" t="s">
        <v>35</v>
      </c>
      <c r="J23" s="37" t="s">
        <v>42</v>
      </c>
      <c r="K23" s="53"/>
    </row>
    <row r="24" s="1" customFormat="1" ht="6.96" customHeight="1">
      <c r="B24" s="48"/>
      <c r="C24" s="49"/>
      <c r="D24" s="49"/>
      <c r="E24" s="49"/>
      <c r="F24" s="49"/>
      <c r="G24" s="49"/>
      <c r="H24" s="49"/>
      <c r="I24" s="142"/>
      <c r="J24" s="49"/>
      <c r="K24" s="53"/>
    </row>
    <row r="25" s="1" customFormat="1" ht="14.4" customHeight="1">
      <c r="B25" s="48"/>
      <c r="C25" s="49"/>
      <c r="D25" s="42" t="s">
        <v>44</v>
      </c>
      <c r="E25" s="49"/>
      <c r="F25" s="49"/>
      <c r="G25" s="49"/>
      <c r="H25" s="49"/>
      <c r="I25" s="142"/>
      <c r="J25" s="49"/>
      <c r="K25" s="53"/>
    </row>
    <row r="26" s="7" customFormat="1" ht="228" customHeight="1">
      <c r="B26" s="146"/>
      <c r="C26" s="147"/>
      <c r="D26" s="147"/>
      <c r="E26" s="46" t="s">
        <v>9332</v>
      </c>
      <c r="F26" s="46"/>
      <c r="G26" s="46"/>
      <c r="H26" s="46"/>
      <c r="I26" s="148"/>
      <c r="J26" s="147"/>
      <c r="K26" s="149"/>
    </row>
    <row r="27" s="1" customFormat="1" ht="6.96" customHeight="1">
      <c r="B27" s="48"/>
      <c r="C27" s="49"/>
      <c r="D27" s="49"/>
      <c r="E27" s="49"/>
      <c r="F27" s="49"/>
      <c r="G27" s="49"/>
      <c r="H27" s="49"/>
      <c r="I27" s="142"/>
      <c r="J27" s="49"/>
      <c r="K27" s="53"/>
    </row>
    <row r="28" s="1" customFormat="1" ht="6.96" customHeight="1">
      <c r="B28" s="48"/>
      <c r="C28" s="49"/>
      <c r="D28" s="84"/>
      <c r="E28" s="84"/>
      <c r="F28" s="84"/>
      <c r="G28" s="84"/>
      <c r="H28" s="84"/>
      <c r="I28" s="150"/>
      <c r="J28" s="84"/>
      <c r="K28" s="151"/>
    </row>
    <row r="29" s="1" customFormat="1" ht="25.44" customHeight="1">
      <c r="B29" s="48"/>
      <c r="C29" s="49"/>
      <c r="D29" s="152" t="s">
        <v>46</v>
      </c>
      <c r="E29" s="49"/>
      <c r="F29" s="49"/>
      <c r="G29" s="49"/>
      <c r="H29" s="49"/>
      <c r="I29" s="142"/>
      <c r="J29" s="153">
        <f>ROUND(J84,2)</f>
        <v>0</v>
      </c>
      <c r="K29" s="53"/>
    </row>
    <row r="30" s="1" customFormat="1" ht="6.96" customHeight="1">
      <c r="B30" s="48"/>
      <c r="C30" s="49"/>
      <c r="D30" s="84"/>
      <c r="E30" s="84"/>
      <c r="F30" s="84"/>
      <c r="G30" s="84"/>
      <c r="H30" s="84"/>
      <c r="I30" s="150"/>
      <c r="J30" s="84"/>
      <c r="K30" s="151"/>
    </row>
    <row r="31" s="1" customFormat="1" ht="14.4" customHeight="1">
      <c r="B31" s="48"/>
      <c r="C31" s="49"/>
      <c r="D31" s="49"/>
      <c r="E31" s="49"/>
      <c r="F31" s="54" t="s">
        <v>48</v>
      </c>
      <c r="G31" s="49"/>
      <c r="H31" s="49"/>
      <c r="I31" s="154" t="s">
        <v>47</v>
      </c>
      <c r="J31" s="54" t="s">
        <v>49</v>
      </c>
      <c r="K31" s="53"/>
    </row>
    <row r="32" s="1" customFormat="1" ht="14.4" customHeight="1">
      <c r="B32" s="48"/>
      <c r="C32" s="49"/>
      <c r="D32" s="57" t="s">
        <v>50</v>
      </c>
      <c r="E32" s="57" t="s">
        <v>51</v>
      </c>
      <c r="F32" s="155">
        <f>ROUND(SUM(BE84:BE93), 2)</f>
        <v>0</v>
      </c>
      <c r="G32" s="49"/>
      <c r="H32" s="49"/>
      <c r="I32" s="156">
        <v>0.20999999999999999</v>
      </c>
      <c r="J32" s="155">
        <f>ROUND(ROUND((SUM(BE84:BE93)), 2)*I32, 2)</f>
        <v>0</v>
      </c>
      <c r="K32" s="53"/>
    </row>
    <row r="33" s="1" customFormat="1" ht="14.4" customHeight="1">
      <c r="B33" s="48"/>
      <c r="C33" s="49"/>
      <c r="D33" s="49"/>
      <c r="E33" s="57" t="s">
        <v>52</v>
      </c>
      <c r="F33" s="155">
        <f>ROUND(SUM(BF84:BF93), 2)</f>
        <v>0</v>
      </c>
      <c r="G33" s="49"/>
      <c r="H33" s="49"/>
      <c r="I33" s="156">
        <v>0.14999999999999999</v>
      </c>
      <c r="J33" s="155">
        <f>ROUND(ROUND((SUM(BF84:BF93)), 2)*I33, 2)</f>
        <v>0</v>
      </c>
      <c r="K33" s="53"/>
    </row>
    <row r="34" hidden="1" s="1" customFormat="1" ht="14.4" customHeight="1">
      <c r="B34" s="48"/>
      <c r="C34" s="49"/>
      <c r="D34" s="49"/>
      <c r="E34" s="57" t="s">
        <v>53</v>
      </c>
      <c r="F34" s="155">
        <f>ROUND(SUM(BG84:BG93), 2)</f>
        <v>0</v>
      </c>
      <c r="G34" s="49"/>
      <c r="H34" s="49"/>
      <c r="I34" s="156">
        <v>0.20999999999999999</v>
      </c>
      <c r="J34" s="155">
        <v>0</v>
      </c>
      <c r="K34" s="53"/>
    </row>
    <row r="35" hidden="1" s="1" customFormat="1" ht="14.4" customHeight="1">
      <c r="B35" s="48"/>
      <c r="C35" s="49"/>
      <c r="D35" s="49"/>
      <c r="E35" s="57" t="s">
        <v>54</v>
      </c>
      <c r="F35" s="155">
        <f>ROUND(SUM(BH84:BH93), 2)</f>
        <v>0</v>
      </c>
      <c r="G35" s="49"/>
      <c r="H35" s="49"/>
      <c r="I35" s="156">
        <v>0.14999999999999999</v>
      </c>
      <c r="J35" s="155">
        <v>0</v>
      </c>
      <c r="K35" s="53"/>
    </row>
    <row r="36" hidden="1" s="1" customFormat="1" ht="14.4" customHeight="1">
      <c r="B36" s="48"/>
      <c r="C36" s="49"/>
      <c r="D36" s="49"/>
      <c r="E36" s="57" t="s">
        <v>55</v>
      </c>
      <c r="F36" s="155">
        <f>ROUND(SUM(BI84:BI93), 2)</f>
        <v>0</v>
      </c>
      <c r="G36" s="49"/>
      <c r="H36" s="49"/>
      <c r="I36" s="156">
        <v>0</v>
      </c>
      <c r="J36" s="155">
        <v>0</v>
      </c>
      <c r="K36" s="53"/>
    </row>
    <row r="37" s="1" customFormat="1" ht="6.96" customHeight="1">
      <c r="B37" s="48"/>
      <c r="C37" s="49"/>
      <c r="D37" s="49"/>
      <c r="E37" s="49"/>
      <c r="F37" s="49"/>
      <c r="G37" s="49"/>
      <c r="H37" s="49"/>
      <c r="I37" s="142"/>
      <c r="J37" s="49"/>
      <c r="K37" s="53"/>
    </row>
    <row r="38" s="1" customFormat="1" ht="25.44" customHeight="1">
      <c r="B38" s="48"/>
      <c r="C38" s="157"/>
      <c r="D38" s="158" t="s">
        <v>56</v>
      </c>
      <c r="E38" s="90"/>
      <c r="F38" s="90"/>
      <c r="G38" s="159" t="s">
        <v>57</v>
      </c>
      <c r="H38" s="160" t="s">
        <v>58</v>
      </c>
      <c r="I38" s="161"/>
      <c r="J38" s="162">
        <f>SUM(J29:J36)</f>
        <v>0</v>
      </c>
      <c r="K38" s="163"/>
    </row>
    <row r="39" s="1" customFormat="1" ht="14.4" customHeight="1">
      <c r="B39" s="69"/>
      <c r="C39" s="70"/>
      <c r="D39" s="70"/>
      <c r="E39" s="70"/>
      <c r="F39" s="70"/>
      <c r="G39" s="70"/>
      <c r="H39" s="70"/>
      <c r="I39" s="164"/>
      <c r="J39" s="70"/>
      <c r="K39" s="71"/>
    </row>
    <row r="43" s="1" customFormat="1" ht="6.96" customHeight="1">
      <c r="B43" s="72"/>
      <c r="C43" s="73"/>
      <c r="D43" s="73"/>
      <c r="E43" s="73"/>
      <c r="F43" s="73"/>
      <c r="G43" s="73"/>
      <c r="H43" s="73"/>
      <c r="I43" s="165"/>
      <c r="J43" s="73"/>
      <c r="K43" s="166"/>
    </row>
    <row r="44" s="1" customFormat="1" ht="36.96" customHeight="1">
      <c r="B44" s="48"/>
      <c r="C44" s="32" t="s">
        <v>258</v>
      </c>
      <c r="D44" s="49"/>
      <c r="E44" s="49"/>
      <c r="F44" s="49"/>
      <c r="G44" s="49"/>
      <c r="H44" s="49"/>
      <c r="I44" s="142"/>
      <c r="J44" s="49"/>
      <c r="K44" s="53"/>
    </row>
    <row r="45" s="1" customFormat="1" ht="6.96" customHeight="1">
      <c r="B45" s="48"/>
      <c r="C45" s="49"/>
      <c r="D45" s="49"/>
      <c r="E45" s="49"/>
      <c r="F45" s="49"/>
      <c r="G45" s="49"/>
      <c r="H45" s="49"/>
      <c r="I45" s="142"/>
      <c r="J45" s="49"/>
      <c r="K45" s="53"/>
    </row>
    <row r="46" s="1" customFormat="1" ht="14.4" customHeight="1">
      <c r="B46" s="48"/>
      <c r="C46" s="42" t="s">
        <v>19</v>
      </c>
      <c r="D46" s="49"/>
      <c r="E46" s="49"/>
      <c r="F46" s="49"/>
      <c r="G46" s="49"/>
      <c r="H46" s="49"/>
      <c r="I46" s="142"/>
      <c r="J46" s="49"/>
      <c r="K46" s="53"/>
    </row>
    <row r="47" s="1" customFormat="1" ht="16.5" customHeight="1">
      <c r="B47" s="48"/>
      <c r="C47" s="49"/>
      <c r="D47" s="49"/>
      <c r="E47" s="141" t="str">
        <f>E7</f>
        <v>Vzdělávací a výcvikové středisko integrovaného záchranného systému v Jihlavě</v>
      </c>
      <c r="F47" s="42"/>
      <c r="G47" s="42"/>
      <c r="H47" s="42"/>
      <c r="I47" s="142"/>
      <c r="J47" s="49"/>
      <c r="K47" s="53"/>
    </row>
    <row r="48">
      <c r="B48" s="30"/>
      <c r="C48" s="42" t="s">
        <v>254</v>
      </c>
      <c r="D48" s="31"/>
      <c r="E48" s="31"/>
      <c r="F48" s="31"/>
      <c r="G48" s="31"/>
      <c r="H48" s="31"/>
      <c r="I48" s="140"/>
      <c r="J48" s="31"/>
      <c r="K48" s="33"/>
    </row>
    <row r="49" s="1" customFormat="1" ht="16.5" customHeight="1">
      <c r="B49" s="48"/>
      <c r="C49" s="49"/>
      <c r="D49" s="49"/>
      <c r="E49" s="141" t="s">
        <v>9359</v>
      </c>
      <c r="F49" s="49"/>
      <c r="G49" s="49"/>
      <c r="H49" s="49"/>
      <c r="I49" s="142"/>
      <c r="J49" s="49"/>
      <c r="K49" s="53"/>
    </row>
    <row r="50" s="1" customFormat="1" ht="14.4" customHeight="1">
      <c r="B50" s="48"/>
      <c r="C50" s="42" t="s">
        <v>256</v>
      </c>
      <c r="D50" s="49"/>
      <c r="E50" s="49"/>
      <c r="F50" s="49"/>
      <c r="G50" s="49"/>
      <c r="H50" s="49"/>
      <c r="I50" s="142"/>
      <c r="J50" s="49"/>
      <c r="K50" s="53"/>
    </row>
    <row r="51" s="1" customFormat="1" ht="17.25" customHeight="1">
      <c r="B51" s="48"/>
      <c r="C51" s="49"/>
      <c r="D51" s="49"/>
      <c r="E51" s="143" t="str">
        <f>E11</f>
        <v>OS-05_3 - zařízení vzduchotechniky</v>
      </c>
      <c r="F51" s="49"/>
      <c r="G51" s="49"/>
      <c r="H51" s="49"/>
      <c r="I51" s="142"/>
      <c r="J51" s="49"/>
      <c r="K51" s="53"/>
    </row>
    <row r="52" s="1" customFormat="1" ht="6.96" customHeight="1">
      <c r="B52" s="48"/>
      <c r="C52" s="49"/>
      <c r="D52" s="49"/>
      <c r="E52" s="49"/>
      <c r="F52" s="49"/>
      <c r="G52" s="49"/>
      <c r="H52" s="49"/>
      <c r="I52" s="142"/>
      <c r="J52" s="49"/>
      <c r="K52" s="53"/>
    </row>
    <row r="53" s="1" customFormat="1" ht="18" customHeight="1">
      <c r="B53" s="48"/>
      <c r="C53" s="42" t="s">
        <v>25</v>
      </c>
      <c r="D53" s="49"/>
      <c r="E53" s="49"/>
      <c r="F53" s="37" t="str">
        <f>F14</f>
        <v>město Jihlava, ul. Vrchlického, areál ZZS Jihlava</v>
      </c>
      <c r="G53" s="49"/>
      <c r="H53" s="49"/>
      <c r="I53" s="144" t="s">
        <v>27</v>
      </c>
      <c r="J53" s="145" t="str">
        <f>IF(J14="","",J14)</f>
        <v>15. 1. 2018</v>
      </c>
      <c r="K53" s="53"/>
    </row>
    <row r="54" s="1" customFormat="1" ht="6.96" customHeight="1">
      <c r="B54" s="48"/>
      <c r="C54" s="49"/>
      <c r="D54" s="49"/>
      <c r="E54" s="49"/>
      <c r="F54" s="49"/>
      <c r="G54" s="49"/>
      <c r="H54" s="49"/>
      <c r="I54" s="142"/>
      <c r="J54" s="49"/>
      <c r="K54" s="53"/>
    </row>
    <row r="55" s="1" customFormat="1">
      <c r="B55" s="48"/>
      <c r="C55" s="42" t="s">
        <v>31</v>
      </c>
      <c r="D55" s="49"/>
      <c r="E55" s="49"/>
      <c r="F55" s="37" t="str">
        <f>E17</f>
        <v>Kraj Vysočina</v>
      </c>
      <c r="G55" s="49"/>
      <c r="H55" s="49"/>
      <c r="I55" s="144" t="s">
        <v>39</v>
      </c>
      <c r="J55" s="46" t="str">
        <f>E23</f>
        <v>PROJEKT CENTRUM NOVA s.r.o.</v>
      </c>
      <c r="K55" s="53"/>
    </row>
    <row r="56" s="1" customFormat="1" ht="14.4" customHeight="1">
      <c r="B56" s="48"/>
      <c r="C56" s="42" t="s">
        <v>37</v>
      </c>
      <c r="D56" s="49"/>
      <c r="E56" s="49"/>
      <c r="F56" s="37" t="str">
        <f>IF(E20="","",E20)</f>
        <v/>
      </c>
      <c r="G56" s="49"/>
      <c r="H56" s="49"/>
      <c r="I56" s="142"/>
      <c r="J56" s="167"/>
      <c r="K56" s="53"/>
    </row>
    <row r="57" s="1" customFormat="1" ht="10.32" customHeight="1">
      <c r="B57" s="48"/>
      <c r="C57" s="49"/>
      <c r="D57" s="49"/>
      <c r="E57" s="49"/>
      <c r="F57" s="49"/>
      <c r="G57" s="49"/>
      <c r="H57" s="49"/>
      <c r="I57" s="142"/>
      <c r="J57" s="49"/>
      <c r="K57" s="53"/>
    </row>
    <row r="58" s="1" customFormat="1" ht="29.28" customHeight="1">
      <c r="B58" s="48"/>
      <c r="C58" s="168" t="s">
        <v>259</v>
      </c>
      <c r="D58" s="157"/>
      <c r="E58" s="157"/>
      <c r="F58" s="157"/>
      <c r="G58" s="157"/>
      <c r="H58" s="157"/>
      <c r="I58" s="169"/>
      <c r="J58" s="170" t="s">
        <v>260</v>
      </c>
      <c r="K58" s="171"/>
    </row>
    <row r="59" s="1" customFormat="1" ht="10.32" customHeight="1">
      <c r="B59" s="48"/>
      <c r="C59" s="49"/>
      <c r="D59" s="49"/>
      <c r="E59" s="49"/>
      <c r="F59" s="49"/>
      <c r="G59" s="49"/>
      <c r="H59" s="49"/>
      <c r="I59" s="142"/>
      <c r="J59" s="49"/>
      <c r="K59" s="53"/>
    </row>
    <row r="60" s="1" customFormat="1" ht="29.28" customHeight="1">
      <c r="B60" s="48"/>
      <c r="C60" s="172" t="s">
        <v>261</v>
      </c>
      <c r="D60" s="49"/>
      <c r="E60" s="49"/>
      <c r="F60" s="49"/>
      <c r="G60" s="49"/>
      <c r="H60" s="49"/>
      <c r="I60" s="142"/>
      <c r="J60" s="153">
        <f>J84</f>
        <v>0</v>
      </c>
      <c r="K60" s="53"/>
      <c r="AU60" s="26" t="s">
        <v>262</v>
      </c>
    </row>
    <row r="61" s="8" customFormat="1" ht="24.96" customHeight="1">
      <c r="B61" s="173"/>
      <c r="C61" s="174"/>
      <c r="D61" s="175" t="s">
        <v>536</v>
      </c>
      <c r="E61" s="176"/>
      <c r="F61" s="176"/>
      <c r="G61" s="176"/>
      <c r="H61" s="176"/>
      <c r="I61" s="177"/>
      <c r="J61" s="178">
        <f>J85</f>
        <v>0</v>
      </c>
      <c r="K61" s="179"/>
    </row>
    <row r="62" s="11" customFormat="1" ht="19.92" customHeight="1">
      <c r="B62" s="223"/>
      <c r="C62" s="224"/>
      <c r="D62" s="225" t="s">
        <v>9432</v>
      </c>
      <c r="E62" s="226"/>
      <c r="F62" s="226"/>
      <c r="G62" s="226"/>
      <c r="H62" s="226"/>
      <c r="I62" s="227"/>
      <c r="J62" s="228">
        <f>J86</f>
        <v>0</v>
      </c>
      <c r="K62" s="229"/>
    </row>
    <row r="63" s="1" customFormat="1" ht="21.84" customHeight="1">
      <c r="B63" s="48"/>
      <c r="C63" s="49"/>
      <c r="D63" s="49"/>
      <c r="E63" s="49"/>
      <c r="F63" s="49"/>
      <c r="G63" s="49"/>
      <c r="H63" s="49"/>
      <c r="I63" s="142"/>
      <c r="J63" s="49"/>
      <c r="K63" s="53"/>
    </row>
    <row r="64" s="1" customFormat="1" ht="6.96" customHeight="1">
      <c r="B64" s="69"/>
      <c r="C64" s="70"/>
      <c r="D64" s="70"/>
      <c r="E64" s="70"/>
      <c r="F64" s="70"/>
      <c r="G64" s="70"/>
      <c r="H64" s="70"/>
      <c r="I64" s="164"/>
      <c r="J64" s="70"/>
      <c r="K64" s="71"/>
    </row>
    <row r="68" s="1" customFormat="1" ht="6.96" customHeight="1">
      <c r="B68" s="72"/>
      <c r="C68" s="73"/>
      <c r="D68" s="73"/>
      <c r="E68" s="73"/>
      <c r="F68" s="73"/>
      <c r="G68" s="73"/>
      <c r="H68" s="73"/>
      <c r="I68" s="165"/>
      <c r="J68" s="73"/>
      <c r="K68" s="73"/>
      <c r="L68" s="48"/>
    </row>
    <row r="69" s="1" customFormat="1" ht="36.96" customHeight="1">
      <c r="B69" s="48"/>
      <c r="C69" s="74" t="s">
        <v>264</v>
      </c>
      <c r="L69" s="48"/>
    </row>
    <row r="70" s="1" customFormat="1" ht="6.96" customHeight="1">
      <c r="B70" s="48"/>
      <c r="L70" s="48"/>
    </row>
    <row r="71" s="1" customFormat="1" ht="14.4" customHeight="1">
      <c r="B71" s="48"/>
      <c r="C71" s="76" t="s">
        <v>19</v>
      </c>
      <c r="L71" s="48"/>
    </row>
    <row r="72" s="1" customFormat="1" ht="16.5" customHeight="1">
      <c r="B72" s="48"/>
      <c r="E72" s="180" t="str">
        <f>E7</f>
        <v>Vzdělávací a výcvikové středisko integrovaného záchranného systému v Jihlavě</v>
      </c>
      <c r="F72" s="76"/>
      <c r="G72" s="76"/>
      <c r="H72" s="76"/>
      <c r="L72" s="48"/>
    </row>
    <row r="73">
      <c r="B73" s="30"/>
      <c r="C73" s="76" t="s">
        <v>254</v>
      </c>
      <c r="L73" s="30"/>
    </row>
    <row r="74" s="1" customFormat="1" ht="16.5" customHeight="1">
      <c r="B74" s="48"/>
      <c r="E74" s="180" t="s">
        <v>9359</v>
      </c>
      <c r="F74" s="1"/>
      <c r="G74" s="1"/>
      <c r="H74" s="1"/>
      <c r="L74" s="48"/>
    </row>
    <row r="75" s="1" customFormat="1" ht="14.4" customHeight="1">
      <c r="B75" s="48"/>
      <c r="C75" s="76" t="s">
        <v>256</v>
      </c>
      <c r="L75" s="48"/>
    </row>
    <row r="76" s="1" customFormat="1" ht="17.25" customHeight="1">
      <c r="B76" s="48"/>
      <c r="E76" s="79" t="str">
        <f>E11</f>
        <v>OS-05_3 - zařízení vzduchotechniky</v>
      </c>
      <c r="F76" s="1"/>
      <c r="G76" s="1"/>
      <c r="H76" s="1"/>
      <c r="L76" s="48"/>
    </row>
    <row r="77" s="1" customFormat="1" ht="6.96" customHeight="1">
      <c r="B77" s="48"/>
      <c r="L77" s="48"/>
    </row>
    <row r="78" s="1" customFormat="1" ht="18" customHeight="1">
      <c r="B78" s="48"/>
      <c r="C78" s="76" t="s">
        <v>25</v>
      </c>
      <c r="F78" s="181" t="str">
        <f>F14</f>
        <v>město Jihlava, ul. Vrchlického, areál ZZS Jihlava</v>
      </c>
      <c r="I78" s="182" t="s">
        <v>27</v>
      </c>
      <c r="J78" s="81" t="str">
        <f>IF(J14="","",J14)</f>
        <v>15. 1. 2018</v>
      </c>
      <c r="L78" s="48"/>
    </row>
    <row r="79" s="1" customFormat="1" ht="6.96" customHeight="1">
      <c r="B79" s="48"/>
      <c r="L79" s="48"/>
    </row>
    <row r="80" s="1" customFormat="1">
      <c r="B80" s="48"/>
      <c r="C80" s="76" t="s">
        <v>31</v>
      </c>
      <c r="F80" s="181" t="str">
        <f>E17</f>
        <v>Kraj Vysočina</v>
      </c>
      <c r="I80" s="182" t="s">
        <v>39</v>
      </c>
      <c r="J80" s="181" t="str">
        <f>E23</f>
        <v>PROJEKT CENTRUM NOVA s.r.o.</v>
      </c>
      <c r="L80" s="48"/>
    </row>
    <row r="81" s="1" customFormat="1" ht="14.4" customHeight="1">
      <c r="B81" s="48"/>
      <c r="C81" s="76" t="s">
        <v>37</v>
      </c>
      <c r="F81" s="181" t="str">
        <f>IF(E20="","",E20)</f>
        <v/>
      </c>
      <c r="L81" s="48"/>
    </row>
    <row r="82" s="1" customFormat="1" ht="10.32" customHeight="1">
      <c r="B82" s="48"/>
      <c r="L82" s="48"/>
    </row>
    <row r="83" s="9" customFormat="1" ht="29.28" customHeight="1">
      <c r="B83" s="183"/>
      <c r="C83" s="184" t="s">
        <v>265</v>
      </c>
      <c r="D83" s="185" t="s">
        <v>65</v>
      </c>
      <c r="E83" s="185" t="s">
        <v>61</v>
      </c>
      <c r="F83" s="185" t="s">
        <v>266</v>
      </c>
      <c r="G83" s="185" t="s">
        <v>267</v>
      </c>
      <c r="H83" s="185" t="s">
        <v>268</v>
      </c>
      <c r="I83" s="186" t="s">
        <v>269</v>
      </c>
      <c r="J83" s="185" t="s">
        <v>260</v>
      </c>
      <c r="K83" s="187" t="s">
        <v>270</v>
      </c>
      <c r="L83" s="183"/>
      <c r="M83" s="94" t="s">
        <v>271</v>
      </c>
      <c r="N83" s="95" t="s">
        <v>50</v>
      </c>
      <c r="O83" s="95" t="s">
        <v>272</v>
      </c>
      <c r="P83" s="95" t="s">
        <v>273</v>
      </c>
      <c r="Q83" s="95" t="s">
        <v>274</v>
      </c>
      <c r="R83" s="95" t="s">
        <v>275</v>
      </c>
      <c r="S83" s="95" t="s">
        <v>276</v>
      </c>
      <c r="T83" s="96" t="s">
        <v>277</v>
      </c>
    </row>
    <row r="84" s="1" customFormat="1" ht="29.28" customHeight="1">
      <c r="B84" s="48"/>
      <c r="C84" s="98" t="s">
        <v>261</v>
      </c>
      <c r="J84" s="188">
        <f>BK84</f>
        <v>0</v>
      </c>
      <c r="L84" s="48"/>
      <c r="M84" s="97"/>
      <c r="N84" s="84"/>
      <c r="O84" s="84"/>
      <c r="P84" s="189">
        <f>P85</f>
        <v>0</v>
      </c>
      <c r="Q84" s="84"/>
      <c r="R84" s="189">
        <f>R85</f>
        <v>0</v>
      </c>
      <c r="S84" s="84"/>
      <c r="T84" s="190">
        <f>T85</f>
        <v>0</v>
      </c>
      <c r="AT84" s="26" t="s">
        <v>79</v>
      </c>
      <c r="AU84" s="26" t="s">
        <v>262</v>
      </c>
      <c r="BK84" s="191">
        <f>BK85</f>
        <v>0</v>
      </c>
    </row>
    <row r="85" s="10" customFormat="1" ht="37.44" customHeight="1">
      <c r="B85" s="192"/>
      <c r="D85" s="193" t="s">
        <v>79</v>
      </c>
      <c r="E85" s="194" t="s">
        <v>2270</v>
      </c>
      <c r="F85" s="194" t="s">
        <v>2271</v>
      </c>
      <c r="I85" s="195"/>
      <c r="J85" s="196">
        <f>BK85</f>
        <v>0</v>
      </c>
      <c r="L85" s="192"/>
      <c r="M85" s="197"/>
      <c r="N85" s="198"/>
      <c r="O85" s="198"/>
      <c r="P85" s="199">
        <f>P86</f>
        <v>0</v>
      </c>
      <c r="Q85" s="198"/>
      <c r="R85" s="199">
        <f>R86</f>
        <v>0</v>
      </c>
      <c r="S85" s="198"/>
      <c r="T85" s="200">
        <f>T86</f>
        <v>0</v>
      </c>
      <c r="AR85" s="193" t="s">
        <v>87</v>
      </c>
      <c r="AT85" s="201" t="s">
        <v>79</v>
      </c>
      <c r="AU85" s="201" t="s">
        <v>80</v>
      </c>
      <c r="AY85" s="193" t="s">
        <v>281</v>
      </c>
      <c r="BK85" s="202">
        <f>BK86</f>
        <v>0</v>
      </c>
    </row>
    <row r="86" s="10" customFormat="1" ht="19.92" customHeight="1">
      <c r="B86" s="192"/>
      <c r="D86" s="193" t="s">
        <v>79</v>
      </c>
      <c r="E86" s="230" t="s">
        <v>9433</v>
      </c>
      <c r="F86" s="230" t="s">
        <v>9434</v>
      </c>
      <c r="I86" s="195"/>
      <c r="J86" s="231">
        <f>BK86</f>
        <v>0</v>
      </c>
      <c r="L86" s="192"/>
      <c r="M86" s="197"/>
      <c r="N86" s="198"/>
      <c r="O86" s="198"/>
      <c r="P86" s="199">
        <f>SUM(P87:P93)</f>
        <v>0</v>
      </c>
      <c r="Q86" s="198"/>
      <c r="R86" s="199">
        <f>SUM(R87:R93)</f>
        <v>0</v>
      </c>
      <c r="S86" s="198"/>
      <c r="T86" s="200">
        <f>SUM(T87:T93)</f>
        <v>0</v>
      </c>
      <c r="AR86" s="193" t="s">
        <v>87</v>
      </c>
      <c r="AT86" s="201" t="s">
        <v>79</v>
      </c>
      <c r="AU86" s="201" t="s">
        <v>24</v>
      </c>
      <c r="AY86" s="193" t="s">
        <v>281</v>
      </c>
      <c r="BK86" s="202">
        <f>SUM(BK87:BK93)</f>
        <v>0</v>
      </c>
    </row>
    <row r="87" s="1" customFormat="1" ht="16.5" customHeight="1">
      <c r="B87" s="203"/>
      <c r="C87" s="204" t="s">
        <v>24</v>
      </c>
      <c r="D87" s="204" t="s">
        <v>282</v>
      </c>
      <c r="E87" s="205" t="s">
        <v>9435</v>
      </c>
      <c r="F87" s="206" t="s">
        <v>9436</v>
      </c>
      <c r="G87" s="207" t="s">
        <v>515</v>
      </c>
      <c r="H87" s="208">
        <v>2</v>
      </c>
      <c r="I87" s="209"/>
      <c r="J87" s="210">
        <f>ROUND(I87*H87,2)</f>
        <v>0</v>
      </c>
      <c r="K87" s="206" t="s">
        <v>389</v>
      </c>
      <c r="L87" s="48"/>
      <c r="M87" s="211" t="s">
        <v>5</v>
      </c>
      <c r="N87" s="212" t="s">
        <v>51</v>
      </c>
      <c r="O87" s="49"/>
      <c r="P87" s="213">
        <f>O87*H87</f>
        <v>0</v>
      </c>
      <c r="Q87" s="213">
        <v>0</v>
      </c>
      <c r="R87" s="213">
        <f>Q87*H87</f>
        <v>0</v>
      </c>
      <c r="S87" s="213">
        <v>0</v>
      </c>
      <c r="T87" s="214">
        <f>S87*H87</f>
        <v>0</v>
      </c>
      <c r="AR87" s="26" t="s">
        <v>354</v>
      </c>
      <c r="AT87" s="26" t="s">
        <v>282</v>
      </c>
      <c r="AU87" s="26" t="s">
        <v>87</v>
      </c>
      <c r="AY87" s="26" t="s">
        <v>281</v>
      </c>
      <c r="BE87" s="215">
        <f>IF(N87="základní",J87,0)</f>
        <v>0</v>
      </c>
      <c r="BF87" s="215">
        <f>IF(N87="snížená",J87,0)</f>
        <v>0</v>
      </c>
      <c r="BG87" s="215">
        <f>IF(N87="zákl. přenesená",J87,0)</f>
        <v>0</v>
      </c>
      <c r="BH87" s="215">
        <f>IF(N87="sníž. přenesená",J87,0)</f>
        <v>0</v>
      </c>
      <c r="BI87" s="215">
        <f>IF(N87="nulová",J87,0)</f>
        <v>0</v>
      </c>
      <c r="BJ87" s="26" t="s">
        <v>24</v>
      </c>
      <c r="BK87" s="215">
        <f>ROUND(I87*H87,2)</f>
        <v>0</v>
      </c>
      <c r="BL87" s="26" t="s">
        <v>354</v>
      </c>
      <c r="BM87" s="26" t="s">
        <v>9437</v>
      </c>
    </row>
    <row r="88" s="1" customFormat="1">
      <c r="B88" s="48"/>
      <c r="D88" s="216" t="s">
        <v>288</v>
      </c>
      <c r="F88" s="217" t="s">
        <v>9438</v>
      </c>
      <c r="I88" s="218"/>
      <c r="L88" s="48"/>
      <c r="M88" s="219"/>
      <c r="N88" s="49"/>
      <c r="O88" s="49"/>
      <c r="P88" s="49"/>
      <c r="Q88" s="49"/>
      <c r="R88" s="49"/>
      <c r="S88" s="49"/>
      <c r="T88" s="87"/>
      <c r="AT88" s="26" t="s">
        <v>288</v>
      </c>
      <c r="AU88" s="26" t="s">
        <v>87</v>
      </c>
    </row>
    <row r="89" s="1" customFormat="1" ht="16.5" customHeight="1">
      <c r="B89" s="203"/>
      <c r="C89" s="255" t="s">
        <v>87</v>
      </c>
      <c r="D89" s="255" t="s">
        <v>512</v>
      </c>
      <c r="E89" s="256" t="s">
        <v>9439</v>
      </c>
      <c r="F89" s="257" t="s">
        <v>9440</v>
      </c>
      <c r="G89" s="258" t="s">
        <v>515</v>
      </c>
      <c r="H89" s="259">
        <v>2</v>
      </c>
      <c r="I89" s="260"/>
      <c r="J89" s="261">
        <f>ROUND(I89*H89,2)</f>
        <v>0</v>
      </c>
      <c r="K89" s="257" t="s">
        <v>5</v>
      </c>
      <c r="L89" s="262"/>
      <c r="M89" s="263" t="s">
        <v>5</v>
      </c>
      <c r="N89" s="264" t="s">
        <v>51</v>
      </c>
      <c r="O89" s="49"/>
      <c r="P89" s="213">
        <f>O89*H89</f>
        <v>0</v>
      </c>
      <c r="Q89" s="213">
        <v>0</v>
      </c>
      <c r="R89" s="213">
        <f>Q89*H89</f>
        <v>0</v>
      </c>
      <c r="S89" s="213">
        <v>0</v>
      </c>
      <c r="T89" s="214">
        <f>S89*H89</f>
        <v>0</v>
      </c>
      <c r="AR89" s="26" t="s">
        <v>738</v>
      </c>
      <c r="AT89" s="26" t="s">
        <v>512</v>
      </c>
      <c r="AU89" s="26" t="s">
        <v>87</v>
      </c>
      <c r="AY89" s="26" t="s">
        <v>281</v>
      </c>
      <c r="BE89" s="215">
        <f>IF(N89="základní",J89,0)</f>
        <v>0</v>
      </c>
      <c r="BF89" s="215">
        <f>IF(N89="snížená",J89,0)</f>
        <v>0</v>
      </c>
      <c r="BG89" s="215">
        <f>IF(N89="zákl. přenesená",J89,0)</f>
        <v>0</v>
      </c>
      <c r="BH89" s="215">
        <f>IF(N89="sníž. přenesená",J89,0)</f>
        <v>0</v>
      </c>
      <c r="BI89" s="215">
        <f>IF(N89="nulová",J89,0)</f>
        <v>0</v>
      </c>
      <c r="BJ89" s="26" t="s">
        <v>24</v>
      </c>
      <c r="BK89" s="215">
        <f>ROUND(I89*H89,2)</f>
        <v>0</v>
      </c>
      <c r="BL89" s="26" t="s">
        <v>354</v>
      </c>
      <c r="BM89" s="26" t="s">
        <v>9441</v>
      </c>
    </row>
    <row r="90" s="1" customFormat="1">
      <c r="B90" s="48"/>
      <c r="D90" s="216" t="s">
        <v>288</v>
      </c>
      <c r="F90" s="217" t="s">
        <v>9442</v>
      </c>
      <c r="I90" s="218"/>
      <c r="L90" s="48"/>
      <c r="M90" s="219"/>
      <c r="N90" s="49"/>
      <c r="O90" s="49"/>
      <c r="P90" s="49"/>
      <c r="Q90" s="49"/>
      <c r="R90" s="49"/>
      <c r="S90" s="49"/>
      <c r="T90" s="87"/>
      <c r="AT90" s="26" t="s">
        <v>288</v>
      </c>
      <c r="AU90" s="26" t="s">
        <v>87</v>
      </c>
    </row>
    <row r="91" s="1" customFormat="1" ht="16.5" customHeight="1">
      <c r="B91" s="203"/>
      <c r="C91" s="255" t="s">
        <v>294</v>
      </c>
      <c r="D91" s="255" t="s">
        <v>512</v>
      </c>
      <c r="E91" s="256" t="s">
        <v>9443</v>
      </c>
      <c r="F91" s="257" t="s">
        <v>9444</v>
      </c>
      <c r="G91" s="258" t="s">
        <v>515</v>
      </c>
      <c r="H91" s="259">
        <v>2</v>
      </c>
      <c r="I91" s="260"/>
      <c r="J91" s="261">
        <f>ROUND(I91*H91,2)</f>
        <v>0</v>
      </c>
      <c r="K91" s="257" t="s">
        <v>5</v>
      </c>
      <c r="L91" s="262"/>
      <c r="M91" s="263" t="s">
        <v>5</v>
      </c>
      <c r="N91" s="264" t="s">
        <v>51</v>
      </c>
      <c r="O91" s="49"/>
      <c r="P91" s="213">
        <f>O91*H91</f>
        <v>0</v>
      </c>
      <c r="Q91" s="213">
        <v>0</v>
      </c>
      <c r="R91" s="213">
        <f>Q91*H91</f>
        <v>0</v>
      </c>
      <c r="S91" s="213">
        <v>0</v>
      </c>
      <c r="T91" s="214">
        <f>S91*H91</f>
        <v>0</v>
      </c>
      <c r="AR91" s="26" t="s">
        <v>738</v>
      </c>
      <c r="AT91" s="26" t="s">
        <v>512</v>
      </c>
      <c r="AU91" s="26" t="s">
        <v>87</v>
      </c>
      <c r="AY91" s="26" t="s">
        <v>281</v>
      </c>
      <c r="BE91" s="215">
        <f>IF(N91="základní",J91,0)</f>
        <v>0</v>
      </c>
      <c r="BF91" s="215">
        <f>IF(N91="snížená",J91,0)</f>
        <v>0</v>
      </c>
      <c r="BG91" s="215">
        <f>IF(N91="zákl. přenesená",J91,0)</f>
        <v>0</v>
      </c>
      <c r="BH91" s="215">
        <f>IF(N91="sníž. přenesená",J91,0)</f>
        <v>0</v>
      </c>
      <c r="BI91" s="215">
        <f>IF(N91="nulová",J91,0)</f>
        <v>0</v>
      </c>
      <c r="BJ91" s="26" t="s">
        <v>24</v>
      </c>
      <c r="BK91" s="215">
        <f>ROUND(I91*H91,2)</f>
        <v>0</v>
      </c>
      <c r="BL91" s="26" t="s">
        <v>354</v>
      </c>
      <c r="BM91" s="26" t="s">
        <v>9445</v>
      </c>
    </row>
    <row r="92" s="1" customFormat="1">
      <c r="B92" s="48"/>
      <c r="D92" s="216" t="s">
        <v>288</v>
      </c>
      <c r="F92" s="217" t="s">
        <v>9444</v>
      </c>
      <c r="I92" s="218"/>
      <c r="L92" s="48"/>
      <c r="M92" s="219"/>
      <c r="N92" s="49"/>
      <c r="O92" s="49"/>
      <c r="P92" s="49"/>
      <c r="Q92" s="49"/>
      <c r="R92" s="49"/>
      <c r="S92" s="49"/>
      <c r="T92" s="87"/>
      <c r="AT92" s="26" t="s">
        <v>288</v>
      </c>
      <c r="AU92" s="26" t="s">
        <v>87</v>
      </c>
    </row>
    <row r="93" s="1" customFormat="1" ht="16.5" customHeight="1">
      <c r="B93" s="203"/>
      <c r="C93" s="255" t="s">
        <v>286</v>
      </c>
      <c r="D93" s="255" t="s">
        <v>512</v>
      </c>
      <c r="E93" s="256" t="s">
        <v>9446</v>
      </c>
      <c r="F93" s="257" t="s">
        <v>9447</v>
      </c>
      <c r="G93" s="258" t="s">
        <v>515</v>
      </c>
      <c r="H93" s="259">
        <v>2</v>
      </c>
      <c r="I93" s="260"/>
      <c r="J93" s="261">
        <f>ROUND(I93*H93,2)</f>
        <v>0</v>
      </c>
      <c r="K93" s="257" t="s">
        <v>5</v>
      </c>
      <c r="L93" s="262"/>
      <c r="M93" s="263" t="s">
        <v>5</v>
      </c>
      <c r="N93" s="277" t="s">
        <v>51</v>
      </c>
      <c r="O93" s="221"/>
      <c r="P93" s="278">
        <f>O93*H93</f>
        <v>0</v>
      </c>
      <c r="Q93" s="278">
        <v>0</v>
      </c>
      <c r="R93" s="278">
        <f>Q93*H93</f>
        <v>0</v>
      </c>
      <c r="S93" s="278">
        <v>0</v>
      </c>
      <c r="T93" s="279">
        <f>S93*H93</f>
        <v>0</v>
      </c>
      <c r="AR93" s="26" t="s">
        <v>738</v>
      </c>
      <c r="AT93" s="26" t="s">
        <v>512</v>
      </c>
      <c r="AU93" s="26" t="s">
        <v>87</v>
      </c>
      <c r="AY93" s="26" t="s">
        <v>281</v>
      </c>
      <c r="BE93" s="215">
        <f>IF(N93="základní",J93,0)</f>
        <v>0</v>
      </c>
      <c r="BF93" s="215">
        <f>IF(N93="snížená",J93,0)</f>
        <v>0</v>
      </c>
      <c r="BG93" s="215">
        <f>IF(N93="zákl. přenesená",J93,0)</f>
        <v>0</v>
      </c>
      <c r="BH93" s="215">
        <f>IF(N93="sníž. přenesená",J93,0)</f>
        <v>0</v>
      </c>
      <c r="BI93" s="215">
        <f>IF(N93="nulová",J93,0)</f>
        <v>0</v>
      </c>
      <c r="BJ93" s="26" t="s">
        <v>24</v>
      </c>
      <c r="BK93" s="215">
        <f>ROUND(I93*H93,2)</f>
        <v>0</v>
      </c>
      <c r="BL93" s="26" t="s">
        <v>354</v>
      </c>
      <c r="BM93" s="26" t="s">
        <v>9448</v>
      </c>
    </row>
    <row r="94" s="1" customFormat="1" ht="6.96" customHeight="1">
      <c r="B94" s="69"/>
      <c r="C94" s="70"/>
      <c r="D94" s="70"/>
      <c r="E94" s="70"/>
      <c r="F94" s="70"/>
      <c r="G94" s="70"/>
      <c r="H94" s="70"/>
      <c r="I94" s="164"/>
      <c r="J94" s="70"/>
      <c r="K94" s="70"/>
      <c r="L94" s="48"/>
    </row>
  </sheetData>
  <autoFilter ref="C83:K93"/>
  <mergeCells count="13">
    <mergeCell ref="E7:H7"/>
    <mergeCell ref="E9:H9"/>
    <mergeCell ref="E11:H11"/>
    <mergeCell ref="E26:H26"/>
    <mergeCell ref="E47:H47"/>
    <mergeCell ref="E49:H49"/>
    <mergeCell ref="E51:H51"/>
    <mergeCell ref="J55:J56"/>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9449</v>
      </c>
      <c r="D3" s="292"/>
      <c r="E3" s="292"/>
      <c r="F3" s="292"/>
      <c r="G3" s="292"/>
      <c r="H3" s="292"/>
      <c r="I3" s="292"/>
      <c r="J3" s="292"/>
      <c r="K3" s="293"/>
    </row>
    <row r="4" ht="25.5" customHeight="1">
      <c r="B4" s="294"/>
      <c r="C4" s="295" t="s">
        <v>9450</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9451</v>
      </c>
      <c r="D6" s="298"/>
      <c r="E6" s="298"/>
      <c r="F6" s="298"/>
      <c r="G6" s="298"/>
      <c r="H6" s="298"/>
      <c r="I6" s="298"/>
      <c r="J6" s="298"/>
      <c r="K6" s="296"/>
    </row>
    <row r="7" ht="15" customHeight="1">
      <c r="B7" s="299"/>
      <c r="C7" s="298" t="s">
        <v>9452</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9453</v>
      </c>
      <c r="D9" s="298"/>
      <c r="E9" s="298"/>
      <c r="F9" s="298"/>
      <c r="G9" s="298"/>
      <c r="H9" s="298"/>
      <c r="I9" s="298"/>
      <c r="J9" s="298"/>
      <c r="K9" s="296"/>
    </row>
    <row r="10" ht="15" customHeight="1">
      <c r="B10" s="299"/>
      <c r="C10" s="298"/>
      <c r="D10" s="298" t="s">
        <v>9454</v>
      </c>
      <c r="E10" s="298"/>
      <c r="F10" s="298"/>
      <c r="G10" s="298"/>
      <c r="H10" s="298"/>
      <c r="I10" s="298"/>
      <c r="J10" s="298"/>
      <c r="K10" s="296"/>
    </row>
    <row r="11" ht="15" customHeight="1">
      <c r="B11" s="299"/>
      <c r="C11" s="300"/>
      <c r="D11" s="298" t="s">
        <v>9455</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9456</v>
      </c>
      <c r="E13" s="298"/>
      <c r="F13" s="298"/>
      <c r="G13" s="298"/>
      <c r="H13" s="298"/>
      <c r="I13" s="298"/>
      <c r="J13" s="298"/>
      <c r="K13" s="296"/>
    </row>
    <row r="14" ht="15" customHeight="1">
      <c r="B14" s="299"/>
      <c r="C14" s="300"/>
      <c r="D14" s="298" t="s">
        <v>9457</v>
      </c>
      <c r="E14" s="298"/>
      <c r="F14" s="298"/>
      <c r="G14" s="298"/>
      <c r="H14" s="298"/>
      <c r="I14" s="298"/>
      <c r="J14" s="298"/>
      <c r="K14" s="296"/>
    </row>
    <row r="15" ht="15" customHeight="1">
      <c r="B15" s="299"/>
      <c r="C15" s="300"/>
      <c r="D15" s="298" t="s">
        <v>9458</v>
      </c>
      <c r="E15" s="298"/>
      <c r="F15" s="298"/>
      <c r="G15" s="298"/>
      <c r="H15" s="298"/>
      <c r="I15" s="298"/>
      <c r="J15" s="298"/>
      <c r="K15" s="296"/>
    </row>
    <row r="16" ht="15" customHeight="1">
      <c r="B16" s="299"/>
      <c r="C16" s="300"/>
      <c r="D16" s="300"/>
      <c r="E16" s="301" t="s">
        <v>93</v>
      </c>
      <c r="F16" s="298" t="s">
        <v>9459</v>
      </c>
      <c r="G16" s="298"/>
      <c r="H16" s="298"/>
      <c r="I16" s="298"/>
      <c r="J16" s="298"/>
      <c r="K16" s="296"/>
    </row>
    <row r="17" ht="15" customHeight="1">
      <c r="B17" s="299"/>
      <c r="C17" s="300"/>
      <c r="D17" s="300"/>
      <c r="E17" s="301" t="s">
        <v>131</v>
      </c>
      <c r="F17" s="298" t="s">
        <v>9460</v>
      </c>
      <c r="G17" s="298"/>
      <c r="H17" s="298"/>
      <c r="I17" s="298"/>
      <c r="J17" s="298"/>
      <c r="K17" s="296"/>
    </row>
    <row r="18" ht="15" customHeight="1">
      <c r="B18" s="299"/>
      <c r="C18" s="300"/>
      <c r="D18" s="300"/>
      <c r="E18" s="301" t="s">
        <v>218</v>
      </c>
      <c r="F18" s="298" t="s">
        <v>9461</v>
      </c>
      <c r="G18" s="298"/>
      <c r="H18" s="298"/>
      <c r="I18" s="298"/>
      <c r="J18" s="298"/>
      <c r="K18" s="296"/>
    </row>
    <row r="19" ht="15" customHeight="1">
      <c r="B19" s="299"/>
      <c r="C19" s="300"/>
      <c r="D19" s="300"/>
      <c r="E19" s="301" t="s">
        <v>84</v>
      </c>
      <c r="F19" s="298" t="s">
        <v>85</v>
      </c>
      <c r="G19" s="298"/>
      <c r="H19" s="298"/>
      <c r="I19" s="298"/>
      <c r="J19" s="298"/>
      <c r="K19" s="296"/>
    </row>
    <row r="20" ht="15" customHeight="1">
      <c r="B20" s="299"/>
      <c r="C20" s="300"/>
      <c r="D20" s="300"/>
      <c r="E20" s="301" t="s">
        <v>236</v>
      </c>
      <c r="F20" s="298" t="s">
        <v>3661</v>
      </c>
      <c r="G20" s="298"/>
      <c r="H20" s="298"/>
      <c r="I20" s="298"/>
      <c r="J20" s="298"/>
      <c r="K20" s="296"/>
    </row>
    <row r="21" ht="15" customHeight="1">
      <c r="B21" s="299"/>
      <c r="C21" s="300"/>
      <c r="D21" s="300"/>
      <c r="E21" s="301" t="s">
        <v>89</v>
      </c>
      <c r="F21" s="298" t="s">
        <v>9462</v>
      </c>
      <c r="G21" s="298"/>
      <c r="H21" s="298"/>
      <c r="I21" s="298"/>
      <c r="J21" s="298"/>
      <c r="K21" s="296"/>
    </row>
    <row r="22" ht="12.75" customHeight="1">
      <c r="B22" s="299"/>
      <c r="C22" s="300"/>
      <c r="D22" s="300"/>
      <c r="E22" s="300"/>
      <c r="F22" s="300"/>
      <c r="G22" s="300"/>
      <c r="H22" s="300"/>
      <c r="I22" s="300"/>
      <c r="J22" s="300"/>
      <c r="K22" s="296"/>
    </row>
    <row r="23" ht="15" customHeight="1">
      <c r="B23" s="299"/>
      <c r="C23" s="298" t="s">
        <v>9463</v>
      </c>
      <c r="D23" s="298"/>
      <c r="E23" s="298"/>
      <c r="F23" s="298"/>
      <c r="G23" s="298"/>
      <c r="H23" s="298"/>
      <c r="I23" s="298"/>
      <c r="J23" s="298"/>
      <c r="K23" s="296"/>
    </row>
    <row r="24" ht="15" customHeight="1">
      <c r="B24" s="299"/>
      <c r="C24" s="298" t="s">
        <v>9464</v>
      </c>
      <c r="D24" s="298"/>
      <c r="E24" s="298"/>
      <c r="F24" s="298"/>
      <c r="G24" s="298"/>
      <c r="H24" s="298"/>
      <c r="I24" s="298"/>
      <c r="J24" s="298"/>
      <c r="K24" s="296"/>
    </row>
    <row r="25" ht="15" customHeight="1">
      <c r="B25" s="299"/>
      <c r="C25" s="298"/>
      <c r="D25" s="298" t="s">
        <v>9465</v>
      </c>
      <c r="E25" s="298"/>
      <c r="F25" s="298"/>
      <c r="G25" s="298"/>
      <c r="H25" s="298"/>
      <c r="I25" s="298"/>
      <c r="J25" s="298"/>
      <c r="K25" s="296"/>
    </row>
    <row r="26" ht="15" customHeight="1">
      <c r="B26" s="299"/>
      <c r="C26" s="300"/>
      <c r="D26" s="298" t="s">
        <v>9466</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9467</v>
      </c>
      <c r="E28" s="298"/>
      <c r="F28" s="298"/>
      <c r="G28" s="298"/>
      <c r="H28" s="298"/>
      <c r="I28" s="298"/>
      <c r="J28" s="298"/>
      <c r="K28" s="296"/>
    </row>
    <row r="29" ht="15" customHeight="1">
      <c r="B29" s="299"/>
      <c r="C29" s="300"/>
      <c r="D29" s="298" t="s">
        <v>9468</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9469</v>
      </c>
      <c r="E31" s="298"/>
      <c r="F31" s="298"/>
      <c r="G31" s="298"/>
      <c r="H31" s="298"/>
      <c r="I31" s="298"/>
      <c r="J31" s="298"/>
      <c r="K31" s="296"/>
    </row>
    <row r="32" ht="15" customHeight="1">
      <c r="B32" s="299"/>
      <c r="C32" s="300"/>
      <c r="D32" s="298" t="s">
        <v>9470</v>
      </c>
      <c r="E32" s="298"/>
      <c r="F32" s="298"/>
      <c r="G32" s="298"/>
      <c r="H32" s="298"/>
      <c r="I32" s="298"/>
      <c r="J32" s="298"/>
      <c r="K32" s="296"/>
    </row>
    <row r="33" ht="15" customHeight="1">
      <c r="B33" s="299"/>
      <c r="C33" s="300"/>
      <c r="D33" s="298" t="s">
        <v>9471</v>
      </c>
      <c r="E33" s="298"/>
      <c r="F33" s="298"/>
      <c r="G33" s="298"/>
      <c r="H33" s="298"/>
      <c r="I33" s="298"/>
      <c r="J33" s="298"/>
      <c r="K33" s="296"/>
    </row>
    <row r="34" ht="15" customHeight="1">
      <c r="B34" s="299"/>
      <c r="C34" s="300"/>
      <c r="D34" s="298"/>
      <c r="E34" s="302" t="s">
        <v>265</v>
      </c>
      <c r="F34" s="298"/>
      <c r="G34" s="298" t="s">
        <v>9472</v>
      </c>
      <c r="H34" s="298"/>
      <c r="I34" s="298"/>
      <c r="J34" s="298"/>
      <c r="K34" s="296"/>
    </row>
    <row r="35" ht="30.75" customHeight="1">
      <c r="B35" s="299"/>
      <c r="C35" s="300"/>
      <c r="D35" s="298"/>
      <c r="E35" s="302" t="s">
        <v>9473</v>
      </c>
      <c r="F35" s="298"/>
      <c r="G35" s="298" t="s">
        <v>9474</v>
      </c>
      <c r="H35" s="298"/>
      <c r="I35" s="298"/>
      <c r="J35" s="298"/>
      <c r="K35" s="296"/>
    </row>
    <row r="36" ht="15" customHeight="1">
      <c r="B36" s="299"/>
      <c r="C36" s="300"/>
      <c r="D36" s="298"/>
      <c r="E36" s="302" t="s">
        <v>61</v>
      </c>
      <c r="F36" s="298"/>
      <c r="G36" s="298" t="s">
        <v>9475</v>
      </c>
      <c r="H36" s="298"/>
      <c r="I36" s="298"/>
      <c r="J36" s="298"/>
      <c r="K36" s="296"/>
    </row>
    <row r="37" ht="15" customHeight="1">
      <c r="B37" s="299"/>
      <c r="C37" s="300"/>
      <c r="D37" s="298"/>
      <c r="E37" s="302" t="s">
        <v>266</v>
      </c>
      <c r="F37" s="298"/>
      <c r="G37" s="298" t="s">
        <v>9476</v>
      </c>
      <c r="H37" s="298"/>
      <c r="I37" s="298"/>
      <c r="J37" s="298"/>
      <c r="K37" s="296"/>
    </row>
    <row r="38" ht="15" customHeight="1">
      <c r="B38" s="299"/>
      <c r="C38" s="300"/>
      <c r="D38" s="298"/>
      <c r="E38" s="302" t="s">
        <v>267</v>
      </c>
      <c r="F38" s="298"/>
      <c r="G38" s="298" t="s">
        <v>9477</v>
      </c>
      <c r="H38" s="298"/>
      <c r="I38" s="298"/>
      <c r="J38" s="298"/>
      <c r="K38" s="296"/>
    </row>
    <row r="39" ht="15" customHeight="1">
      <c r="B39" s="299"/>
      <c r="C39" s="300"/>
      <c r="D39" s="298"/>
      <c r="E39" s="302" t="s">
        <v>268</v>
      </c>
      <c r="F39" s="298"/>
      <c r="G39" s="298" t="s">
        <v>9478</v>
      </c>
      <c r="H39" s="298"/>
      <c r="I39" s="298"/>
      <c r="J39" s="298"/>
      <c r="K39" s="296"/>
    </row>
    <row r="40" ht="15" customHeight="1">
      <c r="B40" s="299"/>
      <c r="C40" s="300"/>
      <c r="D40" s="298"/>
      <c r="E40" s="302" t="s">
        <v>9479</v>
      </c>
      <c r="F40" s="298"/>
      <c r="G40" s="298" t="s">
        <v>9480</v>
      </c>
      <c r="H40" s="298"/>
      <c r="I40" s="298"/>
      <c r="J40" s="298"/>
      <c r="K40" s="296"/>
    </row>
    <row r="41" ht="15" customHeight="1">
      <c r="B41" s="299"/>
      <c r="C41" s="300"/>
      <c r="D41" s="298"/>
      <c r="E41" s="302"/>
      <c r="F41" s="298"/>
      <c r="G41" s="298" t="s">
        <v>9481</v>
      </c>
      <c r="H41" s="298"/>
      <c r="I41" s="298"/>
      <c r="J41" s="298"/>
      <c r="K41" s="296"/>
    </row>
    <row r="42" ht="15" customHeight="1">
      <c r="B42" s="299"/>
      <c r="C42" s="300"/>
      <c r="D42" s="298"/>
      <c r="E42" s="302" t="s">
        <v>9482</v>
      </c>
      <c r="F42" s="298"/>
      <c r="G42" s="298" t="s">
        <v>9483</v>
      </c>
      <c r="H42" s="298"/>
      <c r="I42" s="298"/>
      <c r="J42" s="298"/>
      <c r="K42" s="296"/>
    </row>
    <row r="43" ht="15" customHeight="1">
      <c r="B43" s="299"/>
      <c r="C43" s="300"/>
      <c r="D43" s="298"/>
      <c r="E43" s="302" t="s">
        <v>270</v>
      </c>
      <c r="F43" s="298"/>
      <c r="G43" s="298" t="s">
        <v>9484</v>
      </c>
      <c r="H43" s="298"/>
      <c r="I43" s="298"/>
      <c r="J43" s="298"/>
      <c r="K43" s="296"/>
    </row>
    <row r="44" ht="12.75" customHeight="1">
      <c r="B44" s="299"/>
      <c r="C44" s="300"/>
      <c r="D44" s="298"/>
      <c r="E44" s="298"/>
      <c r="F44" s="298"/>
      <c r="G44" s="298"/>
      <c r="H44" s="298"/>
      <c r="I44" s="298"/>
      <c r="J44" s="298"/>
      <c r="K44" s="296"/>
    </row>
    <row r="45" ht="15" customHeight="1">
      <c r="B45" s="299"/>
      <c r="C45" s="300"/>
      <c r="D45" s="298" t="s">
        <v>9485</v>
      </c>
      <c r="E45" s="298"/>
      <c r="F45" s="298"/>
      <c r="G45" s="298"/>
      <c r="H45" s="298"/>
      <c r="I45" s="298"/>
      <c r="J45" s="298"/>
      <c r="K45" s="296"/>
    </row>
    <row r="46" ht="15" customHeight="1">
      <c r="B46" s="299"/>
      <c r="C46" s="300"/>
      <c r="D46" s="300"/>
      <c r="E46" s="298" t="s">
        <v>9486</v>
      </c>
      <c r="F46" s="298"/>
      <c r="G46" s="298"/>
      <c r="H46" s="298"/>
      <c r="I46" s="298"/>
      <c r="J46" s="298"/>
      <c r="K46" s="296"/>
    </row>
    <row r="47" ht="15" customHeight="1">
      <c r="B47" s="299"/>
      <c r="C47" s="300"/>
      <c r="D47" s="300"/>
      <c r="E47" s="298" t="s">
        <v>9487</v>
      </c>
      <c r="F47" s="298"/>
      <c r="G47" s="298"/>
      <c r="H47" s="298"/>
      <c r="I47" s="298"/>
      <c r="J47" s="298"/>
      <c r="K47" s="296"/>
    </row>
    <row r="48" ht="15" customHeight="1">
      <c r="B48" s="299"/>
      <c r="C48" s="300"/>
      <c r="D48" s="300"/>
      <c r="E48" s="298" t="s">
        <v>9488</v>
      </c>
      <c r="F48" s="298"/>
      <c r="G48" s="298"/>
      <c r="H48" s="298"/>
      <c r="I48" s="298"/>
      <c r="J48" s="298"/>
      <c r="K48" s="296"/>
    </row>
    <row r="49" ht="15" customHeight="1">
      <c r="B49" s="299"/>
      <c r="C49" s="300"/>
      <c r="D49" s="298" t="s">
        <v>9489</v>
      </c>
      <c r="E49" s="298"/>
      <c r="F49" s="298"/>
      <c r="G49" s="298"/>
      <c r="H49" s="298"/>
      <c r="I49" s="298"/>
      <c r="J49" s="298"/>
      <c r="K49" s="296"/>
    </row>
    <row r="50" ht="25.5" customHeight="1">
      <c r="B50" s="294"/>
      <c r="C50" s="295" t="s">
        <v>9490</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9491</v>
      </c>
      <c r="D52" s="298"/>
      <c r="E52" s="298"/>
      <c r="F52" s="298"/>
      <c r="G52" s="298"/>
      <c r="H52" s="298"/>
      <c r="I52" s="298"/>
      <c r="J52" s="298"/>
      <c r="K52" s="296"/>
    </row>
    <row r="53" ht="15" customHeight="1">
      <c r="B53" s="294"/>
      <c r="C53" s="298" t="s">
        <v>9492</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9493</v>
      </c>
      <c r="D55" s="298"/>
      <c r="E55" s="298"/>
      <c r="F55" s="298"/>
      <c r="G55" s="298"/>
      <c r="H55" s="298"/>
      <c r="I55" s="298"/>
      <c r="J55" s="298"/>
      <c r="K55" s="296"/>
    </row>
    <row r="56" ht="15" customHeight="1">
      <c r="B56" s="294"/>
      <c r="C56" s="300"/>
      <c r="D56" s="298" t="s">
        <v>9494</v>
      </c>
      <c r="E56" s="298"/>
      <c r="F56" s="298"/>
      <c r="G56" s="298"/>
      <c r="H56" s="298"/>
      <c r="I56" s="298"/>
      <c r="J56" s="298"/>
      <c r="K56" s="296"/>
    </row>
    <row r="57" ht="15" customHeight="1">
      <c r="B57" s="294"/>
      <c r="C57" s="300"/>
      <c r="D57" s="298" t="s">
        <v>9495</v>
      </c>
      <c r="E57" s="298"/>
      <c r="F57" s="298"/>
      <c r="G57" s="298"/>
      <c r="H57" s="298"/>
      <c r="I57" s="298"/>
      <c r="J57" s="298"/>
      <c r="K57" s="296"/>
    </row>
    <row r="58" ht="15" customHeight="1">
      <c r="B58" s="294"/>
      <c r="C58" s="300"/>
      <c r="D58" s="298" t="s">
        <v>9496</v>
      </c>
      <c r="E58" s="298"/>
      <c r="F58" s="298"/>
      <c r="G58" s="298"/>
      <c r="H58" s="298"/>
      <c r="I58" s="298"/>
      <c r="J58" s="298"/>
      <c r="K58" s="296"/>
    </row>
    <row r="59" ht="15" customHeight="1">
      <c r="B59" s="294"/>
      <c r="C59" s="300"/>
      <c r="D59" s="298" t="s">
        <v>9497</v>
      </c>
      <c r="E59" s="298"/>
      <c r="F59" s="298"/>
      <c r="G59" s="298"/>
      <c r="H59" s="298"/>
      <c r="I59" s="298"/>
      <c r="J59" s="298"/>
      <c r="K59" s="296"/>
    </row>
    <row r="60" ht="15" customHeight="1">
      <c r="B60" s="294"/>
      <c r="C60" s="300"/>
      <c r="D60" s="303" t="s">
        <v>9498</v>
      </c>
      <c r="E60" s="303"/>
      <c r="F60" s="303"/>
      <c r="G60" s="303"/>
      <c r="H60" s="303"/>
      <c r="I60" s="303"/>
      <c r="J60" s="303"/>
      <c r="K60" s="296"/>
    </row>
    <row r="61" ht="15" customHeight="1">
      <c r="B61" s="294"/>
      <c r="C61" s="300"/>
      <c r="D61" s="298" t="s">
        <v>9499</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9500</v>
      </c>
      <c r="E63" s="298"/>
      <c r="F63" s="298"/>
      <c r="G63" s="298"/>
      <c r="H63" s="298"/>
      <c r="I63" s="298"/>
      <c r="J63" s="298"/>
      <c r="K63" s="296"/>
    </row>
    <row r="64" ht="15" customHeight="1">
      <c r="B64" s="294"/>
      <c r="C64" s="300"/>
      <c r="D64" s="303" t="s">
        <v>9501</v>
      </c>
      <c r="E64" s="303"/>
      <c r="F64" s="303"/>
      <c r="G64" s="303"/>
      <c r="H64" s="303"/>
      <c r="I64" s="303"/>
      <c r="J64" s="303"/>
      <c r="K64" s="296"/>
    </row>
    <row r="65" ht="15" customHeight="1">
      <c r="B65" s="294"/>
      <c r="C65" s="300"/>
      <c r="D65" s="298" t="s">
        <v>9502</v>
      </c>
      <c r="E65" s="298"/>
      <c r="F65" s="298"/>
      <c r="G65" s="298"/>
      <c r="H65" s="298"/>
      <c r="I65" s="298"/>
      <c r="J65" s="298"/>
      <c r="K65" s="296"/>
    </row>
    <row r="66" ht="15" customHeight="1">
      <c r="B66" s="294"/>
      <c r="C66" s="300"/>
      <c r="D66" s="298" t="s">
        <v>9503</v>
      </c>
      <c r="E66" s="298"/>
      <c r="F66" s="298"/>
      <c r="G66" s="298"/>
      <c r="H66" s="298"/>
      <c r="I66" s="298"/>
      <c r="J66" s="298"/>
      <c r="K66" s="296"/>
    </row>
    <row r="67" ht="15" customHeight="1">
      <c r="B67" s="294"/>
      <c r="C67" s="300"/>
      <c r="D67" s="298" t="s">
        <v>9504</v>
      </c>
      <c r="E67" s="298"/>
      <c r="F67" s="298"/>
      <c r="G67" s="298"/>
      <c r="H67" s="298"/>
      <c r="I67" s="298"/>
      <c r="J67" s="298"/>
      <c r="K67" s="296"/>
    </row>
    <row r="68" ht="15" customHeight="1">
      <c r="B68" s="294"/>
      <c r="C68" s="300"/>
      <c r="D68" s="298" t="s">
        <v>9505</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252</v>
      </c>
      <c r="D73" s="314"/>
      <c r="E73" s="314"/>
      <c r="F73" s="314"/>
      <c r="G73" s="314"/>
      <c r="H73" s="314"/>
      <c r="I73" s="314"/>
      <c r="J73" s="314"/>
      <c r="K73" s="315"/>
    </row>
    <row r="74" ht="17.25" customHeight="1">
      <c r="B74" s="313"/>
      <c r="C74" s="316" t="s">
        <v>9506</v>
      </c>
      <c r="D74" s="316"/>
      <c r="E74" s="316"/>
      <c r="F74" s="316" t="s">
        <v>9507</v>
      </c>
      <c r="G74" s="317"/>
      <c r="H74" s="316" t="s">
        <v>266</v>
      </c>
      <c r="I74" s="316" t="s">
        <v>65</v>
      </c>
      <c r="J74" s="316" t="s">
        <v>9508</v>
      </c>
      <c r="K74" s="315"/>
    </row>
    <row r="75" ht="17.25" customHeight="1">
      <c r="B75" s="313"/>
      <c r="C75" s="318" t="s">
        <v>9509</v>
      </c>
      <c r="D75" s="318"/>
      <c r="E75" s="318"/>
      <c r="F75" s="319" t="s">
        <v>9510</v>
      </c>
      <c r="G75" s="320"/>
      <c r="H75" s="318"/>
      <c r="I75" s="318"/>
      <c r="J75" s="318" t="s">
        <v>9511</v>
      </c>
      <c r="K75" s="315"/>
    </row>
    <row r="76" ht="5.25" customHeight="1">
      <c r="B76" s="313"/>
      <c r="C76" s="321"/>
      <c r="D76" s="321"/>
      <c r="E76" s="321"/>
      <c r="F76" s="321"/>
      <c r="G76" s="322"/>
      <c r="H76" s="321"/>
      <c r="I76" s="321"/>
      <c r="J76" s="321"/>
      <c r="K76" s="315"/>
    </row>
    <row r="77" ht="15" customHeight="1">
      <c r="B77" s="313"/>
      <c r="C77" s="302" t="s">
        <v>61</v>
      </c>
      <c r="D77" s="321"/>
      <c r="E77" s="321"/>
      <c r="F77" s="323" t="s">
        <v>9512</v>
      </c>
      <c r="G77" s="322"/>
      <c r="H77" s="302" t="s">
        <v>9513</v>
      </c>
      <c r="I77" s="302" t="s">
        <v>9514</v>
      </c>
      <c r="J77" s="302">
        <v>20</v>
      </c>
      <c r="K77" s="315"/>
    </row>
    <row r="78" ht="15" customHeight="1">
      <c r="B78" s="313"/>
      <c r="C78" s="302" t="s">
        <v>9515</v>
      </c>
      <c r="D78" s="302"/>
      <c r="E78" s="302"/>
      <c r="F78" s="323" t="s">
        <v>9512</v>
      </c>
      <c r="G78" s="322"/>
      <c r="H78" s="302" t="s">
        <v>9516</v>
      </c>
      <c r="I78" s="302" t="s">
        <v>9514</v>
      </c>
      <c r="J78" s="302">
        <v>120</v>
      </c>
      <c r="K78" s="315"/>
    </row>
    <row r="79" ht="15" customHeight="1">
      <c r="B79" s="324"/>
      <c r="C79" s="302" t="s">
        <v>9517</v>
      </c>
      <c r="D79" s="302"/>
      <c r="E79" s="302"/>
      <c r="F79" s="323" t="s">
        <v>9518</v>
      </c>
      <c r="G79" s="322"/>
      <c r="H79" s="302" t="s">
        <v>9519</v>
      </c>
      <c r="I79" s="302" t="s">
        <v>9514</v>
      </c>
      <c r="J79" s="302">
        <v>50</v>
      </c>
      <c r="K79" s="315"/>
    </row>
    <row r="80" ht="15" customHeight="1">
      <c r="B80" s="324"/>
      <c r="C80" s="302" t="s">
        <v>9520</v>
      </c>
      <c r="D80" s="302"/>
      <c r="E80" s="302"/>
      <c r="F80" s="323" t="s">
        <v>9512</v>
      </c>
      <c r="G80" s="322"/>
      <c r="H80" s="302" t="s">
        <v>9521</v>
      </c>
      <c r="I80" s="302" t="s">
        <v>9522</v>
      </c>
      <c r="J80" s="302"/>
      <c r="K80" s="315"/>
    </row>
    <row r="81" ht="15" customHeight="1">
      <c r="B81" s="324"/>
      <c r="C81" s="325" t="s">
        <v>9523</v>
      </c>
      <c r="D81" s="325"/>
      <c r="E81" s="325"/>
      <c r="F81" s="326" t="s">
        <v>9518</v>
      </c>
      <c r="G81" s="325"/>
      <c r="H81" s="325" t="s">
        <v>9524</v>
      </c>
      <c r="I81" s="325" t="s">
        <v>9514</v>
      </c>
      <c r="J81" s="325">
        <v>15</v>
      </c>
      <c r="K81" s="315"/>
    </row>
    <row r="82" ht="15" customHeight="1">
      <c r="B82" s="324"/>
      <c r="C82" s="325" t="s">
        <v>9525</v>
      </c>
      <c r="D82" s="325"/>
      <c r="E82" s="325"/>
      <c r="F82" s="326" t="s">
        <v>9518</v>
      </c>
      <c r="G82" s="325"/>
      <c r="H82" s="325" t="s">
        <v>9526</v>
      </c>
      <c r="I82" s="325" t="s">
        <v>9514</v>
      </c>
      <c r="J82" s="325">
        <v>15</v>
      </c>
      <c r="K82" s="315"/>
    </row>
    <row r="83" ht="15" customHeight="1">
      <c r="B83" s="324"/>
      <c r="C83" s="325" t="s">
        <v>9527</v>
      </c>
      <c r="D83" s="325"/>
      <c r="E83" s="325"/>
      <c r="F83" s="326" t="s">
        <v>9518</v>
      </c>
      <c r="G83" s="325"/>
      <c r="H83" s="325" t="s">
        <v>9528</v>
      </c>
      <c r="I83" s="325" t="s">
        <v>9514</v>
      </c>
      <c r="J83" s="325">
        <v>20</v>
      </c>
      <c r="K83" s="315"/>
    </row>
    <row r="84" ht="15" customHeight="1">
      <c r="B84" s="324"/>
      <c r="C84" s="325" t="s">
        <v>9529</v>
      </c>
      <c r="D84" s="325"/>
      <c r="E84" s="325"/>
      <c r="F84" s="326" t="s">
        <v>9518</v>
      </c>
      <c r="G84" s="325"/>
      <c r="H84" s="325" t="s">
        <v>9530</v>
      </c>
      <c r="I84" s="325" t="s">
        <v>9514</v>
      </c>
      <c r="J84" s="325">
        <v>20</v>
      </c>
      <c r="K84" s="315"/>
    </row>
    <row r="85" ht="15" customHeight="1">
      <c r="B85" s="324"/>
      <c r="C85" s="302" t="s">
        <v>9531</v>
      </c>
      <c r="D85" s="302"/>
      <c r="E85" s="302"/>
      <c r="F85" s="323" t="s">
        <v>9518</v>
      </c>
      <c r="G85" s="322"/>
      <c r="H85" s="302" t="s">
        <v>9532</v>
      </c>
      <c r="I85" s="302" t="s">
        <v>9514</v>
      </c>
      <c r="J85" s="302">
        <v>50</v>
      </c>
      <c r="K85" s="315"/>
    </row>
    <row r="86" ht="15" customHeight="1">
      <c r="B86" s="324"/>
      <c r="C86" s="302" t="s">
        <v>9533</v>
      </c>
      <c r="D86" s="302"/>
      <c r="E86" s="302"/>
      <c r="F86" s="323" t="s">
        <v>9518</v>
      </c>
      <c r="G86" s="322"/>
      <c r="H86" s="302" t="s">
        <v>9534</v>
      </c>
      <c r="I86" s="302" t="s">
        <v>9514</v>
      </c>
      <c r="J86" s="302">
        <v>20</v>
      </c>
      <c r="K86" s="315"/>
    </row>
    <row r="87" ht="15" customHeight="1">
      <c r="B87" s="324"/>
      <c r="C87" s="302" t="s">
        <v>9535</v>
      </c>
      <c r="D87" s="302"/>
      <c r="E87" s="302"/>
      <c r="F87" s="323" t="s">
        <v>9518</v>
      </c>
      <c r="G87" s="322"/>
      <c r="H87" s="302" t="s">
        <v>9536</v>
      </c>
      <c r="I87" s="302" t="s">
        <v>9514</v>
      </c>
      <c r="J87" s="302">
        <v>20</v>
      </c>
      <c r="K87" s="315"/>
    </row>
    <row r="88" ht="15" customHeight="1">
      <c r="B88" s="324"/>
      <c r="C88" s="302" t="s">
        <v>9537</v>
      </c>
      <c r="D88" s="302"/>
      <c r="E88" s="302"/>
      <c r="F88" s="323" t="s">
        <v>9518</v>
      </c>
      <c r="G88" s="322"/>
      <c r="H88" s="302" t="s">
        <v>9538</v>
      </c>
      <c r="I88" s="302" t="s">
        <v>9514</v>
      </c>
      <c r="J88" s="302">
        <v>50</v>
      </c>
      <c r="K88" s="315"/>
    </row>
    <row r="89" ht="15" customHeight="1">
      <c r="B89" s="324"/>
      <c r="C89" s="302" t="s">
        <v>9539</v>
      </c>
      <c r="D89" s="302"/>
      <c r="E89" s="302"/>
      <c r="F89" s="323" t="s">
        <v>9518</v>
      </c>
      <c r="G89" s="322"/>
      <c r="H89" s="302" t="s">
        <v>9539</v>
      </c>
      <c r="I89" s="302" t="s">
        <v>9514</v>
      </c>
      <c r="J89" s="302">
        <v>50</v>
      </c>
      <c r="K89" s="315"/>
    </row>
    <row r="90" ht="15" customHeight="1">
      <c r="B90" s="324"/>
      <c r="C90" s="302" t="s">
        <v>271</v>
      </c>
      <c r="D90" s="302"/>
      <c r="E90" s="302"/>
      <c r="F90" s="323" t="s">
        <v>9518</v>
      </c>
      <c r="G90" s="322"/>
      <c r="H90" s="302" t="s">
        <v>9540</v>
      </c>
      <c r="I90" s="302" t="s">
        <v>9514</v>
      </c>
      <c r="J90" s="302">
        <v>255</v>
      </c>
      <c r="K90" s="315"/>
    </row>
    <row r="91" ht="15" customHeight="1">
      <c r="B91" s="324"/>
      <c r="C91" s="302" t="s">
        <v>9541</v>
      </c>
      <c r="D91" s="302"/>
      <c r="E91" s="302"/>
      <c r="F91" s="323" t="s">
        <v>9512</v>
      </c>
      <c r="G91" s="322"/>
      <c r="H91" s="302" t="s">
        <v>9542</v>
      </c>
      <c r="I91" s="302" t="s">
        <v>9543</v>
      </c>
      <c r="J91" s="302"/>
      <c r="K91" s="315"/>
    </row>
    <row r="92" ht="15" customHeight="1">
      <c r="B92" s="324"/>
      <c r="C92" s="302" t="s">
        <v>9544</v>
      </c>
      <c r="D92" s="302"/>
      <c r="E92" s="302"/>
      <c r="F92" s="323" t="s">
        <v>9512</v>
      </c>
      <c r="G92" s="322"/>
      <c r="H92" s="302" t="s">
        <v>9545</v>
      </c>
      <c r="I92" s="302" t="s">
        <v>9546</v>
      </c>
      <c r="J92" s="302"/>
      <c r="K92" s="315"/>
    </row>
    <row r="93" ht="15" customHeight="1">
      <c r="B93" s="324"/>
      <c r="C93" s="302" t="s">
        <v>9547</v>
      </c>
      <c r="D93" s="302"/>
      <c r="E93" s="302"/>
      <c r="F93" s="323" t="s">
        <v>9512</v>
      </c>
      <c r="G93" s="322"/>
      <c r="H93" s="302" t="s">
        <v>9547</v>
      </c>
      <c r="I93" s="302" t="s">
        <v>9546</v>
      </c>
      <c r="J93" s="302"/>
      <c r="K93" s="315"/>
    </row>
    <row r="94" ht="15" customHeight="1">
      <c r="B94" s="324"/>
      <c r="C94" s="302" t="s">
        <v>46</v>
      </c>
      <c r="D94" s="302"/>
      <c r="E94" s="302"/>
      <c r="F94" s="323" t="s">
        <v>9512</v>
      </c>
      <c r="G94" s="322"/>
      <c r="H94" s="302" t="s">
        <v>9548</v>
      </c>
      <c r="I94" s="302" t="s">
        <v>9546</v>
      </c>
      <c r="J94" s="302"/>
      <c r="K94" s="315"/>
    </row>
    <row r="95" ht="15" customHeight="1">
      <c r="B95" s="324"/>
      <c r="C95" s="302" t="s">
        <v>56</v>
      </c>
      <c r="D95" s="302"/>
      <c r="E95" s="302"/>
      <c r="F95" s="323" t="s">
        <v>9512</v>
      </c>
      <c r="G95" s="322"/>
      <c r="H95" s="302" t="s">
        <v>9549</v>
      </c>
      <c r="I95" s="302" t="s">
        <v>9546</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9550</v>
      </c>
      <c r="D100" s="314"/>
      <c r="E100" s="314"/>
      <c r="F100" s="314"/>
      <c r="G100" s="314"/>
      <c r="H100" s="314"/>
      <c r="I100" s="314"/>
      <c r="J100" s="314"/>
      <c r="K100" s="315"/>
    </row>
    <row r="101" ht="17.25" customHeight="1">
      <c r="B101" s="313"/>
      <c r="C101" s="316" t="s">
        <v>9506</v>
      </c>
      <c r="D101" s="316"/>
      <c r="E101" s="316"/>
      <c r="F101" s="316" t="s">
        <v>9507</v>
      </c>
      <c r="G101" s="317"/>
      <c r="H101" s="316" t="s">
        <v>266</v>
      </c>
      <c r="I101" s="316" t="s">
        <v>65</v>
      </c>
      <c r="J101" s="316" t="s">
        <v>9508</v>
      </c>
      <c r="K101" s="315"/>
    </row>
    <row r="102" ht="17.25" customHeight="1">
      <c r="B102" s="313"/>
      <c r="C102" s="318" t="s">
        <v>9509</v>
      </c>
      <c r="D102" s="318"/>
      <c r="E102" s="318"/>
      <c r="F102" s="319" t="s">
        <v>9510</v>
      </c>
      <c r="G102" s="320"/>
      <c r="H102" s="318"/>
      <c r="I102" s="318"/>
      <c r="J102" s="318" t="s">
        <v>9511</v>
      </c>
      <c r="K102" s="315"/>
    </row>
    <row r="103" ht="5.25" customHeight="1">
      <c r="B103" s="313"/>
      <c r="C103" s="316"/>
      <c r="D103" s="316"/>
      <c r="E103" s="316"/>
      <c r="F103" s="316"/>
      <c r="G103" s="332"/>
      <c r="H103" s="316"/>
      <c r="I103" s="316"/>
      <c r="J103" s="316"/>
      <c r="K103" s="315"/>
    </row>
    <row r="104" ht="15" customHeight="1">
      <c r="B104" s="313"/>
      <c r="C104" s="302" t="s">
        <v>61</v>
      </c>
      <c r="D104" s="321"/>
      <c r="E104" s="321"/>
      <c r="F104" s="323" t="s">
        <v>9512</v>
      </c>
      <c r="G104" s="332"/>
      <c r="H104" s="302" t="s">
        <v>9551</v>
      </c>
      <c r="I104" s="302" t="s">
        <v>9514</v>
      </c>
      <c r="J104" s="302">
        <v>20</v>
      </c>
      <c r="K104" s="315"/>
    </row>
    <row r="105" ht="15" customHeight="1">
      <c r="B105" s="313"/>
      <c r="C105" s="302" t="s">
        <v>9515</v>
      </c>
      <c r="D105" s="302"/>
      <c r="E105" s="302"/>
      <c r="F105" s="323" t="s">
        <v>9512</v>
      </c>
      <c r="G105" s="302"/>
      <c r="H105" s="302" t="s">
        <v>9551</v>
      </c>
      <c r="I105" s="302" t="s">
        <v>9514</v>
      </c>
      <c r="J105" s="302">
        <v>120</v>
      </c>
      <c r="K105" s="315"/>
    </row>
    <row r="106" ht="15" customHeight="1">
      <c r="B106" s="324"/>
      <c r="C106" s="302" t="s">
        <v>9517</v>
      </c>
      <c r="D106" s="302"/>
      <c r="E106" s="302"/>
      <c r="F106" s="323" t="s">
        <v>9518</v>
      </c>
      <c r="G106" s="302"/>
      <c r="H106" s="302" t="s">
        <v>9551</v>
      </c>
      <c r="I106" s="302" t="s">
        <v>9514</v>
      </c>
      <c r="J106" s="302">
        <v>50</v>
      </c>
      <c r="K106" s="315"/>
    </row>
    <row r="107" ht="15" customHeight="1">
      <c r="B107" s="324"/>
      <c r="C107" s="302" t="s">
        <v>9520</v>
      </c>
      <c r="D107" s="302"/>
      <c r="E107" s="302"/>
      <c r="F107" s="323" t="s">
        <v>9512</v>
      </c>
      <c r="G107" s="302"/>
      <c r="H107" s="302" t="s">
        <v>9551</v>
      </c>
      <c r="I107" s="302" t="s">
        <v>9522</v>
      </c>
      <c r="J107" s="302"/>
      <c r="K107" s="315"/>
    </row>
    <row r="108" ht="15" customHeight="1">
      <c r="B108" s="324"/>
      <c r="C108" s="302" t="s">
        <v>9531</v>
      </c>
      <c r="D108" s="302"/>
      <c r="E108" s="302"/>
      <c r="F108" s="323" t="s">
        <v>9518</v>
      </c>
      <c r="G108" s="302"/>
      <c r="H108" s="302" t="s">
        <v>9551</v>
      </c>
      <c r="I108" s="302" t="s">
        <v>9514</v>
      </c>
      <c r="J108" s="302">
        <v>50</v>
      </c>
      <c r="K108" s="315"/>
    </row>
    <row r="109" ht="15" customHeight="1">
      <c r="B109" s="324"/>
      <c r="C109" s="302" t="s">
        <v>9539</v>
      </c>
      <c r="D109" s="302"/>
      <c r="E109" s="302"/>
      <c r="F109" s="323" t="s">
        <v>9518</v>
      </c>
      <c r="G109" s="302"/>
      <c r="H109" s="302" t="s">
        <v>9551</v>
      </c>
      <c r="I109" s="302" t="s">
        <v>9514</v>
      </c>
      <c r="J109" s="302">
        <v>50</v>
      </c>
      <c r="K109" s="315"/>
    </row>
    <row r="110" ht="15" customHeight="1">
      <c r="B110" s="324"/>
      <c r="C110" s="302" t="s">
        <v>9537</v>
      </c>
      <c r="D110" s="302"/>
      <c r="E110" s="302"/>
      <c r="F110" s="323" t="s">
        <v>9518</v>
      </c>
      <c r="G110" s="302"/>
      <c r="H110" s="302" t="s">
        <v>9551</v>
      </c>
      <c r="I110" s="302" t="s">
        <v>9514</v>
      </c>
      <c r="J110" s="302">
        <v>50</v>
      </c>
      <c r="K110" s="315"/>
    </row>
    <row r="111" ht="15" customHeight="1">
      <c r="B111" s="324"/>
      <c r="C111" s="302" t="s">
        <v>61</v>
      </c>
      <c r="D111" s="302"/>
      <c r="E111" s="302"/>
      <c r="F111" s="323" t="s">
        <v>9512</v>
      </c>
      <c r="G111" s="302"/>
      <c r="H111" s="302" t="s">
        <v>9552</v>
      </c>
      <c r="I111" s="302" t="s">
        <v>9514</v>
      </c>
      <c r="J111" s="302">
        <v>20</v>
      </c>
      <c r="K111" s="315"/>
    </row>
    <row r="112" ht="15" customHeight="1">
      <c r="B112" s="324"/>
      <c r="C112" s="302" t="s">
        <v>9553</v>
      </c>
      <c r="D112" s="302"/>
      <c r="E112" s="302"/>
      <c r="F112" s="323" t="s">
        <v>9512</v>
      </c>
      <c r="G112" s="302"/>
      <c r="H112" s="302" t="s">
        <v>9554</v>
      </c>
      <c r="I112" s="302" t="s">
        <v>9514</v>
      </c>
      <c r="J112" s="302">
        <v>120</v>
      </c>
      <c r="K112" s="315"/>
    </row>
    <row r="113" ht="15" customHeight="1">
      <c r="B113" s="324"/>
      <c r="C113" s="302" t="s">
        <v>46</v>
      </c>
      <c r="D113" s="302"/>
      <c r="E113" s="302"/>
      <c r="F113" s="323" t="s">
        <v>9512</v>
      </c>
      <c r="G113" s="302"/>
      <c r="H113" s="302" t="s">
        <v>9555</v>
      </c>
      <c r="I113" s="302" t="s">
        <v>9546</v>
      </c>
      <c r="J113" s="302"/>
      <c r="K113" s="315"/>
    </row>
    <row r="114" ht="15" customHeight="1">
      <c r="B114" s="324"/>
      <c r="C114" s="302" t="s">
        <v>56</v>
      </c>
      <c r="D114" s="302"/>
      <c r="E114" s="302"/>
      <c r="F114" s="323" t="s">
        <v>9512</v>
      </c>
      <c r="G114" s="302"/>
      <c r="H114" s="302" t="s">
        <v>9556</v>
      </c>
      <c r="I114" s="302" t="s">
        <v>9546</v>
      </c>
      <c r="J114" s="302"/>
      <c r="K114" s="315"/>
    </row>
    <row r="115" ht="15" customHeight="1">
      <c r="B115" s="324"/>
      <c r="C115" s="302" t="s">
        <v>65</v>
      </c>
      <c r="D115" s="302"/>
      <c r="E115" s="302"/>
      <c r="F115" s="323" t="s">
        <v>9512</v>
      </c>
      <c r="G115" s="302"/>
      <c r="H115" s="302" t="s">
        <v>9557</v>
      </c>
      <c r="I115" s="302" t="s">
        <v>9558</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9559</v>
      </c>
      <c r="D120" s="292"/>
      <c r="E120" s="292"/>
      <c r="F120" s="292"/>
      <c r="G120" s="292"/>
      <c r="H120" s="292"/>
      <c r="I120" s="292"/>
      <c r="J120" s="292"/>
      <c r="K120" s="340"/>
    </row>
    <row r="121" ht="17.25" customHeight="1">
      <c r="B121" s="341"/>
      <c r="C121" s="316" t="s">
        <v>9506</v>
      </c>
      <c r="D121" s="316"/>
      <c r="E121" s="316"/>
      <c r="F121" s="316" t="s">
        <v>9507</v>
      </c>
      <c r="G121" s="317"/>
      <c r="H121" s="316" t="s">
        <v>266</v>
      </c>
      <c r="I121" s="316" t="s">
        <v>65</v>
      </c>
      <c r="J121" s="316" t="s">
        <v>9508</v>
      </c>
      <c r="K121" s="342"/>
    </row>
    <row r="122" ht="17.25" customHeight="1">
      <c r="B122" s="341"/>
      <c r="C122" s="318" t="s">
        <v>9509</v>
      </c>
      <c r="D122" s="318"/>
      <c r="E122" s="318"/>
      <c r="F122" s="319" t="s">
        <v>9510</v>
      </c>
      <c r="G122" s="320"/>
      <c r="H122" s="318"/>
      <c r="I122" s="318"/>
      <c r="J122" s="318" t="s">
        <v>9511</v>
      </c>
      <c r="K122" s="342"/>
    </row>
    <row r="123" ht="5.25" customHeight="1">
      <c r="B123" s="343"/>
      <c r="C123" s="321"/>
      <c r="D123" s="321"/>
      <c r="E123" s="321"/>
      <c r="F123" s="321"/>
      <c r="G123" s="302"/>
      <c r="H123" s="321"/>
      <c r="I123" s="321"/>
      <c r="J123" s="321"/>
      <c r="K123" s="344"/>
    </row>
    <row r="124" ht="15" customHeight="1">
      <c r="B124" s="343"/>
      <c r="C124" s="302" t="s">
        <v>9515</v>
      </c>
      <c r="D124" s="321"/>
      <c r="E124" s="321"/>
      <c r="F124" s="323" t="s">
        <v>9512</v>
      </c>
      <c r="G124" s="302"/>
      <c r="H124" s="302" t="s">
        <v>9551</v>
      </c>
      <c r="I124" s="302" t="s">
        <v>9514</v>
      </c>
      <c r="J124" s="302">
        <v>120</v>
      </c>
      <c r="K124" s="345"/>
    </row>
    <row r="125" ht="15" customHeight="1">
      <c r="B125" s="343"/>
      <c r="C125" s="302" t="s">
        <v>9560</v>
      </c>
      <c r="D125" s="302"/>
      <c r="E125" s="302"/>
      <c r="F125" s="323" t="s">
        <v>9512</v>
      </c>
      <c r="G125" s="302"/>
      <c r="H125" s="302" t="s">
        <v>9561</v>
      </c>
      <c r="I125" s="302" t="s">
        <v>9514</v>
      </c>
      <c r="J125" s="302" t="s">
        <v>9562</v>
      </c>
      <c r="K125" s="345"/>
    </row>
    <row r="126" ht="15" customHeight="1">
      <c r="B126" s="343"/>
      <c r="C126" s="302" t="s">
        <v>89</v>
      </c>
      <c r="D126" s="302"/>
      <c r="E126" s="302"/>
      <c r="F126" s="323" t="s">
        <v>9512</v>
      </c>
      <c r="G126" s="302"/>
      <c r="H126" s="302" t="s">
        <v>9563</v>
      </c>
      <c r="I126" s="302" t="s">
        <v>9514</v>
      </c>
      <c r="J126" s="302" t="s">
        <v>9562</v>
      </c>
      <c r="K126" s="345"/>
    </row>
    <row r="127" ht="15" customHeight="1">
      <c r="B127" s="343"/>
      <c r="C127" s="302" t="s">
        <v>9523</v>
      </c>
      <c r="D127" s="302"/>
      <c r="E127" s="302"/>
      <c r="F127" s="323" t="s">
        <v>9518</v>
      </c>
      <c r="G127" s="302"/>
      <c r="H127" s="302" t="s">
        <v>9524</v>
      </c>
      <c r="I127" s="302" t="s">
        <v>9514</v>
      </c>
      <c r="J127" s="302">
        <v>15</v>
      </c>
      <c r="K127" s="345"/>
    </row>
    <row r="128" ht="15" customHeight="1">
      <c r="B128" s="343"/>
      <c r="C128" s="325" t="s">
        <v>9525</v>
      </c>
      <c r="D128" s="325"/>
      <c r="E128" s="325"/>
      <c r="F128" s="326" t="s">
        <v>9518</v>
      </c>
      <c r="G128" s="325"/>
      <c r="H128" s="325" t="s">
        <v>9526</v>
      </c>
      <c r="I128" s="325" t="s">
        <v>9514</v>
      </c>
      <c r="J128" s="325">
        <v>15</v>
      </c>
      <c r="K128" s="345"/>
    </row>
    <row r="129" ht="15" customHeight="1">
      <c r="B129" s="343"/>
      <c r="C129" s="325" t="s">
        <v>9527</v>
      </c>
      <c r="D129" s="325"/>
      <c r="E129" s="325"/>
      <c r="F129" s="326" t="s">
        <v>9518</v>
      </c>
      <c r="G129" s="325"/>
      <c r="H129" s="325" t="s">
        <v>9528</v>
      </c>
      <c r="I129" s="325" t="s">
        <v>9514</v>
      </c>
      <c r="J129" s="325">
        <v>20</v>
      </c>
      <c r="K129" s="345"/>
    </row>
    <row r="130" ht="15" customHeight="1">
      <c r="B130" s="343"/>
      <c r="C130" s="325" t="s">
        <v>9529</v>
      </c>
      <c r="D130" s="325"/>
      <c r="E130" s="325"/>
      <c r="F130" s="326" t="s">
        <v>9518</v>
      </c>
      <c r="G130" s="325"/>
      <c r="H130" s="325" t="s">
        <v>9530</v>
      </c>
      <c r="I130" s="325" t="s">
        <v>9514</v>
      </c>
      <c r="J130" s="325">
        <v>20</v>
      </c>
      <c r="K130" s="345"/>
    </row>
    <row r="131" ht="15" customHeight="1">
      <c r="B131" s="343"/>
      <c r="C131" s="302" t="s">
        <v>9517</v>
      </c>
      <c r="D131" s="302"/>
      <c r="E131" s="302"/>
      <c r="F131" s="323" t="s">
        <v>9518</v>
      </c>
      <c r="G131" s="302"/>
      <c r="H131" s="302" t="s">
        <v>9551</v>
      </c>
      <c r="I131" s="302" t="s">
        <v>9514</v>
      </c>
      <c r="J131" s="302">
        <v>50</v>
      </c>
      <c r="K131" s="345"/>
    </row>
    <row r="132" ht="15" customHeight="1">
      <c r="B132" s="343"/>
      <c r="C132" s="302" t="s">
        <v>9531</v>
      </c>
      <c r="D132" s="302"/>
      <c r="E132" s="302"/>
      <c r="F132" s="323" t="s">
        <v>9518</v>
      </c>
      <c r="G132" s="302"/>
      <c r="H132" s="302" t="s">
        <v>9551</v>
      </c>
      <c r="I132" s="302" t="s">
        <v>9514</v>
      </c>
      <c r="J132" s="302">
        <v>50</v>
      </c>
      <c r="K132" s="345"/>
    </row>
    <row r="133" ht="15" customHeight="1">
      <c r="B133" s="343"/>
      <c r="C133" s="302" t="s">
        <v>9537</v>
      </c>
      <c r="D133" s="302"/>
      <c r="E133" s="302"/>
      <c r="F133" s="323" t="s">
        <v>9518</v>
      </c>
      <c r="G133" s="302"/>
      <c r="H133" s="302" t="s">
        <v>9551</v>
      </c>
      <c r="I133" s="302" t="s">
        <v>9514</v>
      </c>
      <c r="J133" s="302">
        <v>50</v>
      </c>
      <c r="K133" s="345"/>
    </row>
    <row r="134" ht="15" customHeight="1">
      <c r="B134" s="343"/>
      <c r="C134" s="302" t="s">
        <v>9539</v>
      </c>
      <c r="D134" s="302"/>
      <c r="E134" s="302"/>
      <c r="F134" s="323" t="s">
        <v>9518</v>
      </c>
      <c r="G134" s="302"/>
      <c r="H134" s="302" t="s">
        <v>9551</v>
      </c>
      <c r="I134" s="302" t="s">
        <v>9514</v>
      </c>
      <c r="J134" s="302">
        <v>50</v>
      </c>
      <c r="K134" s="345"/>
    </row>
    <row r="135" ht="15" customHeight="1">
      <c r="B135" s="343"/>
      <c r="C135" s="302" t="s">
        <v>271</v>
      </c>
      <c r="D135" s="302"/>
      <c r="E135" s="302"/>
      <c r="F135" s="323" t="s">
        <v>9518</v>
      </c>
      <c r="G135" s="302"/>
      <c r="H135" s="302" t="s">
        <v>9564</v>
      </c>
      <c r="I135" s="302" t="s">
        <v>9514</v>
      </c>
      <c r="J135" s="302">
        <v>255</v>
      </c>
      <c r="K135" s="345"/>
    </row>
    <row r="136" ht="15" customHeight="1">
      <c r="B136" s="343"/>
      <c r="C136" s="302" t="s">
        <v>9541</v>
      </c>
      <c r="D136" s="302"/>
      <c r="E136" s="302"/>
      <c r="F136" s="323" t="s">
        <v>9512</v>
      </c>
      <c r="G136" s="302"/>
      <c r="H136" s="302" t="s">
        <v>9565</v>
      </c>
      <c r="I136" s="302" t="s">
        <v>9543</v>
      </c>
      <c r="J136" s="302"/>
      <c r="K136" s="345"/>
    </row>
    <row r="137" ht="15" customHeight="1">
      <c r="B137" s="343"/>
      <c r="C137" s="302" t="s">
        <v>9544</v>
      </c>
      <c r="D137" s="302"/>
      <c r="E137" s="302"/>
      <c r="F137" s="323" t="s">
        <v>9512</v>
      </c>
      <c r="G137" s="302"/>
      <c r="H137" s="302" t="s">
        <v>9566</v>
      </c>
      <c r="I137" s="302" t="s">
        <v>9546</v>
      </c>
      <c r="J137" s="302"/>
      <c r="K137" s="345"/>
    </row>
    <row r="138" ht="15" customHeight="1">
      <c r="B138" s="343"/>
      <c r="C138" s="302" t="s">
        <v>9547</v>
      </c>
      <c r="D138" s="302"/>
      <c r="E138" s="302"/>
      <c r="F138" s="323" t="s">
        <v>9512</v>
      </c>
      <c r="G138" s="302"/>
      <c r="H138" s="302" t="s">
        <v>9547</v>
      </c>
      <c r="I138" s="302" t="s">
        <v>9546</v>
      </c>
      <c r="J138" s="302"/>
      <c r="K138" s="345"/>
    </row>
    <row r="139" ht="15" customHeight="1">
      <c r="B139" s="343"/>
      <c r="C139" s="302" t="s">
        <v>46</v>
      </c>
      <c r="D139" s="302"/>
      <c r="E139" s="302"/>
      <c r="F139" s="323" t="s">
        <v>9512</v>
      </c>
      <c r="G139" s="302"/>
      <c r="H139" s="302" t="s">
        <v>9567</v>
      </c>
      <c r="I139" s="302" t="s">
        <v>9546</v>
      </c>
      <c r="J139" s="302"/>
      <c r="K139" s="345"/>
    </row>
    <row r="140" ht="15" customHeight="1">
      <c r="B140" s="343"/>
      <c r="C140" s="302" t="s">
        <v>9568</v>
      </c>
      <c r="D140" s="302"/>
      <c r="E140" s="302"/>
      <c r="F140" s="323" t="s">
        <v>9512</v>
      </c>
      <c r="G140" s="302"/>
      <c r="H140" s="302" t="s">
        <v>9569</v>
      </c>
      <c r="I140" s="302" t="s">
        <v>9546</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9570</v>
      </c>
      <c r="D145" s="314"/>
      <c r="E145" s="314"/>
      <c r="F145" s="314"/>
      <c r="G145" s="314"/>
      <c r="H145" s="314"/>
      <c r="I145" s="314"/>
      <c r="J145" s="314"/>
      <c r="K145" s="315"/>
    </row>
    <row r="146" ht="17.25" customHeight="1">
      <c r="B146" s="313"/>
      <c r="C146" s="316" t="s">
        <v>9506</v>
      </c>
      <c r="D146" s="316"/>
      <c r="E146" s="316"/>
      <c r="F146" s="316" t="s">
        <v>9507</v>
      </c>
      <c r="G146" s="317"/>
      <c r="H146" s="316" t="s">
        <v>266</v>
      </c>
      <c r="I146" s="316" t="s">
        <v>65</v>
      </c>
      <c r="J146" s="316" t="s">
        <v>9508</v>
      </c>
      <c r="K146" s="315"/>
    </row>
    <row r="147" ht="17.25" customHeight="1">
      <c r="B147" s="313"/>
      <c r="C147" s="318" t="s">
        <v>9509</v>
      </c>
      <c r="D147" s="318"/>
      <c r="E147" s="318"/>
      <c r="F147" s="319" t="s">
        <v>9510</v>
      </c>
      <c r="G147" s="320"/>
      <c r="H147" s="318"/>
      <c r="I147" s="318"/>
      <c r="J147" s="318" t="s">
        <v>9511</v>
      </c>
      <c r="K147" s="315"/>
    </row>
    <row r="148" ht="5.25" customHeight="1">
      <c r="B148" s="324"/>
      <c r="C148" s="321"/>
      <c r="D148" s="321"/>
      <c r="E148" s="321"/>
      <c r="F148" s="321"/>
      <c r="G148" s="322"/>
      <c r="H148" s="321"/>
      <c r="I148" s="321"/>
      <c r="J148" s="321"/>
      <c r="K148" s="345"/>
    </row>
    <row r="149" ht="15" customHeight="1">
      <c r="B149" s="324"/>
      <c r="C149" s="349" t="s">
        <v>9515</v>
      </c>
      <c r="D149" s="302"/>
      <c r="E149" s="302"/>
      <c r="F149" s="350" t="s">
        <v>9512</v>
      </c>
      <c r="G149" s="302"/>
      <c r="H149" s="349" t="s">
        <v>9551</v>
      </c>
      <c r="I149" s="349" t="s">
        <v>9514</v>
      </c>
      <c r="J149" s="349">
        <v>120</v>
      </c>
      <c r="K149" s="345"/>
    </row>
    <row r="150" ht="15" customHeight="1">
      <c r="B150" s="324"/>
      <c r="C150" s="349" t="s">
        <v>9560</v>
      </c>
      <c r="D150" s="302"/>
      <c r="E150" s="302"/>
      <c r="F150" s="350" t="s">
        <v>9512</v>
      </c>
      <c r="G150" s="302"/>
      <c r="H150" s="349" t="s">
        <v>9571</v>
      </c>
      <c r="I150" s="349" t="s">
        <v>9514</v>
      </c>
      <c r="J150" s="349" t="s">
        <v>9562</v>
      </c>
      <c r="K150" s="345"/>
    </row>
    <row r="151" ht="15" customHeight="1">
      <c r="B151" s="324"/>
      <c r="C151" s="349" t="s">
        <v>89</v>
      </c>
      <c r="D151" s="302"/>
      <c r="E151" s="302"/>
      <c r="F151" s="350" t="s">
        <v>9512</v>
      </c>
      <c r="G151" s="302"/>
      <c r="H151" s="349" t="s">
        <v>9572</v>
      </c>
      <c r="I151" s="349" t="s">
        <v>9514</v>
      </c>
      <c r="J151" s="349" t="s">
        <v>9562</v>
      </c>
      <c r="K151" s="345"/>
    </row>
    <row r="152" ht="15" customHeight="1">
      <c r="B152" s="324"/>
      <c r="C152" s="349" t="s">
        <v>9517</v>
      </c>
      <c r="D152" s="302"/>
      <c r="E152" s="302"/>
      <c r="F152" s="350" t="s">
        <v>9518</v>
      </c>
      <c r="G152" s="302"/>
      <c r="H152" s="349" t="s">
        <v>9551</v>
      </c>
      <c r="I152" s="349" t="s">
        <v>9514</v>
      </c>
      <c r="J152" s="349">
        <v>50</v>
      </c>
      <c r="K152" s="345"/>
    </row>
    <row r="153" ht="15" customHeight="1">
      <c r="B153" s="324"/>
      <c r="C153" s="349" t="s">
        <v>9520</v>
      </c>
      <c r="D153" s="302"/>
      <c r="E153" s="302"/>
      <c r="F153" s="350" t="s">
        <v>9512</v>
      </c>
      <c r="G153" s="302"/>
      <c r="H153" s="349" t="s">
        <v>9551</v>
      </c>
      <c r="I153" s="349" t="s">
        <v>9522</v>
      </c>
      <c r="J153" s="349"/>
      <c r="K153" s="345"/>
    </row>
    <row r="154" ht="15" customHeight="1">
      <c r="B154" s="324"/>
      <c r="C154" s="349" t="s">
        <v>9531</v>
      </c>
      <c r="D154" s="302"/>
      <c r="E154" s="302"/>
      <c r="F154" s="350" t="s">
        <v>9518</v>
      </c>
      <c r="G154" s="302"/>
      <c r="H154" s="349" t="s">
        <v>9551</v>
      </c>
      <c r="I154" s="349" t="s">
        <v>9514</v>
      </c>
      <c r="J154" s="349">
        <v>50</v>
      </c>
      <c r="K154" s="345"/>
    </row>
    <row r="155" ht="15" customHeight="1">
      <c r="B155" s="324"/>
      <c r="C155" s="349" t="s">
        <v>9539</v>
      </c>
      <c r="D155" s="302"/>
      <c r="E155" s="302"/>
      <c r="F155" s="350" t="s">
        <v>9518</v>
      </c>
      <c r="G155" s="302"/>
      <c r="H155" s="349" t="s">
        <v>9551</v>
      </c>
      <c r="I155" s="349" t="s">
        <v>9514</v>
      </c>
      <c r="J155" s="349">
        <v>50</v>
      </c>
      <c r="K155" s="345"/>
    </row>
    <row r="156" ht="15" customHeight="1">
      <c r="B156" s="324"/>
      <c r="C156" s="349" t="s">
        <v>9537</v>
      </c>
      <c r="D156" s="302"/>
      <c r="E156" s="302"/>
      <c r="F156" s="350" t="s">
        <v>9518</v>
      </c>
      <c r="G156" s="302"/>
      <c r="H156" s="349" t="s">
        <v>9551</v>
      </c>
      <c r="I156" s="349" t="s">
        <v>9514</v>
      </c>
      <c r="J156" s="349">
        <v>50</v>
      </c>
      <c r="K156" s="345"/>
    </row>
    <row r="157" ht="15" customHeight="1">
      <c r="B157" s="324"/>
      <c r="C157" s="349" t="s">
        <v>259</v>
      </c>
      <c r="D157" s="302"/>
      <c r="E157" s="302"/>
      <c r="F157" s="350" t="s">
        <v>9512</v>
      </c>
      <c r="G157" s="302"/>
      <c r="H157" s="349" t="s">
        <v>9573</v>
      </c>
      <c r="I157" s="349" t="s">
        <v>9514</v>
      </c>
      <c r="J157" s="349" t="s">
        <v>9574</v>
      </c>
      <c r="K157" s="345"/>
    </row>
    <row r="158" ht="15" customHeight="1">
      <c r="B158" s="324"/>
      <c r="C158" s="349" t="s">
        <v>9575</v>
      </c>
      <c r="D158" s="302"/>
      <c r="E158" s="302"/>
      <c r="F158" s="350" t="s">
        <v>9512</v>
      </c>
      <c r="G158" s="302"/>
      <c r="H158" s="349" t="s">
        <v>9576</v>
      </c>
      <c r="I158" s="349" t="s">
        <v>9546</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9577</v>
      </c>
      <c r="D163" s="292"/>
      <c r="E163" s="292"/>
      <c r="F163" s="292"/>
      <c r="G163" s="292"/>
      <c r="H163" s="292"/>
      <c r="I163" s="292"/>
      <c r="J163" s="292"/>
      <c r="K163" s="293"/>
    </row>
    <row r="164" ht="17.25" customHeight="1">
      <c r="B164" s="291"/>
      <c r="C164" s="316" t="s">
        <v>9506</v>
      </c>
      <c r="D164" s="316"/>
      <c r="E164" s="316"/>
      <c r="F164" s="316" t="s">
        <v>9507</v>
      </c>
      <c r="G164" s="353"/>
      <c r="H164" s="354" t="s">
        <v>266</v>
      </c>
      <c r="I164" s="354" t="s">
        <v>65</v>
      </c>
      <c r="J164" s="316" t="s">
        <v>9508</v>
      </c>
      <c r="K164" s="293"/>
    </row>
    <row r="165" ht="17.25" customHeight="1">
      <c r="B165" s="294"/>
      <c r="C165" s="318" t="s">
        <v>9509</v>
      </c>
      <c r="D165" s="318"/>
      <c r="E165" s="318"/>
      <c r="F165" s="319" t="s">
        <v>9510</v>
      </c>
      <c r="G165" s="355"/>
      <c r="H165" s="356"/>
      <c r="I165" s="356"/>
      <c r="J165" s="318" t="s">
        <v>9511</v>
      </c>
      <c r="K165" s="296"/>
    </row>
    <row r="166" ht="5.25" customHeight="1">
      <c r="B166" s="324"/>
      <c r="C166" s="321"/>
      <c r="D166" s="321"/>
      <c r="E166" s="321"/>
      <c r="F166" s="321"/>
      <c r="G166" s="322"/>
      <c r="H166" s="321"/>
      <c r="I166" s="321"/>
      <c r="J166" s="321"/>
      <c r="K166" s="345"/>
    </row>
    <row r="167" ht="15" customHeight="1">
      <c r="B167" s="324"/>
      <c r="C167" s="302" t="s">
        <v>9515</v>
      </c>
      <c r="D167" s="302"/>
      <c r="E167" s="302"/>
      <c r="F167" s="323" t="s">
        <v>9512</v>
      </c>
      <c r="G167" s="302"/>
      <c r="H167" s="302" t="s">
        <v>9551</v>
      </c>
      <c r="I167" s="302" t="s">
        <v>9514</v>
      </c>
      <c r="J167" s="302">
        <v>120</v>
      </c>
      <c r="K167" s="345"/>
    </row>
    <row r="168" ht="15" customHeight="1">
      <c r="B168" s="324"/>
      <c r="C168" s="302" t="s">
        <v>9560</v>
      </c>
      <c r="D168" s="302"/>
      <c r="E168" s="302"/>
      <c r="F168" s="323" t="s">
        <v>9512</v>
      </c>
      <c r="G168" s="302"/>
      <c r="H168" s="302" t="s">
        <v>9561</v>
      </c>
      <c r="I168" s="302" t="s">
        <v>9514</v>
      </c>
      <c r="J168" s="302" t="s">
        <v>9562</v>
      </c>
      <c r="K168" s="345"/>
    </row>
    <row r="169" ht="15" customHeight="1">
      <c r="B169" s="324"/>
      <c r="C169" s="302" t="s">
        <v>89</v>
      </c>
      <c r="D169" s="302"/>
      <c r="E169" s="302"/>
      <c r="F169" s="323" t="s">
        <v>9512</v>
      </c>
      <c r="G169" s="302"/>
      <c r="H169" s="302" t="s">
        <v>9578</v>
      </c>
      <c r="I169" s="302" t="s">
        <v>9514</v>
      </c>
      <c r="J169" s="302" t="s">
        <v>9562</v>
      </c>
      <c r="K169" s="345"/>
    </row>
    <row r="170" ht="15" customHeight="1">
      <c r="B170" s="324"/>
      <c r="C170" s="302" t="s">
        <v>9517</v>
      </c>
      <c r="D170" s="302"/>
      <c r="E170" s="302"/>
      <c r="F170" s="323" t="s">
        <v>9518</v>
      </c>
      <c r="G170" s="302"/>
      <c r="H170" s="302" t="s">
        <v>9578</v>
      </c>
      <c r="I170" s="302" t="s">
        <v>9514</v>
      </c>
      <c r="J170" s="302">
        <v>50</v>
      </c>
      <c r="K170" s="345"/>
    </row>
    <row r="171" ht="15" customHeight="1">
      <c r="B171" s="324"/>
      <c r="C171" s="302" t="s">
        <v>9520</v>
      </c>
      <c r="D171" s="302"/>
      <c r="E171" s="302"/>
      <c r="F171" s="323" t="s">
        <v>9512</v>
      </c>
      <c r="G171" s="302"/>
      <c r="H171" s="302" t="s">
        <v>9578</v>
      </c>
      <c r="I171" s="302" t="s">
        <v>9522</v>
      </c>
      <c r="J171" s="302"/>
      <c r="K171" s="345"/>
    </row>
    <row r="172" ht="15" customHeight="1">
      <c r="B172" s="324"/>
      <c r="C172" s="302" t="s">
        <v>9531</v>
      </c>
      <c r="D172" s="302"/>
      <c r="E172" s="302"/>
      <c r="F172" s="323" t="s">
        <v>9518</v>
      </c>
      <c r="G172" s="302"/>
      <c r="H172" s="302" t="s">
        <v>9578</v>
      </c>
      <c r="I172" s="302" t="s">
        <v>9514</v>
      </c>
      <c r="J172" s="302">
        <v>50</v>
      </c>
      <c r="K172" s="345"/>
    </row>
    <row r="173" ht="15" customHeight="1">
      <c r="B173" s="324"/>
      <c r="C173" s="302" t="s">
        <v>9539</v>
      </c>
      <c r="D173" s="302"/>
      <c r="E173" s="302"/>
      <c r="F173" s="323" t="s">
        <v>9518</v>
      </c>
      <c r="G173" s="302"/>
      <c r="H173" s="302" t="s">
        <v>9578</v>
      </c>
      <c r="I173" s="302" t="s">
        <v>9514</v>
      </c>
      <c r="J173" s="302">
        <v>50</v>
      </c>
      <c r="K173" s="345"/>
    </row>
    <row r="174" ht="15" customHeight="1">
      <c r="B174" s="324"/>
      <c r="C174" s="302" t="s">
        <v>9537</v>
      </c>
      <c r="D174" s="302"/>
      <c r="E174" s="302"/>
      <c r="F174" s="323" t="s">
        <v>9518</v>
      </c>
      <c r="G174" s="302"/>
      <c r="H174" s="302" t="s">
        <v>9578</v>
      </c>
      <c r="I174" s="302" t="s">
        <v>9514</v>
      </c>
      <c r="J174" s="302">
        <v>50</v>
      </c>
      <c r="K174" s="345"/>
    </row>
    <row r="175" ht="15" customHeight="1">
      <c r="B175" s="324"/>
      <c r="C175" s="302" t="s">
        <v>265</v>
      </c>
      <c r="D175" s="302"/>
      <c r="E175" s="302"/>
      <c r="F175" s="323" t="s">
        <v>9512</v>
      </c>
      <c r="G175" s="302"/>
      <c r="H175" s="302" t="s">
        <v>9579</v>
      </c>
      <c r="I175" s="302" t="s">
        <v>9580</v>
      </c>
      <c r="J175" s="302"/>
      <c r="K175" s="345"/>
    </row>
    <row r="176" ht="15" customHeight="1">
      <c r="B176" s="324"/>
      <c r="C176" s="302" t="s">
        <v>65</v>
      </c>
      <c r="D176" s="302"/>
      <c r="E176" s="302"/>
      <c r="F176" s="323" t="s">
        <v>9512</v>
      </c>
      <c r="G176" s="302"/>
      <c r="H176" s="302" t="s">
        <v>9581</v>
      </c>
      <c r="I176" s="302" t="s">
        <v>9582</v>
      </c>
      <c r="J176" s="302">
        <v>1</v>
      </c>
      <c r="K176" s="345"/>
    </row>
    <row r="177" ht="15" customHeight="1">
      <c r="B177" s="324"/>
      <c r="C177" s="302" t="s">
        <v>61</v>
      </c>
      <c r="D177" s="302"/>
      <c r="E177" s="302"/>
      <c r="F177" s="323" t="s">
        <v>9512</v>
      </c>
      <c r="G177" s="302"/>
      <c r="H177" s="302" t="s">
        <v>9583</v>
      </c>
      <c r="I177" s="302" t="s">
        <v>9514</v>
      </c>
      <c r="J177" s="302">
        <v>20</v>
      </c>
      <c r="K177" s="345"/>
    </row>
    <row r="178" ht="15" customHeight="1">
      <c r="B178" s="324"/>
      <c r="C178" s="302" t="s">
        <v>266</v>
      </c>
      <c r="D178" s="302"/>
      <c r="E178" s="302"/>
      <c r="F178" s="323" t="s">
        <v>9512</v>
      </c>
      <c r="G178" s="302"/>
      <c r="H178" s="302" t="s">
        <v>9584</v>
      </c>
      <c r="I178" s="302" t="s">
        <v>9514</v>
      </c>
      <c r="J178" s="302">
        <v>255</v>
      </c>
      <c r="K178" s="345"/>
    </row>
    <row r="179" ht="15" customHeight="1">
      <c r="B179" s="324"/>
      <c r="C179" s="302" t="s">
        <v>267</v>
      </c>
      <c r="D179" s="302"/>
      <c r="E179" s="302"/>
      <c r="F179" s="323" t="s">
        <v>9512</v>
      </c>
      <c r="G179" s="302"/>
      <c r="H179" s="302" t="s">
        <v>9477</v>
      </c>
      <c r="I179" s="302" t="s">
        <v>9514</v>
      </c>
      <c r="J179" s="302">
        <v>10</v>
      </c>
      <c r="K179" s="345"/>
    </row>
    <row r="180" ht="15" customHeight="1">
      <c r="B180" s="324"/>
      <c r="C180" s="302" t="s">
        <v>268</v>
      </c>
      <c r="D180" s="302"/>
      <c r="E180" s="302"/>
      <c r="F180" s="323" t="s">
        <v>9512</v>
      </c>
      <c r="G180" s="302"/>
      <c r="H180" s="302" t="s">
        <v>9585</v>
      </c>
      <c r="I180" s="302" t="s">
        <v>9546</v>
      </c>
      <c r="J180" s="302"/>
      <c r="K180" s="345"/>
    </row>
    <row r="181" ht="15" customHeight="1">
      <c r="B181" s="324"/>
      <c r="C181" s="302" t="s">
        <v>9586</v>
      </c>
      <c r="D181" s="302"/>
      <c r="E181" s="302"/>
      <c r="F181" s="323" t="s">
        <v>9512</v>
      </c>
      <c r="G181" s="302"/>
      <c r="H181" s="302" t="s">
        <v>9587</v>
      </c>
      <c r="I181" s="302" t="s">
        <v>9546</v>
      </c>
      <c r="J181" s="302"/>
      <c r="K181" s="345"/>
    </row>
    <row r="182" ht="15" customHeight="1">
      <c r="B182" s="324"/>
      <c r="C182" s="302" t="s">
        <v>9575</v>
      </c>
      <c r="D182" s="302"/>
      <c r="E182" s="302"/>
      <c r="F182" s="323" t="s">
        <v>9512</v>
      </c>
      <c r="G182" s="302"/>
      <c r="H182" s="302" t="s">
        <v>9588</v>
      </c>
      <c r="I182" s="302" t="s">
        <v>9546</v>
      </c>
      <c r="J182" s="302"/>
      <c r="K182" s="345"/>
    </row>
    <row r="183" ht="15" customHeight="1">
      <c r="B183" s="324"/>
      <c r="C183" s="302" t="s">
        <v>270</v>
      </c>
      <c r="D183" s="302"/>
      <c r="E183" s="302"/>
      <c r="F183" s="323" t="s">
        <v>9518</v>
      </c>
      <c r="G183" s="302"/>
      <c r="H183" s="302" t="s">
        <v>9589</v>
      </c>
      <c r="I183" s="302" t="s">
        <v>9514</v>
      </c>
      <c r="J183" s="302">
        <v>50</v>
      </c>
      <c r="K183" s="345"/>
    </row>
    <row r="184" ht="15" customHeight="1">
      <c r="B184" s="324"/>
      <c r="C184" s="302" t="s">
        <v>9590</v>
      </c>
      <c r="D184" s="302"/>
      <c r="E184" s="302"/>
      <c r="F184" s="323" t="s">
        <v>9518</v>
      </c>
      <c r="G184" s="302"/>
      <c r="H184" s="302" t="s">
        <v>9591</v>
      </c>
      <c r="I184" s="302" t="s">
        <v>9592</v>
      </c>
      <c r="J184" s="302"/>
      <c r="K184" s="345"/>
    </row>
    <row r="185" ht="15" customHeight="1">
      <c r="B185" s="324"/>
      <c r="C185" s="302" t="s">
        <v>9593</v>
      </c>
      <c r="D185" s="302"/>
      <c r="E185" s="302"/>
      <c r="F185" s="323" t="s">
        <v>9518</v>
      </c>
      <c r="G185" s="302"/>
      <c r="H185" s="302" t="s">
        <v>9594</v>
      </c>
      <c r="I185" s="302" t="s">
        <v>9592</v>
      </c>
      <c r="J185" s="302"/>
      <c r="K185" s="345"/>
    </row>
    <row r="186" ht="15" customHeight="1">
      <c r="B186" s="324"/>
      <c r="C186" s="302" t="s">
        <v>9595</v>
      </c>
      <c r="D186" s="302"/>
      <c r="E186" s="302"/>
      <c r="F186" s="323" t="s">
        <v>9518</v>
      </c>
      <c r="G186" s="302"/>
      <c r="H186" s="302" t="s">
        <v>9596</v>
      </c>
      <c r="I186" s="302" t="s">
        <v>9592</v>
      </c>
      <c r="J186" s="302"/>
      <c r="K186" s="345"/>
    </row>
    <row r="187" ht="15" customHeight="1">
      <c r="B187" s="324"/>
      <c r="C187" s="357" t="s">
        <v>9597</v>
      </c>
      <c r="D187" s="302"/>
      <c r="E187" s="302"/>
      <c r="F187" s="323" t="s">
        <v>9518</v>
      </c>
      <c r="G187" s="302"/>
      <c r="H187" s="302" t="s">
        <v>9598</v>
      </c>
      <c r="I187" s="302" t="s">
        <v>9599</v>
      </c>
      <c r="J187" s="358" t="s">
        <v>9600</v>
      </c>
      <c r="K187" s="345"/>
    </row>
    <row r="188" ht="15" customHeight="1">
      <c r="B188" s="324"/>
      <c r="C188" s="308" t="s">
        <v>50</v>
      </c>
      <c r="D188" s="302"/>
      <c r="E188" s="302"/>
      <c r="F188" s="323" t="s">
        <v>9512</v>
      </c>
      <c r="G188" s="302"/>
      <c r="H188" s="298" t="s">
        <v>9601</v>
      </c>
      <c r="I188" s="302" t="s">
        <v>9602</v>
      </c>
      <c r="J188" s="302"/>
      <c r="K188" s="345"/>
    </row>
    <row r="189" ht="15" customHeight="1">
      <c r="B189" s="324"/>
      <c r="C189" s="308" t="s">
        <v>9603</v>
      </c>
      <c r="D189" s="302"/>
      <c r="E189" s="302"/>
      <c r="F189" s="323" t="s">
        <v>9512</v>
      </c>
      <c r="G189" s="302"/>
      <c r="H189" s="302" t="s">
        <v>9604</v>
      </c>
      <c r="I189" s="302" t="s">
        <v>9546</v>
      </c>
      <c r="J189" s="302"/>
      <c r="K189" s="345"/>
    </row>
    <row r="190" ht="15" customHeight="1">
      <c r="B190" s="324"/>
      <c r="C190" s="308" t="s">
        <v>9605</v>
      </c>
      <c r="D190" s="302"/>
      <c r="E190" s="302"/>
      <c r="F190" s="323" t="s">
        <v>9512</v>
      </c>
      <c r="G190" s="302"/>
      <c r="H190" s="302" t="s">
        <v>9606</v>
      </c>
      <c r="I190" s="302" t="s">
        <v>9546</v>
      </c>
      <c r="J190" s="302"/>
      <c r="K190" s="345"/>
    </row>
    <row r="191" ht="15" customHeight="1">
      <c r="B191" s="324"/>
      <c r="C191" s="308" t="s">
        <v>9607</v>
      </c>
      <c r="D191" s="302"/>
      <c r="E191" s="302"/>
      <c r="F191" s="323" t="s">
        <v>9518</v>
      </c>
      <c r="G191" s="302"/>
      <c r="H191" s="302" t="s">
        <v>9608</v>
      </c>
      <c r="I191" s="302" t="s">
        <v>9546</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9609</v>
      </c>
      <c r="D197" s="292"/>
      <c r="E197" s="292"/>
      <c r="F197" s="292"/>
      <c r="G197" s="292"/>
      <c r="H197" s="292"/>
      <c r="I197" s="292"/>
      <c r="J197" s="292"/>
      <c r="K197" s="293"/>
    </row>
    <row r="198" ht="25.5" customHeight="1">
      <c r="B198" s="291"/>
      <c r="C198" s="360" t="s">
        <v>9610</v>
      </c>
      <c r="D198" s="360"/>
      <c r="E198" s="360"/>
      <c r="F198" s="360" t="s">
        <v>9611</v>
      </c>
      <c r="G198" s="361"/>
      <c r="H198" s="360" t="s">
        <v>9612</v>
      </c>
      <c r="I198" s="360"/>
      <c r="J198" s="360"/>
      <c r="K198" s="293"/>
    </row>
    <row r="199" ht="5.25" customHeight="1">
      <c r="B199" s="324"/>
      <c r="C199" s="321"/>
      <c r="D199" s="321"/>
      <c r="E199" s="321"/>
      <c r="F199" s="321"/>
      <c r="G199" s="302"/>
      <c r="H199" s="321"/>
      <c r="I199" s="321"/>
      <c r="J199" s="321"/>
      <c r="K199" s="345"/>
    </row>
    <row r="200" ht="15" customHeight="1">
      <c r="B200" s="324"/>
      <c r="C200" s="302" t="s">
        <v>9602</v>
      </c>
      <c r="D200" s="302"/>
      <c r="E200" s="302"/>
      <c r="F200" s="323" t="s">
        <v>51</v>
      </c>
      <c r="G200" s="302"/>
      <c r="H200" s="302" t="s">
        <v>9613</v>
      </c>
      <c r="I200" s="302"/>
      <c r="J200" s="302"/>
      <c r="K200" s="345"/>
    </row>
    <row r="201" ht="15" customHeight="1">
      <c r="B201" s="324"/>
      <c r="C201" s="330"/>
      <c r="D201" s="302"/>
      <c r="E201" s="302"/>
      <c r="F201" s="323" t="s">
        <v>52</v>
      </c>
      <c r="G201" s="302"/>
      <c r="H201" s="302" t="s">
        <v>9614</v>
      </c>
      <c r="I201" s="302"/>
      <c r="J201" s="302"/>
      <c r="K201" s="345"/>
    </row>
    <row r="202" ht="15" customHeight="1">
      <c r="B202" s="324"/>
      <c r="C202" s="330"/>
      <c r="D202" s="302"/>
      <c r="E202" s="302"/>
      <c r="F202" s="323" t="s">
        <v>55</v>
      </c>
      <c r="G202" s="302"/>
      <c r="H202" s="302" t="s">
        <v>9615</v>
      </c>
      <c r="I202" s="302"/>
      <c r="J202" s="302"/>
      <c r="K202" s="345"/>
    </row>
    <row r="203" ht="15" customHeight="1">
      <c r="B203" s="324"/>
      <c r="C203" s="302"/>
      <c r="D203" s="302"/>
      <c r="E203" s="302"/>
      <c r="F203" s="323" t="s">
        <v>53</v>
      </c>
      <c r="G203" s="302"/>
      <c r="H203" s="302" t="s">
        <v>9616</v>
      </c>
      <c r="I203" s="302"/>
      <c r="J203" s="302"/>
      <c r="K203" s="345"/>
    </row>
    <row r="204" ht="15" customHeight="1">
      <c r="B204" s="324"/>
      <c r="C204" s="302"/>
      <c r="D204" s="302"/>
      <c r="E204" s="302"/>
      <c r="F204" s="323" t="s">
        <v>54</v>
      </c>
      <c r="G204" s="302"/>
      <c r="H204" s="302" t="s">
        <v>9617</v>
      </c>
      <c r="I204" s="302"/>
      <c r="J204" s="302"/>
      <c r="K204" s="345"/>
    </row>
    <row r="205" ht="15" customHeight="1">
      <c r="B205" s="324"/>
      <c r="C205" s="302"/>
      <c r="D205" s="302"/>
      <c r="E205" s="302"/>
      <c r="F205" s="323"/>
      <c r="G205" s="302"/>
      <c r="H205" s="302"/>
      <c r="I205" s="302"/>
      <c r="J205" s="302"/>
      <c r="K205" s="345"/>
    </row>
    <row r="206" ht="15" customHeight="1">
      <c r="B206" s="324"/>
      <c r="C206" s="302" t="s">
        <v>9558</v>
      </c>
      <c r="D206" s="302"/>
      <c r="E206" s="302"/>
      <c r="F206" s="323" t="s">
        <v>93</v>
      </c>
      <c r="G206" s="302"/>
      <c r="H206" s="302" t="s">
        <v>9618</v>
      </c>
      <c r="I206" s="302"/>
      <c r="J206" s="302"/>
      <c r="K206" s="345"/>
    </row>
    <row r="207" ht="15" customHeight="1">
      <c r="B207" s="324"/>
      <c r="C207" s="330"/>
      <c r="D207" s="302"/>
      <c r="E207" s="302"/>
      <c r="F207" s="323" t="s">
        <v>218</v>
      </c>
      <c r="G207" s="302"/>
      <c r="H207" s="302" t="s">
        <v>9461</v>
      </c>
      <c r="I207" s="302"/>
      <c r="J207" s="302"/>
      <c r="K207" s="345"/>
    </row>
    <row r="208" ht="15" customHeight="1">
      <c r="B208" s="324"/>
      <c r="C208" s="302"/>
      <c r="D208" s="302"/>
      <c r="E208" s="302"/>
      <c r="F208" s="323" t="s">
        <v>131</v>
      </c>
      <c r="G208" s="302"/>
      <c r="H208" s="302" t="s">
        <v>9619</v>
      </c>
      <c r="I208" s="302"/>
      <c r="J208" s="302"/>
      <c r="K208" s="345"/>
    </row>
    <row r="209" ht="15" customHeight="1">
      <c r="B209" s="362"/>
      <c r="C209" s="330"/>
      <c r="D209" s="330"/>
      <c r="E209" s="330"/>
      <c r="F209" s="323" t="s">
        <v>84</v>
      </c>
      <c r="G209" s="308"/>
      <c r="H209" s="349" t="s">
        <v>85</v>
      </c>
      <c r="I209" s="349"/>
      <c r="J209" s="349"/>
      <c r="K209" s="363"/>
    </row>
    <row r="210" ht="15" customHeight="1">
      <c r="B210" s="362"/>
      <c r="C210" s="330"/>
      <c r="D210" s="330"/>
      <c r="E210" s="330"/>
      <c r="F210" s="323" t="s">
        <v>236</v>
      </c>
      <c r="G210" s="308"/>
      <c r="H210" s="349" t="s">
        <v>9620</v>
      </c>
      <c r="I210" s="349"/>
      <c r="J210" s="349"/>
      <c r="K210" s="363"/>
    </row>
    <row r="211" ht="15" customHeight="1">
      <c r="B211" s="362"/>
      <c r="C211" s="330"/>
      <c r="D211" s="330"/>
      <c r="E211" s="330"/>
      <c r="F211" s="364"/>
      <c r="G211" s="308"/>
      <c r="H211" s="365"/>
      <c r="I211" s="365"/>
      <c r="J211" s="365"/>
      <c r="K211" s="363"/>
    </row>
    <row r="212" ht="15" customHeight="1">
      <c r="B212" s="362"/>
      <c r="C212" s="302" t="s">
        <v>9582</v>
      </c>
      <c r="D212" s="330"/>
      <c r="E212" s="330"/>
      <c r="F212" s="323">
        <v>1</v>
      </c>
      <c r="G212" s="308"/>
      <c r="H212" s="349" t="s">
        <v>9621</v>
      </c>
      <c r="I212" s="349"/>
      <c r="J212" s="349"/>
      <c r="K212" s="363"/>
    </row>
    <row r="213" ht="15" customHeight="1">
      <c r="B213" s="362"/>
      <c r="C213" s="330"/>
      <c r="D213" s="330"/>
      <c r="E213" s="330"/>
      <c r="F213" s="323">
        <v>2</v>
      </c>
      <c r="G213" s="308"/>
      <c r="H213" s="349" t="s">
        <v>9622</v>
      </c>
      <c r="I213" s="349"/>
      <c r="J213" s="349"/>
      <c r="K213" s="363"/>
    </row>
    <row r="214" ht="15" customHeight="1">
      <c r="B214" s="362"/>
      <c r="C214" s="330"/>
      <c r="D214" s="330"/>
      <c r="E214" s="330"/>
      <c r="F214" s="323">
        <v>3</v>
      </c>
      <c r="G214" s="308"/>
      <c r="H214" s="349" t="s">
        <v>9623</v>
      </c>
      <c r="I214" s="349"/>
      <c r="J214" s="349"/>
      <c r="K214" s="363"/>
    </row>
    <row r="215" ht="15" customHeight="1">
      <c r="B215" s="362"/>
      <c r="C215" s="330"/>
      <c r="D215" s="330"/>
      <c r="E215" s="330"/>
      <c r="F215" s="323">
        <v>4</v>
      </c>
      <c r="G215" s="308"/>
      <c r="H215" s="349" t="s">
        <v>9624</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2018-01-15T11:22:32Z</dcterms:created>
  <dcterms:modified xsi:type="dcterms:W3CDTF">2018-01-15T11:23:33Z</dcterms:modified>
</cp:coreProperties>
</file>