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01.1" sheetId="3" r:id="rId3"/>
    <sheet name="101.2" sheetId="4" r:id="rId4"/>
    <sheet name="101.3" sheetId="5" r:id="rId5"/>
    <sheet name="101.4" sheetId="6" r:id="rId6"/>
    <sheet name="201" sheetId="7" r:id="rId7"/>
  </sheets>
  <definedNames/>
  <calcPr fullCalcOnLoad="1"/>
</workbook>
</file>

<file path=xl/sharedStrings.xml><?xml version="1.0" encoding="utf-8"?>
<sst xmlns="http://schemas.openxmlformats.org/spreadsheetml/2006/main" count="2966" uniqueCount="719">
  <si>
    <t>Firma: Krajská správa a údržba silnic Vysočiny, příspěvková organizace</t>
  </si>
  <si>
    <t>Soupis objektů s DPH</t>
  </si>
  <si>
    <t>Stavba: IO - III/4062 JIHLAVA - PÍSTOV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</si>
  <si>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</si>
  <si>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</si>
  <si>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</si>
  <si>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</si>
  <si>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</si>
  <si>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</si>
  <si>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</si>
  <si>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</si>
  <si>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</si>
  <si>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</si>
  <si>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</si>
  <si>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</si>
  <si>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IO</t>
  </si>
  <si>
    <t>III/4062 JIHLAVA - PÍSTOV</t>
  </si>
  <si>
    <t>O</t>
  </si>
  <si>
    <t>Rozpočet:</t>
  </si>
  <si>
    <t>0,00</t>
  </si>
  <si>
    <t>15,00</t>
  </si>
  <si>
    <t>21,00</t>
  </si>
  <si>
    <t>3</t>
  </si>
  <si>
    <t>2</t>
  </si>
  <si>
    <t>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</si>
  <si>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</si>
  <si>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</si>
  <si>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</si>
  <si>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</si>
  <si>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</si>
  <si>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</si>
  <si>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</si>
  <si>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</si>
  <si>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</si>
  <si>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</si>
  <si>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</si>
  <si>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</si>
  <si>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</si>
  <si>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</si>
  <si>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</si>
  <si>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</si>
  <si>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</si>
  <si>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</si>
  <si>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</si>
  <si>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</si>
  <si>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</si>
  <si>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01400</t>
  </si>
  <si>
    <t/>
  </si>
  <si>
    <t>POPLATKY - ZÁBOR VEŘEJNÉHO PROSTRANSTVÍ</t>
  </si>
  <si>
    <t>KČ</t>
  </si>
  <si>
    <t>PP</t>
  </si>
  <si>
    <t>etapa I. a II.</t>
  </si>
  <si>
    <t>VV</t>
  </si>
  <si>
    <t>TS</t>
  </si>
  <si>
    <t>zahrnuje jinde neuvedené poplatky související s výstavbou</t>
  </si>
  <si>
    <t>02510</t>
  </si>
  <si>
    <t>ZKOUŠENÍ MATERIÁLŮ ZKUŠEBNOU ZHOTOVITELE</t>
  </si>
  <si>
    <t>Platí pro všechny objekty - dle TKP a ZTKP na celý objekt (když není obsaženo v položkách)</t>
  </si>
  <si>
    <t>zahrnuje veškeré náklady spojené s objednatelem požadovanými zkouškami</t>
  </si>
  <si>
    <t>02520</t>
  </si>
  <si>
    <t>ZKOUŠENÍ MATERIÁLŮ NEZÁVISLOU ZKUŠEBNOU</t>
  </si>
  <si>
    <t>SO 201 - dle TKP a ZTKP na celý objekt (když není obsaženo v položkách)</t>
  </si>
  <si>
    <t>02610</t>
  </si>
  <si>
    <t>ZKOUŠENÍ KONSTRUKCÍ A PRACÍ ZKUŠEBNOU ZHOTOVITELE</t>
  </si>
  <si>
    <t>Platí pro všechny objekty - dle TKP a ZTKP na celý objekt (když není obsaženo v položkách)  
zahrnuje veškeré náklady spojené s požadovanými zkouškami dle zpracovaného KZP</t>
  </si>
  <si>
    <t>02620</t>
  </si>
  <si>
    <t>ZKOUŠENÍ KONSTRUKCÍ A PRACÍ NEZÁVISLOU ZKUŠEBNOU</t>
  </si>
  <si>
    <t>02710</t>
  </si>
  <si>
    <t>POMOC PRÁCE ZŘÍZ NEBO ZAJIŠŤ OBJÍŽĎKY A PŘÍSTUP CESTY</t>
  </si>
  <si>
    <t>Platí pro všechny objekty - když zhotovitel požaduje nebo není v jiném objektu  
Veškeré práce a dodávky související s bezpečnostními opatřeními na ochranu lidí a majetku (zejména chodců a vozidel v místech dotčených stavbou) v souladu s vyhláškou č. 398/2009</t>
  </si>
  <si>
    <t>zahrnuje veškeré náklady spojené s objednatelem požadovanými zařízeními</t>
  </si>
  <si>
    <t>7</t>
  </si>
  <si>
    <t>02711</t>
  </si>
  <si>
    <t>R</t>
  </si>
  <si>
    <t>OPRAVA OBJÍZDNÝCH TRAS</t>
  </si>
  <si>
    <t>I. etapa  
Oprava objízdných tras před začátkem stavby 10% 3600 m2   
6*6000*0.1     
Oprava objízdných tras v průběhu stavby 10% 3600 m2   
6*6000*0.1     
Oprava objízdných tras po dokončení stavby 10%  3600 m2   
6*6000*0.1</t>
  </si>
  <si>
    <t>8</t>
  </si>
  <si>
    <t>02711.1</t>
  </si>
  <si>
    <t>II. etapa  
Oprava objízdných tras před začátkem stavby 20% 960 m2   
6*800*0.2     
Oprava objízdných tras v průběhu stavby 20% 960 m2   
6*800*0.2     
Oprava objízdných tras po dokončení stavby 20% 960 m2   
6*800*0.2</t>
  </si>
  <si>
    <t>027111</t>
  </si>
  <si>
    <t>PROVIZORNÍ OBJÍŽĎKY - ZŘÍZENÍ</t>
  </si>
  <si>
    <t>I. etapa  
Zatrubnění silničního příkopu - trouby do DN400, včetně materiálu 200 m   
2*100     
zásyp příkopu štěrk.materiálem vč.mateiálu 200 m3   
2*100*1     
Silniční panely - položení (provizorní vozovka) 300,0 m2   
2*100*1.5</t>
  </si>
  <si>
    <t>027111.1</t>
  </si>
  <si>
    <t>II. etapa  
podsyp dočasné vozovky ŠD tl.20cm vč.mateiálu 390 m2   
6*65     
Silniční panely - položení (provizorní vozovka) 390 m2   
6*65</t>
  </si>
  <si>
    <t>11</t>
  </si>
  <si>
    <t>027113</t>
  </si>
  <si>
    <t>PROVIZORNÍ OBJÍŽĎKY - ZRUŠENÍ</t>
  </si>
  <si>
    <t>II. etapa  
Silniční panely - odstranění 390 m2   
6*65     
odtěžení podsyp vč.odvozu a likvidace 390 m2   
6*65     
Zemní práce - odtěžení pro provizorní kom., dočasné uložení, navrácení zpěr a urovnání terénu 390 m2</t>
  </si>
  <si>
    <t>12</t>
  </si>
  <si>
    <t>I.etapa  
Silniční panely - odstranění 300,0 m2   
2*100*1.5     
odtěžení zasypání příkopu vč.odvozu a likvidace 200 m3   
2*100*1     
Odstranění zatrubnění příkopu - trouby do DN400, odstranění a odvoz 200 m   
2*100</t>
  </si>
  <si>
    <t>13</t>
  </si>
  <si>
    <t>02720</t>
  </si>
  <si>
    <t>POMOC PRÁCE ZŘÍZ NEBO ZAJIŠŤ REGULACI A OCHRANU DOPRAVY</t>
  </si>
  <si>
    <t>etapa I. a II.   
zpracování DIO, vč. zřízení a odstranění přechodného dopravního značení  
Zajištění vydání všech potřebných rozhodnutí a stanovení pro přechodnou úpravu provozu na pozemních komunikacích dle jím zpracované dokumentace a dle vyjádření dotčených orgánů a dále soustavnou péči zhotovitele o toto přechodné značení včetně zabezpečení změny dopravního značení dle probíhajících postupů prací.</t>
  </si>
  <si>
    <t>14</t>
  </si>
  <si>
    <t>02730</t>
  </si>
  <si>
    <t>POMOC PRÁCE ZŘÍZ NEBO ZAJIŠŤ OCHRANU INŽENÝRSKÝCH SÍTÍ</t>
  </si>
  <si>
    <t>Platí pro všechny objekty - když zhotovitel požaduje nebo není v jiném objektu  
Zajištění vytýčení veškerých stávajících inženýrských sítí (včetně úhrady za  
vytýčení), odpovědnost za jejich neporušení během výstavby a zpětné předání  
jejich správcům  
platí pro všechny SO</t>
  </si>
  <si>
    <t>15</t>
  </si>
  <si>
    <t>02750</t>
  </si>
  <si>
    <t>POMOC PRÁCE - ÚPRAVA NA OBJÍZDNÉ TRASE</t>
  </si>
  <si>
    <t>snížení obruby, vč. vrácení do původního stavu - dl. 6,0m  
demontáž a zpětná montáž trubkového zábradlí - dl. 10,0m</t>
  </si>
  <si>
    <t>16</t>
  </si>
  <si>
    <t>02770</t>
  </si>
  <si>
    <t>POMOC PRÁCE ZŘÍZ NEBO ZAJIŠŤ ÚPRAVY NA MELIORAČNÍCH SÍTÍCH</t>
  </si>
  <si>
    <t>SO 201 - čerpání dešťové vody</t>
  </si>
  <si>
    <t>17</t>
  </si>
  <si>
    <t>02861</t>
  </si>
  <si>
    <t>PRŮZKUMNÉ PRÁCE PROTIKOROZNÍ A BLUDNÝCH PROUDŮ NA POVRCHU</t>
  </si>
  <si>
    <t>SO 201 - když zhotovitel požaduje nebo není v jiném objektu</t>
  </si>
  <si>
    <t>zahrnuje veškeré náklady spojené s objednatelem požadovanými pracemi</t>
  </si>
  <si>
    <t>18</t>
  </si>
  <si>
    <t>02911</t>
  </si>
  <si>
    <t>OSTATNÍ POŽADAVKY - GEODETICKÉ ZAMĚŘENÍ</t>
  </si>
  <si>
    <t>Platí pr všechny objekty - když zhotovitel požaduje nebo není v jiném objektu  
průběhu stavby + skutečné provedení stavby  
Geodetické vytýčení prostoru staveniště v terénu před zahájením stavebních prací (směrové a výškové), vytýčení hranic trvalého i dočasného záboru;  
Soustavné vytyčování zřetelného označení obvodu staveniště</t>
  </si>
  <si>
    <t>19</t>
  </si>
  <si>
    <t>02940</t>
  </si>
  <si>
    <t>OSTATNÍ POŽADAVKY - VYPRACOVÁNÍ DOKUMENTACE</t>
  </si>
  <si>
    <t>Platí pro všechny objekty  
DSPS - Dokumentace skutečného provedení stavby (dále jen „DSPS“) bude  
vypracována v souladu a náležitostech dle Vyhlášky č . 499/2006 Sb. O dokumentaci staveb, a Směrnicí pro dokumentaci staveb pozemních komunikací schválené MDS-OI s účinností od 1. 2. 2007, dle zadávacích podmínek a dle platných TKP a ČSN. Podkladem pro vypracování DSPS bude  PDPS, geodetické zaměření provedených prací, případně další požadavky objednatele. DSPS bude předána objednateli ve 4 vyhotoveních v tištěné podobě a 1x v elektronické podobě (na CD). Při vypracování projektové dokumentace DSPS musí zhotovitel respektovat parametry vymezené předchozím stupněm projektové dokumentace.  
Vypracování havarijního plánu a povodňového plánu , vč. zajištění odsouhlasení příslušnými orgány.  
Pasportizace okolních staveb a pozemků před zahájením prací a po dokončení  
prací  
Vypracování kontrolně zkušebního plánu stavby  
Zpracování a předložení technologických postupů provádění prací před zahájením jednotlivých prací  
Ostatní náklady nutné k dokončení stavby, uvedení do předčasného užívání, k  
vydání kolaudačního souhlasu a uvedení stavby do provozu  
Zajištění podmínek vyplývajících ze stavebního povolení a podkladových dokladů, které jsou uvedeny jako závazek nebo povinnost objednatele (stavebníka) během realizace stavby;  
Uzavření dohody o předčasném užívání stavby před jejím úplným dokončením  
Vypracování závěrečné zprávy zhotovitele o jakosti provedeného díla ve 4  
vyhotoveních (bližší podmínky a rozsah v SOD). zpracování Plánu bezpečnosti a ochrany zdraví při práci na staveništi (dle § 15, odst. 2 zákona č. 309/2006 Sb., kterým se upravují další požadavky BOZP)</t>
  </si>
  <si>
    <t>20</t>
  </si>
  <si>
    <t>029412</t>
  </si>
  <si>
    <t>OSTATNÍ POŽADAVKY - VYPRACOVÁNÍ MOSTNÍHO LISTU</t>
  </si>
  <si>
    <t>KUS</t>
  </si>
  <si>
    <t>SO 201 - 1. hlavní prohlídky + ML</t>
  </si>
  <si>
    <t>21</t>
  </si>
  <si>
    <t>02943</t>
  </si>
  <si>
    <t>OSTATNÍ POŽADAVKY - VYPRACOVÁNÍ RDS</t>
  </si>
  <si>
    <t>SO 201</t>
  </si>
  <si>
    <t>30</t>
  </si>
  <si>
    <t>02945</t>
  </si>
  <si>
    <t>OSTAT POŽADAVKY - GEOMETRICKÝ PLÁN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</si>
  <si>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</si>
  <si>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22</t>
  </si>
  <si>
    <t>02951</t>
  </si>
  <si>
    <t>OSTATNÍ POŽADAVKY - PASPORT OBJÍZDNÝCH TRAS</t>
  </si>
  <si>
    <t>23</t>
  </si>
  <si>
    <t>02960</t>
  </si>
  <si>
    <t>OSTATNÍ POŽADAVKY - ODBORNÝ DOZOR</t>
  </si>
  <si>
    <t>Platí pro všechny objekty  
zahrnuje veškeré náklady spojené s požadovanými zkouškami dle zpracovaného KZP</t>
  </si>
  <si>
    <t>zahrnuje veškeré náklady spojené s objednatelem požadovaným dozorem</t>
  </si>
  <si>
    <t>24</t>
  </si>
  <si>
    <t>029612</t>
  </si>
  <si>
    <t>OSTATNÍ POŽADAVKY</t>
  </si>
  <si>
    <t>ztížené výrobní podmínky související s umístěním stavby, provozními nebo  
dopravními omezeními  
- uvedení stavbou dotčených ploch a staveništní dopravou dotčených komunikací  
do původního nebo projektovaného stavu  
- zajištění bezpečnosti při provádění stavby ve smyslu bezpečnosti práce a  
ochranny životního prostředí  
- likvidace přebytečného stavebního materiálu odpovídajícím způsobem  
- péče o nepředané objekty a konstrukce stavby, jejich ošetřování  
- včechny další nutné náklady k řádnému a úplnému zhotovení předmětu díla  
zřejmé ze zadávací dokumentace</t>
  </si>
  <si>
    <t>25</t>
  </si>
  <si>
    <t>029711</t>
  </si>
  <si>
    <t>OSTAT POŽADAVKY - GEOT MONIT NA POVRCHU - MĚŘ (GEODET) BODY</t>
  </si>
  <si>
    <t>26</t>
  </si>
  <si>
    <t>029726</t>
  </si>
  <si>
    <t>OSTAT POŽADAVKY - GEOLOGICKÝ PRŮZKUM</t>
  </si>
  <si>
    <t>SO 201 - dodatečný geologický průzkum, jenom když bude požadován</t>
  </si>
  <si>
    <t>27</t>
  </si>
  <si>
    <t>029727</t>
  </si>
  <si>
    <t>OSTAT POŽAD - MANIPULACE S KONTEJNERY</t>
  </si>
  <si>
    <t>Platí pro všechny objekty - Náklady na manipulaci s kontejnery, popelnicemi po dobu stavby</t>
  </si>
  <si>
    <t>28</t>
  </si>
  <si>
    <t>03100</t>
  </si>
  <si>
    <t>ZAŘÍZENÍ STAVENIŠTĚ - ZŘÍZENÍ, PROVOZ, DEMONTÁŽ</t>
  </si>
  <si>
    <t>Zahrnuje zejména náklady na:  
- požadavky související s vybudováním, provozem a likvidací zařízení staveniště  
- přípravu staveniště včetně zajištění přístupu pro provádění prací mimo trvalý i dočasný zábor stavby</t>
  </si>
  <si>
    <t>zahrnuje objednatelem povolené náklady na pořízení (event. pronájem), provozování, udržování a likvidaci zhotovitelova zařízení</t>
  </si>
  <si>
    <t>29</t>
  </si>
  <si>
    <t>0372</t>
  </si>
  <si>
    <t>ZŘÍZENÍ DOČASNÝCH ZASTÁVEK MHD A JEJICH ODSTRANĚNÍ</t>
  </si>
  <si>
    <t>KS</t>
  </si>
  <si>
    <t>II. etapa  
na ulici Seifertova</t>
  </si>
  <si>
    <t>zahrnuje objednatelem povolené náklady na požadovaná zařízení zhotovitele</t>
  </si>
  <si>
    <t>101.1</t>
  </si>
  <si>
    <t>I. etapa km 0,000 - 0,640</t>
  </si>
  <si>
    <t>014101</t>
  </si>
  <si>
    <t>POPLATKY ZA SKLÁDKU</t>
  </si>
  <si>
    <t>M3</t>
  </si>
  <si>
    <t>2447,5+1605+(1310*0,4*0,4)+(0,5*691)=4 607,6000 [A]</t>
  </si>
  <si>
    <t>zahrnuje veškeré poplatky provozovateli skládky související s uložením odpadu na skládce.</t>
  </si>
  <si>
    <t>014121</t>
  </si>
  <si>
    <t>POPLATKY ZA SKLÁDKU TYP S-OO (OSTATNÍ ODPAD)</t>
  </si>
  <si>
    <t>34+54,75=88,7500 [A]</t>
  </si>
  <si>
    <t>Zemní práce</t>
  </si>
  <si>
    <t>112234</t>
  </si>
  <si>
    <t>ODSTRANĚNÍ PAŘEZŮ D PŘES 0,9M, ODVOZ DO 5KM</t>
  </si>
  <si>
    <t>pařezy do prům. 100cm vč. likvidace</t>
  </si>
  <si>
    <t>13=13,0000 [A]</t>
  </si>
  <si>
    <t>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</si>
  <si>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11313</t>
  </si>
  <si>
    <t>ODSTRANĚNÍ KRYTU ZPEVNĚNÝCH PLOCH S ASFALTOVÝM POJIVEM</t>
  </si>
  <si>
    <t>(310+55+75)*0,15=66,0000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</si>
  <si>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</si>
  <si>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113138</t>
  </si>
  <si>
    <t>a</t>
  </si>
  <si>
    <t>ODSTRANĚNÍ KRYTU ZPEVNĚNÝCH PLOCH S ASFALT POJIVEM, ODVOZ</t>
  </si>
  <si>
    <t>odvoz a uložení na skládku dle dispozic zhotovitele</t>
  </si>
  <si>
    <t>340*0,1=34,0000 [A]</t>
  </si>
  <si>
    <t>11317A</t>
  </si>
  <si>
    <t>ODSTRAN KRYTU ZPEVNĚNÝCH PLOCH Z DLAŽEB KOSTEK - BEZ DOPRAVY</t>
  </si>
  <si>
    <t>vč. očištění kostek</t>
  </si>
  <si>
    <t>(640*6+310+65)*0,1=421,5000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</si>
  <si>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</si>
  <si>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11317B</t>
  </si>
  <si>
    <t>ODSTRAN KRYTU ZPEVNĚNÝCH PLOCH Z DLAŽEB KOSTEK - DOPRAVA</t>
  </si>
  <si>
    <t>TKM</t>
  </si>
  <si>
    <t>odvoz na skládku KSUSV</t>
  </si>
  <si>
    <t>(421,5*2,6)*35=38 356,5000 [A]</t>
  </si>
  <si>
    <t>Položka zahrnuje samostatnou dopravu suti a vybouraných hmot. Množství se určí jako součin hmotnosti [t] a požadované vzdálenosti [km].</t>
  </si>
  <si>
    <t>11354</t>
  </si>
  <si>
    <t>ODSTRANĚNÍ OBRUB Z KRAJNÍKŮ</t>
  </si>
  <si>
    <t>M</t>
  </si>
  <si>
    <t>vč. třídění a uložení na palety</t>
  </si>
  <si>
    <t>20+38=58,0000 [A]</t>
  </si>
  <si>
    <t>11354B</t>
  </si>
  <si>
    <t>ODSTRANĚNÍ OBRUB Z KRAJNÍKŮ - DOPRAVA</t>
  </si>
  <si>
    <t>odvoz a uložení na skládku KSUSV</t>
  </si>
  <si>
    <t>(58-20)*0,11*35=146,3000 [A]</t>
  </si>
  <si>
    <t>123738</t>
  </si>
  <si>
    <t>ODKOP PRO SPOD STAVBU SILNIC A ŽELEZNIC TŘ. I, ODVOZ</t>
  </si>
  <si>
    <t>odkop pro sanaci 3100*0,3+1350*0,5=1 605,0000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</si>
  <si>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</si>
  <si>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4450*0,55=2 447,5000 [A]</t>
  </si>
  <si>
    <t>12933</t>
  </si>
  <si>
    <t>ČIŠTĚNÍ PŘÍKOPŮ OD NÁNOSU PŘES 0,50M3/M</t>
  </si>
  <si>
    <t>100+80+(478-100)+(535-460)+(590-532)=691,0000 [A]</t>
  </si>
  <si>
    <t>- vodorovná a svislá doprava, přemístění, přeložení, manipulace s výkopkem a uložení na skládku (bez poplatku)</t>
  </si>
  <si>
    <t>17120</t>
  </si>
  <si>
    <t>ULOŽENÍ SYPANINY DO NÁSYPŮ A NA SKLÁDKY BEZ ZHUTNĚNÍ</t>
  </si>
  <si>
    <t>1605+2447,5=4 052,5000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</si>
  <si>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</si>
  <si>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</si>
  <si>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</si>
  <si>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(0.2+0.05)*0.5*640*2=160,0000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</si>
  <si>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</si>
  <si>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</si>
  <si>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</si>
  <si>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M2</t>
  </si>
  <si>
    <t>odměřeno v CAD 4450=4 450,0000 [A]</t>
  </si>
  <si>
    <t>položka zahrnuje úpravu pláně včetně vyrovnání výškových rozdílů. Míru zhutnění určuje projekt.</t>
  </si>
  <si>
    <t>18222</t>
  </si>
  <si>
    <t>ROZPROSTŘENÍ ORNICE VE SVAHU V TL DO 0,15M</t>
  </si>
  <si>
    <t>2*1*640=1 280,0000 [A]</t>
  </si>
  <si>
    <t>položka zahrnuje:  
nutné přemístění ornice z dočasných skládek vzdálených do 50m  
rozprostření ornice v předepsané tloušťce ve svahu přes 1:5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</si>
  <si>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</si>
  <si>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</si>
  <si>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</si>
  <si>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Základy</t>
  </si>
  <si>
    <t>21197</t>
  </si>
  <si>
    <t>OPLÁŠTĚNÍ ODVODŇOVACÍCH ŽEBER Z GEOTEXTILIE</t>
  </si>
  <si>
    <t>1310*1,5=1 965,0000 [A]</t>
  </si>
  <si>
    <t>položka zahrnuje dodávku předepsané geotextilie, mimostaveništní a vnitrostaveništní dopravu a její uložení včetně potřebných přesahů (nezapočítávají se do výměry)</t>
  </si>
  <si>
    <t>212635</t>
  </si>
  <si>
    <t>TRATIVODY KOMPL Z TRUB Z PLAST HM DN DO 150MM, RÝHA TŘ I</t>
  </si>
  <si>
    <t>vč.tvarovek a vyústění do příkopu a potoka  
lože ze štěrkodrti fr.0-12 tl.5-10cm  
obsyp drtí 8/32</t>
  </si>
  <si>
    <t>2*640+3*10=1 310,0000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</si>
  <si>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</si>
  <si>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21361</t>
  </si>
  <si>
    <t>DRENÁŽNÍ VRSTVY Z GEOTEXTILIE</t>
  </si>
  <si>
    <t>separační geotextilie sanací</t>
  </si>
  <si>
    <t>3110+2*0.5*460+1350+2*0.7*(640-460)=5 172,0000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</si>
  <si>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</si>
  <si>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21452</t>
  </si>
  <si>
    <t>SANAČNÍ VRSTVY Z KAMENIVA DRCENÉHO</t>
  </si>
  <si>
    <t>Dodávka a uložení sanační vrstvy ze štěrkovitého materiálu fr. 0-200</t>
  </si>
  <si>
    <t>3100*0,3+1350*0,5=1 605,0000 [A]</t>
  </si>
  <si>
    <t>položka zahrnuje dodávku předepsaného kameniva, mimostaveništní a vnitrostaveništní dopravu a jeho uložení  
není-li v zadávací dokumentaci uvedeno jinak, jedná se o nakupovaný materiál</t>
  </si>
  <si>
    <t>Vodorovné konstrukce</t>
  </si>
  <si>
    <t>451312</t>
  </si>
  <si>
    <t>PODKLADNÍ A VÝPLŇOVÉ VRSTVY Z PROSTÉHO BETONU C12/15</t>
  </si>
  <si>
    <t>lože potrubí propustku</t>
  </si>
  <si>
    <t>(14+13+6)*0,6*0,1=1,9800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</si>
  <si>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</si>
  <si>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465923</t>
  </si>
  <si>
    <t>PŘEDLÁŽDĚNÍ DLAŽBY Z BETON DLAŽDIC</t>
  </si>
  <si>
    <t>stávající vjezdy</t>
  </si>
  <si>
    <t>65=65,0000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</si>
  <si>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nutné zemní práce (svahování, úpravu pláně a pod.)  
- nezahrnuje podklad pod dlažbu, vykazuje se samostatně položkami SD 45</t>
  </si>
  <si>
    <t>467314</t>
  </si>
  <si>
    <t>STUPNĚ A PRAHY VODNÍCH KORYT Z PROSTÉHO BETONU C25/30</t>
  </si>
  <si>
    <t>betonové prahy propustku</t>
  </si>
  <si>
    <t>6*0,8*0,8*1=3,8400 [A] 
5*0,2*0,6*1=0,6000 [B] 
Celkem: A+B=4,4400 [C]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</si>
  <si>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</si>
  <si>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Komunikace</t>
  </si>
  <si>
    <t>56334</t>
  </si>
  <si>
    <t>VOZOVKOVÉ VRSTVY ZE ŠTĚRKODRTI TL. DO 200MM</t>
  </si>
  <si>
    <t>ŠDb v tl. 20cm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</si>
  <si>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</si>
  <si>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56334.1</t>
  </si>
  <si>
    <t>ŠDa v tl. 200mm</t>
  </si>
  <si>
    <t>4106+0.15*640*2=4 298,0000 [A]</t>
  </si>
  <si>
    <t>56335</t>
  </si>
  <si>
    <t>VOZOVKOVÉ VRSTVY ZE ŠTĚRKODRTI TL. DO 250MM</t>
  </si>
  <si>
    <t>ŠDb v tl. 250mm</t>
  </si>
  <si>
    <t>15+65+40+35+15=170,0000 [A]</t>
  </si>
  <si>
    <t>56933</t>
  </si>
  <si>
    <t>ZPEVNĚNÍ KRAJNIC ZE ŠTĚRKODRTI TL. DO 150MM</t>
  </si>
  <si>
    <t>0,5*640*2=640,0000 [A]</t>
  </si>
  <si>
    <t>- dodání kameniva předepsané kvality a zrnitosti  
- rozprostření a zhutnění vrstvy v předepsané tloušťce  
- zřízení vrstvy bez rozlišení šířky, pokládání vrstvy po etapách</t>
  </si>
  <si>
    <t>572123</t>
  </si>
  <si>
    <t>INFILTRAČNÍ POSTŘIK Z EMULZE DO 1,0KG/M2</t>
  </si>
  <si>
    <t>4106+0.15*640*2+310+15+55+40+75+35+15=4 843,0000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</si>
  <si>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</si>
  <si>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572213</t>
  </si>
  <si>
    <t>SPOJOVACÍ POSTŘIK Z EMULZE DO 0,5KG/M2</t>
  </si>
  <si>
    <t>3850+0.1*640*2+310+15+55+40+75+35+15=4 523,0000 [A] 
3978+0.1*640*2+310+15+55+40+75+35+15=4 651,0000 [B] 
Celkem: A+B=9 174,0000 [C]</t>
  </si>
  <si>
    <t>31</t>
  </si>
  <si>
    <t>574A34</t>
  </si>
  <si>
    <t>ASFALTOVÝ BETON PRO OBRUSNÉ VRSTVY ACO 11+ TL. 40MM</t>
  </si>
  <si>
    <t>odměřeno v CAD 3850+310+15+55+40+75+35+15=4 395,0000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</si>
  <si>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</si>
  <si>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32</t>
  </si>
  <si>
    <t>574C56</t>
  </si>
  <si>
    <t>ASFALTOVÝ BETON PRO LOŽNÍ VRSTVY ACL 16+ TL. 60MM</t>
  </si>
  <si>
    <t>3850+0.1*640*2+310+15+55+40+75+35+15=4 523,0000 [A]</t>
  </si>
  <si>
    <t>33</t>
  </si>
  <si>
    <t>574E46</t>
  </si>
  <si>
    <t>ASFALTOVÝ BETON PRO PODKLADNÍ VRSTVY ACP 16+ TL. 50MM</t>
  </si>
  <si>
    <t>3978+0.1*640*2+310+15+55+40+75+35+15=4 651,0000 [A]</t>
  </si>
  <si>
    <t>34</t>
  </si>
  <si>
    <t>58910</t>
  </si>
  <si>
    <t>VÝPLŇ SPAR ASFALTEM</t>
  </si>
  <si>
    <t>7+20+7+15+20=69,0000 [A]</t>
  </si>
  <si>
    <t>položka zahrnuje:  
- dodávku předepsaného materiálu  
- vyčištění a výplň spar tímto materiálem</t>
  </si>
  <si>
    <t>Potrubí</t>
  </si>
  <si>
    <t>35</t>
  </si>
  <si>
    <t>899522</t>
  </si>
  <si>
    <t>OBETONOVÁNÍ POTRUBÍ Z PROSTÉHO BETONU DO C12/15 (B15)</t>
  </si>
  <si>
    <t>(14+13+6)*0,18=5,9400 [A]</t>
  </si>
  <si>
    <t>Ostatní konstrukce a práce</t>
  </si>
  <si>
    <t>36</t>
  </si>
  <si>
    <t>91228</t>
  </si>
  <si>
    <t>SMĚROVÉ SLOUPKY Z PLAST HMOT VČETNĚ ODRAZNÉHO PÁSKU</t>
  </si>
  <si>
    <t>bílé sloupky 500*2/25=40,0000 [A] 
směrový sloupek červený Z11g 4=4,0000 [B] 
Celkem: A+B=44,0000 [C]</t>
  </si>
  <si>
    <t>položka zahrnuje:  
- dodání a osazení sloupku včetně nutných zemních prací  
- vnitrostaveništní a mimostaveništní doprava  
- odrazky plastové nebo z retroreflexní fólie</t>
  </si>
  <si>
    <t>37</t>
  </si>
  <si>
    <t>914121</t>
  </si>
  <si>
    <t>DOPRAVNÍ ZNAČKY ZÁKLADNÍ VELIKOSTI OCELOVÉ FÓLIE TŘ 1 - DODÁVKA A MONTÁŽ</t>
  </si>
  <si>
    <t>P6  1=1,0000 [A] 
P4  1=1,0000 [B] 
Celkem: A+B=2,0000 [C]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</si>
  <si>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</si>
  <si>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38</t>
  </si>
  <si>
    <t>914122</t>
  </si>
  <si>
    <t>DOPRAVNÍ ZNAČKY ZÁKLADNÍ VELIKOSTI OCELOVÉ FÓLIE TŘ 1 - MONTÁŽ S PŘEMÍSTĚNÍM</t>
  </si>
  <si>
    <t>IZ4a   1=1,0000 [A] 
IZ4b   1=1,0000 [B] 
Celkem: A+B=2,0000 [C]</t>
  </si>
  <si>
    <t>položka zahrnuje:  
- dopravu demontované značky z dočasné skládky  
- osazení a montáž značky na místě určeném projektem  
- nutnou opravu poškozených částí  
nezahrnuje dodávku značky</t>
  </si>
  <si>
    <t>39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</si>
  <si>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</si>
  <si>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</si>
  <si>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</si>
  <si>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40</t>
  </si>
  <si>
    <t>915211</t>
  </si>
  <si>
    <t>VODOROVNÉ DOPRAVNÍ ZNAČENÍ PLASTEM HLADKÉ - DODÁVKA A POKLÁDKA</t>
  </si>
  <si>
    <t>V2b 1,5/1,5/0,125  - 6+14+20+60+25+20+14+13+20+6=186,0000 [A] 
V4 0,125   -  2*640-198=1 082,0000 [B] 
Celkem: A+B=1 268,0000 [C]</t>
  </si>
  <si>
    <t>položka zahrnuje:  
- dodání a pokládku nátěrového materiálu (měří se pouze natíraná plocha)  
- předznačení a reflexní úpravu</t>
  </si>
  <si>
    <t>41</t>
  </si>
  <si>
    <t>91743</t>
  </si>
  <si>
    <t>CHODNÍKOVÉ OBRUBY Z KAMENNÝCH KRAJNÍKŮ</t>
  </si>
  <si>
    <t>osazení stáv. kamenných krajníků</t>
  </si>
  <si>
    <t>8+12=20,0000 [A]</t>
  </si>
  <si>
    <t>Položka zahrnuje:  
dodání a pokládku kamenných krajníků o rozměrech předepsaných zadávací dokumentací  
betonové lože i boční betonovou opěrku.</t>
  </si>
  <si>
    <t>42</t>
  </si>
  <si>
    <t>91772</t>
  </si>
  <si>
    <t>OBRUBA Z DLAŽEBNÍCH KOSTEK DROBNÝCH</t>
  </si>
  <si>
    <t>dvojřádek ze žulových kostek - stávajících</t>
  </si>
  <si>
    <t>25*2=50,0000 [A]</t>
  </si>
  <si>
    <t>Položka zahrnuje:  
dodání a pokládku jedné řady dlažebních kostek o rozměrech předepsaných zadávací dokumentací  
betonové lože i boční betonovou opěrku.</t>
  </si>
  <si>
    <t>43</t>
  </si>
  <si>
    <t>918346</t>
  </si>
  <si>
    <t>PROPUSTY Z TRUB DN 400MM</t>
  </si>
  <si>
    <t>TZH DN400</t>
  </si>
  <si>
    <t>14+13+6=33,0000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</si>
  <si>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</si>
  <si>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44</t>
  </si>
  <si>
    <t>918546</t>
  </si>
  <si>
    <t>ČELA KAMENNÁ PROPUSTU Z TRUB DN DO 400MM</t>
  </si>
  <si>
    <t>3*2=6,0000 [A]</t>
  </si>
  <si>
    <t>Položka zahrnuje:  
zdivo z lomového kamen na MC ve tvaru, předepsaným zadávací dokumentací  
vyspárování zdiva MC  
římsu ze železobetonu včetně výztuže, pokud je předepsaná zadávací dokumentací  
Nezahrnuje zábradlí</t>
  </si>
  <si>
    <t>45</t>
  </si>
  <si>
    <t>919113</t>
  </si>
  <si>
    <t>ŘEZÁNÍ ASFALTOVÉHO KRYTU VOZOVEK TL DO 150MM</t>
  </si>
  <si>
    <t>položka zahrnuje řezání vozovkové vrstvy v předepsané tloušťce, včetně spotřeby vody</t>
  </si>
  <si>
    <t>46</t>
  </si>
  <si>
    <t>935832</t>
  </si>
  <si>
    <t>ŽLABY A RIGOLY DLÁŽDĚNÉ Z LOMOVÉHO KAMENE TL DO 250MMM DO BETONU TL 100MM</t>
  </si>
  <si>
    <t>podkladní beton C20/25nXF3  
vyspárováno cementovou maltou M25-XF3</t>
  </si>
  <si>
    <t>((621-606)+(600-590))*3+2*3*2*3=111,0000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</si>
  <si>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</si>
  <si>
    <t>47</t>
  </si>
  <si>
    <t>93641</t>
  </si>
  <si>
    <t>LAPAČ SPLAVENIN</t>
  </si>
  <si>
    <t>1=1,0000 [A]</t>
  </si>
  <si>
    <t>Položka zahrnuje veškerý materiál, výrobky a polotovary, včetně mimostaveništní a vnitrostaveništní dopravy (rovněž přesuny), včetně naložení a složení,případně s uložením.</t>
  </si>
  <si>
    <t>48</t>
  </si>
  <si>
    <t>966346</t>
  </si>
  <si>
    <t>BOURÁNÍ PROPUSTŮ Z TRUB DN DO 400MM</t>
  </si>
  <si>
    <t>vč. naložení, uložení a odvozu na skládku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</si>
  <si>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</si>
  <si>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101.2</t>
  </si>
  <si>
    <t>II. etapa km 0,640 - 1,160; km 0,000 - 0,145</t>
  </si>
  <si>
    <t>2686,75+1465,5+25,2=4 177,4500 [A]</t>
  </si>
  <si>
    <t>14,25+1,65=15,9000 [A]</t>
  </si>
  <si>
    <t>vč. odvozu na skládku dle dispozic zhotovitele</t>
  </si>
  <si>
    <t>(10+30+30+25)*0,15=14,2500 [A]</t>
  </si>
  <si>
    <t>odměřeno v CAD 4885*0,1=488,5000 [A]</t>
  </si>
  <si>
    <t>(488,5*2,6)*35=44 453,5000 [A]</t>
  </si>
  <si>
    <t>113188</t>
  </si>
  <si>
    <t>ODSTRANĚNÍ KRYTU ZPEVNĚNÝCH PLOCH Z DLAŽDIC, ODVOZ</t>
  </si>
  <si>
    <t>(8+8+8+9)*0,05=1,6500 [A]</t>
  </si>
  <si>
    <t>(1160-640)*2+(5+5)*7=1 110,0000 [A]</t>
  </si>
  <si>
    <t>T</t>
  </si>
  <si>
    <t>odvoz krajníků na skládku dle dispozic zhotovitele - 30%</t>
  </si>
  <si>
    <t>(1110*30/100)*0,0975=32,4675 [A]</t>
  </si>
  <si>
    <t>4885*0,55=2 686,7500 [A]</t>
  </si>
  <si>
    <t>odkop pro sanace 4885*0,3=1 465,5000 [A]</t>
  </si>
  <si>
    <t>13273</t>
  </si>
  <si>
    <t>HLOUBENÍ RÝH ŠÍŘ DO 2M PAŽ I NEPAŽ TŘ. I</t>
  </si>
  <si>
    <t>přípojka UV</t>
  </si>
  <si>
    <t>0,6*1,5*84=75,6000 [A] 
odečet odvoz na skládku -(0.6*0.1*84+0.6*0.4*84)=-25,2000 [B] 
Celkem: A+B=50,4000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</si>
  <si>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</si>
  <si>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132738</t>
  </si>
  <si>
    <t>HLOUBENÍ RÝH ŠÍŘ DO 2M PAŽ I NEPAŽ TŘ. I, ODVOZ</t>
  </si>
  <si>
    <t>odvoz na skládku dle dispozic zhotovitele</t>
  </si>
  <si>
    <t>0.6*0.1*84+0.6*0.4*84=25,2000 [A]</t>
  </si>
  <si>
    <t>2686,5+1465,5+25,2=4 177,2000 [A]</t>
  </si>
  <si>
    <t>17411</t>
  </si>
  <si>
    <t>ZÁSYP JAM A RÝH ZEMINOU SE ZHUTNĚNÍM</t>
  </si>
  <si>
    <t>0,6*1*84=50,4000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</si>
  <si>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</si>
  <si>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</si>
  <si>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</si>
  <si>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0,6*0,4*84=20,1600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</si>
  <si>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</si>
  <si>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odměřeno v CAD 4885=4 885,0000 [A]</t>
  </si>
  <si>
    <t>2*1*(1160-640)=1 040,0000 [A]</t>
  </si>
  <si>
    <t>1330*1,5=1 995,0000 [A]</t>
  </si>
  <si>
    <t>vč.tvarovek a vyústění do vpustí  
lože ze štěrkodrti fr.0-12 tl.5-10cm  
obsyp drtí 8/32</t>
  </si>
  <si>
    <t>(1160-640)*2+145*2=1 330,0000 [A]</t>
  </si>
  <si>
    <t>separační geotextilie</t>
  </si>
  <si>
    <t>4885=4 885,0000 [A]</t>
  </si>
  <si>
    <t>4885*0,3=1 465,5000 [A]</t>
  </si>
  <si>
    <t>45157</t>
  </si>
  <si>
    <t>PODKLADNÍ A VÝPLŇOVÉ VRSTVY Z KAMENIVA TĚŽENÉHO</t>
  </si>
  <si>
    <t>0,6*0,1*84=5,0400 [A]</t>
  </si>
  <si>
    <t>odměřeno v CAD 4885+2*0.15*((1160-640)+145)=5 084,5000 [A]</t>
  </si>
  <si>
    <t>10+8+8+10+10+8+22+8+8+3+7+16+20+16+3+3+12+12+6+6+3+12+8+3+6+8+25+12+7+3+3+7+8+9+22+12+7+28=379,0000 [A]</t>
  </si>
  <si>
    <t>4885+10+30+30+25=4 980,0000 [A]</t>
  </si>
  <si>
    <t>4885+10+30+30+25=4 980,0000 [A] 
4885+10+30+30+25=4 980,0000 [B] 
Celkem: A+B=9 960,0000 [C]</t>
  </si>
  <si>
    <t>odměřeno v CAD 4885+10+30+30+25=4 980,0000 [A]</t>
  </si>
  <si>
    <t>582611</t>
  </si>
  <si>
    <t>KRYTY Z BETON DLAŽDIC SE ZÁMKEM ŠEDÝCH TL 60MM DO LOŽE Z KAM</t>
  </si>
  <si>
    <t>8+8+8+9=33,0000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</si>
  <si>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</si>
  <si>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587201</t>
  </si>
  <si>
    <t>PŘEDLÁŽDĚNÍ KRYTU Z VELKÝCH KOSTEK</t>
  </si>
  <si>
    <t>předláždění sjezdu z kamennýách daždic</t>
  </si>
  <si>
    <t>10+3+10+8+22+8+35+3+16+3+3+12+12+6+6+3+8+3+6+35+7+3+3+7+8+22+12+7+28=309,0000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</si>
  <si>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</si>
  <si>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587205</t>
  </si>
  <si>
    <t>PŘEDLÁŽDĚNÍ KRYTU Z BETONOVÝCH DLAŽDIC</t>
  </si>
  <si>
    <t>předláždění stáv. vjezdů</t>
  </si>
  <si>
    <t>10+10+8+7+16+20+12+12=95,0000 [A]</t>
  </si>
  <si>
    <t>7+7+12+12+12+6+5=61,0000 [A]</t>
  </si>
  <si>
    <t>87433</t>
  </si>
  <si>
    <t>POTRUBÍ Z TRUB PLASTOVÝCH ODPADNÍCH DN DO 150MM</t>
  </si>
  <si>
    <t>PP DN150 SN10  
V místech rekonstrukce kanalizace bude vysazena odbočka pro uliční vpusť v rámci kanalizace; zde bude provedeno pouze napojení na odbočku přes přechodku na KAM potrubí (13ks)</t>
  </si>
  <si>
    <t>4+4+4+4+4+4+3+4+2+4+2+5+2+5+2+2+5+2+6+4+6+3+3=84,0000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</si>
  <si>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</si>
  <si>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891833</t>
  </si>
  <si>
    <t>NAVRTÁVKY DN DO 150MM</t>
  </si>
  <si>
    <t>Napojení na stávající kanalizaci bude vyvrtávkou na potrubí. Vývrt je nutné provádět korunkovým (jádrovým) diamantovým vrtákem kolmo k povrchu hlavního potrubí. Tolerance přesnosti vývrtu je +1,5/-0 mm. Na kanalizační řad v místě vývrtu bude osazeno univerzální kolmé sedlo DN150 na hlavní potrubí ze syntetická pryže EPDM podle EN 681-1 a odolného průmyslového plastu ABS S-850 s dvojitým těsněním a regulací hloubky zasunutí do vývrtu bez rizika průniku do čistého profilu hlavního potrubí, s upevněním potrubí stahovací páskou z korozivzdorné oceli.</t>
  </si>
  <si>
    <t>10=10,0000 [A]</t>
  </si>
  <si>
    <t>- Položka zahrnuje kompletní montáž dle technologického předpisu, dodávku armatury, veškerou mimostaveništní a vnitrostaveništní dopravu.</t>
  </si>
  <si>
    <t>89712</t>
  </si>
  <si>
    <t>VPUSŤ KANALIZAČNÍ ULIČNÍ KOMPLETNÍ Z BETONOVÝCH DÍLCŮ</t>
  </si>
  <si>
    <t>23=23,0000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</si>
  <si>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</si>
  <si>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89922</t>
  </si>
  <si>
    <t>VÝŠKOVÁ ÚPRAVA MŘÍŽÍ</t>
  </si>
  <si>
    <t>2=2,0000 [A]</t>
  </si>
  <si>
    <t>- položka výškové úpravy zahrnuje všechny nutné práce a materiály pro zvýšení nebo snížení zařízení (včetně nutné úpravy stávajícího povrchu vozovky nebo chodníku).</t>
  </si>
  <si>
    <t>P2+E2b 1=1,0000 [A] 
IP11c 1=1,0000 [B] 
P4 2=2,0000 [C] 
Celkem: A+B+C=4,0000 [D]</t>
  </si>
  <si>
    <t>P2 3=3,0000 [A] 
P2+E2b 1=1,0000 [B] 
B29 2=2,0000 [C] 
Celkem: A+B+C=6,0000 [D]</t>
  </si>
  <si>
    <t>P2 3=3,0000 [A] 
P2+E2b 1=1,0000 [B] 
B29 2=2,0000 [C] 
P4 2=2,0000 [D] 
Celkem: A+B+C+D=8,0000 [E]</t>
  </si>
  <si>
    <t>914913</t>
  </si>
  <si>
    <t>SLOUPKY A STOJKY DZ Z OCEL TRUBEK ZABETON DEMONTÁŽ</t>
  </si>
  <si>
    <t>3+1+2+2=8,0000 [A]</t>
  </si>
  <si>
    <t>914941</t>
  </si>
  <si>
    <t>SLOUPKY A STOJKY DOPRAVNÍCH ZNAČEK Z HLINÍK TRUBEK DO PATKY - DODÁVKA A MONTÁŽ</t>
  </si>
  <si>
    <t>1+1+2=4,0000 [A]</t>
  </si>
  <si>
    <t>položka zahrnuje:  
- sloupky a upevňovací zařízení včetně jejich osazení (betonová patka, zemní práce)  
- u dočasných sloupků a upevňovacích zařízení údržbu po celou dobu trvání funkce, náhradu zničených nebo ztracených kusů, nutnou opravu poškozených částí</t>
  </si>
  <si>
    <t>914942</t>
  </si>
  <si>
    <t>SLOUPKY A STOJKY DZ Z HLINÍK TRUBEK DO PATKY MONT S PŘESUNEM</t>
  </si>
  <si>
    <t>3+1+2=6,0000 [A]</t>
  </si>
  <si>
    <t>položka zahrnuje:  
- dopravu demontovaného zařízení z dočasné skládky  
- osazení a montáž zařízení na místě určeném projektem  
- nutnou opravu poškozených částí  
nezahrnuje dodávku sloupku, stojky a upevňovacího zařízení</t>
  </si>
  <si>
    <t>stávající  krajníky</t>
  </si>
  <si>
    <t>(1160-640)*2+(5+5)*7=1 110,0000 [A] 
odečet nově pořízených krajníků - 30%  -333=- 333,0000 [B] 
Celkem: A+B=777,0000 [C]</t>
  </si>
  <si>
    <t>vč. nákupu nových krajníků (30%)</t>
  </si>
  <si>
    <t>1110*30/100=333,0000 [A]</t>
  </si>
  <si>
    <t>dvojřádek ze žulových kostek</t>
  </si>
  <si>
    <t>(20+20+8)*2=96,0000 [A]</t>
  </si>
  <si>
    <t>49</t>
  </si>
  <si>
    <t>50</t>
  </si>
  <si>
    <t>96687</t>
  </si>
  <si>
    <t>VYBOURÁNÍ ULIČNÍCH VPUSTÍ KOMPLETNÍCH</t>
  </si>
  <si>
    <t>14=14,0000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</si>
  <si>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</si>
  <si>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101.3</t>
  </si>
  <si>
    <t>II. etapa km 0,000 - 0,146 chodníky oboustranně</t>
  </si>
  <si>
    <t>186,6=186,6000 [A]</t>
  </si>
  <si>
    <t>113158</t>
  </si>
  <si>
    <t>ODSTRANĚNÍ KRYTU ZPEVNĚNÝCH PLOCH Z BETONU, ODVOZ</t>
  </si>
  <si>
    <t>odstranění stáv. vjezdu  
uložení na skládku dle dispozic zhotovitele</t>
  </si>
  <si>
    <t>10*0,15=1,5000 [A]</t>
  </si>
  <si>
    <t>(150+80)*0,1=23,0000 [A]</t>
  </si>
  <si>
    <t>odvoz na skládku SMJ</t>
  </si>
  <si>
    <t>(23*2,6)*5=299,0000 [A]</t>
  </si>
  <si>
    <t>11318A</t>
  </si>
  <si>
    <t>ODSTRANĚNÍ KRYTU ZPEVNĚNÝCH PLOCH Z DLAŽDIC - BEZ DOPRAVY</t>
  </si>
  <si>
    <t>plochy z kamenných ploten, vč. očištění kostek a urovnání na palety</t>
  </si>
  <si>
    <t>(190+160)*0,15=52,5000 [A]</t>
  </si>
  <si>
    <t>11318B</t>
  </si>
  <si>
    <t>ODSTRANĚNÍ KRYTU ZPEVNĚNÝCH PLOCH Z DLAŽDIC - DOPRAVA</t>
  </si>
  <si>
    <t>(52,5*2,6)*5=682,5000 [A]</t>
  </si>
  <si>
    <t>11353</t>
  </si>
  <si>
    <t>ODSTRANĚNÍ CHODNÍKOVÝCH KAMENNÝCH OBRUBNÍKŮ</t>
  </si>
  <si>
    <t>kamenné obruby široké, vč. třídění a uložení na palety</t>
  </si>
  <si>
    <t>2*146=292,0000 [A]</t>
  </si>
  <si>
    <t>11353B</t>
  </si>
  <si>
    <t>ODSTRANĚNÍ CHODNÍKOVÝCH KAMENNÝCH OBRUBNÍKŮ - DOPRAVA</t>
  </si>
  <si>
    <t>(2*146)*0,15*5=219,0000 [A]</t>
  </si>
  <si>
    <t>(150+80)*0.37+(190+160)*0.29=186,6000 [A]</t>
  </si>
  <si>
    <t>150+80+190+160=580,0000 [A]</t>
  </si>
  <si>
    <t>18221</t>
  </si>
  <si>
    <t>ROZPROSTŘENÍ ORNICE VE SVAHU V TL DO 0,10M</t>
  </si>
  <si>
    <t>urovnání zeleného pásu</t>
  </si>
  <si>
    <t>120=120,0000 [A]</t>
  </si>
  <si>
    <t>ŠDb v tl. 200mm</t>
  </si>
  <si>
    <t>190+160=350,0000 [A]</t>
  </si>
  <si>
    <t>150+80=230,0000 [A]</t>
  </si>
  <si>
    <t>582612</t>
  </si>
  <si>
    <t>KRYTY Z BETON DLAŽDIC SE ZÁMKEM ŠEDÝCH TL 80MM DO LOŽE Z KAM</t>
  </si>
  <si>
    <t>917224</t>
  </si>
  <si>
    <t>SILNIČNÍ A CHODNÍKOVÉ OBRUBY Z BETONOVÝCH OBRUBNÍKŮ ŠÍŘ 150MM</t>
  </si>
  <si>
    <t>snížené 2.5+2.5+2.5+2.5+3.5+3+6.5+2.5+8+9.5+3+3+2.5+3+7+4+4+3+8+9=89,5000 [A] 
zvýšené (2*146)-89.5+3=205,5000 [B] 
přechodové  (16+5)*2=42,0000 [C] 
Celkem: A+B+C=337,0000 [D]</t>
  </si>
  <si>
    <t>Položka zahrnuje:  
dodání a pokládku betonových obrubníků o rozměrech předepsaných zadávací dokumentací  
betonové lože i boční betonovou opěrku.</t>
  </si>
  <si>
    <t>101.4</t>
  </si>
  <si>
    <t>II. etapa km 0,000 - 0,145 Parkovací pruh vpravo (žulové kostky)</t>
  </si>
  <si>
    <t>173,45+96,36=269,8100 [A]</t>
  </si>
  <si>
    <t>113172</t>
  </si>
  <si>
    <t>ODSTRAN KRYTU ZPEVNĚNÝCH PLOCH Z DLAŽEB KOSTEK, ODVOZ DO 2KM</t>
  </si>
  <si>
    <t>odvoz na mezideponii pro opětovné použití, vč. očištění kostek</t>
  </si>
  <si>
    <t>2,2*146*0,1=32,1200 [A]</t>
  </si>
  <si>
    <t>2,2*146*0,54=173,4480 [A]</t>
  </si>
  <si>
    <t>123738.1</t>
  </si>
  <si>
    <t>odkop pro sanace - odvoz na skládku dle dispozic zhotovitele</t>
  </si>
  <si>
    <t>odkop pro sanace 2,2*146*0,3=96,3600 [A]</t>
  </si>
  <si>
    <t>2,2*146=321,2000 [A]</t>
  </si>
  <si>
    <t>2,2*146*0,3=96,3600 [A]</t>
  </si>
  <si>
    <t>ŠDa v tl 200mm</t>
  </si>
  <si>
    <t>58221</t>
  </si>
  <si>
    <t>DLÁŽDĚNÉ KRYTY Z DROBNÝCH KOSTEK DO LOŽE Z KAMENIVA</t>
  </si>
  <si>
    <t>použití původních kostek vč. dopravy z mezideponie</t>
  </si>
  <si>
    <t>2,2=2,2000 [A]</t>
  </si>
  <si>
    <t>bílé kostky - vymezení vjezdů</t>
  </si>
  <si>
    <t>2*5*2=20,0000 [A]</t>
  </si>
  <si>
    <t>dvojřádek z dlažebních kostek</t>
  </si>
  <si>
    <t>(146+2+2)*2=300,0000 [A]</t>
  </si>
  <si>
    <t>201</t>
  </si>
  <si>
    <t>Most na silnici III/4062</t>
  </si>
  <si>
    <t>11526</t>
  </si>
  <si>
    <t>PŘEVEDENÍ VODY POTRUBÍM DN 800 NEBO ŽLABY R.O. DO 2,8M</t>
  </si>
  <si>
    <t>potrubí DN 800mm, pro provizorní provedení toku, vč. uložení, následného odstranění a odvozu</t>
  </si>
  <si>
    <t>25=25,0000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</si>
  <si>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</si>
  <si>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132736</t>
  </si>
  <si>
    <t>HLOUBENÍ RÝH ŠÍŘ DO 2M PAŽ I NEPAŽ TŘ. I, ODVOZ DO 12KM</t>
  </si>
  <si>
    <t>dle kubaturních listů 181,62=181,6200 [A]</t>
  </si>
  <si>
    <t>155,85=155,8500 [A]</t>
  </si>
  <si>
    <t>zásyp základů, zeminou vhodnou do zásypu</t>
  </si>
  <si>
    <t>27,92=27,9200 [A]</t>
  </si>
  <si>
    <t>17780</t>
  </si>
  <si>
    <t>ZEMNÍ HRÁZKY Z NAKUPOVANÝCH MATERIÁLŮ</t>
  </si>
  <si>
    <t>po převedení toku po dobu výstavby, vč. nákupu, natěžení a dovozu zeminy, vč. následného odstranění, odvozu na skládku, poplatku za skládku a skládkovného</t>
  </si>
  <si>
    <t>21264</t>
  </si>
  <si>
    <t>TRATIVODY KOMPLET Z TRUB Z PLAST HMOT DN DO 200MM</t>
  </si>
  <si>
    <t>pr. 160 mm, drenáž za opěrami a křídly + prostupy opěrami</t>
  </si>
  <si>
    <t>20,65=20,6500 [A]</t>
  </si>
  <si>
    <t>224324</t>
  </si>
  <si>
    <t>PILOTY ZE ŽELEZOBETONU C25/30</t>
  </si>
  <si>
    <t>beton C 25/30 XA1</t>
  </si>
  <si>
    <t>10,7=10,7000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</si>
  <si>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  
- zhotovení nepropustného, mrazuvzdorného betonu a betonu požadované trvanlivosti a 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betonu, včetně odbedňovacích a odskružovacích prostředků  
- podpěrné  konstr. (skruže) a lešení všech druhů pro bednění, uložení čerstvého betonu, výztuže a doplňkových konstr., vč. požadovaných otvorů, ochranných a bezpečnostních opatření a základů těchto konstrukcí a lešení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upevnění kotevních prvků a doplňkových konstrukcí  
- nátěry zabraňující soudržnost betonu a bednění  
- výplň, těsnění  a tmelení spar a spojů  
- opatření  povrchů  betonu  izolací  proti zemní vlhkosti v částech, kde přijdou do styku se zeminou nebo kamenivem  
- případné zřízení spojovací vrstvy u základů  
- úpravy pro osazení zařízení ochrany konstrukce proti vlivu bludných proudů  
- objem betonu pro přebetonování a nadbetonování, který se nepřičítá ke stanovenému objemu výplně piloty  
- ukončení piloty pod ústím vrtu a vyplnění zbývající části sypaninou nebo kamenivem  
- odbourání a odstranění znehodnocené části výplně a úprava hlavy piloty před výstavbou další konstrukční části  
- zřízení výplně piloty pod hladinou vody  
- veškerý materiál, výrobky a polotovary, včetně mimostaveništní a vnitrostaveništní dopravy  
- nezahrnuje dodání a osazení výztuže, nezahrnuje vrty</t>
  </si>
  <si>
    <t>224365</t>
  </si>
  <si>
    <t>VÝZTUŽ PILOT Z OCELI 10505, B500B</t>
  </si>
  <si>
    <t>100kg/m3</t>
  </si>
  <si>
    <t>10,7*0,1=1,0700 [A]</t>
  </si>
  <si>
    <t>položka zahrnuje:  
- veškerý materiál, výrobky a polotovary, včetně mimostaveništní a vnitrostaveništní dopravy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úpravy výztuže pro zřízení kotevních prvků, závěsných ok a doplňkových konstrukcí  
- veškerá opatření pro zajištění soudržnosti výztuže a betonu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  
- separaci výztuže  
- osazení měřících zařízení a úpravy pro ně  
- osazení měřících skříní nebo míst pro měření bludných proudů</t>
  </si>
  <si>
    <t>Svislé konstrukce</t>
  </si>
  <si>
    <t>317325</t>
  </si>
  <si>
    <t>ŘÍMSY ZE ŽELEZOBETONU DO C30/37 (B37)</t>
  </si>
  <si>
    <t>beton C 30/37 XF4, vč. úpravy pracovních a dilatačních spár</t>
  </si>
  <si>
    <t>7,25=7,2500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</si>
  <si>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</si>
  <si>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</si>
  <si>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</si>
  <si>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220 kg/m3</t>
  </si>
  <si>
    <t>7,25*0,22=1,5950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</si>
  <si>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</si>
  <si>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</si>
  <si>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 (B37)</t>
  </si>
  <si>
    <t>beton C 30/37 XF2</t>
  </si>
  <si>
    <t>24,28=24,2800 [A]</t>
  </si>
  <si>
    <t>333365</t>
  </si>
  <si>
    <t>VÝZTUŽ MOSTNÍCH OPĚR A KŘÍDEL Z OCELI 10505, B500B</t>
  </si>
  <si>
    <t>160 kg/m3</t>
  </si>
  <si>
    <t>24,28*0,16=3,8848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</si>
  <si>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</si>
  <si>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421325</t>
  </si>
  <si>
    <t>MOSTNÍ NOSNÉ DESKOVÉ KONSTRUKCE ZE ŽELEZOBETONU C30/37</t>
  </si>
  <si>
    <t>beton C 30/37 XF1 - deska, vč. úpravy dilatačních a pracovních spár</t>
  </si>
  <si>
    <t>42,08=42,0800 [A]</t>
  </si>
  <si>
    <t>421365</t>
  </si>
  <si>
    <t>VÝZTUŽ MOSTNÍ DESKOVÉ KONSTRUKCE Z OCELI 10505, B500B</t>
  </si>
  <si>
    <t>42,08*0,16=6,7328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</si>
  <si>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</si>
  <si>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434125</t>
  </si>
  <si>
    <t>SCHODIŠŤOVÉ STUPNĚ, Z DÍLCŮ ŽELEZOBETON DO C30/37 (B37)</t>
  </si>
  <si>
    <t>beton C 30/37 XF4, vč. podkladního betonu, obrub, vč. úpravy pracovních spar</t>
  </si>
  <si>
    <t>0,48=0,4800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</si>
  <si>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</si>
  <si>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beton C 12/15 X0</t>
  </si>
  <si>
    <t>6,82=6,8200 [A]</t>
  </si>
  <si>
    <t>45852</t>
  </si>
  <si>
    <t>VÝPLŇ ZA OPĚRAMI A ZDMI Z KAMENIVA DRCENÉHO</t>
  </si>
  <si>
    <t>hutněný ŠP přechodový klín za opěrami</t>
  </si>
  <si>
    <t>36,63=36,6300 [A]</t>
  </si>
  <si>
    <t>461314</t>
  </si>
  <si>
    <t>PATKY Z PROSTÉHO BETONU C25/30</t>
  </si>
  <si>
    <t>beton C 25/30 XF2, patky pro stabilizaci dlažby</t>
  </si>
  <si>
    <t>2,94=2,9400 [A]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</si>
  <si>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</si>
  <si>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465512</t>
  </si>
  <si>
    <t>DLAŽBY Z LOMOVÉHO KAMENE NA MC</t>
  </si>
  <si>
    <t>pod mostem, podél křídel - kámen v tl. 200 mm, beton v tl. 150 mm</t>
  </si>
  <si>
    <t>69,17=69,1700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</si>
  <si>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</si>
  <si>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572211</t>
  </si>
  <si>
    <t>SPOJOVACÍ POSTŘIK Z ASFALTU DO 0,5KG/M2</t>
  </si>
  <si>
    <t>141,83=141,8300 [A]</t>
  </si>
  <si>
    <t>70,92=70,9200 [A]</t>
  </si>
  <si>
    <t>575C43</t>
  </si>
  <si>
    <t>LITÝ ASFALT MA IV (OCHRANA MOSTNÍ IZOLACE) 11 TL. 35MM</t>
  </si>
  <si>
    <t>Přidružená stavební výroba</t>
  </si>
  <si>
    <t>711111</t>
  </si>
  <si>
    <t>IZOLACE BĚŽNÝCH KONSTRUKCÍ PROTI ZEMNÍ VLHKOSTI ASFALTOVÝMI NÁTĚRY</t>
  </si>
  <si>
    <t>izolační nátěry 1x ALP + 2x ALN</t>
  </si>
  <si>
    <t>31,68=31,6800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</si>
  <si>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</si>
  <si>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711117</t>
  </si>
  <si>
    <t>IZOLACE BĚŽNÝCH KONSTRUKCÍ PROTI ZEMNÍ VLHKOSTI Z PE FÓLIÍ</t>
  </si>
  <si>
    <t>PE těsnící fólie za rubem opěry</t>
  </si>
  <si>
    <t>38,34=38,3400 [A]</t>
  </si>
  <si>
    <t>711432</t>
  </si>
  <si>
    <t>IZOLACE MOSTOVEK POD ŘÍMSOU ASFALTOVÝMI PÁSY</t>
  </si>
  <si>
    <t>ochrana izolace mostovky</t>
  </si>
  <si>
    <t>21,42=21,4200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</si>
  <si>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lepenku s hliníkovou vložkou, litý asfalt, asfaltový beton</t>
  </si>
  <si>
    <t>711442</t>
  </si>
  <si>
    <t>IZOLACE MOSTOVEK CELOPLOŠNÁ ASFALTOVÝMI PÁSY S PEČETÍCÍ VRSTVOU</t>
  </si>
  <si>
    <t>na mostě + pod římsou, vč. kotevního impregnačního nátěru</t>
  </si>
  <si>
    <t>114,94=114,9400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</si>
  <si>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</si>
  <si>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711509</t>
  </si>
  <si>
    <t>OCHRANA IZOLACE NA POVRCHU TEXTILIÍ</t>
  </si>
  <si>
    <t>600 g/m2, izolace spodní stavby a 2x ochrana PE fólie</t>
  </si>
  <si>
    <t>152,41=152,4100 [A]</t>
  </si>
  <si>
    <t>položka zahrnuje:  
- dodání  předepsaného ochranného materiálu  
- zřízení ochrany izolace</t>
  </si>
  <si>
    <t>78382</t>
  </si>
  <si>
    <t>NÁTĚRY BETON KONSTR TYP S2 (OS-B)</t>
  </si>
  <si>
    <t>pečetíci vrstva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</si>
  <si>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</si>
  <si>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</si>
  <si>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</si>
  <si>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ochranný nátěr říms</t>
  </si>
  <si>
    <t>43,95=43,9500 [A]</t>
  </si>
  <si>
    <t>89537</t>
  </si>
  <si>
    <t>DRENÁŽNÍ PROFIL HLINÍKOVÝ</t>
  </si>
  <si>
    <t>odvodnění izolace NK</t>
  </si>
  <si>
    <t>8,51=8,5100 [A]</t>
  </si>
  <si>
    <t>položka zahrnuje:  
- dodání  čerstvého  betonu  (betonové  směsi)  požadované  kvality,  jeho  uložení  do požadovaného tvaru, ošetření a ochranu betonu,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povrchu pro položení požadované izolace, povlaků a nátěrů, případně vyspravení,  
- nátěry zabraňující soudržnost betonu a bednění,  
- opatření  povrchů  betonu  izolací  proti zemní vlhkosti v částech, kde přijdou do styku se zeminou nebo kamenivem</t>
  </si>
  <si>
    <t>9112B1</t>
  </si>
  <si>
    <t>ZÁBRADLÍ MOSTNÍ SE SVISLOU VÝPLNÍ - DODÁVKA A MONTÁŽ</t>
  </si>
  <si>
    <t>zábradlí se svislou výplní žárově zinkováno ponorem s nátěrem, vč. kotvení a kotevních přípravků</t>
  </si>
  <si>
    <t>26=26,0000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</si>
  <si>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</si>
  <si>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</si>
  <si>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</si>
  <si>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</si>
  <si>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917212</t>
  </si>
  <si>
    <t>ZÁHONOVÉ OBRUBY Z BETONOVÝCH OBRUBNÍKŮ ŠÍŘ 80MM</t>
  </si>
  <si>
    <t>lemování dlažby, vč. uložení do betonového lože</t>
  </si>
  <si>
    <t>23,4=23,4000 [A]</t>
  </si>
  <si>
    <t>15,95=15,9500 [A]</t>
  </si>
  <si>
    <t>93131</t>
  </si>
  <si>
    <t>TĚSNĚNÍ DILATAČ SPAR ASF ZÁLIVKOU</t>
  </si>
  <si>
    <t>podél obruby, podél dilatačních závěrů</t>
  </si>
  <si>
    <t>0,07=0,0700 [A]</t>
  </si>
  <si>
    <t>položka zahrnuje dodávku a osazení předepsaného materiálu, očištění ploch spáry před úpravou, očištění okolí spáry po úpravě  
nezahrnuje těsnící profil</t>
  </si>
  <si>
    <t>93650</t>
  </si>
  <si>
    <t>DROBNÉ DOPLŇK KONSTR KOVOVÉ</t>
  </si>
  <si>
    <t>KG</t>
  </si>
  <si>
    <t>kotvení římsy</t>
  </si>
  <si>
    <t>26*5,61=145,8600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</si>
  <si>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</si>
  <si>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93656</t>
  </si>
  <si>
    <t>NIVELAČNÍ ZNAČKA NA KONSTRUKCI</t>
  </si>
  <si>
    <t>4=4,0000 [A]</t>
  </si>
  <si>
    <t>94890</t>
  </si>
  <si>
    <t>PODPĚRNÉ SKRUŽE - ZŘÍZENÍ A ODSTRANĚNÍ</t>
  </si>
  <si>
    <t>M3OP</t>
  </si>
  <si>
    <t>77,66=77,6600 [A]</t>
  </si>
  <si>
    <t>Položka zahrnuje dovoz, montáž, údržbu, opotřebení (nájemné), demontáž, konzervaci, odvoz.</t>
  </si>
  <si>
    <t>966156</t>
  </si>
  <si>
    <t>BOURÁNÍ KONSTRUKCÍ Z PROST BETONU S ODVOZEM DO 12KM</t>
  </si>
  <si>
    <t>39,97=39,9700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</si>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</sst>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SUM(C10:C15)</f>
      </c>
      <c r="D6" s="1"/>
      <c r="E6" s="1"/>
    </row>
    <row r="7" spans="1:5" ht="12.75" customHeight="1">
      <c r="A7" s="1"/>
      <c r="B7" s="4" t="s">
        <v>5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'000'!I3</f>
      </c>
      <c r="D10" s="21">
        <f>0+'000'!O9+'000'!O13+'000'!O17+'000'!O21+'000'!O25+'000'!O29+'000'!O33+'000'!O37+'000'!O41+'000'!O45+'000'!O49+'000'!O53+'000'!O57+'000'!O61+'000'!O65+'000'!O69+'000'!O73+'000'!O77+'000'!O81+'000'!O85+'000'!O89+'000'!O93+'000'!O97+'000'!O101+'000'!O105+'000'!O109+'000'!O113+'000'!O117+'000'!O121+'000'!O125</f>
      </c>
      <c r="E10" s="21">
        <f>C10+D10</f>
      </c>
    </row>
    <row r="11" spans="1:5" ht="12.75" customHeight="1">
      <c r="A11" s="20" t="s">
        <v>166</v>
      </c>
      <c r="B11" s="20" t="s">
        <v>167</v>
      </c>
      <c r="C11" s="21">
        <f>'101.1'!I3</f>
      </c>
      <c r="D11" s="21">
        <f>0+'101.1'!O9+'101.1'!O13+'101.1'!O18+'101.1'!O22+'101.1'!O26+'101.1'!O30+'101.1'!O34+'101.1'!O38+'101.1'!O42+'101.1'!O46+'101.1'!O50+'101.1'!O54+'101.1'!O58+'101.1'!O62+'101.1'!O66+'101.1'!O70+'101.1'!O74+'101.1'!O79+'101.1'!O83+'101.1'!O87+'101.1'!O91+'101.1'!O96+'101.1'!O100+'101.1'!O104+'101.1'!O109+'101.1'!O113+'101.1'!O117+'101.1'!O121+'101.1'!O125+'101.1'!O129+'101.1'!O133+'101.1'!O137+'101.1'!O141+'101.1'!O145+'101.1'!O150+'101.1'!O155+'101.1'!O159+'101.1'!O163+'101.1'!O167+'101.1'!O171+'101.1'!O175+'101.1'!O179+'101.1'!O183+'101.1'!O187+'101.1'!O191+'101.1'!O195+'101.1'!O199+'101.1'!O203</f>
      </c>
      <c r="E11" s="21">
        <f>C11+D11</f>
      </c>
    </row>
    <row r="12" spans="1:5" ht="12.75" customHeight="1">
      <c r="A12" s="20" t="s">
        <v>390</v>
      </c>
      <c r="B12" s="20" t="s">
        <v>391</v>
      </c>
      <c r="C12" s="21">
        <f>'101.2'!I3</f>
      </c>
      <c r="D12" s="21">
        <f>0+'101.2'!O9+'101.2'!O13+'101.2'!O18+'101.2'!O22+'101.2'!O26+'101.2'!O30+'101.2'!O34+'101.2'!O38+'101.2'!O42+'101.2'!O46+'101.2'!O50+'101.2'!O54+'101.2'!O58+'101.2'!O62+'101.2'!O66+'101.2'!O70+'101.2'!O74+'101.2'!O78+'101.2'!O83+'101.2'!O87+'101.2'!O91+'101.2'!O95+'101.2'!O100+'101.2'!O105+'101.2'!O109+'101.2'!O113+'101.2'!O117+'101.2'!O121+'101.2'!O125+'101.2'!O129+'101.2'!O133+'101.2'!O137+'101.2'!O141+'101.2'!O145+'101.2'!O149+'101.2'!O154+'101.2'!O158+'101.2'!O162+'101.2'!O166+'101.2'!O171+'101.2'!O175+'101.2'!O179+'101.2'!O183+'101.2'!O187+'101.2'!O191+'101.2'!O195+'101.2'!O199+'101.2'!O203+'101.2'!O207+'101.2'!O211</f>
      </c>
      <c r="E12" s="21">
        <f>C12+D12</f>
      </c>
    </row>
    <row r="13" spans="1:5" ht="12.75" customHeight="1">
      <c r="A13" s="20" t="s">
        <v>499</v>
      </c>
      <c r="B13" s="20" t="s">
        <v>500</v>
      </c>
      <c r="C13" s="21">
        <f>'101.3'!I3</f>
      </c>
      <c r="D13" s="21">
        <f>0+'101.3'!O9+'101.3'!O14+'101.3'!O18+'101.3'!O22+'101.3'!O26+'101.3'!O30+'101.3'!O34+'101.3'!O38+'101.3'!O42+'101.3'!O46+'101.3'!O50+'101.3'!O54+'101.3'!O58+'101.3'!O63+'101.3'!O67+'101.3'!O71+'101.3'!O75+'101.3'!O80</f>
      </c>
      <c r="E13" s="21">
        <f>C13+D13</f>
      </c>
    </row>
    <row r="14" spans="1:5" ht="12.75" customHeight="1">
      <c r="A14" s="20" t="s">
        <v>538</v>
      </c>
      <c r="B14" s="20" t="s">
        <v>539</v>
      </c>
      <c r="C14" s="21">
        <f>'101.4'!I3</f>
      </c>
      <c r="D14" s="21">
        <f>0+'101.4'!O9+'101.4'!O14+'101.4'!O18+'101.4'!O22+'101.4'!O26+'101.4'!O30+'101.4'!O35+'101.4'!O39+'101.4'!O44+'101.4'!O48+'101.4'!O52+'101.4'!O56+'101.4'!O61+'101.4'!O65+'101.4'!O69</f>
      </c>
      <c r="E14" s="21">
        <f>C14+D14</f>
      </c>
    </row>
    <row r="15" spans="1:5" ht="12.75" customHeight="1">
      <c r="A15" s="20" t="s">
        <v>560</v>
      </c>
      <c r="B15" s="20" t="s">
        <v>561</v>
      </c>
      <c r="C15" s="21">
        <f>'201'!I3</f>
      </c>
      <c r="D15" s="21">
        <f>0+'201'!O9+'201'!O13+'201'!O17+'201'!O21+'201'!O25+'201'!O30+'201'!O34+'201'!O38+'201'!O43+'201'!O47+'201'!O51+'201'!O55+'201'!O60+'201'!O64+'201'!O68+'201'!O72+'201'!O76+'201'!O80+'201'!O84+'201'!O89+'201'!O93+'201'!O97+'201'!O101+'201'!O106+'201'!O110+'201'!O114+'201'!O118+'201'!O122+'201'!O126+'201'!O130+'201'!O135+'201'!O140+'201'!O144+'201'!O148+'201'!O152+'201'!O156+'201'!O160+'201'!O164+'201'!O168+'201'!O172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0+I9+I13+I17+I21+I25+I29+I33+I37+I41+I45+I49+I53+I57+I61+I65+I69+I73+I77+I81+I85+I89+I93+I97+I101+I105+I109+I113+I117+I121+I125</f>
      </c>
    </row>
    <row r="9" spans="1:16" ht="12.75" customHeight="1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50</v>
      </c>
      <c r="E10" s="35" t="s">
        <v>51</v>
      </c>
    </row>
    <row r="11" spans="1:5" ht="12.75" customHeight="1">
      <c r="A11" s="36" t="s">
        <v>52</v>
      </c>
      <c r="E11" s="37" t="s">
        <v>47</v>
      </c>
    </row>
    <row r="12" spans="1:5" ht="12.75" customHeight="1">
      <c r="A12" t="s">
        <v>53</v>
      </c>
      <c r="E12" s="35" t="s">
        <v>54</v>
      </c>
    </row>
    <row r="13" spans="1:16" ht="12.75" customHeight="1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50</v>
      </c>
      <c r="E14" s="35" t="s">
        <v>57</v>
      </c>
    </row>
    <row r="15" spans="1:5" ht="12.75" customHeight="1">
      <c r="A15" s="36" t="s">
        <v>52</v>
      </c>
      <c r="E15" s="37" t="s">
        <v>47</v>
      </c>
    </row>
    <row r="16" spans="1:5" ht="12.75" customHeight="1">
      <c r="A16" t="s">
        <v>53</v>
      </c>
      <c r="E16" s="35" t="s">
        <v>58</v>
      </c>
    </row>
    <row r="17" spans="1:16" ht="12.75" customHeight="1">
      <c r="A17" s="25" t="s">
        <v>45</v>
      </c>
      <c r="B17" s="29" t="s">
        <v>22</v>
      </c>
      <c r="C17" s="29" t="s">
        <v>59</v>
      </c>
      <c r="D17" s="25" t="s">
        <v>47</v>
      </c>
      <c r="E17" s="30" t="s">
        <v>60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 customHeight="1">
      <c r="A18" s="34" t="s">
        <v>50</v>
      </c>
      <c r="E18" s="35" t="s">
        <v>61</v>
      </c>
    </row>
    <row r="19" spans="1:5" ht="12.75" customHeight="1">
      <c r="A19" s="36" t="s">
        <v>52</v>
      </c>
      <c r="E19" s="37" t="s">
        <v>47</v>
      </c>
    </row>
    <row r="20" spans="1:5" ht="12.75" customHeight="1">
      <c r="A20" t="s">
        <v>53</v>
      </c>
      <c r="E20" s="35" t="s">
        <v>58</v>
      </c>
    </row>
    <row r="21" spans="1:16" ht="12.75" customHeight="1">
      <c r="A21" s="25" t="s">
        <v>45</v>
      </c>
      <c r="B21" s="29" t="s">
        <v>33</v>
      </c>
      <c r="C21" s="29" t="s">
        <v>62</v>
      </c>
      <c r="D21" s="25" t="s">
        <v>47</v>
      </c>
      <c r="E21" s="30" t="s">
        <v>63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38.25" customHeight="1">
      <c r="A22" s="34" t="s">
        <v>50</v>
      </c>
      <c r="E22" s="35" t="s">
        <v>64</v>
      </c>
    </row>
    <row r="23" spans="1:5" ht="12.75" customHeight="1">
      <c r="A23" s="36" t="s">
        <v>52</v>
      </c>
      <c r="E23" s="37" t="s">
        <v>47</v>
      </c>
    </row>
    <row r="24" spans="1:5" ht="12.75" customHeight="1">
      <c r="A24" t="s">
        <v>53</v>
      </c>
      <c r="E24" s="35" t="s">
        <v>58</v>
      </c>
    </row>
    <row r="25" spans="1:16" ht="12.75" customHeight="1">
      <c r="A25" s="25" t="s">
        <v>45</v>
      </c>
      <c r="B25" s="29" t="s">
        <v>35</v>
      </c>
      <c r="C25" s="29" t="s">
        <v>65</v>
      </c>
      <c r="D25" s="25" t="s">
        <v>47</v>
      </c>
      <c r="E25" s="30" t="s">
        <v>66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 customHeight="1">
      <c r="A26" s="34" t="s">
        <v>50</v>
      </c>
      <c r="E26" s="35" t="s">
        <v>61</v>
      </c>
    </row>
    <row r="27" spans="1:5" ht="12.75" customHeight="1">
      <c r="A27" s="36" t="s">
        <v>52</v>
      </c>
      <c r="E27" s="37" t="s">
        <v>47</v>
      </c>
    </row>
    <row r="28" spans="1:5" ht="12.75" customHeight="1">
      <c r="A28" t="s">
        <v>53</v>
      </c>
      <c r="E28" s="35" t="s">
        <v>58</v>
      </c>
    </row>
    <row r="29" spans="1:16" ht="12.75" customHeight="1">
      <c r="A29" s="25" t="s">
        <v>45</v>
      </c>
      <c r="B29" s="29" t="s">
        <v>37</v>
      </c>
      <c r="C29" s="29" t="s">
        <v>67</v>
      </c>
      <c r="D29" s="25" t="s">
        <v>47</v>
      </c>
      <c r="E29" s="30" t="s">
        <v>68</v>
      </c>
      <c r="F29" s="31" t="s">
        <v>49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38.25" customHeight="1">
      <c r="A30" s="34" t="s">
        <v>50</v>
      </c>
      <c r="E30" s="35" t="s">
        <v>69</v>
      </c>
    </row>
    <row r="31" spans="1:5" ht="12.75" customHeight="1">
      <c r="A31" s="36" t="s">
        <v>52</v>
      </c>
      <c r="E31" s="37" t="s">
        <v>47</v>
      </c>
    </row>
    <row r="32" spans="1:5" ht="12.75" customHeight="1">
      <c r="A32" t="s">
        <v>53</v>
      </c>
      <c r="E32" s="35" t="s">
        <v>70</v>
      </c>
    </row>
    <row r="33" spans="1:16" ht="12.75" customHeight="1">
      <c r="A33" s="25" t="s">
        <v>45</v>
      </c>
      <c r="B33" s="29" t="s">
        <v>71</v>
      </c>
      <c r="C33" s="29" t="s">
        <v>72</v>
      </c>
      <c r="D33" s="25" t="s">
        <v>73</v>
      </c>
      <c r="E33" s="30" t="s">
        <v>74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02" customHeight="1">
      <c r="A34" s="34" t="s">
        <v>50</v>
      </c>
      <c r="E34" s="35" t="s">
        <v>75</v>
      </c>
    </row>
    <row r="35" spans="1:5" ht="12.75" customHeight="1">
      <c r="A35" s="36" t="s">
        <v>52</v>
      </c>
      <c r="E35" s="37" t="s">
        <v>47</v>
      </c>
    </row>
    <row r="36" spans="1:5" ht="12.75" customHeight="1">
      <c r="A36" t="s">
        <v>53</v>
      </c>
      <c r="E36" s="35" t="s">
        <v>70</v>
      </c>
    </row>
    <row r="37" spans="1:16" ht="12.75" customHeight="1">
      <c r="A37" s="25" t="s">
        <v>45</v>
      </c>
      <c r="B37" s="29" t="s">
        <v>76</v>
      </c>
      <c r="C37" s="29" t="s">
        <v>77</v>
      </c>
      <c r="D37" s="25" t="s">
        <v>73</v>
      </c>
      <c r="E37" s="30" t="s">
        <v>74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02" customHeight="1">
      <c r="A38" s="34" t="s">
        <v>50</v>
      </c>
      <c r="E38" s="35" t="s">
        <v>78</v>
      </c>
    </row>
    <row r="39" spans="1:5" ht="12.75" customHeight="1">
      <c r="A39" s="36" t="s">
        <v>52</v>
      </c>
      <c r="E39" s="37" t="s">
        <v>47</v>
      </c>
    </row>
    <row r="40" spans="1:5" ht="12.75" customHeight="1">
      <c r="A40" t="s">
        <v>53</v>
      </c>
      <c r="E40" s="35" t="s">
        <v>70</v>
      </c>
    </row>
    <row r="41" spans="1:16" ht="12.75" customHeight="1">
      <c r="A41" s="25" t="s">
        <v>45</v>
      </c>
      <c r="B41" s="29" t="s">
        <v>40</v>
      </c>
      <c r="C41" s="29" t="s">
        <v>79</v>
      </c>
      <c r="D41" s="25" t="s">
        <v>73</v>
      </c>
      <c r="E41" s="30" t="s">
        <v>80</v>
      </c>
      <c r="F41" s="31" t="s">
        <v>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02" customHeight="1">
      <c r="A42" s="34" t="s">
        <v>50</v>
      </c>
      <c r="E42" s="35" t="s">
        <v>81</v>
      </c>
    </row>
    <row r="43" spans="1:5" ht="12.75" customHeight="1">
      <c r="A43" s="36" t="s">
        <v>52</v>
      </c>
      <c r="E43" s="37" t="s">
        <v>47</v>
      </c>
    </row>
    <row r="44" spans="1:5" ht="12.75" customHeight="1">
      <c r="A44" t="s">
        <v>53</v>
      </c>
      <c r="E44" s="35" t="s">
        <v>70</v>
      </c>
    </row>
    <row r="45" spans="1:16" ht="12.75" customHeight="1">
      <c r="A45" s="25" t="s">
        <v>45</v>
      </c>
      <c r="B45" s="29" t="s">
        <v>42</v>
      </c>
      <c r="C45" s="29" t="s">
        <v>82</v>
      </c>
      <c r="D45" s="25" t="s">
        <v>73</v>
      </c>
      <c r="E45" s="30" t="s">
        <v>80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76.5" customHeight="1">
      <c r="A46" s="34" t="s">
        <v>50</v>
      </c>
      <c r="E46" s="35" t="s">
        <v>83</v>
      </c>
    </row>
    <row r="47" spans="1:5" ht="12.75" customHeight="1">
      <c r="A47" s="36" t="s">
        <v>52</v>
      </c>
      <c r="E47" s="37" t="s">
        <v>47</v>
      </c>
    </row>
    <row r="48" spans="1:5" ht="12.75" customHeight="1">
      <c r="A48" t="s">
        <v>53</v>
      </c>
      <c r="E48" s="35" t="s">
        <v>70</v>
      </c>
    </row>
    <row r="49" spans="1:16" ht="12.75" customHeight="1">
      <c r="A49" s="25" t="s">
        <v>45</v>
      </c>
      <c r="B49" s="29" t="s">
        <v>84</v>
      </c>
      <c r="C49" s="29" t="s">
        <v>85</v>
      </c>
      <c r="D49" s="25" t="s">
        <v>47</v>
      </c>
      <c r="E49" s="30" t="s">
        <v>86</v>
      </c>
      <c r="F49" s="31" t="s">
        <v>49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89.25" customHeight="1">
      <c r="A50" s="34" t="s">
        <v>50</v>
      </c>
      <c r="E50" s="35" t="s">
        <v>87</v>
      </c>
    </row>
    <row r="51" spans="1:5" ht="12.75" customHeight="1">
      <c r="A51" s="36" t="s">
        <v>52</v>
      </c>
      <c r="E51" s="37" t="s">
        <v>47</v>
      </c>
    </row>
    <row r="52" spans="1:5" ht="12.75" customHeight="1">
      <c r="A52" t="s">
        <v>53</v>
      </c>
      <c r="E52" s="35" t="s">
        <v>70</v>
      </c>
    </row>
    <row r="53" spans="1:16" ht="12.75" customHeight="1">
      <c r="A53" s="25" t="s">
        <v>45</v>
      </c>
      <c r="B53" s="29" t="s">
        <v>88</v>
      </c>
      <c r="C53" s="29" t="s">
        <v>85</v>
      </c>
      <c r="D53" s="25" t="s">
        <v>73</v>
      </c>
      <c r="E53" s="30" t="s">
        <v>86</v>
      </c>
      <c r="F53" s="31" t="s">
        <v>49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02" customHeight="1">
      <c r="A54" s="34" t="s">
        <v>50</v>
      </c>
      <c r="E54" s="35" t="s">
        <v>89</v>
      </c>
    </row>
    <row r="55" spans="1:5" ht="12.75" customHeight="1">
      <c r="A55" s="36" t="s">
        <v>52</v>
      </c>
      <c r="E55" s="37" t="s">
        <v>47</v>
      </c>
    </row>
    <row r="56" spans="1:5" ht="12.75" customHeight="1">
      <c r="A56" t="s">
        <v>53</v>
      </c>
      <c r="E56" s="35" t="s">
        <v>70</v>
      </c>
    </row>
    <row r="57" spans="1:16" ht="12.75" customHeight="1">
      <c r="A57" s="25" t="s">
        <v>45</v>
      </c>
      <c r="B57" s="29" t="s">
        <v>90</v>
      </c>
      <c r="C57" s="29" t="s">
        <v>91</v>
      </c>
      <c r="D57" s="25" t="s">
        <v>47</v>
      </c>
      <c r="E57" s="30" t="s">
        <v>92</v>
      </c>
      <c r="F57" s="31" t="s">
        <v>49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51" customHeight="1">
      <c r="A58" s="34" t="s">
        <v>50</v>
      </c>
      <c r="E58" s="35" t="s">
        <v>93</v>
      </c>
    </row>
    <row r="59" spans="1:5" ht="12.75" customHeight="1">
      <c r="A59" s="36" t="s">
        <v>52</v>
      </c>
      <c r="E59" s="37" t="s">
        <v>47</v>
      </c>
    </row>
    <row r="60" spans="1:5" ht="12.75" customHeight="1">
      <c r="A60" t="s">
        <v>53</v>
      </c>
      <c r="E60" s="35" t="s">
        <v>70</v>
      </c>
    </row>
    <row r="61" spans="1:16" ht="12.75" customHeight="1">
      <c r="A61" s="25" t="s">
        <v>45</v>
      </c>
      <c r="B61" s="29" t="s">
        <v>94</v>
      </c>
      <c r="C61" s="29" t="s">
        <v>95</v>
      </c>
      <c r="D61" s="25" t="s">
        <v>47</v>
      </c>
      <c r="E61" s="30" t="s">
        <v>96</v>
      </c>
      <c r="F61" s="31" t="s">
        <v>49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76.5" customHeight="1">
      <c r="A62" s="34" t="s">
        <v>50</v>
      </c>
      <c r="E62" s="35" t="s">
        <v>97</v>
      </c>
    </row>
    <row r="63" spans="1:5" ht="12.75" customHeight="1">
      <c r="A63" s="36" t="s">
        <v>52</v>
      </c>
      <c r="E63" s="37" t="s">
        <v>47</v>
      </c>
    </row>
    <row r="64" spans="1:5" ht="12.75" customHeight="1">
      <c r="A64" t="s">
        <v>53</v>
      </c>
      <c r="E64" s="35" t="s">
        <v>70</v>
      </c>
    </row>
    <row r="65" spans="1:16" ht="12.75" customHeight="1">
      <c r="A65" s="25" t="s">
        <v>45</v>
      </c>
      <c r="B65" s="29" t="s">
        <v>98</v>
      </c>
      <c r="C65" s="29" t="s">
        <v>99</v>
      </c>
      <c r="D65" s="25" t="s">
        <v>73</v>
      </c>
      <c r="E65" s="30" t="s">
        <v>100</v>
      </c>
      <c r="F65" s="31" t="s">
        <v>49</v>
      </c>
      <c r="G65" s="32">
        <v>1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25.5" customHeight="1">
      <c r="A66" s="34" t="s">
        <v>50</v>
      </c>
      <c r="E66" s="35" t="s">
        <v>101</v>
      </c>
    </row>
    <row r="67" spans="1:5" ht="12.75" customHeight="1">
      <c r="A67" s="36" t="s">
        <v>52</v>
      </c>
      <c r="E67" s="37" t="s">
        <v>47</v>
      </c>
    </row>
    <row r="68" spans="1:5" ht="12.75" customHeight="1">
      <c r="A68" t="s">
        <v>53</v>
      </c>
      <c r="E68" s="35" t="s">
        <v>70</v>
      </c>
    </row>
    <row r="69" spans="1:16" ht="12.75" customHeight="1">
      <c r="A69" s="25" t="s">
        <v>45</v>
      </c>
      <c r="B69" s="29" t="s">
        <v>102</v>
      </c>
      <c r="C69" s="29" t="s">
        <v>103</v>
      </c>
      <c r="D69" s="25" t="s">
        <v>47</v>
      </c>
      <c r="E69" s="30" t="s">
        <v>104</v>
      </c>
      <c r="F69" s="31" t="s">
        <v>49</v>
      </c>
      <c r="G69" s="32">
        <v>1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 customHeight="1">
      <c r="A70" s="34" t="s">
        <v>50</v>
      </c>
      <c r="E70" s="35" t="s">
        <v>105</v>
      </c>
    </row>
    <row r="71" spans="1:5" ht="12.75" customHeight="1">
      <c r="A71" s="36" t="s">
        <v>52</v>
      </c>
      <c r="E71" s="37" t="s">
        <v>47</v>
      </c>
    </row>
    <row r="72" spans="1:5" ht="12.75" customHeight="1">
      <c r="A72" t="s">
        <v>53</v>
      </c>
      <c r="E72" s="35" t="s">
        <v>70</v>
      </c>
    </row>
    <row r="73" spans="1:16" ht="12.75" customHeight="1">
      <c r="A73" s="25" t="s">
        <v>45</v>
      </c>
      <c r="B73" s="29" t="s">
        <v>106</v>
      </c>
      <c r="C73" s="29" t="s">
        <v>107</v>
      </c>
      <c r="D73" s="25" t="s">
        <v>47</v>
      </c>
      <c r="E73" s="30" t="s">
        <v>108</v>
      </c>
      <c r="F73" s="31" t="s">
        <v>49</v>
      </c>
      <c r="G73" s="32">
        <v>1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 customHeight="1">
      <c r="A74" s="34" t="s">
        <v>50</v>
      </c>
      <c r="E74" s="35" t="s">
        <v>109</v>
      </c>
    </row>
    <row r="75" spans="1:5" ht="12.75" customHeight="1">
      <c r="A75" s="36" t="s">
        <v>52</v>
      </c>
      <c r="E75" s="37" t="s">
        <v>47</v>
      </c>
    </row>
    <row r="76" spans="1:5" ht="12.75" customHeight="1">
      <c r="A76" t="s">
        <v>53</v>
      </c>
      <c r="E76" s="35" t="s">
        <v>110</v>
      </c>
    </row>
    <row r="77" spans="1:16" ht="12.75" customHeight="1">
      <c r="A77" s="25" t="s">
        <v>45</v>
      </c>
      <c r="B77" s="29" t="s">
        <v>111</v>
      </c>
      <c r="C77" s="29" t="s">
        <v>112</v>
      </c>
      <c r="D77" s="25" t="s">
        <v>47</v>
      </c>
      <c r="E77" s="30" t="s">
        <v>113</v>
      </c>
      <c r="F77" s="31" t="s">
        <v>49</v>
      </c>
      <c r="G77" s="32">
        <v>1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63.75" customHeight="1">
      <c r="A78" s="34" t="s">
        <v>50</v>
      </c>
      <c r="E78" s="35" t="s">
        <v>114</v>
      </c>
    </row>
    <row r="79" spans="1:5" ht="12.75" customHeight="1">
      <c r="A79" s="36" t="s">
        <v>52</v>
      </c>
      <c r="E79" s="37" t="s">
        <v>47</v>
      </c>
    </row>
    <row r="80" spans="1:5" ht="12.75" customHeight="1">
      <c r="A80" t="s">
        <v>53</v>
      </c>
      <c r="E80" s="35" t="s">
        <v>110</v>
      </c>
    </row>
    <row r="81" spans="1:16" ht="12.75" customHeight="1">
      <c r="A81" s="25" t="s">
        <v>45</v>
      </c>
      <c r="B81" s="29" t="s">
        <v>115</v>
      </c>
      <c r="C81" s="29" t="s">
        <v>116</v>
      </c>
      <c r="D81" s="25" t="s">
        <v>47</v>
      </c>
      <c r="E81" s="30" t="s">
        <v>117</v>
      </c>
      <c r="F81" s="31" t="s">
        <v>49</v>
      </c>
      <c r="G81" s="32">
        <v>1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91.25" customHeight="1">
      <c r="A82" s="34" t="s">
        <v>50</v>
      </c>
      <c r="E82" s="35" t="s">
        <v>118</v>
      </c>
    </row>
    <row r="83" spans="1:5" ht="12.75" customHeight="1">
      <c r="A83" s="36" t="s">
        <v>52</v>
      </c>
      <c r="E83" s="37" t="s">
        <v>47</v>
      </c>
    </row>
    <row r="84" spans="1:5" ht="12.75" customHeight="1">
      <c r="A84" t="s">
        <v>53</v>
      </c>
      <c r="E84" s="35" t="s">
        <v>110</v>
      </c>
    </row>
    <row r="85" spans="1:16" ht="12.75" customHeight="1">
      <c r="A85" s="25" t="s">
        <v>45</v>
      </c>
      <c r="B85" s="29" t="s">
        <v>119</v>
      </c>
      <c r="C85" s="29" t="s">
        <v>120</v>
      </c>
      <c r="D85" s="25" t="s">
        <v>47</v>
      </c>
      <c r="E85" s="30" t="s">
        <v>121</v>
      </c>
      <c r="F85" s="31" t="s">
        <v>122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 customHeight="1">
      <c r="A86" s="34" t="s">
        <v>50</v>
      </c>
      <c r="E86" s="35" t="s">
        <v>123</v>
      </c>
    </row>
    <row r="87" spans="1:5" ht="12.75" customHeight="1">
      <c r="A87" s="36" t="s">
        <v>52</v>
      </c>
      <c r="E87" s="37" t="s">
        <v>47</v>
      </c>
    </row>
    <row r="88" spans="1:5" ht="12.75" customHeight="1">
      <c r="A88" t="s">
        <v>53</v>
      </c>
      <c r="E88" s="35" t="s">
        <v>110</v>
      </c>
    </row>
    <row r="89" spans="1:16" ht="12.75" customHeight="1">
      <c r="A89" s="25" t="s">
        <v>45</v>
      </c>
      <c r="B89" s="29" t="s">
        <v>124</v>
      </c>
      <c r="C89" s="29" t="s">
        <v>125</v>
      </c>
      <c r="D89" s="25" t="s">
        <v>47</v>
      </c>
      <c r="E89" s="30" t="s">
        <v>126</v>
      </c>
      <c r="F89" s="31" t="s">
        <v>49</v>
      </c>
      <c r="G89" s="32">
        <v>1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 customHeight="1">
      <c r="A90" s="34" t="s">
        <v>50</v>
      </c>
      <c r="E90" s="35" t="s">
        <v>127</v>
      </c>
    </row>
    <row r="91" spans="1:5" ht="12.75" customHeight="1">
      <c r="A91" s="36" t="s">
        <v>52</v>
      </c>
      <c r="E91" s="37" t="s">
        <v>47</v>
      </c>
    </row>
    <row r="92" spans="1:5" ht="12.75" customHeight="1">
      <c r="A92" t="s">
        <v>53</v>
      </c>
      <c r="E92" s="35" t="s">
        <v>110</v>
      </c>
    </row>
    <row r="93" spans="1:16" ht="12.75" customHeight="1">
      <c r="A93" s="25" t="s">
        <v>45</v>
      </c>
      <c r="B93" s="29" t="s">
        <v>128</v>
      </c>
      <c r="C93" s="29" t="s">
        <v>129</v>
      </c>
      <c r="D93" s="25" t="s">
        <v>47</v>
      </c>
      <c r="E93" s="30" t="s">
        <v>130</v>
      </c>
      <c r="F93" s="31" t="s">
        <v>49</v>
      </c>
      <c r="G93" s="32">
        <v>1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 customHeight="1">
      <c r="A94" s="34" t="s">
        <v>50</v>
      </c>
      <c r="E94" s="35" t="s">
        <v>47</v>
      </c>
    </row>
    <row r="95" spans="1:5" ht="12.75" customHeight="1">
      <c r="A95" s="36" t="s">
        <v>52</v>
      </c>
      <c r="E95" s="37" t="s">
        <v>47</v>
      </c>
    </row>
    <row r="96" spans="1:5" ht="76.5" customHeight="1">
      <c r="A96" t="s">
        <v>53</v>
      </c>
      <c r="E96" s="35" t="s">
        <v>131</v>
      </c>
    </row>
    <row r="97" spans="1:16" ht="12.75" customHeight="1">
      <c r="A97" s="25" t="s">
        <v>45</v>
      </c>
      <c r="B97" s="29" t="s">
        <v>132</v>
      </c>
      <c r="C97" s="29" t="s">
        <v>133</v>
      </c>
      <c r="D97" s="25" t="s">
        <v>73</v>
      </c>
      <c r="E97" s="30" t="s">
        <v>134</v>
      </c>
      <c r="F97" s="31" t="s">
        <v>49</v>
      </c>
      <c r="G97" s="32">
        <v>1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 customHeight="1">
      <c r="A98" s="34" t="s">
        <v>50</v>
      </c>
      <c r="E98" s="35" t="s">
        <v>51</v>
      </c>
    </row>
    <row r="99" spans="1:5" ht="12.75" customHeight="1">
      <c r="A99" s="36" t="s">
        <v>52</v>
      </c>
      <c r="E99" s="37" t="s">
        <v>47</v>
      </c>
    </row>
    <row r="100" spans="1:5" ht="12.75" customHeight="1">
      <c r="A100" t="s">
        <v>53</v>
      </c>
      <c r="E100" s="35" t="s">
        <v>110</v>
      </c>
    </row>
    <row r="101" spans="1:16" ht="12.75" customHeight="1">
      <c r="A101" s="25" t="s">
        <v>45</v>
      </c>
      <c r="B101" s="29" t="s">
        <v>135</v>
      </c>
      <c r="C101" s="29" t="s">
        <v>136</v>
      </c>
      <c r="D101" s="25" t="s">
        <v>47</v>
      </c>
      <c r="E101" s="30" t="s">
        <v>137</v>
      </c>
      <c r="F101" s="31" t="s">
        <v>49</v>
      </c>
      <c r="G101" s="32">
        <v>1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25.5" customHeight="1">
      <c r="A102" s="34" t="s">
        <v>50</v>
      </c>
      <c r="E102" s="35" t="s">
        <v>138</v>
      </c>
    </row>
    <row r="103" spans="1:5" ht="12.75" customHeight="1">
      <c r="A103" s="36" t="s">
        <v>52</v>
      </c>
      <c r="E103" s="37" t="s">
        <v>47</v>
      </c>
    </row>
    <row r="104" spans="1:5" ht="12.75" customHeight="1">
      <c r="A104" t="s">
        <v>53</v>
      </c>
      <c r="E104" s="35" t="s">
        <v>139</v>
      </c>
    </row>
    <row r="105" spans="1:16" ht="12.75" customHeight="1">
      <c r="A105" s="25" t="s">
        <v>45</v>
      </c>
      <c r="B105" s="29" t="s">
        <v>140</v>
      </c>
      <c r="C105" s="29" t="s">
        <v>141</v>
      </c>
      <c r="D105" s="25" t="s">
        <v>73</v>
      </c>
      <c r="E105" s="30" t="s">
        <v>142</v>
      </c>
      <c r="F105" s="31" t="s">
        <v>49</v>
      </c>
      <c r="G105" s="32">
        <v>1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7.5" customHeight="1">
      <c r="A106" s="34" t="s">
        <v>50</v>
      </c>
      <c r="E106" s="35" t="s">
        <v>143</v>
      </c>
    </row>
    <row r="107" spans="1:5" ht="12.75" customHeight="1">
      <c r="A107" s="36" t="s">
        <v>52</v>
      </c>
      <c r="E107" s="37" t="s">
        <v>47</v>
      </c>
    </row>
    <row r="108" spans="1:5" ht="12.75" customHeight="1">
      <c r="A108" t="s">
        <v>53</v>
      </c>
      <c r="E108" s="35" t="s">
        <v>139</v>
      </c>
    </row>
    <row r="109" spans="1:16" ht="12.75" customHeight="1">
      <c r="A109" s="25" t="s">
        <v>45</v>
      </c>
      <c r="B109" s="29" t="s">
        <v>144</v>
      </c>
      <c r="C109" s="29" t="s">
        <v>145</v>
      </c>
      <c r="D109" s="25" t="s">
        <v>73</v>
      </c>
      <c r="E109" s="30" t="s">
        <v>146</v>
      </c>
      <c r="F109" s="31" t="s">
        <v>49</v>
      </c>
      <c r="G109" s="32">
        <v>1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 customHeight="1">
      <c r="A110" s="34" t="s">
        <v>50</v>
      </c>
      <c r="E110" s="35" t="s">
        <v>127</v>
      </c>
    </row>
    <row r="111" spans="1:5" ht="12.75" customHeight="1">
      <c r="A111" s="36" t="s">
        <v>52</v>
      </c>
      <c r="E111" s="37" t="s">
        <v>47</v>
      </c>
    </row>
    <row r="112" spans="1:5" ht="12.75" customHeight="1">
      <c r="A112" t="s">
        <v>53</v>
      </c>
      <c r="E112" s="35" t="s">
        <v>110</v>
      </c>
    </row>
    <row r="113" spans="1:16" ht="12.75" customHeight="1">
      <c r="A113" s="25" t="s">
        <v>45</v>
      </c>
      <c r="B113" s="29" t="s">
        <v>147</v>
      </c>
      <c r="C113" s="29" t="s">
        <v>148</v>
      </c>
      <c r="D113" s="25" t="s">
        <v>47</v>
      </c>
      <c r="E113" s="30" t="s">
        <v>149</v>
      </c>
      <c r="F113" s="31" t="s">
        <v>49</v>
      </c>
      <c r="G113" s="32">
        <v>1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 customHeight="1">
      <c r="A114" s="34" t="s">
        <v>50</v>
      </c>
      <c r="E114" s="35" t="s">
        <v>150</v>
      </c>
    </row>
    <row r="115" spans="1:5" ht="12.75" customHeight="1">
      <c r="A115" s="36" t="s">
        <v>52</v>
      </c>
      <c r="E115" s="37" t="s">
        <v>47</v>
      </c>
    </row>
    <row r="116" spans="1:5" ht="12.75" customHeight="1">
      <c r="A116" t="s">
        <v>53</v>
      </c>
      <c r="E116" s="35" t="s">
        <v>110</v>
      </c>
    </row>
    <row r="117" spans="1:16" ht="12.75" customHeight="1">
      <c r="A117" s="25" t="s">
        <v>45</v>
      </c>
      <c r="B117" s="29" t="s">
        <v>151</v>
      </c>
      <c r="C117" s="29" t="s">
        <v>152</v>
      </c>
      <c r="D117" s="25" t="s">
        <v>73</v>
      </c>
      <c r="E117" s="30" t="s">
        <v>153</v>
      </c>
      <c r="F117" s="31" t="s">
        <v>49</v>
      </c>
      <c r="G117" s="32">
        <v>1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 customHeight="1">
      <c r="A118" s="34" t="s">
        <v>50</v>
      </c>
      <c r="E118" s="35" t="s">
        <v>154</v>
      </c>
    </row>
    <row r="119" spans="1:5" ht="12.75" customHeight="1">
      <c r="A119" s="36" t="s">
        <v>52</v>
      </c>
      <c r="E119" s="37" t="s">
        <v>47</v>
      </c>
    </row>
    <row r="120" spans="1:5" ht="12.75" customHeight="1">
      <c r="A120" t="s">
        <v>53</v>
      </c>
      <c r="E120" s="35" t="s">
        <v>110</v>
      </c>
    </row>
    <row r="121" spans="1:16" ht="12.75" customHeight="1">
      <c r="A121" s="25" t="s">
        <v>45</v>
      </c>
      <c r="B121" s="29" t="s">
        <v>155</v>
      </c>
      <c r="C121" s="29" t="s">
        <v>156</v>
      </c>
      <c r="D121" s="25" t="s">
        <v>47</v>
      </c>
      <c r="E121" s="30" t="s">
        <v>157</v>
      </c>
      <c r="F121" s="31" t="s">
        <v>49</v>
      </c>
      <c r="G121" s="32">
        <v>1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38.25" customHeight="1">
      <c r="A122" s="34" t="s">
        <v>50</v>
      </c>
      <c r="E122" s="35" t="s">
        <v>158</v>
      </c>
    </row>
    <row r="123" spans="1:5" ht="12.75" customHeight="1">
      <c r="A123" s="36" t="s">
        <v>52</v>
      </c>
      <c r="E123" s="37" t="s">
        <v>47</v>
      </c>
    </row>
    <row r="124" spans="1:5" ht="12.75" customHeight="1">
      <c r="A124" t="s">
        <v>53</v>
      </c>
      <c r="E124" s="35" t="s">
        <v>159</v>
      </c>
    </row>
    <row r="125" spans="1:16" ht="12.75" customHeight="1">
      <c r="A125" s="25" t="s">
        <v>45</v>
      </c>
      <c r="B125" s="29" t="s">
        <v>160</v>
      </c>
      <c r="C125" s="29" t="s">
        <v>161</v>
      </c>
      <c r="D125" s="25" t="s">
        <v>73</v>
      </c>
      <c r="E125" s="30" t="s">
        <v>162</v>
      </c>
      <c r="F125" s="31" t="s">
        <v>163</v>
      </c>
      <c r="G125" s="32">
        <v>2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38.25" customHeight="1">
      <c r="A126" s="34" t="s">
        <v>50</v>
      </c>
      <c r="E126" s="35" t="s">
        <v>164</v>
      </c>
    </row>
    <row r="127" spans="1:5" ht="12.75" customHeight="1">
      <c r="A127" s="36" t="s">
        <v>52</v>
      </c>
      <c r="E127" s="37" t="s">
        <v>47</v>
      </c>
    </row>
    <row r="128" spans="1:5" ht="12.75" customHeight="1">
      <c r="A128" t="s">
        <v>53</v>
      </c>
      <c r="E128" s="35" t="s">
        <v>165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166</v>
      </c>
      <c r="I3" s="38">
        <f>0+I8+I17+I78+I95+I108+I149+I154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166</v>
      </c>
      <c r="D4" s="6"/>
      <c r="E4" s="18" t="s">
        <v>167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0+I9+I13</f>
      </c>
    </row>
    <row r="9" spans="1:16" ht="12.75" customHeight="1">
      <c r="A9" s="25" t="s">
        <v>45</v>
      </c>
      <c r="B9" s="29" t="s">
        <v>29</v>
      </c>
      <c r="C9" s="29" t="s">
        <v>168</v>
      </c>
      <c r="D9" s="25" t="s">
        <v>47</v>
      </c>
      <c r="E9" s="30" t="s">
        <v>169</v>
      </c>
      <c r="F9" s="31" t="s">
        <v>170</v>
      </c>
      <c r="G9" s="32">
        <v>4607.6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50</v>
      </c>
      <c r="E10" s="35" t="s">
        <v>47</v>
      </c>
    </row>
    <row r="11" spans="1:5" ht="12.75" customHeight="1">
      <c r="A11" s="36" t="s">
        <v>52</v>
      </c>
      <c r="E11" s="37" t="s">
        <v>171</v>
      </c>
    </row>
    <row r="12" spans="1:5" ht="12.75" customHeight="1">
      <c r="A12" t="s">
        <v>53</v>
      </c>
      <c r="E12" s="35" t="s">
        <v>172</v>
      </c>
    </row>
    <row r="13" spans="1:16" ht="12.75" customHeight="1">
      <c r="A13" s="25" t="s">
        <v>45</v>
      </c>
      <c r="B13" s="29" t="s">
        <v>23</v>
      </c>
      <c r="C13" s="29" t="s">
        <v>173</v>
      </c>
      <c r="D13" s="25" t="s">
        <v>47</v>
      </c>
      <c r="E13" s="30" t="s">
        <v>174</v>
      </c>
      <c r="F13" s="31" t="s">
        <v>170</v>
      </c>
      <c r="G13" s="32">
        <v>88.75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50</v>
      </c>
      <c r="E14" s="35" t="s">
        <v>47</v>
      </c>
    </row>
    <row r="15" spans="1:5" ht="12.75" customHeight="1">
      <c r="A15" s="36" t="s">
        <v>52</v>
      </c>
      <c r="E15" s="37" t="s">
        <v>175</v>
      </c>
    </row>
    <row r="16" spans="1:5" ht="12.75" customHeight="1">
      <c r="A16" t="s">
        <v>53</v>
      </c>
      <c r="E16" s="35" t="s">
        <v>172</v>
      </c>
    </row>
    <row r="17" spans="1:9" ht="12.75" customHeight="1">
      <c r="A17" s="6" t="s">
        <v>43</v>
      </c>
      <c r="B17" s="6"/>
      <c r="C17" s="40" t="s">
        <v>29</v>
      </c>
      <c r="D17" s="6"/>
      <c r="E17" s="27" t="s">
        <v>176</v>
      </c>
      <c r="F17" s="6"/>
      <c r="G17" s="6"/>
      <c r="H17" s="6"/>
      <c r="I17" s="41">
        <f>0+I18+I22+I26+I30+I34+I38+I42+I46+I50+I54+I58+I62+I66+I70+I74</f>
      </c>
    </row>
    <row r="18" spans="1:16" ht="12.75" customHeight="1">
      <c r="A18" s="25" t="s">
        <v>45</v>
      </c>
      <c r="B18" s="29" t="s">
        <v>22</v>
      </c>
      <c r="C18" s="29" t="s">
        <v>177</v>
      </c>
      <c r="D18" s="25" t="s">
        <v>47</v>
      </c>
      <c r="E18" s="30" t="s">
        <v>178</v>
      </c>
      <c r="F18" s="31" t="s">
        <v>122</v>
      </c>
      <c r="G18" s="32">
        <v>13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 customHeight="1">
      <c r="A19" s="34" t="s">
        <v>50</v>
      </c>
      <c r="E19" s="35" t="s">
        <v>179</v>
      </c>
    </row>
    <row r="20" spans="1:5" ht="12.75" customHeight="1">
      <c r="A20" s="36" t="s">
        <v>52</v>
      </c>
      <c r="E20" s="37" t="s">
        <v>180</v>
      </c>
    </row>
    <row r="21" spans="1:5" ht="63.75" customHeight="1">
      <c r="A21" t="s">
        <v>53</v>
      </c>
      <c r="E21" s="35" t="s">
        <v>181</v>
      </c>
    </row>
    <row r="22" spans="1:16" ht="12.75" customHeight="1">
      <c r="A22" s="25" t="s">
        <v>45</v>
      </c>
      <c r="B22" s="29" t="s">
        <v>33</v>
      </c>
      <c r="C22" s="29" t="s">
        <v>182</v>
      </c>
      <c r="D22" s="25" t="s">
        <v>47</v>
      </c>
      <c r="E22" s="30" t="s">
        <v>183</v>
      </c>
      <c r="F22" s="31" t="s">
        <v>170</v>
      </c>
      <c r="G22" s="32">
        <v>66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50</v>
      </c>
      <c r="E23" s="35" t="s">
        <v>47</v>
      </c>
    </row>
    <row r="24" spans="1:5" ht="12.75" customHeight="1">
      <c r="A24" s="36" t="s">
        <v>52</v>
      </c>
      <c r="E24" s="37" t="s">
        <v>184</v>
      </c>
    </row>
    <row r="25" spans="1:5" ht="12.75" customHeight="1">
      <c r="A25" t="s">
        <v>53</v>
      </c>
      <c r="E25" s="35" t="s">
        <v>185</v>
      </c>
    </row>
    <row r="26" spans="1:16" ht="12.75" customHeight="1">
      <c r="A26" s="25" t="s">
        <v>45</v>
      </c>
      <c r="B26" s="29" t="s">
        <v>35</v>
      </c>
      <c r="C26" s="29" t="s">
        <v>186</v>
      </c>
      <c r="D26" s="25" t="s">
        <v>187</v>
      </c>
      <c r="E26" s="30" t="s">
        <v>188</v>
      </c>
      <c r="F26" s="31" t="s">
        <v>170</v>
      </c>
      <c r="G26" s="32">
        <v>34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 customHeight="1">
      <c r="A27" s="34" t="s">
        <v>50</v>
      </c>
      <c r="E27" s="35" t="s">
        <v>189</v>
      </c>
    </row>
    <row r="28" spans="1:5" ht="12.75" customHeight="1">
      <c r="A28" s="36" t="s">
        <v>52</v>
      </c>
      <c r="E28" s="37" t="s">
        <v>190</v>
      </c>
    </row>
    <row r="29" spans="1:5" ht="12.75" customHeight="1">
      <c r="A29" t="s">
        <v>53</v>
      </c>
      <c r="E29" s="35" t="s">
        <v>185</v>
      </c>
    </row>
    <row r="30" spans="1:16" ht="12.75" customHeight="1">
      <c r="A30" s="25" t="s">
        <v>45</v>
      </c>
      <c r="B30" s="29" t="s">
        <v>37</v>
      </c>
      <c r="C30" s="29" t="s">
        <v>191</v>
      </c>
      <c r="D30" s="25" t="s">
        <v>47</v>
      </c>
      <c r="E30" s="30" t="s">
        <v>192</v>
      </c>
      <c r="F30" s="31" t="s">
        <v>170</v>
      </c>
      <c r="G30" s="32">
        <v>421.5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 customHeight="1">
      <c r="A31" s="34" t="s">
        <v>50</v>
      </c>
      <c r="E31" s="35" t="s">
        <v>193</v>
      </c>
    </row>
    <row r="32" spans="1:5" ht="12.75" customHeight="1">
      <c r="A32" s="36" t="s">
        <v>52</v>
      </c>
      <c r="E32" s="37" t="s">
        <v>194</v>
      </c>
    </row>
    <row r="33" spans="1:5" ht="12.75" customHeight="1">
      <c r="A33" t="s">
        <v>53</v>
      </c>
      <c r="E33" s="35" t="s">
        <v>195</v>
      </c>
    </row>
    <row r="34" spans="1:16" ht="12.75" customHeight="1">
      <c r="A34" s="25" t="s">
        <v>45</v>
      </c>
      <c r="B34" s="29" t="s">
        <v>71</v>
      </c>
      <c r="C34" s="29" t="s">
        <v>196</v>
      </c>
      <c r="D34" s="25" t="s">
        <v>47</v>
      </c>
      <c r="E34" s="30" t="s">
        <v>197</v>
      </c>
      <c r="F34" s="31" t="s">
        <v>198</v>
      </c>
      <c r="G34" s="32">
        <v>38356.5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 customHeight="1">
      <c r="A35" s="34" t="s">
        <v>50</v>
      </c>
      <c r="E35" s="35" t="s">
        <v>199</v>
      </c>
    </row>
    <row r="36" spans="1:5" ht="12.75" customHeight="1">
      <c r="A36" s="36" t="s">
        <v>52</v>
      </c>
      <c r="E36" s="37" t="s">
        <v>200</v>
      </c>
    </row>
    <row r="37" spans="1:5" ht="12.75" customHeight="1">
      <c r="A37" t="s">
        <v>53</v>
      </c>
      <c r="E37" s="35" t="s">
        <v>201</v>
      </c>
    </row>
    <row r="38" spans="1:16" ht="12.75" customHeight="1">
      <c r="A38" s="25" t="s">
        <v>45</v>
      </c>
      <c r="B38" s="29" t="s">
        <v>76</v>
      </c>
      <c r="C38" s="29" t="s">
        <v>202</v>
      </c>
      <c r="D38" s="25" t="s">
        <v>47</v>
      </c>
      <c r="E38" s="30" t="s">
        <v>203</v>
      </c>
      <c r="F38" s="31" t="s">
        <v>204</v>
      </c>
      <c r="G38" s="32">
        <v>58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 customHeight="1">
      <c r="A39" s="34" t="s">
        <v>50</v>
      </c>
      <c r="E39" s="35" t="s">
        <v>205</v>
      </c>
    </row>
    <row r="40" spans="1:5" ht="12.75" customHeight="1">
      <c r="A40" s="36" t="s">
        <v>52</v>
      </c>
      <c r="E40" s="37" t="s">
        <v>206</v>
      </c>
    </row>
    <row r="41" spans="1:5" ht="12.75" customHeight="1">
      <c r="A41" t="s">
        <v>53</v>
      </c>
      <c r="E41" s="35" t="s">
        <v>185</v>
      </c>
    </row>
    <row r="42" spans="1:16" ht="12.75" customHeight="1">
      <c r="A42" s="25" t="s">
        <v>45</v>
      </c>
      <c r="B42" s="29" t="s">
        <v>40</v>
      </c>
      <c r="C42" s="29" t="s">
        <v>207</v>
      </c>
      <c r="D42" s="25" t="s">
        <v>47</v>
      </c>
      <c r="E42" s="30" t="s">
        <v>208</v>
      </c>
      <c r="F42" s="31" t="s">
        <v>198</v>
      </c>
      <c r="G42" s="32">
        <v>146.3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 customHeight="1">
      <c r="A43" s="34" t="s">
        <v>50</v>
      </c>
      <c r="E43" s="35" t="s">
        <v>209</v>
      </c>
    </row>
    <row r="44" spans="1:5" ht="12.75" customHeight="1">
      <c r="A44" s="36" t="s">
        <v>52</v>
      </c>
      <c r="E44" s="37" t="s">
        <v>210</v>
      </c>
    </row>
    <row r="45" spans="1:5" ht="12.75" customHeight="1">
      <c r="A45" t="s">
        <v>53</v>
      </c>
      <c r="E45" s="35" t="s">
        <v>201</v>
      </c>
    </row>
    <row r="46" spans="1:16" ht="12.75" customHeight="1">
      <c r="A46" s="25" t="s">
        <v>45</v>
      </c>
      <c r="B46" s="29" t="s">
        <v>42</v>
      </c>
      <c r="C46" s="29" t="s">
        <v>211</v>
      </c>
      <c r="D46" s="25" t="s">
        <v>47</v>
      </c>
      <c r="E46" s="30" t="s">
        <v>212</v>
      </c>
      <c r="F46" s="31" t="s">
        <v>170</v>
      </c>
      <c r="G46" s="32">
        <v>1605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 customHeight="1">
      <c r="A47" s="34" t="s">
        <v>50</v>
      </c>
      <c r="E47" s="35" t="s">
        <v>189</v>
      </c>
    </row>
    <row r="48" spans="1:5" ht="12.75" customHeight="1">
      <c r="A48" s="36" t="s">
        <v>52</v>
      </c>
      <c r="E48" s="37" t="s">
        <v>213</v>
      </c>
    </row>
    <row r="49" spans="1:5" ht="293.25" customHeight="1">
      <c r="A49" t="s">
        <v>53</v>
      </c>
      <c r="E49" s="35" t="s">
        <v>214</v>
      </c>
    </row>
    <row r="50" spans="1:16" ht="12.75" customHeight="1">
      <c r="A50" s="25" t="s">
        <v>45</v>
      </c>
      <c r="B50" s="29" t="s">
        <v>84</v>
      </c>
      <c r="C50" s="29" t="s">
        <v>211</v>
      </c>
      <c r="D50" s="25" t="s">
        <v>187</v>
      </c>
      <c r="E50" s="30" t="s">
        <v>212</v>
      </c>
      <c r="F50" s="31" t="s">
        <v>170</v>
      </c>
      <c r="G50" s="32">
        <v>2447.5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 customHeight="1">
      <c r="A51" s="34" t="s">
        <v>50</v>
      </c>
      <c r="E51" s="35" t="s">
        <v>189</v>
      </c>
    </row>
    <row r="52" spans="1:5" ht="12.75" customHeight="1">
      <c r="A52" s="36" t="s">
        <v>52</v>
      </c>
      <c r="E52" s="37" t="s">
        <v>215</v>
      </c>
    </row>
    <row r="53" spans="1:5" ht="293.25" customHeight="1">
      <c r="A53" t="s">
        <v>53</v>
      </c>
      <c r="E53" s="35" t="s">
        <v>214</v>
      </c>
    </row>
    <row r="54" spans="1:16" ht="12.75" customHeight="1">
      <c r="A54" s="25" t="s">
        <v>45</v>
      </c>
      <c r="B54" s="29" t="s">
        <v>88</v>
      </c>
      <c r="C54" s="29" t="s">
        <v>216</v>
      </c>
      <c r="D54" s="25" t="s">
        <v>47</v>
      </c>
      <c r="E54" s="30" t="s">
        <v>217</v>
      </c>
      <c r="F54" s="31" t="s">
        <v>204</v>
      </c>
      <c r="G54" s="32">
        <v>691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 customHeight="1">
      <c r="A55" s="34" t="s">
        <v>50</v>
      </c>
      <c r="E55" s="35" t="s">
        <v>47</v>
      </c>
    </row>
    <row r="56" spans="1:5" ht="12.75" customHeight="1">
      <c r="A56" s="36" t="s">
        <v>52</v>
      </c>
      <c r="E56" s="37" t="s">
        <v>218</v>
      </c>
    </row>
    <row r="57" spans="1:5" ht="12.75" customHeight="1">
      <c r="A57" t="s">
        <v>53</v>
      </c>
      <c r="E57" s="35" t="s">
        <v>219</v>
      </c>
    </row>
    <row r="58" spans="1:16" ht="12.75" customHeight="1">
      <c r="A58" s="25" t="s">
        <v>45</v>
      </c>
      <c r="B58" s="29" t="s">
        <v>90</v>
      </c>
      <c r="C58" s="29" t="s">
        <v>220</v>
      </c>
      <c r="D58" s="25" t="s">
        <v>47</v>
      </c>
      <c r="E58" s="30" t="s">
        <v>221</v>
      </c>
      <c r="F58" s="31" t="s">
        <v>170</v>
      </c>
      <c r="G58" s="32">
        <v>4052.5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 customHeight="1">
      <c r="A59" s="34" t="s">
        <v>50</v>
      </c>
      <c r="E59" s="35" t="s">
        <v>47</v>
      </c>
    </row>
    <row r="60" spans="1:5" ht="12.75" customHeight="1">
      <c r="A60" s="36" t="s">
        <v>52</v>
      </c>
      <c r="E60" s="37" t="s">
        <v>222</v>
      </c>
    </row>
    <row r="61" spans="1:5" ht="165.75" customHeight="1">
      <c r="A61" t="s">
        <v>53</v>
      </c>
      <c r="E61" s="35" t="s">
        <v>223</v>
      </c>
    </row>
    <row r="62" spans="1:16" ht="12.75" customHeight="1">
      <c r="A62" s="25" t="s">
        <v>45</v>
      </c>
      <c r="B62" s="29" t="s">
        <v>94</v>
      </c>
      <c r="C62" s="29" t="s">
        <v>224</v>
      </c>
      <c r="D62" s="25" t="s">
        <v>47</v>
      </c>
      <c r="E62" s="30" t="s">
        <v>225</v>
      </c>
      <c r="F62" s="31" t="s">
        <v>170</v>
      </c>
      <c r="G62" s="32">
        <v>160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 customHeight="1">
      <c r="A63" s="34" t="s">
        <v>50</v>
      </c>
      <c r="E63" s="35" t="s">
        <v>47</v>
      </c>
    </row>
    <row r="64" spans="1:5" ht="12.75" customHeight="1">
      <c r="A64" s="36" t="s">
        <v>52</v>
      </c>
      <c r="E64" s="37" t="s">
        <v>226</v>
      </c>
    </row>
    <row r="65" spans="1:5" ht="204" customHeight="1">
      <c r="A65" t="s">
        <v>53</v>
      </c>
      <c r="E65" s="35" t="s">
        <v>227</v>
      </c>
    </row>
    <row r="66" spans="1:16" ht="12.75" customHeight="1">
      <c r="A66" s="25" t="s">
        <v>45</v>
      </c>
      <c r="B66" s="29" t="s">
        <v>98</v>
      </c>
      <c r="C66" s="29" t="s">
        <v>228</v>
      </c>
      <c r="D66" s="25" t="s">
        <v>47</v>
      </c>
      <c r="E66" s="30" t="s">
        <v>229</v>
      </c>
      <c r="F66" s="31" t="s">
        <v>230</v>
      </c>
      <c r="G66" s="32">
        <v>4450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 customHeight="1">
      <c r="A67" s="34" t="s">
        <v>50</v>
      </c>
      <c r="E67" s="35" t="s">
        <v>47</v>
      </c>
    </row>
    <row r="68" spans="1:5" ht="12.75" customHeight="1">
      <c r="A68" s="36" t="s">
        <v>52</v>
      </c>
      <c r="E68" s="37" t="s">
        <v>231</v>
      </c>
    </row>
    <row r="69" spans="1:5" ht="12.75" customHeight="1">
      <c r="A69" t="s">
        <v>53</v>
      </c>
      <c r="E69" s="35" t="s">
        <v>232</v>
      </c>
    </row>
    <row r="70" spans="1:16" ht="12.75" customHeight="1">
      <c r="A70" s="25" t="s">
        <v>45</v>
      </c>
      <c r="B70" s="29" t="s">
        <v>102</v>
      </c>
      <c r="C70" s="29" t="s">
        <v>233</v>
      </c>
      <c r="D70" s="25" t="s">
        <v>47</v>
      </c>
      <c r="E70" s="30" t="s">
        <v>234</v>
      </c>
      <c r="F70" s="31" t="s">
        <v>230</v>
      </c>
      <c r="G70" s="32">
        <v>1280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 customHeight="1">
      <c r="A71" s="34" t="s">
        <v>50</v>
      </c>
      <c r="E71" s="35" t="s">
        <v>47</v>
      </c>
    </row>
    <row r="72" spans="1:5" ht="12.75" customHeight="1">
      <c r="A72" s="36" t="s">
        <v>52</v>
      </c>
      <c r="E72" s="37" t="s">
        <v>235</v>
      </c>
    </row>
    <row r="73" spans="1:5" ht="38.25" customHeight="1">
      <c r="A73" t="s">
        <v>53</v>
      </c>
      <c r="E73" s="35" t="s">
        <v>236</v>
      </c>
    </row>
    <row r="74" spans="1:16" ht="12.75" customHeight="1">
      <c r="A74" s="25" t="s">
        <v>45</v>
      </c>
      <c r="B74" s="29" t="s">
        <v>106</v>
      </c>
      <c r="C74" s="29" t="s">
        <v>237</v>
      </c>
      <c r="D74" s="25" t="s">
        <v>47</v>
      </c>
      <c r="E74" s="30" t="s">
        <v>238</v>
      </c>
      <c r="F74" s="31" t="s">
        <v>230</v>
      </c>
      <c r="G74" s="32">
        <v>1280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 customHeight="1">
      <c r="A75" s="34" t="s">
        <v>50</v>
      </c>
      <c r="E75" s="35" t="s">
        <v>47</v>
      </c>
    </row>
    <row r="76" spans="1:5" ht="12.75" customHeight="1">
      <c r="A76" s="36" t="s">
        <v>52</v>
      </c>
      <c r="E76" s="37" t="s">
        <v>235</v>
      </c>
    </row>
    <row r="77" spans="1:5" ht="12.75" customHeight="1">
      <c r="A77" t="s">
        <v>53</v>
      </c>
      <c r="E77" s="35" t="s">
        <v>239</v>
      </c>
    </row>
    <row r="78" spans="1:9" ht="12.75" customHeight="1">
      <c r="A78" s="6" t="s">
        <v>43</v>
      </c>
      <c r="B78" s="6"/>
      <c r="C78" s="40" t="s">
        <v>23</v>
      </c>
      <c r="D78" s="6"/>
      <c r="E78" s="27" t="s">
        <v>240</v>
      </c>
      <c r="F78" s="6"/>
      <c r="G78" s="6"/>
      <c r="H78" s="6"/>
      <c r="I78" s="41">
        <f>0+I79+I83+I87+I91</f>
      </c>
    </row>
    <row r="79" spans="1:16" ht="12.75" customHeight="1">
      <c r="A79" s="25" t="s">
        <v>45</v>
      </c>
      <c r="B79" s="29" t="s">
        <v>111</v>
      </c>
      <c r="C79" s="29" t="s">
        <v>241</v>
      </c>
      <c r="D79" s="25" t="s">
        <v>47</v>
      </c>
      <c r="E79" s="30" t="s">
        <v>242</v>
      </c>
      <c r="F79" s="31" t="s">
        <v>230</v>
      </c>
      <c r="G79" s="32">
        <v>1965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 customHeight="1">
      <c r="A80" s="34" t="s">
        <v>50</v>
      </c>
      <c r="E80" s="35" t="s">
        <v>47</v>
      </c>
    </row>
    <row r="81" spans="1:5" ht="12.75" customHeight="1">
      <c r="A81" s="36" t="s">
        <v>52</v>
      </c>
      <c r="E81" s="37" t="s">
        <v>243</v>
      </c>
    </row>
    <row r="82" spans="1:5" ht="12.75" customHeight="1">
      <c r="A82" t="s">
        <v>53</v>
      </c>
      <c r="E82" s="35" t="s">
        <v>244</v>
      </c>
    </row>
    <row r="83" spans="1:16" ht="12.75" customHeight="1">
      <c r="A83" s="25" t="s">
        <v>45</v>
      </c>
      <c r="B83" s="29" t="s">
        <v>115</v>
      </c>
      <c r="C83" s="29" t="s">
        <v>245</v>
      </c>
      <c r="D83" s="25" t="s">
        <v>47</v>
      </c>
      <c r="E83" s="30" t="s">
        <v>246</v>
      </c>
      <c r="F83" s="31" t="s">
        <v>204</v>
      </c>
      <c r="G83" s="32">
        <v>1310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38.25" customHeight="1">
      <c r="A84" s="34" t="s">
        <v>50</v>
      </c>
      <c r="E84" s="35" t="s">
        <v>247</v>
      </c>
    </row>
    <row r="85" spans="1:5" ht="12.75" customHeight="1">
      <c r="A85" s="36" t="s">
        <v>52</v>
      </c>
      <c r="E85" s="37" t="s">
        <v>248</v>
      </c>
    </row>
    <row r="86" spans="1:5" ht="114.75" customHeight="1">
      <c r="A86" t="s">
        <v>53</v>
      </c>
      <c r="E86" s="35" t="s">
        <v>249</v>
      </c>
    </row>
    <row r="87" spans="1:16" ht="12.75" customHeight="1">
      <c r="A87" s="25" t="s">
        <v>45</v>
      </c>
      <c r="B87" s="29" t="s">
        <v>119</v>
      </c>
      <c r="C87" s="29" t="s">
        <v>250</v>
      </c>
      <c r="D87" s="25" t="s">
        <v>47</v>
      </c>
      <c r="E87" s="30" t="s">
        <v>251</v>
      </c>
      <c r="F87" s="31" t="s">
        <v>230</v>
      </c>
      <c r="G87" s="32">
        <v>5172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 customHeight="1">
      <c r="A88" s="34" t="s">
        <v>50</v>
      </c>
      <c r="E88" s="35" t="s">
        <v>252</v>
      </c>
    </row>
    <row r="89" spans="1:5" ht="12.75" customHeight="1">
      <c r="A89" s="36" t="s">
        <v>52</v>
      </c>
      <c r="E89" s="37" t="s">
        <v>253</v>
      </c>
    </row>
    <row r="90" spans="1:5" ht="38.25" customHeight="1">
      <c r="A90" t="s">
        <v>53</v>
      </c>
      <c r="E90" s="35" t="s">
        <v>254</v>
      </c>
    </row>
    <row r="91" spans="1:16" ht="12.75" customHeight="1">
      <c r="A91" s="25" t="s">
        <v>45</v>
      </c>
      <c r="B91" s="29" t="s">
        <v>124</v>
      </c>
      <c r="C91" s="29" t="s">
        <v>255</v>
      </c>
      <c r="D91" s="25" t="s">
        <v>47</v>
      </c>
      <c r="E91" s="30" t="s">
        <v>256</v>
      </c>
      <c r="F91" s="31" t="s">
        <v>170</v>
      </c>
      <c r="G91" s="32">
        <v>1605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 customHeight="1">
      <c r="A92" s="34" t="s">
        <v>50</v>
      </c>
      <c r="E92" s="35" t="s">
        <v>257</v>
      </c>
    </row>
    <row r="93" spans="1:5" ht="12.75" customHeight="1">
      <c r="A93" s="36" t="s">
        <v>52</v>
      </c>
      <c r="E93" s="37" t="s">
        <v>258</v>
      </c>
    </row>
    <row r="94" spans="1:5" ht="25.5" customHeight="1">
      <c r="A94" t="s">
        <v>53</v>
      </c>
      <c r="E94" s="35" t="s">
        <v>259</v>
      </c>
    </row>
    <row r="95" spans="1:9" ht="12.75" customHeight="1">
      <c r="A95" s="6" t="s">
        <v>43</v>
      </c>
      <c r="B95" s="6"/>
      <c r="C95" s="40" t="s">
        <v>33</v>
      </c>
      <c r="D95" s="6"/>
      <c r="E95" s="27" t="s">
        <v>260</v>
      </c>
      <c r="F95" s="6"/>
      <c r="G95" s="6"/>
      <c r="H95" s="6"/>
      <c r="I95" s="41">
        <f>0+I96+I100+I104</f>
      </c>
    </row>
    <row r="96" spans="1:16" ht="12.75" customHeight="1">
      <c r="A96" s="25" t="s">
        <v>45</v>
      </c>
      <c r="B96" s="29" t="s">
        <v>132</v>
      </c>
      <c r="C96" s="29" t="s">
        <v>261</v>
      </c>
      <c r="D96" s="25" t="s">
        <v>47</v>
      </c>
      <c r="E96" s="30" t="s">
        <v>262</v>
      </c>
      <c r="F96" s="31" t="s">
        <v>170</v>
      </c>
      <c r="G96" s="32">
        <v>1.98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 customHeight="1">
      <c r="A97" s="34" t="s">
        <v>50</v>
      </c>
      <c r="E97" s="35" t="s">
        <v>263</v>
      </c>
    </row>
    <row r="98" spans="1:5" ht="12.75" customHeight="1">
      <c r="A98" s="36" t="s">
        <v>52</v>
      </c>
      <c r="E98" s="37" t="s">
        <v>264</v>
      </c>
    </row>
    <row r="99" spans="1:5" ht="216.75" customHeight="1">
      <c r="A99" t="s">
        <v>53</v>
      </c>
      <c r="E99" s="35" t="s">
        <v>265</v>
      </c>
    </row>
    <row r="100" spans="1:16" ht="12.75" customHeight="1">
      <c r="A100" s="25" t="s">
        <v>45</v>
      </c>
      <c r="B100" s="29" t="s">
        <v>135</v>
      </c>
      <c r="C100" s="29" t="s">
        <v>266</v>
      </c>
      <c r="D100" s="25" t="s">
        <v>47</v>
      </c>
      <c r="E100" s="30" t="s">
        <v>267</v>
      </c>
      <c r="F100" s="31" t="s">
        <v>230</v>
      </c>
      <c r="G100" s="32">
        <v>65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 customHeight="1">
      <c r="A101" s="34" t="s">
        <v>50</v>
      </c>
      <c r="E101" s="35" t="s">
        <v>268</v>
      </c>
    </row>
    <row r="102" spans="1:5" ht="12.75" customHeight="1">
      <c r="A102" s="36" t="s">
        <v>52</v>
      </c>
      <c r="E102" s="37" t="s">
        <v>269</v>
      </c>
    </row>
    <row r="103" spans="1:5" ht="63.75" customHeight="1">
      <c r="A103" t="s">
        <v>53</v>
      </c>
      <c r="E103" s="35" t="s">
        <v>270</v>
      </c>
    </row>
    <row r="104" spans="1:16" ht="12.75" customHeight="1">
      <c r="A104" s="25" t="s">
        <v>45</v>
      </c>
      <c r="B104" s="29" t="s">
        <v>140</v>
      </c>
      <c r="C104" s="29" t="s">
        <v>271</v>
      </c>
      <c r="D104" s="25" t="s">
        <v>47</v>
      </c>
      <c r="E104" s="30" t="s">
        <v>272</v>
      </c>
      <c r="F104" s="31" t="s">
        <v>170</v>
      </c>
      <c r="G104" s="32">
        <v>4.44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 customHeight="1">
      <c r="A105" s="34" t="s">
        <v>50</v>
      </c>
      <c r="E105" s="35" t="s">
        <v>273</v>
      </c>
    </row>
    <row r="106" spans="1:5" ht="38.25" customHeight="1">
      <c r="A106" s="36" t="s">
        <v>52</v>
      </c>
      <c r="E106" s="37" t="s">
        <v>274</v>
      </c>
    </row>
    <row r="107" spans="1:5" ht="216.75" customHeight="1">
      <c r="A107" t="s">
        <v>53</v>
      </c>
      <c r="E107" s="35" t="s">
        <v>275</v>
      </c>
    </row>
    <row r="108" spans="1:9" ht="12.75" customHeight="1">
      <c r="A108" s="6" t="s">
        <v>43</v>
      </c>
      <c r="B108" s="6"/>
      <c r="C108" s="40" t="s">
        <v>35</v>
      </c>
      <c r="D108" s="6"/>
      <c r="E108" s="27" t="s">
        <v>276</v>
      </c>
      <c r="F108" s="6"/>
      <c r="G108" s="6"/>
      <c r="H108" s="6"/>
      <c r="I108" s="41">
        <f>0+I109+I113+I117+I121+I125+I129+I133+I137+I141+I145</f>
      </c>
    </row>
    <row r="109" spans="1:16" ht="12.75" customHeight="1">
      <c r="A109" s="25" t="s">
        <v>45</v>
      </c>
      <c r="B109" s="29" t="s">
        <v>144</v>
      </c>
      <c r="C109" s="29" t="s">
        <v>277</v>
      </c>
      <c r="D109" s="25" t="s">
        <v>47</v>
      </c>
      <c r="E109" s="30" t="s">
        <v>278</v>
      </c>
      <c r="F109" s="31" t="s">
        <v>230</v>
      </c>
      <c r="G109" s="32">
        <v>4450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 customHeight="1">
      <c r="A110" s="34" t="s">
        <v>50</v>
      </c>
      <c r="E110" s="35" t="s">
        <v>279</v>
      </c>
    </row>
    <row r="111" spans="1:5" ht="12.75" customHeight="1">
      <c r="A111" s="36" t="s">
        <v>52</v>
      </c>
      <c r="E111" s="37" t="s">
        <v>231</v>
      </c>
    </row>
    <row r="112" spans="1:5" ht="51" customHeight="1">
      <c r="A112" t="s">
        <v>53</v>
      </c>
      <c r="E112" s="35" t="s">
        <v>280</v>
      </c>
    </row>
    <row r="113" spans="1:16" ht="12.75" customHeight="1">
      <c r="A113" s="25" t="s">
        <v>45</v>
      </c>
      <c r="B113" s="29" t="s">
        <v>147</v>
      </c>
      <c r="C113" s="29" t="s">
        <v>281</v>
      </c>
      <c r="D113" s="25" t="s">
        <v>47</v>
      </c>
      <c r="E113" s="30" t="s">
        <v>278</v>
      </c>
      <c r="F113" s="31" t="s">
        <v>230</v>
      </c>
      <c r="G113" s="32">
        <v>4298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 customHeight="1">
      <c r="A114" s="34" t="s">
        <v>50</v>
      </c>
      <c r="E114" s="35" t="s">
        <v>282</v>
      </c>
    </row>
    <row r="115" spans="1:5" ht="12.75" customHeight="1">
      <c r="A115" s="36" t="s">
        <v>52</v>
      </c>
      <c r="E115" s="37" t="s">
        <v>283</v>
      </c>
    </row>
    <row r="116" spans="1:5" ht="51" customHeight="1">
      <c r="A116" t="s">
        <v>53</v>
      </c>
      <c r="E116" s="35" t="s">
        <v>280</v>
      </c>
    </row>
    <row r="117" spans="1:16" ht="12.75" customHeight="1">
      <c r="A117" s="25" t="s">
        <v>45</v>
      </c>
      <c r="B117" s="29" t="s">
        <v>151</v>
      </c>
      <c r="C117" s="29" t="s">
        <v>284</v>
      </c>
      <c r="D117" s="25" t="s">
        <v>47</v>
      </c>
      <c r="E117" s="30" t="s">
        <v>285</v>
      </c>
      <c r="F117" s="31" t="s">
        <v>230</v>
      </c>
      <c r="G117" s="32">
        <v>170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 customHeight="1">
      <c r="A118" s="34" t="s">
        <v>50</v>
      </c>
      <c r="E118" s="35" t="s">
        <v>286</v>
      </c>
    </row>
    <row r="119" spans="1:5" ht="12.75" customHeight="1">
      <c r="A119" s="36" t="s">
        <v>52</v>
      </c>
      <c r="E119" s="37" t="s">
        <v>287</v>
      </c>
    </row>
    <row r="120" spans="1:5" ht="51" customHeight="1">
      <c r="A120" t="s">
        <v>53</v>
      </c>
      <c r="E120" s="35" t="s">
        <v>280</v>
      </c>
    </row>
    <row r="121" spans="1:16" ht="12.75" customHeight="1">
      <c r="A121" s="25" t="s">
        <v>45</v>
      </c>
      <c r="B121" s="29" t="s">
        <v>155</v>
      </c>
      <c r="C121" s="29" t="s">
        <v>288</v>
      </c>
      <c r="D121" s="25" t="s">
        <v>47</v>
      </c>
      <c r="E121" s="30" t="s">
        <v>289</v>
      </c>
      <c r="F121" s="31" t="s">
        <v>230</v>
      </c>
      <c r="G121" s="32">
        <v>640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 customHeight="1">
      <c r="A122" s="34" t="s">
        <v>50</v>
      </c>
      <c r="E122" s="35" t="s">
        <v>47</v>
      </c>
    </row>
    <row r="123" spans="1:5" ht="12.75" customHeight="1">
      <c r="A123" s="36" t="s">
        <v>52</v>
      </c>
      <c r="E123" s="37" t="s">
        <v>290</v>
      </c>
    </row>
    <row r="124" spans="1:5" ht="38.25" customHeight="1">
      <c r="A124" t="s">
        <v>53</v>
      </c>
      <c r="E124" s="35" t="s">
        <v>291</v>
      </c>
    </row>
    <row r="125" spans="1:16" ht="12.75" customHeight="1">
      <c r="A125" s="25" t="s">
        <v>45</v>
      </c>
      <c r="B125" s="29" t="s">
        <v>160</v>
      </c>
      <c r="C125" s="29" t="s">
        <v>292</v>
      </c>
      <c r="D125" s="25" t="s">
        <v>47</v>
      </c>
      <c r="E125" s="30" t="s">
        <v>293</v>
      </c>
      <c r="F125" s="31" t="s">
        <v>230</v>
      </c>
      <c r="G125" s="32">
        <v>4843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 customHeight="1">
      <c r="A126" s="34" t="s">
        <v>50</v>
      </c>
      <c r="E126" s="35" t="s">
        <v>47</v>
      </c>
    </row>
    <row r="127" spans="1:5" ht="12.75" customHeight="1">
      <c r="A127" s="36" t="s">
        <v>52</v>
      </c>
      <c r="E127" s="37" t="s">
        <v>294</v>
      </c>
    </row>
    <row r="128" spans="1:5" ht="51" customHeight="1">
      <c r="A128" t="s">
        <v>53</v>
      </c>
      <c r="E128" s="35" t="s">
        <v>295</v>
      </c>
    </row>
    <row r="129" spans="1:16" ht="12.75" customHeight="1">
      <c r="A129" s="25" t="s">
        <v>45</v>
      </c>
      <c r="B129" s="29" t="s">
        <v>128</v>
      </c>
      <c r="C129" s="29" t="s">
        <v>296</v>
      </c>
      <c r="D129" s="25" t="s">
        <v>47</v>
      </c>
      <c r="E129" s="30" t="s">
        <v>297</v>
      </c>
      <c r="F129" s="31" t="s">
        <v>230</v>
      </c>
      <c r="G129" s="32">
        <v>9174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12.75" customHeight="1">
      <c r="A130" s="34" t="s">
        <v>50</v>
      </c>
      <c r="E130" s="35" t="s">
        <v>47</v>
      </c>
    </row>
    <row r="131" spans="1:5" ht="38.25" customHeight="1">
      <c r="A131" s="36" t="s">
        <v>52</v>
      </c>
      <c r="E131" s="37" t="s">
        <v>298</v>
      </c>
    </row>
    <row r="132" spans="1:5" ht="51" customHeight="1">
      <c r="A132" t="s">
        <v>53</v>
      </c>
      <c r="E132" s="35" t="s">
        <v>295</v>
      </c>
    </row>
    <row r="133" spans="1:16" ht="12.75" customHeight="1">
      <c r="A133" s="25" t="s">
        <v>45</v>
      </c>
      <c r="B133" s="29" t="s">
        <v>299</v>
      </c>
      <c r="C133" s="29" t="s">
        <v>300</v>
      </c>
      <c r="D133" s="25" t="s">
        <v>47</v>
      </c>
      <c r="E133" s="30" t="s">
        <v>301</v>
      </c>
      <c r="F133" s="31" t="s">
        <v>230</v>
      </c>
      <c r="G133" s="32">
        <v>4395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12.75" customHeight="1">
      <c r="A134" s="34" t="s">
        <v>50</v>
      </c>
      <c r="E134" s="35" t="s">
        <v>47</v>
      </c>
    </row>
    <row r="135" spans="1:5" ht="12.75" customHeight="1">
      <c r="A135" s="36" t="s">
        <v>52</v>
      </c>
      <c r="E135" s="37" t="s">
        <v>302</v>
      </c>
    </row>
    <row r="136" spans="1:5" ht="89.25" customHeight="1">
      <c r="A136" t="s">
        <v>53</v>
      </c>
      <c r="E136" s="35" t="s">
        <v>303</v>
      </c>
    </row>
    <row r="137" spans="1:16" ht="12.75" customHeight="1">
      <c r="A137" s="25" t="s">
        <v>45</v>
      </c>
      <c r="B137" s="29" t="s">
        <v>304</v>
      </c>
      <c r="C137" s="29" t="s">
        <v>305</v>
      </c>
      <c r="D137" s="25" t="s">
        <v>47</v>
      </c>
      <c r="E137" s="30" t="s">
        <v>306</v>
      </c>
      <c r="F137" s="31" t="s">
        <v>230</v>
      </c>
      <c r="G137" s="32">
        <v>4523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 customHeight="1">
      <c r="A138" s="34" t="s">
        <v>50</v>
      </c>
      <c r="E138" s="35" t="s">
        <v>47</v>
      </c>
    </row>
    <row r="139" spans="1:5" ht="12.75" customHeight="1">
      <c r="A139" s="36" t="s">
        <v>52</v>
      </c>
      <c r="E139" s="37" t="s">
        <v>307</v>
      </c>
    </row>
    <row r="140" spans="1:5" ht="89.25" customHeight="1">
      <c r="A140" t="s">
        <v>53</v>
      </c>
      <c r="E140" s="35" t="s">
        <v>303</v>
      </c>
    </row>
    <row r="141" spans="1:16" ht="12.75" customHeight="1">
      <c r="A141" s="25" t="s">
        <v>45</v>
      </c>
      <c r="B141" s="29" t="s">
        <v>308</v>
      </c>
      <c r="C141" s="29" t="s">
        <v>309</v>
      </c>
      <c r="D141" s="25" t="s">
        <v>47</v>
      </c>
      <c r="E141" s="30" t="s">
        <v>310</v>
      </c>
      <c r="F141" s="31" t="s">
        <v>230</v>
      </c>
      <c r="G141" s="32">
        <v>4651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12.75" customHeight="1">
      <c r="A142" s="34" t="s">
        <v>50</v>
      </c>
      <c r="E142" s="35" t="s">
        <v>47</v>
      </c>
    </row>
    <row r="143" spans="1:5" ht="12.75" customHeight="1">
      <c r="A143" s="36" t="s">
        <v>52</v>
      </c>
      <c r="E143" s="37" t="s">
        <v>311</v>
      </c>
    </row>
    <row r="144" spans="1:5" ht="89.25" customHeight="1">
      <c r="A144" t="s">
        <v>53</v>
      </c>
      <c r="E144" s="35" t="s">
        <v>303</v>
      </c>
    </row>
    <row r="145" spans="1:16" ht="12.75" customHeight="1">
      <c r="A145" s="25" t="s">
        <v>45</v>
      </c>
      <c r="B145" s="29" t="s">
        <v>312</v>
      </c>
      <c r="C145" s="29" t="s">
        <v>313</v>
      </c>
      <c r="D145" s="25" t="s">
        <v>47</v>
      </c>
      <c r="E145" s="30" t="s">
        <v>314</v>
      </c>
      <c r="F145" s="31" t="s">
        <v>204</v>
      </c>
      <c r="G145" s="32">
        <v>69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 customHeight="1">
      <c r="A146" s="34" t="s">
        <v>50</v>
      </c>
      <c r="E146" s="35" t="s">
        <v>47</v>
      </c>
    </row>
    <row r="147" spans="1:5" ht="12.75" customHeight="1">
      <c r="A147" s="36" t="s">
        <v>52</v>
      </c>
      <c r="E147" s="37" t="s">
        <v>315</v>
      </c>
    </row>
    <row r="148" spans="1:5" ht="38.25" customHeight="1">
      <c r="A148" t="s">
        <v>53</v>
      </c>
      <c r="E148" s="35" t="s">
        <v>316</v>
      </c>
    </row>
    <row r="149" spans="1:9" ht="12.75" customHeight="1">
      <c r="A149" s="6" t="s">
        <v>43</v>
      </c>
      <c r="B149" s="6"/>
      <c r="C149" s="40" t="s">
        <v>76</v>
      </c>
      <c r="D149" s="6"/>
      <c r="E149" s="27" t="s">
        <v>317</v>
      </c>
      <c r="F149" s="6"/>
      <c r="G149" s="6"/>
      <c r="H149" s="6"/>
      <c r="I149" s="41">
        <f>0+I150</f>
      </c>
    </row>
    <row r="150" spans="1:16" ht="12.75" customHeight="1">
      <c r="A150" s="25" t="s">
        <v>45</v>
      </c>
      <c r="B150" s="29" t="s">
        <v>318</v>
      </c>
      <c r="C150" s="29" t="s">
        <v>319</v>
      </c>
      <c r="D150" s="25" t="s">
        <v>47</v>
      </c>
      <c r="E150" s="30" t="s">
        <v>320</v>
      </c>
      <c r="F150" s="31" t="s">
        <v>170</v>
      </c>
      <c r="G150" s="32">
        <v>5.94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 customHeight="1">
      <c r="A151" s="34" t="s">
        <v>50</v>
      </c>
      <c r="E151" s="35" t="s">
        <v>47</v>
      </c>
    </row>
    <row r="152" spans="1:5" ht="12.75" customHeight="1">
      <c r="A152" s="36" t="s">
        <v>52</v>
      </c>
      <c r="E152" s="37" t="s">
        <v>321</v>
      </c>
    </row>
    <row r="153" spans="1:5" ht="216.75" customHeight="1">
      <c r="A153" t="s">
        <v>53</v>
      </c>
      <c r="E153" s="35" t="s">
        <v>265</v>
      </c>
    </row>
    <row r="154" spans="1:9" ht="12.75" customHeight="1">
      <c r="A154" s="6" t="s">
        <v>43</v>
      </c>
      <c r="B154" s="6"/>
      <c r="C154" s="40" t="s">
        <v>40</v>
      </c>
      <c r="D154" s="6"/>
      <c r="E154" s="27" t="s">
        <v>322</v>
      </c>
      <c r="F154" s="6"/>
      <c r="G154" s="6"/>
      <c r="H154" s="6"/>
      <c r="I154" s="41">
        <f>0+I155+I159+I163+I167+I171+I175+I179+I183+I187+I191+I195+I199+I203</f>
      </c>
    </row>
    <row r="155" spans="1:16" ht="12.75" customHeight="1">
      <c r="A155" s="25" t="s">
        <v>45</v>
      </c>
      <c r="B155" s="29" t="s">
        <v>323</v>
      </c>
      <c r="C155" s="29" t="s">
        <v>324</v>
      </c>
      <c r="D155" s="25" t="s">
        <v>47</v>
      </c>
      <c r="E155" s="30" t="s">
        <v>325</v>
      </c>
      <c r="F155" s="31" t="s">
        <v>122</v>
      </c>
      <c r="G155" s="32">
        <v>44</v>
      </c>
      <c r="H155" s="33">
        <v>0</v>
      </c>
      <c r="I155" s="33">
        <f>ROUND(ROUND(H155,2)*ROUND(G155,3),2)</f>
      </c>
      <c r="O155">
        <f>(I155*21)/100</f>
      </c>
      <c r="P155" t="s">
        <v>23</v>
      </c>
    </row>
    <row r="156" spans="1:5" ht="12.75" customHeight="1">
      <c r="A156" s="34" t="s">
        <v>50</v>
      </c>
      <c r="E156" s="35" t="s">
        <v>47</v>
      </c>
    </row>
    <row r="157" spans="1:5" ht="38.25" customHeight="1">
      <c r="A157" s="36" t="s">
        <v>52</v>
      </c>
      <c r="E157" s="37" t="s">
        <v>326</v>
      </c>
    </row>
    <row r="158" spans="1:5" ht="51" customHeight="1">
      <c r="A158" t="s">
        <v>53</v>
      </c>
      <c r="E158" s="35" t="s">
        <v>327</v>
      </c>
    </row>
    <row r="159" spans="1:16" ht="12.75" customHeight="1">
      <c r="A159" s="25" t="s">
        <v>45</v>
      </c>
      <c r="B159" s="29" t="s">
        <v>328</v>
      </c>
      <c r="C159" s="29" t="s">
        <v>329</v>
      </c>
      <c r="D159" s="25" t="s">
        <v>47</v>
      </c>
      <c r="E159" s="30" t="s">
        <v>330</v>
      </c>
      <c r="F159" s="31" t="s">
        <v>122</v>
      </c>
      <c r="G159" s="32">
        <v>2</v>
      </c>
      <c r="H159" s="33">
        <v>0</v>
      </c>
      <c r="I159" s="33">
        <f>ROUND(ROUND(H159,2)*ROUND(G159,3),2)</f>
      </c>
      <c r="O159">
        <f>(I159*21)/100</f>
      </c>
      <c r="P159" t="s">
        <v>23</v>
      </c>
    </row>
    <row r="160" spans="1:5" ht="12.75" customHeight="1">
      <c r="A160" s="34" t="s">
        <v>50</v>
      </c>
      <c r="E160" s="35" t="s">
        <v>47</v>
      </c>
    </row>
    <row r="161" spans="1:5" ht="38.25" customHeight="1">
      <c r="A161" s="36" t="s">
        <v>52</v>
      </c>
      <c r="E161" s="37" t="s">
        <v>331</v>
      </c>
    </row>
    <row r="162" spans="1:5" ht="38.25" customHeight="1">
      <c r="A162" t="s">
        <v>53</v>
      </c>
      <c r="E162" s="35" t="s">
        <v>332</v>
      </c>
    </row>
    <row r="163" spans="1:16" ht="12.75" customHeight="1">
      <c r="A163" s="25" t="s">
        <v>45</v>
      </c>
      <c r="B163" s="29" t="s">
        <v>333</v>
      </c>
      <c r="C163" s="29" t="s">
        <v>334</v>
      </c>
      <c r="D163" s="25" t="s">
        <v>47</v>
      </c>
      <c r="E163" s="30" t="s">
        <v>335</v>
      </c>
      <c r="F163" s="31" t="s">
        <v>122</v>
      </c>
      <c r="G163" s="32">
        <v>2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12.75" customHeight="1">
      <c r="A164" s="34" t="s">
        <v>50</v>
      </c>
      <c r="E164" s="35" t="s">
        <v>47</v>
      </c>
    </row>
    <row r="165" spans="1:5" ht="38.25" customHeight="1">
      <c r="A165" s="36" t="s">
        <v>52</v>
      </c>
      <c r="E165" s="37" t="s">
        <v>336</v>
      </c>
    </row>
    <row r="166" spans="1:5" ht="63.75" customHeight="1">
      <c r="A166" t="s">
        <v>53</v>
      </c>
      <c r="E166" s="35" t="s">
        <v>337</v>
      </c>
    </row>
    <row r="167" spans="1:16" ht="12.75" customHeight="1">
      <c r="A167" s="25" t="s">
        <v>45</v>
      </c>
      <c r="B167" s="29" t="s">
        <v>338</v>
      </c>
      <c r="C167" s="29" t="s">
        <v>339</v>
      </c>
      <c r="D167" s="25" t="s">
        <v>47</v>
      </c>
      <c r="E167" s="30" t="s">
        <v>340</v>
      </c>
      <c r="F167" s="31" t="s">
        <v>122</v>
      </c>
      <c r="G167" s="32">
        <v>2</v>
      </c>
      <c r="H167" s="33">
        <v>0</v>
      </c>
      <c r="I167" s="33">
        <f>ROUND(ROUND(H167,2)*ROUND(G167,3),2)</f>
      </c>
      <c r="O167">
        <f>(I167*21)/100</f>
      </c>
      <c r="P167" t="s">
        <v>23</v>
      </c>
    </row>
    <row r="168" spans="1:5" ht="12.75" customHeight="1">
      <c r="A168" s="34" t="s">
        <v>50</v>
      </c>
      <c r="E168" s="35" t="s">
        <v>47</v>
      </c>
    </row>
    <row r="169" spans="1:5" ht="38.25" customHeight="1">
      <c r="A169" s="36" t="s">
        <v>52</v>
      </c>
      <c r="E169" s="37" t="s">
        <v>336</v>
      </c>
    </row>
    <row r="170" spans="1:5" ht="12.75" customHeight="1">
      <c r="A170" t="s">
        <v>53</v>
      </c>
      <c r="E170" s="35" t="s">
        <v>341</v>
      </c>
    </row>
    <row r="171" spans="1:16" ht="12.75" customHeight="1">
      <c r="A171" s="25" t="s">
        <v>45</v>
      </c>
      <c r="B171" s="29" t="s">
        <v>342</v>
      </c>
      <c r="C171" s="29" t="s">
        <v>343</v>
      </c>
      <c r="D171" s="25" t="s">
        <v>47</v>
      </c>
      <c r="E171" s="30" t="s">
        <v>344</v>
      </c>
      <c r="F171" s="31" t="s">
        <v>230</v>
      </c>
      <c r="G171" s="32">
        <v>1268</v>
      </c>
      <c r="H171" s="33">
        <v>0</v>
      </c>
      <c r="I171" s="33">
        <f>ROUND(ROUND(H171,2)*ROUND(G171,3),2)</f>
      </c>
      <c r="O171">
        <f>(I171*21)/100</f>
      </c>
      <c r="P171" t="s">
        <v>23</v>
      </c>
    </row>
    <row r="172" spans="1:5" ht="12.75" customHeight="1">
      <c r="A172" s="34" t="s">
        <v>50</v>
      </c>
      <c r="E172" s="35" t="s">
        <v>47</v>
      </c>
    </row>
    <row r="173" spans="1:5" ht="38.25" customHeight="1">
      <c r="A173" s="36" t="s">
        <v>52</v>
      </c>
      <c r="E173" s="37" t="s">
        <v>345</v>
      </c>
    </row>
    <row r="174" spans="1:5" ht="38.25" customHeight="1">
      <c r="A174" t="s">
        <v>53</v>
      </c>
      <c r="E174" s="35" t="s">
        <v>346</v>
      </c>
    </row>
    <row r="175" spans="1:16" ht="12.75" customHeight="1">
      <c r="A175" s="25" t="s">
        <v>45</v>
      </c>
      <c r="B175" s="29" t="s">
        <v>347</v>
      </c>
      <c r="C175" s="29" t="s">
        <v>348</v>
      </c>
      <c r="D175" s="25" t="s">
        <v>47</v>
      </c>
      <c r="E175" s="30" t="s">
        <v>349</v>
      </c>
      <c r="F175" s="31" t="s">
        <v>204</v>
      </c>
      <c r="G175" s="32">
        <v>20</v>
      </c>
      <c r="H175" s="33">
        <v>0</v>
      </c>
      <c r="I175" s="33">
        <f>ROUND(ROUND(H175,2)*ROUND(G175,3),2)</f>
      </c>
      <c r="O175">
        <f>(I175*21)/100</f>
      </c>
      <c r="P175" t="s">
        <v>23</v>
      </c>
    </row>
    <row r="176" spans="1:5" ht="12.75" customHeight="1">
      <c r="A176" s="34" t="s">
        <v>50</v>
      </c>
      <c r="E176" s="35" t="s">
        <v>350</v>
      </c>
    </row>
    <row r="177" spans="1:5" ht="12.75" customHeight="1">
      <c r="A177" s="36" t="s">
        <v>52</v>
      </c>
      <c r="E177" s="37" t="s">
        <v>351</v>
      </c>
    </row>
    <row r="178" spans="1:5" ht="38.25" customHeight="1">
      <c r="A178" t="s">
        <v>53</v>
      </c>
      <c r="E178" s="35" t="s">
        <v>352</v>
      </c>
    </row>
    <row r="179" spans="1:16" ht="12.75" customHeight="1">
      <c r="A179" s="25" t="s">
        <v>45</v>
      </c>
      <c r="B179" s="29" t="s">
        <v>353</v>
      </c>
      <c r="C179" s="29" t="s">
        <v>354</v>
      </c>
      <c r="D179" s="25" t="s">
        <v>47</v>
      </c>
      <c r="E179" s="30" t="s">
        <v>355</v>
      </c>
      <c r="F179" s="31" t="s">
        <v>204</v>
      </c>
      <c r="G179" s="32">
        <v>50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 customHeight="1">
      <c r="A180" s="34" t="s">
        <v>50</v>
      </c>
      <c r="E180" s="35" t="s">
        <v>356</v>
      </c>
    </row>
    <row r="181" spans="1:5" ht="12.75" customHeight="1">
      <c r="A181" s="36" t="s">
        <v>52</v>
      </c>
      <c r="E181" s="37" t="s">
        <v>357</v>
      </c>
    </row>
    <row r="182" spans="1:5" ht="38.25" customHeight="1">
      <c r="A182" t="s">
        <v>53</v>
      </c>
      <c r="E182" s="35" t="s">
        <v>358</v>
      </c>
    </row>
    <row r="183" spans="1:16" ht="12.75" customHeight="1">
      <c r="A183" s="25" t="s">
        <v>45</v>
      </c>
      <c r="B183" s="29" t="s">
        <v>359</v>
      </c>
      <c r="C183" s="29" t="s">
        <v>360</v>
      </c>
      <c r="D183" s="25" t="s">
        <v>47</v>
      </c>
      <c r="E183" s="30" t="s">
        <v>361</v>
      </c>
      <c r="F183" s="31" t="s">
        <v>204</v>
      </c>
      <c r="G183" s="32">
        <v>33</v>
      </c>
      <c r="H183" s="33">
        <v>0</v>
      </c>
      <c r="I183" s="33">
        <f>ROUND(ROUND(H183,2)*ROUND(G183,3),2)</f>
      </c>
      <c r="O183">
        <f>(I183*21)/100</f>
      </c>
      <c r="P183" t="s">
        <v>23</v>
      </c>
    </row>
    <row r="184" spans="1:5" ht="12.75" customHeight="1">
      <c r="A184" s="34" t="s">
        <v>50</v>
      </c>
      <c r="E184" s="35" t="s">
        <v>362</v>
      </c>
    </row>
    <row r="185" spans="1:5" ht="12.75" customHeight="1">
      <c r="A185" s="36" t="s">
        <v>52</v>
      </c>
      <c r="E185" s="37" t="s">
        <v>363</v>
      </c>
    </row>
    <row r="186" spans="1:5" ht="51" customHeight="1">
      <c r="A186" t="s">
        <v>53</v>
      </c>
      <c r="E186" s="35" t="s">
        <v>364</v>
      </c>
    </row>
    <row r="187" spans="1:16" ht="12.75" customHeight="1">
      <c r="A187" s="25" t="s">
        <v>45</v>
      </c>
      <c r="B187" s="29" t="s">
        <v>365</v>
      </c>
      <c r="C187" s="29" t="s">
        <v>366</v>
      </c>
      <c r="D187" s="25" t="s">
        <v>47</v>
      </c>
      <c r="E187" s="30" t="s">
        <v>367</v>
      </c>
      <c r="F187" s="31" t="s">
        <v>122</v>
      </c>
      <c r="G187" s="32">
        <v>6</v>
      </c>
      <c r="H187" s="33">
        <v>0</v>
      </c>
      <c r="I187" s="33">
        <f>ROUND(ROUND(H187,2)*ROUND(G187,3),2)</f>
      </c>
      <c r="O187">
        <f>(I187*21)/100</f>
      </c>
      <c r="P187" t="s">
        <v>23</v>
      </c>
    </row>
    <row r="188" spans="1:5" ht="12.75" customHeight="1">
      <c r="A188" s="34" t="s">
        <v>50</v>
      </c>
      <c r="E188" s="35" t="s">
        <v>47</v>
      </c>
    </row>
    <row r="189" spans="1:5" ht="12.75" customHeight="1">
      <c r="A189" s="36" t="s">
        <v>52</v>
      </c>
      <c r="E189" s="37" t="s">
        <v>368</v>
      </c>
    </row>
    <row r="190" spans="1:5" ht="63.75" customHeight="1">
      <c r="A190" t="s">
        <v>53</v>
      </c>
      <c r="E190" s="35" t="s">
        <v>369</v>
      </c>
    </row>
    <row r="191" spans="1:16" ht="12.75" customHeight="1">
      <c r="A191" s="25" t="s">
        <v>45</v>
      </c>
      <c r="B191" s="29" t="s">
        <v>370</v>
      </c>
      <c r="C191" s="29" t="s">
        <v>371</v>
      </c>
      <c r="D191" s="25" t="s">
        <v>47</v>
      </c>
      <c r="E191" s="30" t="s">
        <v>372</v>
      </c>
      <c r="F191" s="31" t="s">
        <v>204</v>
      </c>
      <c r="G191" s="32">
        <v>69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12.75" customHeight="1">
      <c r="A192" s="34" t="s">
        <v>50</v>
      </c>
      <c r="E192" s="35" t="s">
        <v>47</v>
      </c>
    </row>
    <row r="193" spans="1:5" ht="12.75" customHeight="1">
      <c r="A193" s="36" t="s">
        <v>52</v>
      </c>
      <c r="E193" s="37" t="s">
        <v>315</v>
      </c>
    </row>
    <row r="194" spans="1:5" ht="12.75" customHeight="1">
      <c r="A194" t="s">
        <v>53</v>
      </c>
      <c r="E194" s="35" t="s">
        <v>373</v>
      </c>
    </row>
    <row r="195" spans="1:16" ht="12.75" customHeight="1">
      <c r="A195" s="25" t="s">
        <v>45</v>
      </c>
      <c r="B195" s="29" t="s">
        <v>374</v>
      </c>
      <c r="C195" s="29" t="s">
        <v>375</v>
      </c>
      <c r="D195" s="25" t="s">
        <v>47</v>
      </c>
      <c r="E195" s="30" t="s">
        <v>376</v>
      </c>
      <c r="F195" s="31" t="s">
        <v>230</v>
      </c>
      <c r="G195" s="32">
        <v>111</v>
      </c>
      <c r="H195" s="33">
        <v>0</v>
      </c>
      <c r="I195" s="33">
        <f>ROUND(ROUND(H195,2)*ROUND(G195,3),2)</f>
      </c>
      <c r="O195">
        <f>(I195*21)/100</f>
      </c>
      <c r="P195" t="s">
        <v>23</v>
      </c>
    </row>
    <row r="196" spans="1:5" ht="25.5" customHeight="1">
      <c r="A196" s="34" t="s">
        <v>50</v>
      </c>
      <c r="E196" s="35" t="s">
        <v>377</v>
      </c>
    </row>
    <row r="197" spans="1:5" ht="12.75" customHeight="1">
      <c r="A197" s="36" t="s">
        <v>52</v>
      </c>
      <c r="E197" s="37" t="s">
        <v>378</v>
      </c>
    </row>
    <row r="198" spans="1:5" ht="76.5" customHeight="1">
      <c r="A198" t="s">
        <v>53</v>
      </c>
      <c r="E198" s="35" t="s">
        <v>379</v>
      </c>
    </row>
    <row r="199" spans="1:16" ht="12.75" customHeight="1">
      <c r="A199" s="25" t="s">
        <v>45</v>
      </c>
      <c r="B199" s="29" t="s">
        <v>380</v>
      </c>
      <c r="C199" s="29" t="s">
        <v>381</v>
      </c>
      <c r="D199" s="25" t="s">
        <v>47</v>
      </c>
      <c r="E199" s="30" t="s">
        <v>382</v>
      </c>
      <c r="F199" s="31" t="s">
        <v>122</v>
      </c>
      <c r="G199" s="32">
        <v>1</v>
      </c>
      <c r="H199" s="33">
        <v>0</v>
      </c>
      <c r="I199" s="33">
        <f>ROUND(ROUND(H199,2)*ROUND(G199,3),2)</f>
      </c>
      <c r="O199">
        <f>(I199*21)/100</f>
      </c>
      <c r="P199" t="s">
        <v>23</v>
      </c>
    </row>
    <row r="200" spans="1:5" ht="12.75" customHeight="1">
      <c r="A200" s="34" t="s">
        <v>50</v>
      </c>
      <c r="E200" s="35" t="s">
        <v>47</v>
      </c>
    </row>
    <row r="201" spans="1:5" ht="12.75" customHeight="1">
      <c r="A201" s="36" t="s">
        <v>52</v>
      </c>
      <c r="E201" s="37" t="s">
        <v>383</v>
      </c>
    </row>
    <row r="202" spans="1:5" ht="12.75" customHeight="1">
      <c r="A202" t="s">
        <v>53</v>
      </c>
      <c r="E202" s="35" t="s">
        <v>384</v>
      </c>
    </row>
    <row r="203" spans="1:16" ht="12.75" customHeight="1">
      <c r="A203" s="25" t="s">
        <v>45</v>
      </c>
      <c r="B203" s="29" t="s">
        <v>385</v>
      </c>
      <c r="C203" s="29" t="s">
        <v>386</v>
      </c>
      <c r="D203" s="25" t="s">
        <v>47</v>
      </c>
      <c r="E203" s="30" t="s">
        <v>387</v>
      </c>
      <c r="F203" s="31" t="s">
        <v>204</v>
      </c>
      <c r="G203" s="32">
        <v>33</v>
      </c>
      <c r="H203" s="33">
        <v>0</v>
      </c>
      <c r="I203" s="33">
        <f>ROUND(ROUND(H203,2)*ROUND(G203,3),2)</f>
      </c>
      <c r="O203">
        <f>(I203*21)/100</f>
      </c>
      <c r="P203" t="s">
        <v>23</v>
      </c>
    </row>
    <row r="204" spans="1:5" ht="12.75" customHeight="1">
      <c r="A204" s="34" t="s">
        <v>50</v>
      </c>
      <c r="E204" s="35" t="s">
        <v>388</v>
      </c>
    </row>
    <row r="205" spans="1:5" ht="12.75" customHeight="1">
      <c r="A205" s="36" t="s">
        <v>52</v>
      </c>
      <c r="E205" s="37" t="s">
        <v>363</v>
      </c>
    </row>
    <row r="206" spans="1:5" ht="76.5" customHeight="1">
      <c r="A206" t="s">
        <v>53</v>
      </c>
      <c r="E206" s="35" t="s">
        <v>389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390</v>
      </c>
      <c r="I3" s="38">
        <f>0+I8+I17+I82+I99+I104+I153+I170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390</v>
      </c>
      <c r="D4" s="6"/>
      <c r="E4" s="18" t="s">
        <v>391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0+I9+I13</f>
      </c>
    </row>
    <row r="9" spans="1:16" ht="12.75" customHeight="1">
      <c r="A9" s="25" t="s">
        <v>45</v>
      </c>
      <c r="B9" s="29" t="s">
        <v>29</v>
      </c>
      <c r="C9" s="29" t="s">
        <v>168</v>
      </c>
      <c r="D9" s="25" t="s">
        <v>47</v>
      </c>
      <c r="E9" s="30" t="s">
        <v>169</v>
      </c>
      <c r="F9" s="31" t="s">
        <v>170</v>
      </c>
      <c r="G9" s="32">
        <v>4177.45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50</v>
      </c>
      <c r="E10" s="35" t="s">
        <v>47</v>
      </c>
    </row>
    <row r="11" spans="1:5" ht="12.75" customHeight="1">
      <c r="A11" s="36" t="s">
        <v>52</v>
      </c>
      <c r="E11" s="37" t="s">
        <v>392</v>
      </c>
    </row>
    <row r="12" spans="1:5" ht="12.75" customHeight="1">
      <c r="A12" t="s">
        <v>53</v>
      </c>
      <c r="E12" s="35" t="s">
        <v>172</v>
      </c>
    </row>
    <row r="13" spans="1:16" ht="12.75" customHeight="1">
      <c r="A13" s="25" t="s">
        <v>45</v>
      </c>
      <c r="B13" s="29" t="s">
        <v>23</v>
      </c>
      <c r="C13" s="29" t="s">
        <v>173</v>
      </c>
      <c r="D13" s="25" t="s">
        <v>47</v>
      </c>
      <c r="E13" s="30" t="s">
        <v>174</v>
      </c>
      <c r="F13" s="31" t="s">
        <v>170</v>
      </c>
      <c r="G13" s="32">
        <v>15.9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50</v>
      </c>
      <c r="E14" s="35" t="s">
        <v>47</v>
      </c>
    </row>
    <row r="15" spans="1:5" ht="12.75" customHeight="1">
      <c r="A15" s="36" t="s">
        <v>52</v>
      </c>
      <c r="E15" s="37" t="s">
        <v>393</v>
      </c>
    </row>
    <row r="16" spans="1:5" ht="12.75" customHeight="1">
      <c r="A16" t="s">
        <v>53</v>
      </c>
      <c r="E16" s="35" t="s">
        <v>172</v>
      </c>
    </row>
    <row r="17" spans="1:9" ht="12.75" customHeight="1">
      <c r="A17" s="6" t="s">
        <v>43</v>
      </c>
      <c r="B17" s="6"/>
      <c r="C17" s="40" t="s">
        <v>29</v>
      </c>
      <c r="D17" s="6"/>
      <c r="E17" s="27" t="s">
        <v>176</v>
      </c>
      <c r="F17" s="6"/>
      <c r="G17" s="6"/>
      <c r="H17" s="6"/>
      <c r="I17" s="41">
        <f>0+I18+I22+I26+I30+I34+I38+I42+I46+I50+I54+I58+I62+I66+I70+I74+I78</f>
      </c>
    </row>
    <row r="18" spans="1:16" ht="12.75" customHeight="1">
      <c r="A18" s="25" t="s">
        <v>45</v>
      </c>
      <c r="B18" s="29" t="s">
        <v>22</v>
      </c>
      <c r="C18" s="29" t="s">
        <v>186</v>
      </c>
      <c r="D18" s="25" t="s">
        <v>187</v>
      </c>
      <c r="E18" s="30" t="s">
        <v>188</v>
      </c>
      <c r="F18" s="31" t="s">
        <v>170</v>
      </c>
      <c r="G18" s="32">
        <v>14.25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 customHeight="1">
      <c r="A19" s="34" t="s">
        <v>50</v>
      </c>
      <c r="E19" s="35" t="s">
        <v>394</v>
      </c>
    </row>
    <row r="20" spans="1:5" ht="12.75" customHeight="1">
      <c r="A20" s="36" t="s">
        <v>52</v>
      </c>
      <c r="E20" s="37" t="s">
        <v>395</v>
      </c>
    </row>
    <row r="21" spans="1:5" ht="12.75" customHeight="1">
      <c r="A21" t="s">
        <v>53</v>
      </c>
      <c r="E21" s="35" t="s">
        <v>185</v>
      </c>
    </row>
    <row r="22" spans="1:16" ht="12.75" customHeight="1">
      <c r="A22" s="25" t="s">
        <v>45</v>
      </c>
      <c r="B22" s="29" t="s">
        <v>33</v>
      </c>
      <c r="C22" s="29" t="s">
        <v>191</v>
      </c>
      <c r="D22" s="25" t="s">
        <v>47</v>
      </c>
      <c r="E22" s="30" t="s">
        <v>192</v>
      </c>
      <c r="F22" s="31" t="s">
        <v>170</v>
      </c>
      <c r="G22" s="32">
        <v>488.5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50</v>
      </c>
      <c r="E23" s="35" t="s">
        <v>193</v>
      </c>
    </row>
    <row r="24" spans="1:5" ht="12.75" customHeight="1">
      <c r="A24" s="36" t="s">
        <v>52</v>
      </c>
      <c r="E24" s="37" t="s">
        <v>396</v>
      </c>
    </row>
    <row r="25" spans="1:5" ht="12.75" customHeight="1">
      <c r="A25" t="s">
        <v>53</v>
      </c>
      <c r="E25" s="35" t="s">
        <v>195</v>
      </c>
    </row>
    <row r="26" spans="1:16" ht="12.75" customHeight="1">
      <c r="A26" s="25" t="s">
        <v>45</v>
      </c>
      <c r="B26" s="29" t="s">
        <v>35</v>
      </c>
      <c r="C26" s="29" t="s">
        <v>196</v>
      </c>
      <c r="D26" s="25" t="s">
        <v>47</v>
      </c>
      <c r="E26" s="30" t="s">
        <v>197</v>
      </c>
      <c r="F26" s="31" t="s">
        <v>198</v>
      </c>
      <c r="G26" s="32">
        <v>44453.5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 customHeight="1">
      <c r="A27" s="34" t="s">
        <v>50</v>
      </c>
      <c r="E27" s="35" t="s">
        <v>199</v>
      </c>
    </row>
    <row r="28" spans="1:5" ht="12.75" customHeight="1">
      <c r="A28" s="36" t="s">
        <v>52</v>
      </c>
      <c r="E28" s="37" t="s">
        <v>397</v>
      </c>
    </row>
    <row r="29" spans="1:5" ht="12.75" customHeight="1">
      <c r="A29" t="s">
        <v>53</v>
      </c>
      <c r="E29" s="35" t="s">
        <v>201</v>
      </c>
    </row>
    <row r="30" spans="1:16" ht="12.75" customHeight="1">
      <c r="A30" s="25" t="s">
        <v>45</v>
      </c>
      <c r="B30" s="29" t="s">
        <v>37</v>
      </c>
      <c r="C30" s="29" t="s">
        <v>398</v>
      </c>
      <c r="D30" s="25" t="s">
        <v>47</v>
      </c>
      <c r="E30" s="30" t="s">
        <v>399</v>
      </c>
      <c r="F30" s="31" t="s">
        <v>170</v>
      </c>
      <c r="G30" s="32">
        <v>1.65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 customHeight="1">
      <c r="A31" s="34" t="s">
        <v>50</v>
      </c>
      <c r="E31" s="35" t="s">
        <v>189</v>
      </c>
    </row>
    <row r="32" spans="1:5" ht="12.75" customHeight="1">
      <c r="A32" s="36" t="s">
        <v>52</v>
      </c>
      <c r="E32" s="37" t="s">
        <v>400</v>
      </c>
    </row>
    <row r="33" spans="1:5" ht="12.75" customHeight="1">
      <c r="A33" t="s">
        <v>53</v>
      </c>
      <c r="E33" s="35" t="s">
        <v>185</v>
      </c>
    </row>
    <row r="34" spans="1:16" ht="12.75" customHeight="1">
      <c r="A34" s="25" t="s">
        <v>45</v>
      </c>
      <c r="B34" s="29" t="s">
        <v>71</v>
      </c>
      <c r="C34" s="29" t="s">
        <v>202</v>
      </c>
      <c r="D34" s="25" t="s">
        <v>47</v>
      </c>
      <c r="E34" s="30" t="s">
        <v>203</v>
      </c>
      <c r="F34" s="31" t="s">
        <v>204</v>
      </c>
      <c r="G34" s="32">
        <v>1110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 customHeight="1">
      <c r="A35" s="34" t="s">
        <v>50</v>
      </c>
      <c r="E35" s="35" t="s">
        <v>205</v>
      </c>
    </row>
    <row r="36" spans="1:5" ht="12.75" customHeight="1">
      <c r="A36" s="36" t="s">
        <v>52</v>
      </c>
      <c r="E36" s="37" t="s">
        <v>401</v>
      </c>
    </row>
    <row r="37" spans="1:5" ht="12.75" customHeight="1">
      <c r="A37" t="s">
        <v>53</v>
      </c>
      <c r="E37" s="35" t="s">
        <v>185</v>
      </c>
    </row>
    <row r="38" spans="1:16" ht="12.75" customHeight="1">
      <c r="A38" s="25" t="s">
        <v>45</v>
      </c>
      <c r="B38" s="29" t="s">
        <v>76</v>
      </c>
      <c r="C38" s="29" t="s">
        <v>207</v>
      </c>
      <c r="D38" s="25" t="s">
        <v>47</v>
      </c>
      <c r="E38" s="30" t="s">
        <v>208</v>
      </c>
      <c r="F38" s="31" t="s">
        <v>402</v>
      </c>
      <c r="G38" s="32">
        <v>32.47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 customHeight="1">
      <c r="A39" s="34" t="s">
        <v>50</v>
      </c>
      <c r="E39" s="35" t="s">
        <v>403</v>
      </c>
    </row>
    <row r="40" spans="1:5" ht="12.75" customHeight="1">
      <c r="A40" s="36" t="s">
        <v>52</v>
      </c>
      <c r="E40" s="37" t="s">
        <v>404</v>
      </c>
    </row>
    <row r="41" spans="1:5" ht="12.75" customHeight="1">
      <c r="A41" t="s">
        <v>53</v>
      </c>
      <c r="E41" s="35" t="s">
        <v>201</v>
      </c>
    </row>
    <row r="42" spans="1:16" ht="12.75" customHeight="1">
      <c r="A42" s="25" t="s">
        <v>45</v>
      </c>
      <c r="B42" s="29" t="s">
        <v>40</v>
      </c>
      <c r="C42" s="29" t="s">
        <v>211</v>
      </c>
      <c r="D42" s="25" t="s">
        <v>47</v>
      </c>
      <c r="E42" s="30" t="s">
        <v>212</v>
      </c>
      <c r="F42" s="31" t="s">
        <v>170</v>
      </c>
      <c r="G42" s="32">
        <v>2686.75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 customHeight="1">
      <c r="A43" s="34" t="s">
        <v>50</v>
      </c>
      <c r="E43" s="35" t="s">
        <v>189</v>
      </c>
    </row>
    <row r="44" spans="1:5" ht="12.75" customHeight="1">
      <c r="A44" s="36" t="s">
        <v>52</v>
      </c>
      <c r="E44" s="37" t="s">
        <v>405</v>
      </c>
    </row>
    <row r="45" spans="1:5" ht="293.25" customHeight="1">
      <c r="A45" t="s">
        <v>53</v>
      </c>
      <c r="E45" s="35" t="s">
        <v>214</v>
      </c>
    </row>
    <row r="46" spans="1:16" ht="12.75" customHeight="1">
      <c r="A46" s="25" t="s">
        <v>45</v>
      </c>
      <c r="B46" s="29" t="s">
        <v>42</v>
      </c>
      <c r="C46" s="29" t="s">
        <v>211</v>
      </c>
      <c r="D46" s="25" t="s">
        <v>187</v>
      </c>
      <c r="E46" s="30" t="s">
        <v>212</v>
      </c>
      <c r="F46" s="31" t="s">
        <v>170</v>
      </c>
      <c r="G46" s="32">
        <v>1465.5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 customHeight="1">
      <c r="A47" s="34" t="s">
        <v>50</v>
      </c>
      <c r="E47" s="35" t="s">
        <v>189</v>
      </c>
    </row>
    <row r="48" spans="1:5" ht="12.75" customHeight="1">
      <c r="A48" s="36" t="s">
        <v>52</v>
      </c>
      <c r="E48" s="37" t="s">
        <v>406</v>
      </c>
    </row>
    <row r="49" spans="1:5" ht="293.25" customHeight="1">
      <c r="A49" t="s">
        <v>53</v>
      </c>
      <c r="E49" s="35" t="s">
        <v>214</v>
      </c>
    </row>
    <row r="50" spans="1:16" ht="12.75" customHeight="1">
      <c r="A50" s="25" t="s">
        <v>45</v>
      </c>
      <c r="B50" s="29" t="s">
        <v>84</v>
      </c>
      <c r="C50" s="29" t="s">
        <v>407</v>
      </c>
      <c r="D50" s="25" t="s">
        <v>47</v>
      </c>
      <c r="E50" s="30" t="s">
        <v>408</v>
      </c>
      <c r="F50" s="31" t="s">
        <v>170</v>
      </c>
      <c r="G50" s="32">
        <v>50.4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 customHeight="1">
      <c r="A51" s="34" t="s">
        <v>50</v>
      </c>
      <c r="E51" s="35" t="s">
        <v>409</v>
      </c>
    </row>
    <row r="52" spans="1:5" ht="38.25" customHeight="1">
      <c r="A52" s="36" t="s">
        <v>52</v>
      </c>
      <c r="E52" s="37" t="s">
        <v>410</v>
      </c>
    </row>
    <row r="53" spans="1:5" ht="255" customHeight="1">
      <c r="A53" t="s">
        <v>53</v>
      </c>
      <c r="E53" s="35" t="s">
        <v>411</v>
      </c>
    </row>
    <row r="54" spans="1:16" ht="12.75" customHeight="1">
      <c r="A54" s="25" t="s">
        <v>45</v>
      </c>
      <c r="B54" s="29" t="s">
        <v>88</v>
      </c>
      <c r="C54" s="29" t="s">
        <v>412</v>
      </c>
      <c r="D54" s="25" t="s">
        <v>187</v>
      </c>
      <c r="E54" s="30" t="s">
        <v>413</v>
      </c>
      <c r="F54" s="31" t="s">
        <v>170</v>
      </c>
      <c r="G54" s="32">
        <v>25.2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 customHeight="1">
      <c r="A55" s="34" t="s">
        <v>50</v>
      </c>
      <c r="E55" s="35" t="s">
        <v>414</v>
      </c>
    </row>
    <row r="56" spans="1:5" ht="12.75" customHeight="1">
      <c r="A56" s="36" t="s">
        <v>52</v>
      </c>
      <c r="E56" s="37" t="s">
        <v>415</v>
      </c>
    </row>
    <row r="57" spans="1:5" ht="255" customHeight="1">
      <c r="A57" t="s">
        <v>53</v>
      </c>
      <c r="E57" s="35" t="s">
        <v>411</v>
      </c>
    </row>
    <row r="58" spans="1:16" ht="12.75" customHeight="1">
      <c r="A58" s="25" t="s">
        <v>45</v>
      </c>
      <c r="B58" s="29" t="s">
        <v>90</v>
      </c>
      <c r="C58" s="29" t="s">
        <v>220</v>
      </c>
      <c r="D58" s="25" t="s">
        <v>47</v>
      </c>
      <c r="E58" s="30" t="s">
        <v>221</v>
      </c>
      <c r="F58" s="31" t="s">
        <v>170</v>
      </c>
      <c r="G58" s="32">
        <v>4177.2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 customHeight="1">
      <c r="A59" s="34" t="s">
        <v>50</v>
      </c>
      <c r="E59" s="35" t="s">
        <v>47</v>
      </c>
    </row>
    <row r="60" spans="1:5" ht="12.75" customHeight="1">
      <c r="A60" s="36" t="s">
        <v>52</v>
      </c>
      <c r="E60" s="37" t="s">
        <v>416</v>
      </c>
    </row>
    <row r="61" spans="1:5" ht="165.75" customHeight="1">
      <c r="A61" t="s">
        <v>53</v>
      </c>
      <c r="E61" s="35" t="s">
        <v>223</v>
      </c>
    </row>
    <row r="62" spans="1:16" ht="12.75" customHeight="1">
      <c r="A62" s="25" t="s">
        <v>45</v>
      </c>
      <c r="B62" s="29" t="s">
        <v>94</v>
      </c>
      <c r="C62" s="29" t="s">
        <v>417</v>
      </c>
      <c r="D62" s="25" t="s">
        <v>47</v>
      </c>
      <c r="E62" s="30" t="s">
        <v>418</v>
      </c>
      <c r="F62" s="31" t="s">
        <v>170</v>
      </c>
      <c r="G62" s="32">
        <v>50.4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 customHeight="1">
      <c r="A63" s="34" t="s">
        <v>50</v>
      </c>
      <c r="E63" s="35" t="s">
        <v>47</v>
      </c>
    </row>
    <row r="64" spans="1:5" ht="12.75" customHeight="1">
      <c r="A64" s="36" t="s">
        <v>52</v>
      </c>
      <c r="E64" s="37" t="s">
        <v>419</v>
      </c>
    </row>
    <row r="65" spans="1:5" ht="191.25" customHeight="1">
      <c r="A65" t="s">
        <v>53</v>
      </c>
      <c r="E65" s="35" t="s">
        <v>420</v>
      </c>
    </row>
    <row r="66" spans="1:16" ht="12.75" customHeight="1">
      <c r="A66" s="25" t="s">
        <v>45</v>
      </c>
      <c r="B66" s="29" t="s">
        <v>98</v>
      </c>
      <c r="C66" s="29" t="s">
        <v>421</v>
      </c>
      <c r="D66" s="25" t="s">
        <v>47</v>
      </c>
      <c r="E66" s="30" t="s">
        <v>422</v>
      </c>
      <c r="F66" s="31" t="s">
        <v>170</v>
      </c>
      <c r="G66" s="32">
        <v>20.16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 customHeight="1">
      <c r="A67" s="34" t="s">
        <v>50</v>
      </c>
      <c r="E67" s="35" t="s">
        <v>47</v>
      </c>
    </row>
    <row r="68" spans="1:5" ht="12.75" customHeight="1">
      <c r="A68" s="36" t="s">
        <v>52</v>
      </c>
      <c r="E68" s="37" t="s">
        <v>423</v>
      </c>
    </row>
    <row r="69" spans="1:5" ht="229.5" customHeight="1">
      <c r="A69" t="s">
        <v>53</v>
      </c>
      <c r="E69" s="35" t="s">
        <v>424</v>
      </c>
    </row>
    <row r="70" spans="1:16" ht="12.75" customHeight="1">
      <c r="A70" s="25" t="s">
        <v>45</v>
      </c>
      <c r="B70" s="29" t="s">
        <v>102</v>
      </c>
      <c r="C70" s="29" t="s">
        <v>228</v>
      </c>
      <c r="D70" s="25" t="s">
        <v>47</v>
      </c>
      <c r="E70" s="30" t="s">
        <v>229</v>
      </c>
      <c r="F70" s="31" t="s">
        <v>230</v>
      </c>
      <c r="G70" s="32">
        <v>4885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 customHeight="1">
      <c r="A71" s="34" t="s">
        <v>50</v>
      </c>
      <c r="E71" s="35" t="s">
        <v>47</v>
      </c>
    </row>
    <row r="72" spans="1:5" ht="12.75" customHeight="1">
      <c r="A72" s="36" t="s">
        <v>52</v>
      </c>
      <c r="E72" s="37" t="s">
        <v>425</v>
      </c>
    </row>
    <row r="73" spans="1:5" ht="12.75" customHeight="1">
      <c r="A73" t="s">
        <v>53</v>
      </c>
      <c r="E73" s="35" t="s">
        <v>232</v>
      </c>
    </row>
    <row r="74" spans="1:16" ht="12.75" customHeight="1">
      <c r="A74" s="25" t="s">
        <v>45</v>
      </c>
      <c r="B74" s="29" t="s">
        <v>106</v>
      </c>
      <c r="C74" s="29" t="s">
        <v>233</v>
      </c>
      <c r="D74" s="25" t="s">
        <v>47</v>
      </c>
      <c r="E74" s="30" t="s">
        <v>234</v>
      </c>
      <c r="F74" s="31" t="s">
        <v>230</v>
      </c>
      <c r="G74" s="32">
        <v>1040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 customHeight="1">
      <c r="A75" s="34" t="s">
        <v>50</v>
      </c>
      <c r="E75" s="35" t="s">
        <v>47</v>
      </c>
    </row>
    <row r="76" spans="1:5" ht="12.75" customHeight="1">
      <c r="A76" s="36" t="s">
        <v>52</v>
      </c>
      <c r="E76" s="37" t="s">
        <v>426</v>
      </c>
    </row>
    <row r="77" spans="1:5" ht="38.25" customHeight="1">
      <c r="A77" t="s">
        <v>53</v>
      </c>
      <c r="E77" s="35" t="s">
        <v>236</v>
      </c>
    </row>
    <row r="78" spans="1:16" ht="12.75" customHeight="1">
      <c r="A78" s="25" t="s">
        <v>45</v>
      </c>
      <c r="B78" s="29" t="s">
        <v>111</v>
      </c>
      <c r="C78" s="29" t="s">
        <v>237</v>
      </c>
      <c r="D78" s="25" t="s">
        <v>47</v>
      </c>
      <c r="E78" s="30" t="s">
        <v>238</v>
      </c>
      <c r="F78" s="31" t="s">
        <v>230</v>
      </c>
      <c r="G78" s="32">
        <v>1040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 customHeight="1">
      <c r="A79" s="34" t="s">
        <v>50</v>
      </c>
      <c r="E79" s="35" t="s">
        <v>47</v>
      </c>
    </row>
    <row r="80" spans="1:5" ht="12.75" customHeight="1">
      <c r="A80" s="36" t="s">
        <v>52</v>
      </c>
      <c r="E80" s="37" t="s">
        <v>426</v>
      </c>
    </row>
    <row r="81" spans="1:5" ht="12.75" customHeight="1">
      <c r="A81" t="s">
        <v>53</v>
      </c>
      <c r="E81" s="35" t="s">
        <v>239</v>
      </c>
    </row>
    <row r="82" spans="1:9" ht="12.75" customHeight="1">
      <c r="A82" s="6" t="s">
        <v>43</v>
      </c>
      <c r="B82" s="6"/>
      <c r="C82" s="40" t="s">
        <v>23</v>
      </c>
      <c r="D82" s="6"/>
      <c r="E82" s="27" t="s">
        <v>240</v>
      </c>
      <c r="F82" s="6"/>
      <c r="G82" s="6"/>
      <c r="H82" s="6"/>
      <c r="I82" s="41">
        <f>0+I83+I87+I91+I95</f>
      </c>
    </row>
    <row r="83" spans="1:16" ht="12.75" customHeight="1">
      <c r="A83" s="25" t="s">
        <v>45</v>
      </c>
      <c r="B83" s="29" t="s">
        <v>115</v>
      </c>
      <c r="C83" s="29" t="s">
        <v>241</v>
      </c>
      <c r="D83" s="25" t="s">
        <v>47</v>
      </c>
      <c r="E83" s="30" t="s">
        <v>242</v>
      </c>
      <c r="F83" s="31" t="s">
        <v>230</v>
      </c>
      <c r="G83" s="32">
        <v>1995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 customHeight="1">
      <c r="A84" s="34" t="s">
        <v>50</v>
      </c>
      <c r="E84" s="35" t="s">
        <v>47</v>
      </c>
    </row>
    <row r="85" spans="1:5" ht="12.75" customHeight="1">
      <c r="A85" s="36" t="s">
        <v>52</v>
      </c>
      <c r="E85" s="37" t="s">
        <v>427</v>
      </c>
    </row>
    <row r="86" spans="1:5" ht="12.75" customHeight="1">
      <c r="A86" t="s">
        <v>53</v>
      </c>
      <c r="E86" s="35" t="s">
        <v>244</v>
      </c>
    </row>
    <row r="87" spans="1:16" ht="12.75" customHeight="1">
      <c r="A87" s="25" t="s">
        <v>45</v>
      </c>
      <c r="B87" s="29" t="s">
        <v>119</v>
      </c>
      <c r="C87" s="29" t="s">
        <v>245</v>
      </c>
      <c r="D87" s="25" t="s">
        <v>47</v>
      </c>
      <c r="E87" s="30" t="s">
        <v>246</v>
      </c>
      <c r="F87" s="31" t="s">
        <v>204</v>
      </c>
      <c r="G87" s="32">
        <v>1330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38.25" customHeight="1">
      <c r="A88" s="34" t="s">
        <v>50</v>
      </c>
      <c r="E88" s="35" t="s">
        <v>428</v>
      </c>
    </row>
    <row r="89" spans="1:5" ht="12.75" customHeight="1">
      <c r="A89" s="36" t="s">
        <v>52</v>
      </c>
      <c r="E89" s="37" t="s">
        <v>429</v>
      </c>
    </row>
    <row r="90" spans="1:5" ht="114.75" customHeight="1">
      <c r="A90" t="s">
        <v>53</v>
      </c>
      <c r="E90" s="35" t="s">
        <v>249</v>
      </c>
    </row>
    <row r="91" spans="1:16" ht="12.75" customHeight="1">
      <c r="A91" s="25" t="s">
        <v>45</v>
      </c>
      <c r="B91" s="29" t="s">
        <v>124</v>
      </c>
      <c r="C91" s="29" t="s">
        <v>250</v>
      </c>
      <c r="D91" s="25" t="s">
        <v>47</v>
      </c>
      <c r="E91" s="30" t="s">
        <v>251</v>
      </c>
      <c r="F91" s="31" t="s">
        <v>230</v>
      </c>
      <c r="G91" s="32">
        <v>4885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 customHeight="1">
      <c r="A92" s="34" t="s">
        <v>50</v>
      </c>
      <c r="E92" s="35" t="s">
        <v>430</v>
      </c>
    </row>
    <row r="93" spans="1:5" ht="12.75" customHeight="1">
      <c r="A93" s="36" t="s">
        <v>52</v>
      </c>
      <c r="E93" s="37" t="s">
        <v>431</v>
      </c>
    </row>
    <row r="94" spans="1:5" ht="38.25" customHeight="1">
      <c r="A94" t="s">
        <v>53</v>
      </c>
      <c r="E94" s="35" t="s">
        <v>254</v>
      </c>
    </row>
    <row r="95" spans="1:16" ht="12.75" customHeight="1">
      <c r="A95" s="25" t="s">
        <v>45</v>
      </c>
      <c r="B95" s="29" t="s">
        <v>132</v>
      </c>
      <c r="C95" s="29" t="s">
        <v>255</v>
      </c>
      <c r="D95" s="25" t="s">
        <v>47</v>
      </c>
      <c r="E95" s="30" t="s">
        <v>256</v>
      </c>
      <c r="F95" s="31" t="s">
        <v>170</v>
      </c>
      <c r="G95" s="32">
        <v>1465.5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 customHeight="1">
      <c r="A96" s="34" t="s">
        <v>50</v>
      </c>
      <c r="E96" s="35" t="s">
        <v>257</v>
      </c>
    </row>
    <row r="97" spans="1:5" ht="12.75" customHeight="1">
      <c r="A97" s="36" t="s">
        <v>52</v>
      </c>
      <c r="E97" s="37" t="s">
        <v>432</v>
      </c>
    </row>
    <row r="98" spans="1:5" ht="25.5" customHeight="1">
      <c r="A98" t="s">
        <v>53</v>
      </c>
      <c r="E98" s="35" t="s">
        <v>259</v>
      </c>
    </row>
    <row r="99" spans="1:9" ht="12.75" customHeight="1">
      <c r="A99" s="6" t="s">
        <v>43</v>
      </c>
      <c r="B99" s="6"/>
      <c r="C99" s="40" t="s">
        <v>33</v>
      </c>
      <c r="D99" s="6"/>
      <c r="E99" s="27" t="s">
        <v>260</v>
      </c>
      <c r="F99" s="6"/>
      <c r="G99" s="6"/>
      <c r="H99" s="6"/>
      <c r="I99" s="41">
        <f>0+I100</f>
      </c>
    </row>
    <row r="100" spans="1:16" ht="12.75" customHeight="1">
      <c r="A100" s="25" t="s">
        <v>45</v>
      </c>
      <c r="B100" s="29" t="s">
        <v>135</v>
      </c>
      <c r="C100" s="29" t="s">
        <v>433</v>
      </c>
      <c r="D100" s="25" t="s">
        <v>47</v>
      </c>
      <c r="E100" s="30" t="s">
        <v>434</v>
      </c>
      <c r="F100" s="31" t="s">
        <v>170</v>
      </c>
      <c r="G100" s="32">
        <v>5.04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 customHeight="1">
      <c r="A101" s="34" t="s">
        <v>50</v>
      </c>
      <c r="E101" s="35" t="s">
        <v>409</v>
      </c>
    </row>
    <row r="102" spans="1:5" ht="12.75" customHeight="1">
      <c r="A102" s="36" t="s">
        <v>52</v>
      </c>
      <c r="E102" s="37" t="s">
        <v>435</v>
      </c>
    </row>
    <row r="103" spans="1:5" ht="25.5" customHeight="1">
      <c r="A103" t="s">
        <v>53</v>
      </c>
      <c r="E103" s="35" t="s">
        <v>259</v>
      </c>
    </row>
    <row r="104" spans="1:9" ht="12.75" customHeight="1">
      <c r="A104" s="6" t="s">
        <v>43</v>
      </c>
      <c r="B104" s="6"/>
      <c r="C104" s="40" t="s">
        <v>35</v>
      </c>
      <c r="D104" s="6"/>
      <c r="E104" s="27" t="s">
        <v>276</v>
      </c>
      <c r="F104" s="6"/>
      <c r="G104" s="6"/>
      <c r="H104" s="6"/>
      <c r="I104" s="41">
        <f>0+I105+I109+I113+I117+I121+I125+I129+I133+I137+I141+I145+I149</f>
      </c>
    </row>
    <row r="105" spans="1:16" ht="12.75" customHeight="1">
      <c r="A105" s="25" t="s">
        <v>45</v>
      </c>
      <c r="B105" s="29" t="s">
        <v>140</v>
      </c>
      <c r="C105" s="29" t="s">
        <v>277</v>
      </c>
      <c r="D105" s="25" t="s">
        <v>47</v>
      </c>
      <c r="E105" s="30" t="s">
        <v>278</v>
      </c>
      <c r="F105" s="31" t="s">
        <v>230</v>
      </c>
      <c r="G105" s="32">
        <v>5084.5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 customHeight="1">
      <c r="A106" s="34" t="s">
        <v>50</v>
      </c>
      <c r="E106" s="35" t="s">
        <v>279</v>
      </c>
    </row>
    <row r="107" spans="1:5" ht="12.75" customHeight="1">
      <c r="A107" s="36" t="s">
        <v>52</v>
      </c>
      <c r="E107" s="37" t="s">
        <v>436</v>
      </c>
    </row>
    <row r="108" spans="1:5" ht="51" customHeight="1">
      <c r="A108" t="s">
        <v>53</v>
      </c>
      <c r="E108" s="35" t="s">
        <v>280</v>
      </c>
    </row>
    <row r="109" spans="1:16" ht="12.75" customHeight="1">
      <c r="A109" s="25" t="s">
        <v>45</v>
      </c>
      <c r="B109" s="29" t="s">
        <v>144</v>
      </c>
      <c r="C109" s="29" t="s">
        <v>281</v>
      </c>
      <c r="D109" s="25" t="s">
        <v>47</v>
      </c>
      <c r="E109" s="30" t="s">
        <v>278</v>
      </c>
      <c r="F109" s="31" t="s">
        <v>230</v>
      </c>
      <c r="G109" s="32">
        <v>4885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 customHeight="1">
      <c r="A110" s="34" t="s">
        <v>50</v>
      </c>
      <c r="E110" s="35" t="s">
        <v>282</v>
      </c>
    </row>
    <row r="111" spans="1:5" ht="12.75" customHeight="1">
      <c r="A111" s="36" t="s">
        <v>52</v>
      </c>
      <c r="E111" s="37" t="s">
        <v>425</v>
      </c>
    </row>
    <row r="112" spans="1:5" ht="51" customHeight="1">
      <c r="A112" t="s">
        <v>53</v>
      </c>
      <c r="E112" s="35" t="s">
        <v>280</v>
      </c>
    </row>
    <row r="113" spans="1:16" ht="12.75" customHeight="1">
      <c r="A113" s="25" t="s">
        <v>45</v>
      </c>
      <c r="B113" s="29" t="s">
        <v>147</v>
      </c>
      <c r="C113" s="29" t="s">
        <v>284</v>
      </c>
      <c r="D113" s="25" t="s">
        <v>47</v>
      </c>
      <c r="E113" s="30" t="s">
        <v>285</v>
      </c>
      <c r="F113" s="31" t="s">
        <v>230</v>
      </c>
      <c r="G113" s="32">
        <v>379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 customHeight="1">
      <c r="A114" s="34" t="s">
        <v>50</v>
      </c>
      <c r="E114" s="35" t="s">
        <v>286</v>
      </c>
    </row>
    <row r="115" spans="1:5" ht="12.75" customHeight="1">
      <c r="A115" s="36" t="s">
        <v>52</v>
      </c>
      <c r="E115" s="37" t="s">
        <v>437</v>
      </c>
    </row>
    <row r="116" spans="1:5" ht="51" customHeight="1">
      <c r="A116" t="s">
        <v>53</v>
      </c>
      <c r="E116" s="35" t="s">
        <v>280</v>
      </c>
    </row>
    <row r="117" spans="1:16" ht="12.75" customHeight="1">
      <c r="A117" s="25" t="s">
        <v>45</v>
      </c>
      <c r="B117" s="29" t="s">
        <v>151</v>
      </c>
      <c r="C117" s="29" t="s">
        <v>292</v>
      </c>
      <c r="D117" s="25" t="s">
        <v>47</v>
      </c>
      <c r="E117" s="30" t="s">
        <v>293</v>
      </c>
      <c r="F117" s="31" t="s">
        <v>230</v>
      </c>
      <c r="G117" s="32">
        <v>4980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 customHeight="1">
      <c r="A118" s="34" t="s">
        <v>50</v>
      </c>
      <c r="E118" s="35" t="s">
        <v>47</v>
      </c>
    </row>
    <row r="119" spans="1:5" ht="12.75" customHeight="1">
      <c r="A119" s="36" t="s">
        <v>52</v>
      </c>
      <c r="E119" s="37" t="s">
        <v>438</v>
      </c>
    </row>
    <row r="120" spans="1:5" ht="51" customHeight="1">
      <c r="A120" t="s">
        <v>53</v>
      </c>
      <c r="E120" s="35" t="s">
        <v>295</v>
      </c>
    </row>
    <row r="121" spans="1:16" ht="12.75" customHeight="1">
      <c r="A121" s="25" t="s">
        <v>45</v>
      </c>
      <c r="B121" s="29" t="s">
        <v>155</v>
      </c>
      <c r="C121" s="29" t="s">
        <v>296</v>
      </c>
      <c r="D121" s="25" t="s">
        <v>47</v>
      </c>
      <c r="E121" s="30" t="s">
        <v>297</v>
      </c>
      <c r="F121" s="31" t="s">
        <v>230</v>
      </c>
      <c r="G121" s="32">
        <v>9960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 customHeight="1">
      <c r="A122" s="34" t="s">
        <v>50</v>
      </c>
      <c r="E122" s="35" t="s">
        <v>47</v>
      </c>
    </row>
    <row r="123" spans="1:5" ht="38.25" customHeight="1">
      <c r="A123" s="36" t="s">
        <v>52</v>
      </c>
      <c r="E123" s="37" t="s">
        <v>439</v>
      </c>
    </row>
    <row r="124" spans="1:5" ht="51" customHeight="1">
      <c r="A124" t="s">
        <v>53</v>
      </c>
      <c r="E124" s="35" t="s">
        <v>295</v>
      </c>
    </row>
    <row r="125" spans="1:16" ht="12.75" customHeight="1">
      <c r="A125" s="25" t="s">
        <v>45</v>
      </c>
      <c r="B125" s="29" t="s">
        <v>160</v>
      </c>
      <c r="C125" s="29" t="s">
        <v>300</v>
      </c>
      <c r="D125" s="25" t="s">
        <v>47</v>
      </c>
      <c r="E125" s="30" t="s">
        <v>301</v>
      </c>
      <c r="F125" s="31" t="s">
        <v>230</v>
      </c>
      <c r="G125" s="32">
        <v>4980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 customHeight="1">
      <c r="A126" s="34" t="s">
        <v>50</v>
      </c>
      <c r="E126" s="35" t="s">
        <v>47</v>
      </c>
    </row>
    <row r="127" spans="1:5" ht="12.75" customHeight="1">
      <c r="A127" s="36" t="s">
        <v>52</v>
      </c>
      <c r="E127" s="37" t="s">
        <v>440</v>
      </c>
    </row>
    <row r="128" spans="1:5" ht="89.25" customHeight="1">
      <c r="A128" t="s">
        <v>53</v>
      </c>
      <c r="E128" s="35" t="s">
        <v>303</v>
      </c>
    </row>
    <row r="129" spans="1:16" ht="12.75" customHeight="1">
      <c r="A129" s="25" t="s">
        <v>45</v>
      </c>
      <c r="B129" s="29" t="s">
        <v>128</v>
      </c>
      <c r="C129" s="29" t="s">
        <v>305</v>
      </c>
      <c r="D129" s="25" t="s">
        <v>47</v>
      </c>
      <c r="E129" s="30" t="s">
        <v>306</v>
      </c>
      <c r="F129" s="31" t="s">
        <v>230</v>
      </c>
      <c r="G129" s="32">
        <v>4980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12.75" customHeight="1">
      <c r="A130" s="34" t="s">
        <v>50</v>
      </c>
      <c r="E130" s="35" t="s">
        <v>47</v>
      </c>
    </row>
    <row r="131" spans="1:5" ht="12.75" customHeight="1">
      <c r="A131" s="36" t="s">
        <v>52</v>
      </c>
      <c r="E131" s="37" t="s">
        <v>438</v>
      </c>
    </row>
    <row r="132" spans="1:5" ht="89.25" customHeight="1">
      <c r="A132" t="s">
        <v>53</v>
      </c>
      <c r="E132" s="35" t="s">
        <v>303</v>
      </c>
    </row>
    <row r="133" spans="1:16" ht="12.75" customHeight="1">
      <c r="A133" s="25" t="s">
        <v>45</v>
      </c>
      <c r="B133" s="29" t="s">
        <v>299</v>
      </c>
      <c r="C133" s="29" t="s">
        <v>309</v>
      </c>
      <c r="D133" s="25" t="s">
        <v>47</v>
      </c>
      <c r="E133" s="30" t="s">
        <v>310</v>
      </c>
      <c r="F133" s="31" t="s">
        <v>230</v>
      </c>
      <c r="G133" s="32">
        <v>4980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12.75" customHeight="1">
      <c r="A134" s="34" t="s">
        <v>50</v>
      </c>
      <c r="E134" s="35" t="s">
        <v>47</v>
      </c>
    </row>
    <row r="135" spans="1:5" ht="12.75" customHeight="1">
      <c r="A135" s="36" t="s">
        <v>52</v>
      </c>
      <c r="E135" s="37" t="s">
        <v>438</v>
      </c>
    </row>
    <row r="136" spans="1:5" ht="89.25" customHeight="1">
      <c r="A136" t="s">
        <v>53</v>
      </c>
      <c r="E136" s="35" t="s">
        <v>303</v>
      </c>
    </row>
    <row r="137" spans="1:16" ht="12.75" customHeight="1">
      <c r="A137" s="25" t="s">
        <v>45</v>
      </c>
      <c r="B137" s="29" t="s">
        <v>304</v>
      </c>
      <c r="C137" s="29" t="s">
        <v>441</v>
      </c>
      <c r="D137" s="25" t="s">
        <v>47</v>
      </c>
      <c r="E137" s="30" t="s">
        <v>442</v>
      </c>
      <c r="F137" s="31" t="s">
        <v>230</v>
      </c>
      <c r="G137" s="32">
        <v>33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 customHeight="1">
      <c r="A138" s="34" t="s">
        <v>50</v>
      </c>
      <c r="E138" s="35" t="s">
        <v>47</v>
      </c>
    </row>
    <row r="139" spans="1:5" ht="12.75" customHeight="1">
      <c r="A139" s="36" t="s">
        <v>52</v>
      </c>
      <c r="E139" s="37" t="s">
        <v>443</v>
      </c>
    </row>
    <row r="140" spans="1:5" ht="89.25" customHeight="1">
      <c r="A140" t="s">
        <v>53</v>
      </c>
      <c r="E140" s="35" t="s">
        <v>444</v>
      </c>
    </row>
    <row r="141" spans="1:16" ht="12.75" customHeight="1">
      <c r="A141" s="25" t="s">
        <v>45</v>
      </c>
      <c r="B141" s="29" t="s">
        <v>308</v>
      </c>
      <c r="C141" s="29" t="s">
        <v>445</v>
      </c>
      <c r="D141" s="25" t="s">
        <v>47</v>
      </c>
      <c r="E141" s="30" t="s">
        <v>446</v>
      </c>
      <c r="F141" s="31" t="s">
        <v>230</v>
      </c>
      <c r="G141" s="32">
        <v>309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12.75" customHeight="1">
      <c r="A142" s="34" t="s">
        <v>50</v>
      </c>
      <c r="E142" s="35" t="s">
        <v>447</v>
      </c>
    </row>
    <row r="143" spans="1:5" ht="12.75" customHeight="1">
      <c r="A143" s="36" t="s">
        <v>52</v>
      </c>
      <c r="E143" s="37" t="s">
        <v>448</v>
      </c>
    </row>
    <row r="144" spans="1:5" ht="51" customHeight="1">
      <c r="A144" t="s">
        <v>53</v>
      </c>
      <c r="E144" s="35" t="s">
        <v>449</v>
      </c>
    </row>
    <row r="145" spans="1:16" ht="12.75" customHeight="1">
      <c r="A145" s="25" t="s">
        <v>45</v>
      </c>
      <c r="B145" s="29" t="s">
        <v>312</v>
      </c>
      <c r="C145" s="29" t="s">
        <v>450</v>
      </c>
      <c r="D145" s="25" t="s">
        <v>47</v>
      </c>
      <c r="E145" s="30" t="s">
        <v>451</v>
      </c>
      <c r="F145" s="31" t="s">
        <v>230</v>
      </c>
      <c r="G145" s="32">
        <v>95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 customHeight="1">
      <c r="A146" s="34" t="s">
        <v>50</v>
      </c>
      <c r="E146" s="35" t="s">
        <v>452</v>
      </c>
    </row>
    <row r="147" spans="1:5" ht="12.75" customHeight="1">
      <c r="A147" s="36" t="s">
        <v>52</v>
      </c>
      <c r="E147" s="37" t="s">
        <v>453</v>
      </c>
    </row>
    <row r="148" spans="1:5" ht="51" customHeight="1">
      <c r="A148" t="s">
        <v>53</v>
      </c>
      <c r="E148" s="35" t="s">
        <v>449</v>
      </c>
    </row>
    <row r="149" spans="1:16" ht="12.75" customHeight="1">
      <c r="A149" s="25" t="s">
        <v>45</v>
      </c>
      <c r="B149" s="29" t="s">
        <v>318</v>
      </c>
      <c r="C149" s="29" t="s">
        <v>313</v>
      </c>
      <c r="D149" s="25" t="s">
        <v>47</v>
      </c>
      <c r="E149" s="30" t="s">
        <v>314</v>
      </c>
      <c r="F149" s="31" t="s">
        <v>204</v>
      </c>
      <c r="G149" s="32">
        <v>61</v>
      </c>
      <c r="H149" s="33">
        <v>0</v>
      </c>
      <c r="I149" s="33">
        <f>ROUND(ROUND(H149,2)*ROUND(G149,3),2)</f>
      </c>
      <c r="O149">
        <f>(I149*21)/100</f>
      </c>
      <c r="P149" t="s">
        <v>23</v>
      </c>
    </row>
    <row r="150" spans="1:5" ht="12.75" customHeight="1">
      <c r="A150" s="34" t="s">
        <v>50</v>
      </c>
      <c r="E150" s="35" t="s">
        <v>47</v>
      </c>
    </row>
    <row r="151" spans="1:5" ht="12.75" customHeight="1">
      <c r="A151" s="36" t="s">
        <v>52</v>
      </c>
      <c r="E151" s="37" t="s">
        <v>454</v>
      </c>
    </row>
    <row r="152" spans="1:5" ht="38.25" customHeight="1">
      <c r="A152" t="s">
        <v>53</v>
      </c>
      <c r="E152" s="35" t="s">
        <v>316</v>
      </c>
    </row>
    <row r="153" spans="1:9" ht="12.75" customHeight="1">
      <c r="A153" s="6" t="s">
        <v>43</v>
      </c>
      <c r="B153" s="6"/>
      <c r="C153" s="40" t="s">
        <v>76</v>
      </c>
      <c r="D153" s="6"/>
      <c r="E153" s="27" t="s">
        <v>317</v>
      </c>
      <c r="F153" s="6"/>
      <c r="G153" s="6"/>
      <c r="H153" s="6"/>
      <c r="I153" s="41">
        <f>0+I154+I158+I162+I166</f>
      </c>
    </row>
    <row r="154" spans="1:16" ht="12.75" customHeight="1">
      <c r="A154" s="25" t="s">
        <v>45</v>
      </c>
      <c r="B154" s="29" t="s">
        <v>323</v>
      </c>
      <c r="C154" s="29" t="s">
        <v>455</v>
      </c>
      <c r="D154" s="25" t="s">
        <v>47</v>
      </c>
      <c r="E154" s="30" t="s">
        <v>456</v>
      </c>
      <c r="F154" s="31" t="s">
        <v>204</v>
      </c>
      <c r="G154" s="32">
        <v>84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38.25" customHeight="1">
      <c r="A155" s="34" t="s">
        <v>50</v>
      </c>
      <c r="E155" s="35" t="s">
        <v>457</v>
      </c>
    </row>
    <row r="156" spans="1:5" ht="12.75" customHeight="1">
      <c r="A156" s="36" t="s">
        <v>52</v>
      </c>
      <c r="E156" s="37" t="s">
        <v>458</v>
      </c>
    </row>
    <row r="157" spans="1:5" ht="165.75" customHeight="1">
      <c r="A157" t="s">
        <v>53</v>
      </c>
      <c r="E157" s="35" t="s">
        <v>459</v>
      </c>
    </row>
    <row r="158" spans="1:16" ht="12.75" customHeight="1">
      <c r="A158" s="25" t="s">
        <v>45</v>
      </c>
      <c r="B158" s="29" t="s">
        <v>328</v>
      </c>
      <c r="C158" s="29" t="s">
        <v>460</v>
      </c>
      <c r="D158" s="25" t="s">
        <v>187</v>
      </c>
      <c r="E158" s="30" t="s">
        <v>461</v>
      </c>
      <c r="F158" s="31" t="s">
        <v>122</v>
      </c>
      <c r="G158" s="32">
        <v>10</v>
      </c>
      <c r="H158" s="33">
        <v>0</v>
      </c>
      <c r="I158" s="33">
        <f>ROUND(ROUND(H158,2)*ROUND(G158,3),2)</f>
      </c>
      <c r="O158">
        <f>(I158*21)/100</f>
      </c>
      <c r="P158" t="s">
        <v>23</v>
      </c>
    </row>
    <row r="159" spans="1:5" ht="12.75" customHeight="1">
      <c r="A159" s="34" t="s">
        <v>50</v>
      </c>
      <c r="E159" s="35" t="s">
        <v>462</v>
      </c>
    </row>
    <row r="160" spans="1:5" ht="12.75" customHeight="1">
      <c r="A160" s="36" t="s">
        <v>52</v>
      </c>
      <c r="E160" s="37" t="s">
        <v>463</v>
      </c>
    </row>
    <row r="161" spans="1:5" ht="12.75" customHeight="1">
      <c r="A161" t="s">
        <v>53</v>
      </c>
      <c r="E161" s="35" t="s">
        <v>464</v>
      </c>
    </row>
    <row r="162" spans="1:16" ht="12.75" customHeight="1">
      <c r="A162" s="25" t="s">
        <v>45</v>
      </c>
      <c r="B162" s="29" t="s">
        <v>333</v>
      </c>
      <c r="C162" s="29" t="s">
        <v>465</v>
      </c>
      <c r="D162" s="25" t="s">
        <v>47</v>
      </c>
      <c r="E162" s="30" t="s">
        <v>466</v>
      </c>
      <c r="F162" s="31" t="s">
        <v>122</v>
      </c>
      <c r="G162" s="32">
        <v>23</v>
      </c>
      <c r="H162" s="33">
        <v>0</v>
      </c>
      <c r="I162" s="33">
        <f>ROUND(ROUND(H162,2)*ROUND(G162,3),2)</f>
      </c>
      <c r="O162">
        <f>(I162*21)/100</f>
      </c>
      <c r="P162" t="s">
        <v>23</v>
      </c>
    </row>
    <row r="163" spans="1:5" ht="12.75" customHeight="1">
      <c r="A163" s="34" t="s">
        <v>50</v>
      </c>
      <c r="E163" s="35" t="s">
        <v>47</v>
      </c>
    </row>
    <row r="164" spans="1:5" ht="12.75" customHeight="1">
      <c r="A164" s="36" t="s">
        <v>52</v>
      </c>
      <c r="E164" s="37" t="s">
        <v>467</v>
      </c>
    </row>
    <row r="165" spans="1:5" ht="63.75" customHeight="1">
      <c r="A165" t="s">
        <v>53</v>
      </c>
      <c r="E165" s="35" t="s">
        <v>468</v>
      </c>
    </row>
    <row r="166" spans="1:16" ht="12.75" customHeight="1">
      <c r="A166" s="25" t="s">
        <v>45</v>
      </c>
      <c r="B166" s="29" t="s">
        <v>338</v>
      </c>
      <c r="C166" s="29" t="s">
        <v>469</v>
      </c>
      <c r="D166" s="25" t="s">
        <v>47</v>
      </c>
      <c r="E166" s="30" t="s">
        <v>470</v>
      </c>
      <c r="F166" s="31" t="s">
        <v>122</v>
      </c>
      <c r="G166" s="32">
        <v>2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 customHeight="1">
      <c r="A167" s="34" t="s">
        <v>50</v>
      </c>
      <c r="E167" s="35" t="s">
        <v>47</v>
      </c>
    </row>
    <row r="168" spans="1:5" ht="12.75" customHeight="1">
      <c r="A168" s="36" t="s">
        <v>52</v>
      </c>
      <c r="E168" s="37" t="s">
        <v>471</v>
      </c>
    </row>
    <row r="169" spans="1:5" ht="12.75" customHeight="1">
      <c r="A169" t="s">
        <v>53</v>
      </c>
      <c r="E169" s="35" t="s">
        <v>472</v>
      </c>
    </row>
    <row r="170" spans="1:9" ht="12.75" customHeight="1">
      <c r="A170" s="6" t="s">
        <v>43</v>
      </c>
      <c r="B170" s="6"/>
      <c r="C170" s="40" t="s">
        <v>40</v>
      </c>
      <c r="D170" s="6"/>
      <c r="E170" s="27" t="s">
        <v>322</v>
      </c>
      <c r="F170" s="6"/>
      <c r="G170" s="6"/>
      <c r="H170" s="6"/>
      <c r="I170" s="41">
        <f>0+I171+I175+I179+I183+I187+I191+I195+I199+I203+I207+I211</f>
      </c>
    </row>
    <row r="171" spans="1:16" ht="12.75" customHeight="1">
      <c r="A171" s="25" t="s">
        <v>45</v>
      </c>
      <c r="B171" s="29" t="s">
        <v>342</v>
      </c>
      <c r="C171" s="29" t="s">
        <v>329</v>
      </c>
      <c r="D171" s="25" t="s">
        <v>47</v>
      </c>
      <c r="E171" s="30" t="s">
        <v>330</v>
      </c>
      <c r="F171" s="31" t="s">
        <v>122</v>
      </c>
      <c r="G171" s="32">
        <v>4</v>
      </c>
      <c r="H171" s="33">
        <v>0</v>
      </c>
      <c r="I171" s="33">
        <f>ROUND(ROUND(H171,2)*ROUND(G171,3),2)</f>
      </c>
      <c r="O171">
        <f>(I171*21)/100</f>
      </c>
      <c r="P171" t="s">
        <v>23</v>
      </c>
    </row>
    <row r="172" spans="1:5" ht="12.75" customHeight="1">
      <c r="A172" s="34" t="s">
        <v>50</v>
      </c>
      <c r="E172" s="35" t="s">
        <v>47</v>
      </c>
    </row>
    <row r="173" spans="1:5" ht="51" customHeight="1">
      <c r="A173" s="36" t="s">
        <v>52</v>
      </c>
      <c r="E173" s="37" t="s">
        <v>473</v>
      </c>
    </row>
    <row r="174" spans="1:5" ht="38.25" customHeight="1">
      <c r="A174" t="s">
        <v>53</v>
      </c>
      <c r="E174" s="35" t="s">
        <v>332</v>
      </c>
    </row>
    <row r="175" spans="1:16" ht="12.75" customHeight="1">
      <c r="A175" s="25" t="s">
        <v>45</v>
      </c>
      <c r="B175" s="29" t="s">
        <v>347</v>
      </c>
      <c r="C175" s="29" t="s">
        <v>334</v>
      </c>
      <c r="D175" s="25" t="s">
        <v>47</v>
      </c>
      <c r="E175" s="30" t="s">
        <v>335</v>
      </c>
      <c r="F175" s="31" t="s">
        <v>122</v>
      </c>
      <c r="G175" s="32">
        <v>6</v>
      </c>
      <c r="H175" s="33">
        <v>0</v>
      </c>
      <c r="I175" s="33">
        <f>ROUND(ROUND(H175,2)*ROUND(G175,3),2)</f>
      </c>
      <c r="O175">
        <f>(I175*21)/100</f>
      </c>
      <c r="P175" t="s">
        <v>23</v>
      </c>
    </row>
    <row r="176" spans="1:5" ht="12.75" customHeight="1">
      <c r="A176" s="34" t="s">
        <v>50</v>
      </c>
      <c r="E176" s="35" t="s">
        <v>47</v>
      </c>
    </row>
    <row r="177" spans="1:5" ht="51" customHeight="1">
      <c r="A177" s="36" t="s">
        <v>52</v>
      </c>
      <c r="E177" s="37" t="s">
        <v>474</v>
      </c>
    </row>
    <row r="178" spans="1:5" ht="63.75" customHeight="1">
      <c r="A178" t="s">
        <v>53</v>
      </c>
      <c r="E178" s="35" t="s">
        <v>337</v>
      </c>
    </row>
    <row r="179" spans="1:16" ht="12.75" customHeight="1">
      <c r="A179" s="25" t="s">
        <v>45</v>
      </c>
      <c r="B179" s="29" t="s">
        <v>353</v>
      </c>
      <c r="C179" s="29" t="s">
        <v>339</v>
      </c>
      <c r="D179" s="25" t="s">
        <v>47</v>
      </c>
      <c r="E179" s="30" t="s">
        <v>340</v>
      </c>
      <c r="F179" s="31" t="s">
        <v>122</v>
      </c>
      <c r="G179" s="32">
        <v>8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 customHeight="1">
      <c r="A180" s="34" t="s">
        <v>50</v>
      </c>
      <c r="E180" s="35" t="s">
        <v>47</v>
      </c>
    </row>
    <row r="181" spans="1:5" ht="63.75" customHeight="1">
      <c r="A181" s="36" t="s">
        <v>52</v>
      </c>
      <c r="E181" s="37" t="s">
        <v>475</v>
      </c>
    </row>
    <row r="182" spans="1:5" ht="12.75" customHeight="1">
      <c r="A182" t="s">
        <v>53</v>
      </c>
      <c r="E182" s="35" t="s">
        <v>341</v>
      </c>
    </row>
    <row r="183" spans="1:16" ht="12.75" customHeight="1">
      <c r="A183" s="25" t="s">
        <v>45</v>
      </c>
      <c r="B183" s="29" t="s">
        <v>359</v>
      </c>
      <c r="C183" s="29" t="s">
        <v>476</v>
      </c>
      <c r="D183" s="25" t="s">
        <v>47</v>
      </c>
      <c r="E183" s="30" t="s">
        <v>477</v>
      </c>
      <c r="F183" s="31" t="s">
        <v>122</v>
      </c>
      <c r="G183" s="32">
        <v>8</v>
      </c>
      <c r="H183" s="33">
        <v>0</v>
      </c>
      <c r="I183" s="33">
        <f>ROUND(ROUND(H183,2)*ROUND(G183,3),2)</f>
      </c>
      <c r="O183">
        <f>(I183*21)/100</f>
      </c>
      <c r="P183" t="s">
        <v>23</v>
      </c>
    </row>
    <row r="184" spans="1:5" ht="12.75" customHeight="1">
      <c r="A184" s="34" t="s">
        <v>50</v>
      </c>
      <c r="E184" s="35" t="s">
        <v>47</v>
      </c>
    </row>
    <row r="185" spans="1:5" ht="12.75" customHeight="1">
      <c r="A185" s="36" t="s">
        <v>52</v>
      </c>
      <c r="E185" s="37" t="s">
        <v>478</v>
      </c>
    </row>
    <row r="186" spans="1:5" ht="12.75" customHeight="1">
      <c r="A186" t="s">
        <v>53</v>
      </c>
      <c r="E186" s="35" t="s">
        <v>341</v>
      </c>
    </row>
    <row r="187" spans="1:16" ht="12.75" customHeight="1">
      <c r="A187" s="25" t="s">
        <v>45</v>
      </c>
      <c r="B187" s="29" t="s">
        <v>365</v>
      </c>
      <c r="C187" s="29" t="s">
        <v>479</v>
      </c>
      <c r="D187" s="25" t="s">
        <v>47</v>
      </c>
      <c r="E187" s="30" t="s">
        <v>480</v>
      </c>
      <c r="F187" s="31" t="s">
        <v>122</v>
      </c>
      <c r="G187" s="32">
        <v>4</v>
      </c>
      <c r="H187" s="33">
        <v>0</v>
      </c>
      <c r="I187" s="33">
        <f>ROUND(ROUND(H187,2)*ROUND(G187,3),2)</f>
      </c>
      <c r="O187">
        <f>(I187*21)/100</f>
      </c>
      <c r="P187" t="s">
        <v>23</v>
      </c>
    </row>
    <row r="188" spans="1:5" ht="12.75" customHeight="1">
      <c r="A188" s="34" t="s">
        <v>50</v>
      </c>
      <c r="E188" s="35" t="s">
        <v>47</v>
      </c>
    </row>
    <row r="189" spans="1:5" ht="12.75" customHeight="1">
      <c r="A189" s="36" t="s">
        <v>52</v>
      </c>
      <c r="E189" s="37" t="s">
        <v>481</v>
      </c>
    </row>
    <row r="190" spans="1:5" ht="38.25" customHeight="1">
      <c r="A190" t="s">
        <v>53</v>
      </c>
      <c r="E190" s="35" t="s">
        <v>482</v>
      </c>
    </row>
    <row r="191" spans="1:16" ht="12.75" customHeight="1">
      <c r="A191" s="25" t="s">
        <v>45</v>
      </c>
      <c r="B191" s="29" t="s">
        <v>370</v>
      </c>
      <c r="C191" s="29" t="s">
        <v>483</v>
      </c>
      <c r="D191" s="25" t="s">
        <v>47</v>
      </c>
      <c r="E191" s="30" t="s">
        <v>484</v>
      </c>
      <c r="F191" s="31" t="s">
        <v>122</v>
      </c>
      <c r="G191" s="32">
        <v>6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12.75" customHeight="1">
      <c r="A192" s="34" t="s">
        <v>50</v>
      </c>
      <c r="E192" s="35" t="s">
        <v>47</v>
      </c>
    </row>
    <row r="193" spans="1:5" ht="12.75" customHeight="1">
      <c r="A193" s="36" t="s">
        <v>52</v>
      </c>
      <c r="E193" s="37" t="s">
        <v>485</v>
      </c>
    </row>
    <row r="194" spans="1:5" ht="63.75" customHeight="1">
      <c r="A194" t="s">
        <v>53</v>
      </c>
      <c r="E194" s="35" t="s">
        <v>486</v>
      </c>
    </row>
    <row r="195" spans="1:16" ht="12.75" customHeight="1">
      <c r="A195" s="25" t="s">
        <v>45</v>
      </c>
      <c r="B195" s="29" t="s">
        <v>374</v>
      </c>
      <c r="C195" s="29" t="s">
        <v>348</v>
      </c>
      <c r="D195" s="25" t="s">
        <v>47</v>
      </c>
      <c r="E195" s="30" t="s">
        <v>349</v>
      </c>
      <c r="F195" s="31" t="s">
        <v>204</v>
      </c>
      <c r="G195" s="32">
        <v>777</v>
      </c>
      <c r="H195" s="33">
        <v>0</v>
      </c>
      <c r="I195" s="33">
        <f>ROUND(ROUND(H195,2)*ROUND(G195,3),2)</f>
      </c>
      <c r="O195">
        <f>(I195*21)/100</f>
      </c>
      <c r="P195" t="s">
        <v>23</v>
      </c>
    </row>
    <row r="196" spans="1:5" ht="12.75" customHeight="1">
      <c r="A196" s="34" t="s">
        <v>50</v>
      </c>
      <c r="E196" s="35" t="s">
        <v>487</v>
      </c>
    </row>
    <row r="197" spans="1:5" ht="38.25" customHeight="1">
      <c r="A197" s="36" t="s">
        <v>52</v>
      </c>
      <c r="E197" s="37" t="s">
        <v>488</v>
      </c>
    </row>
    <row r="198" spans="1:5" ht="38.25" customHeight="1">
      <c r="A198" t="s">
        <v>53</v>
      </c>
      <c r="E198" s="35" t="s">
        <v>352</v>
      </c>
    </row>
    <row r="199" spans="1:16" ht="12.75" customHeight="1">
      <c r="A199" s="25" t="s">
        <v>45</v>
      </c>
      <c r="B199" s="29" t="s">
        <v>380</v>
      </c>
      <c r="C199" s="29" t="s">
        <v>348</v>
      </c>
      <c r="D199" s="25" t="s">
        <v>187</v>
      </c>
      <c r="E199" s="30" t="s">
        <v>349</v>
      </c>
      <c r="F199" s="31" t="s">
        <v>204</v>
      </c>
      <c r="G199" s="32">
        <v>333</v>
      </c>
      <c r="H199" s="33">
        <v>0</v>
      </c>
      <c r="I199" s="33">
        <f>ROUND(ROUND(H199,2)*ROUND(G199,3),2)</f>
      </c>
      <c r="O199">
        <f>(I199*21)/100</f>
      </c>
      <c r="P199" t="s">
        <v>23</v>
      </c>
    </row>
    <row r="200" spans="1:5" ht="12.75" customHeight="1">
      <c r="A200" s="34" t="s">
        <v>50</v>
      </c>
      <c r="E200" s="35" t="s">
        <v>489</v>
      </c>
    </row>
    <row r="201" spans="1:5" ht="12.75" customHeight="1">
      <c r="A201" s="36" t="s">
        <v>52</v>
      </c>
      <c r="E201" s="37" t="s">
        <v>490</v>
      </c>
    </row>
    <row r="202" spans="1:5" ht="38.25" customHeight="1">
      <c r="A202" t="s">
        <v>53</v>
      </c>
      <c r="E202" s="35" t="s">
        <v>352</v>
      </c>
    </row>
    <row r="203" spans="1:16" ht="12.75" customHeight="1">
      <c r="A203" s="25" t="s">
        <v>45</v>
      </c>
      <c r="B203" s="29" t="s">
        <v>385</v>
      </c>
      <c r="C203" s="29" t="s">
        <v>354</v>
      </c>
      <c r="D203" s="25" t="s">
        <v>47</v>
      </c>
      <c r="E203" s="30" t="s">
        <v>355</v>
      </c>
      <c r="F203" s="31" t="s">
        <v>204</v>
      </c>
      <c r="G203" s="32">
        <v>96</v>
      </c>
      <c r="H203" s="33">
        <v>0</v>
      </c>
      <c r="I203" s="33">
        <f>ROUND(ROUND(H203,2)*ROUND(G203,3),2)</f>
      </c>
      <c r="O203">
        <f>(I203*21)/100</f>
      </c>
      <c r="P203" t="s">
        <v>23</v>
      </c>
    </row>
    <row r="204" spans="1:5" ht="12.75" customHeight="1">
      <c r="A204" s="34" t="s">
        <v>50</v>
      </c>
      <c r="E204" s="35" t="s">
        <v>491</v>
      </c>
    </row>
    <row r="205" spans="1:5" ht="12.75" customHeight="1">
      <c r="A205" s="36" t="s">
        <v>52</v>
      </c>
      <c r="E205" s="37" t="s">
        <v>492</v>
      </c>
    </row>
    <row r="206" spans="1:5" ht="38.25" customHeight="1">
      <c r="A206" t="s">
        <v>53</v>
      </c>
      <c r="E206" s="35" t="s">
        <v>358</v>
      </c>
    </row>
    <row r="207" spans="1:16" ht="12.75" customHeight="1">
      <c r="A207" s="25" t="s">
        <v>45</v>
      </c>
      <c r="B207" s="29" t="s">
        <v>493</v>
      </c>
      <c r="C207" s="29" t="s">
        <v>371</v>
      </c>
      <c r="D207" s="25" t="s">
        <v>47</v>
      </c>
      <c r="E207" s="30" t="s">
        <v>372</v>
      </c>
      <c r="F207" s="31" t="s">
        <v>204</v>
      </c>
      <c r="G207" s="32">
        <v>61</v>
      </c>
      <c r="H207" s="33">
        <v>0</v>
      </c>
      <c r="I207" s="33">
        <f>ROUND(ROUND(H207,2)*ROUND(G207,3),2)</f>
      </c>
      <c r="O207">
        <f>(I207*21)/100</f>
      </c>
      <c r="P207" t="s">
        <v>23</v>
      </c>
    </row>
    <row r="208" spans="1:5" ht="12.75" customHeight="1">
      <c r="A208" s="34" t="s">
        <v>50</v>
      </c>
      <c r="E208" s="35" t="s">
        <v>47</v>
      </c>
    </row>
    <row r="209" spans="1:5" ht="12.75" customHeight="1">
      <c r="A209" s="36" t="s">
        <v>52</v>
      </c>
      <c r="E209" s="37" t="s">
        <v>454</v>
      </c>
    </row>
    <row r="210" spans="1:5" ht="12.75" customHeight="1">
      <c r="A210" t="s">
        <v>53</v>
      </c>
      <c r="E210" s="35" t="s">
        <v>373</v>
      </c>
    </row>
    <row r="211" spans="1:16" ht="12.75" customHeight="1">
      <c r="A211" s="25" t="s">
        <v>45</v>
      </c>
      <c r="B211" s="29" t="s">
        <v>494</v>
      </c>
      <c r="C211" s="29" t="s">
        <v>495</v>
      </c>
      <c r="D211" s="25" t="s">
        <v>47</v>
      </c>
      <c r="E211" s="30" t="s">
        <v>496</v>
      </c>
      <c r="F211" s="31" t="s">
        <v>122</v>
      </c>
      <c r="G211" s="32">
        <v>14</v>
      </c>
      <c r="H211" s="33">
        <v>0</v>
      </c>
      <c r="I211" s="33">
        <f>ROUND(ROUND(H211,2)*ROUND(G211,3),2)</f>
      </c>
      <c r="O211">
        <f>(I211*21)/100</f>
      </c>
      <c r="P211" t="s">
        <v>23</v>
      </c>
    </row>
    <row r="212" spans="1:5" ht="12.75" customHeight="1">
      <c r="A212" s="34" t="s">
        <v>50</v>
      </c>
      <c r="E212" s="35" t="s">
        <v>209</v>
      </c>
    </row>
    <row r="213" spans="1:5" ht="12.75" customHeight="1">
      <c r="A213" s="36" t="s">
        <v>52</v>
      </c>
      <c r="E213" s="37" t="s">
        <v>497</v>
      </c>
    </row>
    <row r="214" spans="1:5" ht="25.5" customHeight="1">
      <c r="A214" t="s">
        <v>53</v>
      </c>
      <c r="E214" s="35" t="s">
        <v>498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499</v>
      </c>
      <c r="I3" s="38">
        <f>0+I8+I13+I62+I79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499</v>
      </c>
      <c r="D4" s="6"/>
      <c r="E4" s="18" t="s">
        <v>500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</f>
      </c>
    </row>
    <row r="9" spans="1:16" ht="12.75" customHeight="1">
      <c r="A9" s="25" t="s">
        <v>45</v>
      </c>
      <c r="B9" s="29" t="s">
        <v>29</v>
      </c>
      <c r="C9" s="29" t="s">
        <v>168</v>
      </c>
      <c r="D9" s="25" t="s">
        <v>47</v>
      </c>
      <c r="E9" s="30" t="s">
        <v>169</v>
      </c>
      <c r="F9" s="31" t="s">
        <v>170</v>
      </c>
      <c r="G9" s="32">
        <v>186.6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50</v>
      </c>
      <c r="E10" s="35" t="s">
        <v>47</v>
      </c>
    </row>
    <row r="11" spans="1:5" ht="12.75" customHeight="1">
      <c r="A11" s="36" t="s">
        <v>52</v>
      </c>
      <c r="E11" s="37" t="s">
        <v>501</v>
      </c>
    </row>
    <row r="12" spans="1:5" ht="12.75" customHeight="1">
      <c r="A12" t="s">
        <v>53</v>
      </c>
      <c r="E12" s="35" t="s">
        <v>172</v>
      </c>
    </row>
    <row r="13" spans="1:9" ht="12.75" customHeight="1">
      <c r="A13" s="6" t="s">
        <v>43</v>
      </c>
      <c r="B13" s="6"/>
      <c r="C13" s="40" t="s">
        <v>29</v>
      </c>
      <c r="D13" s="6"/>
      <c r="E13" s="27" t="s">
        <v>176</v>
      </c>
      <c r="F13" s="6"/>
      <c r="G13" s="6"/>
      <c r="H13" s="6"/>
      <c r="I13" s="41">
        <f>0+I14+I18+I22+I26+I30+I34+I38+I42+I46+I50+I54+I58</f>
      </c>
    </row>
    <row r="14" spans="1:16" ht="12.75" customHeight="1">
      <c r="A14" s="25" t="s">
        <v>45</v>
      </c>
      <c r="B14" s="29" t="s">
        <v>23</v>
      </c>
      <c r="C14" s="29" t="s">
        <v>502</v>
      </c>
      <c r="D14" s="25" t="s">
        <v>47</v>
      </c>
      <c r="E14" s="30" t="s">
        <v>503</v>
      </c>
      <c r="F14" s="31" t="s">
        <v>170</v>
      </c>
      <c r="G14" s="32">
        <v>1.5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 customHeight="1">
      <c r="A15" s="34" t="s">
        <v>50</v>
      </c>
      <c r="E15" s="35" t="s">
        <v>504</v>
      </c>
    </row>
    <row r="16" spans="1:5" ht="12.75" customHeight="1">
      <c r="A16" s="36" t="s">
        <v>52</v>
      </c>
      <c r="E16" s="37" t="s">
        <v>505</v>
      </c>
    </row>
    <row r="17" spans="1:5" ht="12.75" customHeight="1">
      <c r="A17" t="s">
        <v>53</v>
      </c>
      <c r="E17" s="35" t="s">
        <v>185</v>
      </c>
    </row>
    <row r="18" spans="1:16" ht="12.75" customHeight="1">
      <c r="A18" s="25" t="s">
        <v>45</v>
      </c>
      <c r="B18" s="29" t="s">
        <v>22</v>
      </c>
      <c r="C18" s="29" t="s">
        <v>191</v>
      </c>
      <c r="D18" s="25" t="s">
        <v>47</v>
      </c>
      <c r="E18" s="30" t="s">
        <v>192</v>
      </c>
      <c r="F18" s="31" t="s">
        <v>170</v>
      </c>
      <c r="G18" s="32">
        <v>23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 customHeight="1">
      <c r="A19" s="34" t="s">
        <v>50</v>
      </c>
      <c r="E19" s="35" t="s">
        <v>193</v>
      </c>
    </row>
    <row r="20" spans="1:5" ht="12.75" customHeight="1">
      <c r="A20" s="36" t="s">
        <v>52</v>
      </c>
      <c r="E20" s="37" t="s">
        <v>506</v>
      </c>
    </row>
    <row r="21" spans="1:5" ht="12.75" customHeight="1">
      <c r="A21" t="s">
        <v>53</v>
      </c>
      <c r="E21" s="35" t="s">
        <v>195</v>
      </c>
    </row>
    <row r="22" spans="1:16" ht="12.75" customHeight="1">
      <c r="A22" s="25" t="s">
        <v>45</v>
      </c>
      <c r="B22" s="29" t="s">
        <v>33</v>
      </c>
      <c r="C22" s="29" t="s">
        <v>196</v>
      </c>
      <c r="D22" s="25" t="s">
        <v>47</v>
      </c>
      <c r="E22" s="30" t="s">
        <v>197</v>
      </c>
      <c r="F22" s="31" t="s">
        <v>198</v>
      </c>
      <c r="G22" s="32">
        <v>299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50</v>
      </c>
      <c r="E23" s="35" t="s">
        <v>507</v>
      </c>
    </row>
    <row r="24" spans="1:5" ht="12.75" customHeight="1">
      <c r="A24" s="36" t="s">
        <v>52</v>
      </c>
      <c r="E24" s="37" t="s">
        <v>508</v>
      </c>
    </row>
    <row r="25" spans="1:5" ht="12.75" customHeight="1">
      <c r="A25" t="s">
        <v>53</v>
      </c>
      <c r="E25" s="35" t="s">
        <v>201</v>
      </c>
    </row>
    <row r="26" spans="1:16" ht="12.75" customHeight="1">
      <c r="A26" s="25" t="s">
        <v>45</v>
      </c>
      <c r="B26" s="29" t="s">
        <v>35</v>
      </c>
      <c r="C26" s="29" t="s">
        <v>509</v>
      </c>
      <c r="D26" s="25" t="s">
        <v>47</v>
      </c>
      <c r="E26" s="30" t="s">
        <v>510</v>
      </c>
      <c r="F26" s="31" t="s">
        <v>170</v>
      </c>
      <c r="G26" s="32">
        <v>52.5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 customHeight="1">
      <c r="A27" s="34" t="s">
        <v>50</v>
      </c>
      <c r="E27" s="35" t="s">
        <v>511</v>
      </c>
    </row>
    <row r="28" spans="1:5" ht="12.75" customHeight="1">
      <c r="A28" s="36" t="s">
        <v>52</v>
      </c>
      <c r="E28" s="37" t="s">
        <v>512</v>
      </c>
    </row>
    <row r="29" spans="1:5" ht="12.75" customHeight="1">
      <c r="A29" t="s">
        <v>53</v>
      </c>
      <c r="E29" s="35" t="s">
        <v>195</v>
      </c>
    </row>
    <row r="30" spans="1:16" ht="12.75" customHeight="1">
      <c r="A30" s="25" t="s">
        <v>45</v>
      </c>
      <c r="B30" s="29" t="s">
        <v>37</v>
      </c>
      <c r="C30" s="29" t="s">
        <v>513</v>
      </c>
      <c r="D30" s="25" t="s">
        <v>47</v>
      </c>
      <c r="E30" s="30" t="s">
        <v>514</v>
      </c>
      <c r="F30" s="31" t="s">
        <v>198</v>
      </c>
      <c r="G30" s="32">
        <v>682.5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 customHeight="1">
      <c r="A31" s="34" t="s">
        <v>50</v>
      </c>
      <c r="E31" s="35" t="s">
        <v>507</v>
      </c>
    </row>
    <row r="32" spans="1:5" ht="12.75" customHeight="1">
      <c r="A32" s="36" t="s">
        <v>52</v>
      </c>
      <c r="E32" s="37" t="s">
        <v>515</v>
      </c>
    </row>
    <row r="33" spans="1:5" ht="12.75" customHeight="1">
      <c r="A33" t="s">
        <v>53</v>
      </c>
      <c r="E33" s="35" t="s">
        <v>201</v>
      </c>
    </row>
    <row r="34" spans="1:16" ht="12.75" customHeight="1">
      <c r="A34" s="25" t="s">
        <v>45</v>
      </c>
      <c r="B34" s="29" t="s">
        <v>71</v>
      </c>
      <c r="C34" s="29" t="s">
        <v>516</v>
      </c>
      <c r="D34" s="25" t="s">
        <v>47</v>
      </c>
      <c r="E34" s="30" t="s">
        <v>517</v>
      </c>
      <c r="F34" s="31" t="s">
        <v>204</v>
      </c>
      <c r="G34" s="32">
        <v>292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 customHeight="1">
      <c r="A35" s="34" t="s">
        <v>50</v>
      </c>
      <c r="E35" s="35" t="s">
        <v>518</v>
      </c>
    </row>
    <row r="36" spans="1:5" ht="12.75" customHeight="1">
      <c r="A36" s="36" t="s">
        <v>52</v>
      </c>
      <c r="E36" s="37" t="s">
        <v>519</v>
      </c>
    </row>
    <row r="37" spans="1:5" ht="12.75" customHeight="1">
      <c r="A37" t="s">
        <v>53</v>
      </c>
      <c r="E37" s="35" t="s">
        <v>185</v>
      </c>
    </row>
    <row r="38" spans="1:16" ht="12.75" customHeight="1">
      <c r="A38" s="25" t="s">
        <v>45</v>
      </c>
      <c r="B38" s="29" t="s">
        <v>76</v>
      </c>
      <c r="C38" s="29" t="s">
        <v>520</v>
      </c>
      <c r="D38" s="25" t="s">
        <v>47</v>
      </c>
      <c r="E38" s="30" t="s">
        <v>521</v>
      </c>
      <c r="F38" s="31" t="s">
        <v>198</v>
      </c>
      <c r="G38" s="32">
        <v>219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 customHeight="1">
      <c r="A39" s="34" t="s">
        <v>50</v>
      </c>
      <c r="E39" s="35" t="s">
        <v>507</v>
      </c>
    </row>
    <row r="40" spans="1:5" ht="12.75" customHeight="1">
      <c r="A40" s="36" t="s">
        <v>52</v>
      </c>
      <c r="E40" s="37" t="s">
        <v>522</v>
      </c>
    </row>
    <row r="41" spans="1:5" ht="12.75" customHeight="1">
      <c r="A41" t="s">
        <v>53</v>
      </c>
      <c r="E41" s="35" t="s">
        <v>201</v>
      </c>
    </row>
    <row r="42" spans="1:16" ht="12.75" customHeight="1">
      <c r="A42" s="25" t="s">
        <v>45</v>
      </c>
      <c r="B42" s="29" t="s">
        <v>40</v>
      </c>
      <c r="C42" s="29" t="s">
        <v>211</v>
      </c>
      <c r="D42" s="25" t="s">
        <v>47</v>
      </c>
      <c r="E42" s="30" t="s">
        <v>212</v>
      </c>
      <c r="F42" s="31" t="s">
        <v>170</v>
      </c>
      <c r="G42" s="32">
        <v>186.6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 customHeight="1">
      <c r="A43" s="34" t="s">
        <v>50</v>
      </c>
      <c r="E43" s="35" t="s">
        <v>189</v>
      </c>
    </row>
    <row r="44" spans="1:5" ht="12.75" customHeight="1">
      <c r="A44" s="36" t="s">
        <v>52</v>
      </c>
      <c r="E44" s="37" t="s">
        <v>523</v>
      </c>
    </row>
    <row r="45" spans="1:5" ht="293.25" customHeight="1">
      <c r="A45" t="s">
        <v>53</v>
      </c>
      <c r="E45" s="35" t="s">
        <v>214</v>
      </c>
    </row>
    <row r="46" spans="1:16" ht="12.75" customHeight="1">
      <c r="A46" s="25" t="s">
        <v>45</v>
      </c>
      <c r="B46" s="29" t="s">
        <v>42</v>
      </c>
      <c r="C46" s="29" t="s">
        <v>220</v>
      </c>
      <c r="D46" s="25" t="s">
        <v>47</v>
      </c>
      <c r="E46" s="30" t="s">
        <v>221</v>
      </c>
      <c r="F46" s="31" t="s">
        <v>170</v>
      </c>
      <c r="G46" s="32">
        <v>186.6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 customHeight="1">
      <c r="A47" s="34" t="s">
        <v>50</v>
      </c>
      <c r="E47" s="35" t="s">
        <v>47</v>
      </c>
    </row>
    <row r="48" spans="1:5" ht="12.75" customHeight="1">
      <c r="A48" s="36" t="s">
        <v>52</v>
      </c>
      <c r="E48" s="37" t="s">
        <v>501</v>
      </c>
    </row>
    <row r="49" spans="1:5" ht="165.75" customHeight="1">
      <c r="A49" t="s">
        <v>53</v>
      </c>
      <c r="E49" s="35" t="s">
        <v>223</v>
      </c>
    </row>
    <row r="50" spans="1:16" ht="12.75" customHeight="1">
      <c r="A50" s="25" t="s">
        <v>45</v>
      </c>
      <c r="B50" s="29" t="s">
        <v>84</v>
      </c>
      <c r="C50" s="29" t="s">
        <v>228</v>
      </c>
      <c r="D50" s="25" t="s">
        <v>47</v>
      </c>
      <c r="E50" s="30" t="s">
        <v>229</v>
      </c>
      <c r="F50" s="31" t="s">
        <v>230</v>
      </c>
      <c r="G50" s="32">
        <v>580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 customHeight="1">
      <c r="A51" s="34" t="s">
        <v>50</v>
      </c>
      <c r="E51" s="35" t="s">
        <v>47</v>
      </c>
    </row>
    <row r="52" spans="1:5" ht="12.75" customHeight="1">
      <c r="A52" s="36" t="s">
        <v>52</v>
      </c>
      <c r="E52" s="37" t="s">
        <v>524</v>
      </c>
    </row>
    <row r="53" spans="1:5" ht="12.75" customHeight="1">
      <c r="A53" t="s">
        <v>53</v>
      </c>
      <c r="E53" s="35" t="s">
        <v>232</v>
      </c>
    </row>
    <row r="54" spans="1:16" ht="12.75" customHeight="1">
      <c r="A54" s="25" t="s">
        <v>45</v>
      </c>
      <c r="B54" s="29" t="s">
        <v>88</v>
      </c>
      <c r="C54" s="29" t="s">
        <v>525</v>
      </c>
      <c r="D54" s="25" t="s">
        <v>47</v>
      </c>
      <c r="E54" s="30" t="s">
        <v>526</v>
      </c>
      <c r="F54" s="31" t="s">
        <v>230</v>
      </c>
      <c r="G54" s="32">
        <v>120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 customHeight="1">
      <c r="A55" s="34" t="s">
        <v>50</v>
      </c>
      <c r="E55" s="35" t="s">
        <v>527</v>
      </c>
    </row>
    <row r="56" spans="1:5" ht="12.75" customHeight="1">
      <c r="A56" s="36" t="s">
        <v>52</v>
      </c>
      <c r="E56" s="37" t="s">
        <v>528</v>
      </c>
    </row>
    <row r="57" spans="1:5" ht="38.25" customHeight="1">
      <c r="A57" t="s">
        <v>53</v>
      </c>
      <c r="E57" s="35" t="s">
        <v>236</v>
      </c>
    </row>
    <row r="58" spans="1:16" ht="12.75" customHeight="1">
      <c r="A58" s="25" t="s">
        <v>45</v>
      </c>
      <c r="B58" s="29" t="s">
        <v>90</v>
      </c>
      <c r="C58" s="29" t="s">
        <v>237</v>
      </c>
      <c r="D58" s="25" t="s">
        <v>47</v>
      </c>
      <c r="E58" s="30" t="s">
        <v>238</v>
      </c>
      <c r="F58" s="31" t="s">
        <v>230</v>
      </c>
      <c r="G58" s="32">
        <v>120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 customHeight="1">
      <c r="A59" s="34" t="s">
        <v>50</v>
      </c>
      <c r="E59" s="35" t="s">
        <v>47</v>
      </c>
    </row>
    <row r="60" spans="1:5" ht="12.75" customHeight="1">
      <c r="A60" s="36" t="s">
        <v>52</v>
      </c>
      <c r="E60" s="37" t="s">
        <v>528</v>
      </c>
    </row>
    <row r="61" spans="1:5" ht="12.75" customHeight="1">
      <c r="A61" t="s">
        <v>53</v>
      </c>
      <c r="E61" s="35" t="s">
        <v>239</v>
      </c>
    </row>
    <row r="62" spans="1:9" ht="12.75" customHeight="1">
      <c r="A62" s="6" t="s">
        <v>43</v>
      </c>
      <c r="B62" s="6"/>
      <c r="C62" s="40" t="s">
        <v>35</v>
      </c>
      <c r="D62" s="6"/>
      <c r="E62" s="27" t="s">
        <v>276</v>
      </c>
      <c r="F62" s="6"/>
      <c r="G62" s="6"/>
      <c r="H62" s="6"/>
      <c r="I62" s="41">
        <f>0+I63+I67+I71+I75</f>
      </c>
    </row>
    <row r="63" spans="1:16" ht="12.75" customHeight="1">
      <c r="A63" s="25" t="s">
        <v>45</v>
      </c>
      <c r="B63" s="29" t="s">
        <v>94</v>
      </c>
      <c r="C63" s="29" t="s">
        <v>277</v>
      </c>
      <c r="D63" s="25" t="s">
        <v>47</v>
      </c>
      <c r="E63" s="30" t="s">
        <v>278</v>
      </c>
      <c r="F63" s="31" t="s">
        <v>230</v>
      </c>
      <c r="G63" s="32">
        <v>350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 customHeight="1">
      <c r="A64" s="34" t="s">
        <v>50</v>
      </c>
      <c r="E64" s="35" t="s">
        <v>529</v>
      </c>
    </row>
    <row r="65" spans="1:5" ht="12.75" customHeight="1">
      <c r="A65" s="36" t="s">
        <v>52</v>
      </c>
      <c r="E65" s="37" t="s">
        <v>530</v>
      </c>
    </row>
    <row r="66" spans="1:5" ht="51" customHeight="1">
      <c r="A66" t="s">
        <v>53</v>
      </c>
      <c r="E66" s="35" t="s">
        <v>280</v>
      </c>
    </row>
    <row r="67" spans="1:16" ht="12.75" customHeight="1">
      <c r="A67" s="25" t="s">
        <v>45</v>
      </c>
      <c r="B67" s="29" t="s">
        <v>98</v>
      </c>
      <c r="C67" s="29" t="s">
        <v>284</v>
      </c>
      <c r="D67" s="25" t="s">
        <v>47</v>
      </c>
      <c r="E67" s="30" t="s">
        <v>285</v>
      </c>
      <c r="F67" s="31" t="s">
        <v>230</v>
      </c>
      <c r="G67" s="32">
        <v>230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 customHeight="1">
      <c r="A68" s="34" t="s">
        <v>50</v>
      </c>
      <c r="E68" s="35" t="s">
        <v>286</v>
      </c>
    </row>
    <row r="69" spans="1:5" ht="12.75" customHeight="1">
      <c r="A69" s="36" t="s">
        <v>52</v>
      </c>
      <c r="E69" s="37" t="s">
        <v>531</v>
      </c>
    </row>
    <row r="70" spans="1:5" ht="51" customHeight="1">
      <c r="A70" t="s">
        <v>53</v>
      </c>
      <c r="E70" s="35" t="s">
        <v>280</v>
      </c>
    </row>
    <row r="71" spans="1:16" ht="12.75" customHeight="1">
      <c r="A71" s="25" t="s">
        <v>45</v>
      </c>
      <c r="B71" s="29" t="s">
        <v>102</v>
      </c>
      <c r="C71" s="29" t="s">
        <v>441</v>
      </c>
      <c r="D71" s="25" t="s">
        <v>47</v>
      </c>
      <c r="E71" s="30" t="s">
        <v>442</v>
      </c>
      <c r="F71" s="31" t="s">
        <v>230</v>
      </c>
      <c r="G71" s="32">
        <v>350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 customHeight="1">
      <c r="A72" s="34" t="s">
        <v>50</v>
      </c>
      <c r="E72" s="35" t="s">
        <v>47</v>
      </c>
    </row>
    <row r="73" spans="1:5" ht="12.75" customHeight="1">
      <c r="A73" s="36" t="s">
        <v>52</v>
      </c>
      <c r="E73" s="37" t="s">
        <v>530</v>
      </c>
    </row>
    <row r="74" spans="1:5" ht="89.25" customHeight="1">
      <c r="A74" t="s">
        <v>53</v>
      </c>
      <c r="E74" s="35" t="s">
        <v>444</v>
      </c>
    </row>
    <row r="75" spans="1:16" ht="12.75" customHeight="1">
      <c r="A75" s="25" t="s">
        <v>45</v>
      </c>
      <c r="B75" s="29" t="s">
        <v>106</v>
      </c>
      <c r="C75" s="29" t="s">
        <v>532</v>
      </c>
      <c r="D75" s="25" t="s">
        <v>47</v>
      </c>
      <c r="E75" s="30" t="s">
        <v>533</v>
      </c>
      <c r="F75" s="31" t="s">
        <v>230</v>
      </c>
      <c r="G75" s="32">
        <v>230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 customHeight="1">
      <c r="A76" s="34" t="s">
        <v>50</v>
      </c>
      <c r="E76" s="35" t="s">
        <v>47</v>
      </c>
    </row>
    <row r="77" spans="1:5" ht="12.75" customHeight="1">
      <c r="A77" s="36" t="s">
        <v>52</v>
      </c>
      <c r="E77" s="37" t="s">
        <v>531</v>
      </c>
    </row>
    <row r="78" spans="1:5" ht="89.25" customHeight="1">
      <c r="A78" t="s">
        <v>53</v>
      </c>
      <c r="E78" s="35" t="s">
        <v>444</v>
      </c>
    </row>
    <row r="79" spans="1:9" ht="12.75" customHeight="1">
      <c r="A79" s="6" t="s">
        <v>43</v>
      </c>
      <c r="B79" s="6"/>
      <c r="C79" s="40" t="s">
        <v>40</v>
      </c>
      <c r="D79" s="6"/>
      <c r="E79" s="27" t="s">
        <v>322</v>
      </c>
      <c r="F79" s="6"/>
      <c r="G79" s="6"/>
      <c r="H79" s="6"/>
      <c r="I79" s="41">
        <f>0+I80</f>
      </c>
    </row>
    <row r="80" spans="1:16" ht="12.75" customHeight="1">
      <c r="A80" s="25" t="s">
        <v>45</v>
      </c>
      <c r="B80" s="29" t="s">
        <v>111</v>
      </c>
      <c r="C80" s="29" t="s">
        <v>534</v>
      </c>
      <c r="D80" s="25" t="s">
        <v>47</v>
      </c>
      <c r="E80" s="30" t="s">
        <v>535</v>
      </c>
      <c r="F80" s="31" t="s">
        <v>204</v>
      </c>
      <c r="G80" s="32">
        <v>337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 customHeight="1">
      <c r="A81" s="34" t="s">
        <v>50</v>
      </c>
      <c r="E81" s="35" t="s">
        <v>47</v>
      </c>
    </row>
    <row r="82" spans="1:5" ht="51" customHeight="1">
      <c r="A82" s="36" t="s">
        <v>52</v>
      </c>
      <c r="E82" s="37" t="s">
        <v>536</v>
      </c>
    </row>
    <row r="83" spans="1:5" ht="38.25" customHeight="1">
      <c r="A83" t="s">
        <v>53</v>
      </c>
      <c r="E83" s="35" t="s">
        <v>537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538</v>
      </c>
      <c r="I3" s="38">
        <f>0+I8+I13+I34+I43+I60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538</v>
      </c>
      <c r="D4" s="6"/>
      <c r="E4" s="18" t="s">
        <v>539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0+I9</f>
      </c>
    </row>
    <row r="9" spans="1:16" ht="12.75" customHeight="1">
      <c r="A9" s="25" t="s">
        <v>45</v>
      </c>
      <c r="B9" s="29" t="s">
        <v>29</v>
      </c>
      <c r="C9" s="29" t="s">
        <v>168</v>
      </c>
      <c r="D9" s="25" t="s">
        <v>47</v>
      </c>
      <c r="E9" s="30" t="s">
        <v>169</v>
      </c>
      <c r="F9" s="31" t="s">
        <v>170</v>
      </c>
      <c r="G9" s="32">
        <v>269.81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50</v>
      </c>
      <c r="E10" s="35" t="s">
        <v>47</v>
      </c>
    </row>
    <row r="11" spans="1:5" ht="12.75" customHeight="1">
      <c r="A11" s="36" t="s">
        <v>52</v>
      </c>
      <c r="E11" s="37" t="s">
        <v>540</v>
      </c>
    </row>
    <row r="12" spans="1:5" ht="12.75" customHeight="1">
      <c r="A12" t="s">
        <v>53</v>
      </c>
      <c r="E12" s="35" t="s">
        <v>172</v>
      </c>
    </row>
    <row r="13" spans="1:9" ht="12.75" customHeight="1">
      <c r="A13" s="6" t="s">
        <v>43</v>
      </c>
      <c r="B13" s="6"/>
      <c r="C13" s="40" t="s">
        <v>29</v>
      </c>
      <c r="D13" s="6"/>
      <c r="E13" s="27" t="s">
        <v>176</v>
      </c>
      <c r="F13" s="6"/>
      <c r="G13" s="6"/>
      <c r="H13" s="6"/>
      <c r="I13" s="41">
        <f>0+I14+I18+I22+I26+I30</f>
      </c>
    </row>
    <row r="14" spans="1:16" ht="12.75" customHeight="1">
      <c r="A14" s="25" t="s">
        <v>45</v>
      </c>
      <c r="B14" s="29" t="s">
        <v>23</v>
      </c>
      <c r="C14" s="29" t="s">
        <v>541</v>
      </c>
      <c r="D14" s="25" t="s">
        <v>47</v>
      </c>
      <c r="E14" s="30" t="s">
        <v>542</v>
      </c>
      <c r="F14" s="31" t="s">
        <v>170</v>
      </c>
      <c r="G14" s="32">
        <v>32.12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 customHeight="1">
      <c r="A15" s="34" t="s">
        <v>50</v>
      </c>
      <c r="E15" s="35" t="s">
        <v>543</v>
      </c>
    </row>
    <row r="16" spans="1:5" ht="12.75" customHeight="1">
      <c r="A16" s="36" t="s">
        <v>52</v>
      </c>
      <c r="E16" s="37" t="s">
        <v>544</v>
      </c>
    </row>
    <row r="17" spans="1:5" ht="12.75" customHeight="1">
      <c r="A17" t="s">
        <v>53</v>
      </c>
      <c r="E17" s="35" t="s">
        <v>185</v>
      </c>
    </row>
    <row r="18" spans="1:16" ht="12.75" customHeight="1">
      <c r="A18" s="25" t="s">
        <v>45</v>
      </c>
      <c r="B18" s="29" t="s">
        <v>22</v>
      </c>
      <c r="C18" s="29" t="s">
        <v>211</v>
      </c>
      <c r="D18" s="25" t="s">
        <v>47</v>
      </c>
      <c r="E18" s="30" t="s">
        <v>212</v>
      </c>
      <c r="F18" s="31" t="s">
        <v>170</v>
      </c>
      <c r="G18" s="32">
        <v>173.45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 customHeight="1">
      <c r="A19" s="34" t="s">
        <v>50</v>
      </c>
      <c r="E19" s="35" t="s">
        <v>189</v>
      </c>
    </row>
    <row r="20" spans="1:5" ht="12.75" customHeight="1">
      <c r="A20" s="36" t="s">
        <v>52</v>
      </c>
      <c r="E20" s="37" t="s">
        <v>545</v>
      </c>
    </row>
    <row r="21" spans="1:5" ht="293.25" customHeight="1">
      <c r="A21" t="s">
        <v>53</v>
      </c>
      <c r="E21" s="35" t="s">
        <v>214</v>
      </c>
    </row>
    <row r="22" spans="1:16" ht="12.75" customHeight="1">
      <c r="A22" s="25" t="s">
        <v>45</v>
      </c>
      <c r="B22" s="29" t="s">
        <v>33</v>
      </c>
      <c r="C22" s="29" t="s">
        <v>546</v>
      </c>
      <c r="D22" s="25" t="s">
        <v>47</v>
      </c>
      <c r="E22" s="30" t="s">
        <v>212</v>
      </c>
      <c r="F22" s="31" t="s">
        <v>170</v>
      </c>
      <c r="G22" s="32">
        <v>96.36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 customHeight="1">
      <c r="A23" s="34" t="s">
        <v>50</v>
      </c>
      <c r="E23" s="35" t="s">
        <v>547</v>
      </c>
    </row>
    <row r="24" spans="1:5" ht="12.75" customHeight="1">
      <c r="A24" s="36" t="s">
        <v>52</v>
      </c>
      <c r="E24" s="37" t="s">
        <v>548</v>
      </c>
    </row>
    <row r="25" spans="1:5" ht="293.25" customHeight="1">
      <c r="A25" t="s">
        <v>53</v>
      </c>
      <c r="E25" s="35" t="s">
        <v>214</v>
      </c>
    </row>
    <row r="26" spans="1:16" ht="12.75" customHeight="1">
      <c r="A26" s="25" t="s">
        <v>45</v>
      </c>
      <c r="B26" s="29" t="s">
        <v>35</v>
      </c>
      <c r="C26" s="29" t="s">
        <v>220</v>
      </c>
      <c r="D26" s="25" t="s">
        <v>47</v>
      </c>
      <c r="E26" s="30" t="s">
        <v>221</v>
      </c>
      <c r="F26" s="31" t="s">
        <v>170</v>
      </c>
      <c r="G26" s="32">
        <v>269.81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 customHeight="1">
      <c r="A27" s="34" t="s">
        <v>50</v>
      </c>
      <c r="E27" s="35" t="s">
        <v>47</v>
      </c>
    </row>
    <row r="28" spans="1:5" ht="12.75" customHeight="1">
      <c r="A28" s="36" t="s">
        <v>52</v>
      </c>
      <c r="E28" s="37" t="s">
        <v>540</v>
      </c>
    </row>
    <row r="29" spans="1:5" ht="165.75" customHeight="1">
      <c r="A29" t="s">
        <v>53</v>
      </c>
      <c r="E29" s="35" t="s">
        <v>223</v>
      </c>
    </row>
    <row r="30" spans="1:16" ht="12.75" customHeight="1">
      <c r="A30" s="25" t="s">
        <v>45</v>
      </c>
      <c r="B30" s="29" t="s">
        <v>37</v>
      </c>
      <c r="C30" s="29" t="s">
        <v>228</v>
      </c>
      <c r="D30" s="25" t="s">
        <v>47</v>
      </c>
      <c r="E30" s="30" t="s">
        <v>229</v>
      </c>
      <c r="F30" s="31" t="s">
        <v>230</v>
      </c>
      <c r="G30" s="32">
        <v>321.2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 customHeight="1">
      <c r="A31" s="34" t="s">
        <v>50</v>
      </c>
      <c r="E31" s="35" t="s">
        <v>47</v>
      </c>
    </row>
    <row r="32" spans="1:5" ht="12.75" customHeight="1">
      <c r="A32" s="36" t="s">
        <v>52</v>
      </c>
      <c r="E32" s="37" t="s">
        <v>549</v>
      </c>
    </row>
    <row r="33" spans="1:5" ht="12.75" customHeight="1">
      <c r="A33" t="s">
        <v>53</v>
      </c>
      <c r="E33" s="35" t="s">
        <v>232</v>
      </c>
    </row>
    <row r="34" spans="1:9" ht="12.75" customHeight="1">
      <c r="A34" s="6" t="s">
        <v>43</v>
      </c>
      <c r="B34" s="6"/>
      <c r="C34" s="40" t="s">
        <v>23</v>
      </c>
      <c r="D34" s="6"/>
      <c r="E34" s="27" t="s">
        <v>240</v>
      </c>
      <c r="F34" s="6"/>
      <c r="G34" s="6"/>
      <c r="H34" s="6"/>
      <c r="I34" s="41">
        <f>0+I35+I39</f>
      </c>
    </row>
    <row r="35" spans="1:16" ht="12.75" customHeight="1">
      <c r="A35" s="25" t="s">
        <v>45</v>
      </c>
      <c r="B35" s="29" t="s">
        <v>71</v>
      </c>
      <c r="C35" s="29" t="s">
        <v>250</v>
      </c>
      <c r="D35" s="25" t="s">
        <v>47</v>
      </c>
      <c r="E35" s="30" t="s">
        <v>251</v>
      </c>
      <c r="F35" s="31" t="s">
        <v>230</v>
      </c>
      <c r="G35" s="32">
        <v>321.2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 customHeight="1">
      <c r="A36" s="34" t="s">
        <v>50</v>
      </c>
      <c r="E36" s="35" t="s">
        <v>252</v>
      </c>
    </row>
    <row r="37" spans="1:5" ht="12.75" customHeight="1">
      <c r="A37" s="36" t="s">
        <v>52</v>
      </c>
      <c r="E37" s="37" t="s">
        <v>549</v>
      </c>
    </row>
    <row r="38" spans="1:5" ht="38.25" customHeight="1">
      <c r="A38" t="s">
        <v>53</v>
      </c>
      <c r="E38" s="35" t="s">
        <v>254</v>
      </c>
    </row>
    <row r="39" spans="1:16" ht="12.75" customHeight="1">
      <c r="A39" s="25" t="s">
        <v>45</v>
      </c>
      <c r="B39" s="29" t="s">
        <v>76</v>
      </c>
      <c r="C39" s="29" t="s">
        <v>255</v>
      </c>
      <c r="D39" s="25" t="s">
        <v>47</v>
      </c>
      <c r="E39" s="30" t="s">
        <v>256</v>
      </c>
      <c r="F39" s="31" t="s">
        <v>170</v>
      </c>
      <c r="G39" s="32">
        <v>96.36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 customHeight="1">
      <c r="A40" s="34" t="s">
        <v>50</v>
      </c>
      <c r="E40" s="35" t="s">
        <v>257</v>
      </c>
    </row>
    <row r="41" spans="1:5" ht="12.75" customHeight="1">
      <c r="A41" s="36" t="s">
        <v>52</v>
      </c>
      <c r="E41" s="37" t="s">
        <v>550</v>
      </c>
    </row>
    <row r="42" spans="1:5" ht="25.5" customHeight="1">
      <c r="A42" t="s">
        <v>53</v>
      </c>
      <c r="E42" s="35" t="s">
        <v>259</v>
      </c>
    </row>
    <row r="43" spans="1:9" ht="12.75" customHeight="1">
      <c r="A43" s="6" t="s">
        <v>43</v>
      </c>
      <c r="B43" s="6"/>
      <c r="C43" s="40" t="s">
        <v>35</v>
      </c>
      <c r="D43" s="6"/>
      <c r="E43" s="27" t="s">
        <v>276</v>
      </c>
      <c r="F43" s="6"/>
      <c r="G43" s="6"/>
      <c r="H43" s="6"/>
      <c r="I43" s="41">
        <f>0+I44+I48+I52+I56</f>
      </c>
    </row>
    <row r="44" spans="1:16" ht="12.75" customHeight="1">
      <c r="A44" s="25" t="s">
        <v>45</v>
      </c>
      <c r="B44" s="29" t="s">
        <v>40</v>
      </c>
      <c r="C44" s="29" t="s">
        <v>277</v>
      </c>
      <c r="D44" s="25" t="s">
        <v>47</v>
      </c>
      <c r="E44" s="30" t="s">
        <v>278</v>
      </c>
      <c r="F44" s="31" t="s">
        <v>230</v>
      </c>
      <c r="G44" s="32">
        <v>321.2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 customHeight="1">
      <c r="A45" s="34" t="s">
        <v>50</v>
      </c>
      <c r="E45" s="35" t="s">
        <v>529</v>
      </c>
    </row>
    <row r="46" spans="1:5" ht="12.75" customHeight="1">
      <c r="A46" s="36" t="s">
        <v>52</v>
      </c>
      <c r="E46" s="37" t="s">
        <v>549</v>
      </c>
    </row>
    <row r="47" spans="1:5" ht="51" customHeight="1">
      <c r="A47" t="s">
        <v>53</v>
      </c>
      <c r="E47" s="35" t="s">
        <v>280</v>
      </c>
    </row>
    <row r="48" spans="1:16" ht="12.75" customHeight="1">
      <c r="A48" s="25" t="s">
        <v>45</v>
      </c>
      <c r="B48" s="29" t="s">
        <v>42</v>
      </c>
      <c r="C48" s="29" t="s">
        <v>281</v>
      </c>
      <c r="D48" s="25" t="s">
        <v>47</v>
      </c>
      <c r="E48" s="30" t="s">
        <v>278</v>
      </c>
      <c r="F48" s="31" t="s">
        <v>230</v>
      </c>
      <c r="G48" s="32">
        <v>292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 customHeight="1">
      <c r="A49" s="34" t="s">
        <v>50</v>
      </c>
      <c r="E49" s="35" t="s">
        <v>551</v>
      </c>
    </row>
    <row r="50" spans="1:5" ht="12.75" customHeight="1">
      <c r="A50" s="36" t="s">
        <v>52</v>
      </c>
      <c r="E50" s="37" t="s">
        <v>519</v>
      </c>
    </row>
    <row r="51" spans="1:5" ht="51" customHeight="1">
      <c r="A51" t="s">
        <v>53</v>
      </c>
      <c r="E51" s="35" t="s">
        <v>280</v>
      </c>
    </row>
    <row r="52" spans="1:16" ht="12.75" customHeight="1">
      <c r="A52" s="25" t="s">
        <v>45</v>
      </c>
      <c r="B52" s="29" t="s">
        <v>84</v>
      </c>
      <c r="C52" s="29" t="s">
        <v>552</v>
      </c>
      <c r="D52" s="25" t="s">
        <v>187</v>
      </c>
      <c r="E52" s="30" t="s">
        <v>553</v>
      </c>
      <c r="F52" s="31" t="s">
        <v>230</v>
      </c>
      <c r="G52" s="32">
        <v>321.2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 customHeight="1">
      <c r="A53" s="34" t="s">
        <v>50</v>
      </c>
      <c r="E53" s="35" t="s">
        <v>554</v>
      </c>
    </row>
    <row r="54" spans="1:5" ht="12.75" customHeight="1">
      <c r="A54" s="36" t="s">
        <v>52</v>
      </c>
      <c r="E54" s="37" t="s">
        <v>549</v>
      </c>
    </row>
    <row r="55" spans="1:5" ht="89.25" customHeight="1">
      <c r="A55" t="s">
        <v>53</v>
      </c>
      <c r="E55" s="35" t="s">
        <v>444</v>
      </c>
    </row>
    <row r="56" spans="1:16" ht="12.75" customHeight="1">
      <c r="A56" s="25" t="s">
        <v>45</v>
      </c>
      <c r="B56" s="29" t="s">
        <v>88</v>
      </c>
      <c r="C56" s="29" t="s">
        <v>313</v>
      </c>
      <c r="D56" s="25" t="s">
        <v>47</v>
      </c>
      <c r="E56" s="30" t="s">
        <v>314</v>
      </c>
      <c r="F56" s="31" t="s">
        <v>204</v>
      </c>
      <c r="G56" s="32">
        <v>2.2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 customHeight="1">
      <c r="A57" s="34" t="s">
        <v>50</v>
      </c>
      <c r="E57" s="35" t="s">
        <v>47</v>
      </c>
    </row>
    <row r="58" spans="1:5" ht="12.75" customHeight="1">
      <c r="A58" s="36" t="s">
        <v>52</v>
      </c>
      <c r="E58" s="37" t="s">
        <v>555</v>
      </c>
    </row>
    <row r="59" spans="1:5" ht="38.25" customHeight="1">
      <c r="A59" t="s">
        <v>53</v>
      </c>
      <c r="E59" s="35" t="s">
        <v>316</v>
      </c>
    </row>
    <row r="60" spans="1:9" ht="12.75" customHeight="1">
      <c r="A60" s="6" t="s">
        <v>43</v>
      </c>
      <c r="B60" s="6"/>
      <c r="C60" s="40" t="s">
        <v>40</v>
      </c>
      <c r="D60" s="6"/>
      <c r="E60" s="27" t="s">
        <v>322</v>
      </c>
      <c r="F60" s="6"/>
      <c r="G60" s="6"/>
      <c r="H60" s="6"/>
      <c r="I60" s="41">
        <f>0+I61+I65+I69</f>
      </c>
    </row>
    <row r="61" spans="1:16" ht="12.75" customHeight="1">
      <c r="A61" s="25" t="s">
        <v>45</v>
      </c>
      <c r="B61" s="29" t="s">
        <v>90</v>
      </c>
      <c r="C61" s="29" t="s">
        <v>354</v>
      </c>
      <c r="D61" s="25" t="s">
        <v>47</v>
      </c>
      <c r="E61" s="30" t="s">
        <v>355</v>
      </c>
      <c r="F61" s="31" t="s">
        <v>204</v>
      </c>
      <c r="G61" s="32">
        <v>20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 customHeight="1">
      <c r="A62" s="34" t="s">
        <v>50</v>
      </c>
      <c r="E62" s="35" t="s">
        <v>556</v>
      </c>
    </row>
    <row r="63" spans="1:5" ht="12.75" customHeight="1">
      <c r="A63" s="36" t="s">
        <v>52</v>
      </c>
      <c r="E63" s="37" t="s">
        <v>557</v>
      </c>
    </row>
    <row r="64" spans="1:5" ht="38.25" customHeight="1">
      <c r="A64" t="s">
        <v>53</v>
      </c>
      <c r="E64" s="35" t="s">
        <v>358</v>
      </c>
    </row>
    <row r="65" spans="1:16" ht="12.75" customHeight="1">
      <c r="A65" s="25" t="s">
        <v>45</v>
      </c>
      <c r="B65" s="29" t="s">
        <v>94</v>
      </c>
      <c r="C65" s="29" t="s">
        <v>354</v>
      </c>
      <c r="D65" s="25" t="s">
        <v>187</v>
      </c>
      <c r="E65" s="30" t="s">
        <v>355</v>
      </c>
      <c r="F65" s="31" t="s">
        <v>204</v>
      </c>
      <c r="G65" s="32">
        <v>300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 customHeight="1">
      <c r="A66" s="34" t="s">
        <v>50</v>
      </c>
      <c r="E66" s="35" t="s">
        <v>558</v>
      </c>
    </row>
    <row r="67" spans="1:5" ht="12.75" customHeight="1">
      <c r="A67" s="36" t="s">
        <v>52</v>
      </c>
      <c r="E67" s="37" t="s">
        <v>559</v>
      </c>
    </row>
    <row r="68" spans="1:5" ht="38.25" customHeight="1">
      <c r="A68" t="s">
        <v>53</v>
      </c>
      <c r="E68" s="35" t="s">
        <v>358</v>
      </c>
    </row>
    <row r="69" spans="1:16" ht="12.75" customHeight="1">
      <c r="A69" s="25" t="s">
        <v>45</v>
      </c>
      <c r="B69" s="29" t="s">
        <v>98</v>
      </c>
      <c r="C69" s="29" t="s">
        <v>371</v>
      </c>
      <c r="D69" s="25" t="s">
        <v>47</v>
      </c>
      <c r="E69" s="30" t="s">
        <v>372</v>
      </c>
      <c r="F69" s="31" t="s">
        <v>204</v>
      </c>
      <c r="G69" s="32">
        <v>2.2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 customHeight="1">
      <c r="A70" s="34" t="s">
        <v>50</v>
      </c>
      <c r="E70" s="35" t="s">
        <v>47</v>
      </c>
    </row>
    <row r="71" spans="1:5" ht="12.75" customHeight="1">
      <c r="A71" s="36" t="s">
        <v>52</v>
      </c>
      <c r="E71" s="37" t="s">
        <v>555</v>
      </c>
    </row>
    <row r="72" spans="1:5" ht="12.75" customHeight="1">
      <c r="A72" t="s">
        <v>53</v>
      </c>
      <c r="E72" s="35" t="s">
        <v>373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560</v>
      </c>
      <c r="I3" s="38">
        <f>0+I8+I29+I42+I59+I88+I105+I134+I139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560</v>
      </c>
      <c r="D4" s="6"/>
      <c r="E4" s="18" t="s">
        <v>561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9" ht="12.75" customHeight="1">
      <c r="A8" s="19" t="s">
        <v>43</v>
      </c>
      <c r="B8" s="19"/>
      <c r="C8" s="26" t="s">
        <v>29</v>
      </c>
      <c r="D8" s="19"/>
      <c r="E8" s="27" t="s">
        <v>176</v>
      </c>
      <c r="F8" s="19"/>
      <c r="G8" s="19"/>
      <c r="H8" s="19"/>
      <c r="I8" s="28">
        <f>0+I9+I13+I17+I21+I25</f>
      </c>
    </row>
    <row r="9" spans="1:16" ht="12.75" customHeight="1">
      <c r="A9" s="25" t="s">
        <v>45</v>
      </c>
      <c r="B9" s="29" t="s">
        <v>29</v>
      </c>
      <c r="C9" s="29" t="s">
        <v>562</v>
      </c>
      <c r="D9" s="25" t="s">
        <v>47</v>
      </c>
      <c r="E9" s="30" t="s">
        <v>563</v>
      </c>
      <c r="F9" s="31" t="s">
        <v>204</v>
      </c>
      <c r="G9" s="32">
        <v>25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 customHeight="1">
      <c r="A10" s="34" t="s">
        <v>50</v>
      </c>
      <c r="E10" s="35" t="s">
        <v>564</v>
      </c>
    </row>
    <row r="11" spans="1:5" ht="12.75" customHeight="1">
      <c r="A11" s="36" t="s">
        <v>52</v>
      </c>
      <c r="E11" s="37" t="s">
        <v>565</v>
      </c>
    </row>
    <row r="12" spans="1:5" ht="12.75" customHeight="1">
      <c r="A12" t="s">
        <v>53</v>
      </c>
      <c r="E12" s="35" t="s">
        <v>566</v>
      </c>
    </row>
    <row r="13" spans="1:16" ht="12.75" customHeight="1">
      <c r="A13" s="25" t="s">
        <v>45</v>
      </c>
      <c r="B13" s="29" t="s">
        <v>23</v>
      </c>
      <c r="C13" s="29" t="s">
        <v>567</v>
      </c>
      <c r="D13" s="25" t="s">
        <v>47</v>
      </c>
      <c r="E13" s="30" t="s">
        <v>568</v>
      </c>
      <c r="F13" s="31" t="s">
        <v>170</v>
      </c>
      <c r="G13" s="32">
        <v>181.62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 customHeight="1">
      <c r="A14" s="34" t="s">
        <v>50</v>
      </c>
      <c r="E14" s="35" t="s">
        <v>47</v>
      </c>
    </row>
    <row r="15" spans="1:5" ht="12.75" customHeight="1">
      <c r="A15" s="36" t="s">
        <v>52</v>
      </c>
      <c r="E15" s="37" t="s">
        <v>569</v>
      </c>
    </row>
    <row r="16" spans="1:5" ht="255" customHeight="1">
      <c r="A16" t="s">
        <v>53</v>
      </c>
      <c r="E16" s="35" t="s">
        <v>411</v>
      </c>
    </row>
    <row r="17" spans="1:16" ht="12.75" customHeight="1">
      <c r="A17" s="25" t="s">
        <v>45</v>
      </c>
      <c r="B17" s="29" t="s">
        <v>22</v>
      </c>
      <c r="C17" s="29" t="s">
        <v>220</v>
      </c>
      <c r="D17" s="25" t="s">
        <v>47</v>
      </c>
      <c r="E17" s="30" t="s">
        <v>221</v>
      </c>
      <c r="F17" s="31" t="s">
        <v>170</v>
      </c>
      <c r="G17" s="32">
        <v>155.85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 customHeight="1">
      <c r="A18" s="34" t="s">
        <v>50</v>
      </c>
      <c r="E18" s="35" t="s">
        <v>47</v>
      </c>
    </row>
    <row r="19" spans="1:5" ht="12.75" customHeight="1">
      <c r="A19" s="36" t="s">
        <v>52</v>
      </c>
      <c r="E19" s="37" t="s">
        <v>570</v>
      </c>
    </row>
    <row r="20" spans="1:5" ht="165.75" customHeight="1">
      <c r="A20" t="s">
        <v>53</v>
      </c>
      <c r="E20" s="35" t="s">
        <v>223</v>
      </c>
    </row>
    <row r="21" spans="1:16" ht="12.75" customHeight="1">
      <c r="A21" s="25" t="s">
        <v>45</v>
      </c>
      <c r="B21" s="29" t="s">
        <v>33</v>
      </c>
      <c r="C21" s="29" t="s">
        <v>417</v>
      </c>
      <c r="D21" s="25" t="s">
        <v>47</v>
      </c>
      <c r="E21" s="30" t="s">
        <v>418</v>
      </c>
      <c r="F21" s="31" t="s">
        <v>170</v>
      </c>
      <c r="G21" s="32">
        <v>27.92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 customHeight="1">
      <c r="A22" s="34" t="s">
        <v>50</v>
      </c>
      <c r="E22" s="35" t="s">
        <v>571</v>
      </c>
    </row>
    <row r="23" spans="1:5" ht="12.75" customHeight="1">
      <c r="A23" s="36" t="s">
        <v>52</v>
      </c>
      <c r="E23" s="37" t="s">
        <v>572</v>
      </c>
    </row>
    <row r="24" spans="1:5" ht="191.25" customHeight="1">
      <c r="A24" t="s">
        <v>53</v>
      </c>
      <c r="E24" s="35" t="s">
        <v>420</v>
      </c>
    </row>
    <row r="25" spans="1:16" ht="12.75" customHeight="1">
      <c r="A25" s="25" t="s">
        <v>45</v>
      </c>
      <c r="B25" s="29" t="s">
        <v>35</v>
      </c>
      <c r="C25" s="29" t="s">
        <v>573</v>
      </c>
      <c r="D25" s="25" t="s">
        <v>47</v>
      </c>
      <c r="E25" s="30" t="s">
        <v>574</v>
      </c>
      <c r="F25" s="31" t="s">
        <v>170</v>
      </c>
      <c r="G25" s="32">
        <v>10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 customHeight="1">
      <c r="A26" s="34" t="s">
        <v>50</v>
      </c>
      <c r="E26" s="35" t="s">
        <v>575</v>
      </c>
    </row>
    <row r="27" spans="1:5" ht="12.75" customHeight="1">
      <c r="A27" s="36" t="s">
        <v>52</v>
      </c>
      <c r="E27" s="37" t="s">
        <v>463</v>
      </c>
    </row>
    <row r="28" spans="1:5" ht="229.5" customHeight="1">
      <c r="A28" t="s">
        <v>53</v>
      </c>
      <c r="E28" s="35" t="s">
        <v>424</v>
      </c>
    </row>
    <row r="29" spans="1:9" ht="12.75" customHeight="1">
      <c r="A29" s="6" t="s">
        <v>43</v>
      </c>
      <c r="B29" s="6"/>
      <c r="C29" s="40" t="s">
        <v>23</v>
      </c>
      <c r="D29" s="6"/>
      <c r="E29" s="27" t="s">
        <v>240</v>
      </c>
      <c r="F29" s="6"/>
      <c r="G29" s="6"/>
      <c r="H29" s="6"/>
      <c r="I29" s="41">
        <f>0+I30+I34+I38</f>
      </c>
    </row>
    <row r="30" spans="1:16" ht="12.75" customHeight="1">
      <c r="A30" s="25" t="s">
        <v>45</v>
      </c>
      <c r="B30" s="29" t="s">
        <v>37</v>
      </c>
      <c r="C30" s="29" t="s">
        <v>576</v>
      </c>
      <c r="D30" s="25" t="s">
        <v>47</v>
      </c>
      <c r="E30" s="30" t="s">
        <v>577</v>
      </c>
      <c r="F30" s="31" t="s">
        <v>204</v>
      </c>
      <c r="G30" s="32">
        <v>20.65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 customHeight="1">
      <c r="A31" s="34" t="s">
        <v>50</v>
      </c>
      <c r="E31" s="35" t="s">
        <v>578</v>
      </c>
    </row>
    <row r="32" spans="1:5" ht="12.75" customHeight="1">
      <c r="A32" s="36" t="s">
        <v>52</v>
      </c>
      <c r="E32" s="37" t="s">
        <v>579</v>
      </c>
    </row>
    <row r="33" spans="1:5" ht="114.75" customHeight="1">
      <c r="A33" t="s">
        <v>53</v>
      </c>
      <c r="E33" s="35" t="s">
        <v>249</v>
      </c>
    </row>
    <row r="34" spans="1:16" ht="12.75" customHeight="1">
      <c r="A34" s="25" t="s">
        <v>45</v>
      </c>
      <c r="B34" s="29" t="s">
        <v>71</v>
      </c>
      <c r="C34" s="29" t="s">
        <v>580</v>
      </c>
      <c r="D34" s="25" t="s">
        <v>47</v>
      </c>
      <c r="E34" s="30" t="s">
        <v>581</v>
      </c>
      <c r="F34" s="31" t="s">
        <v>170</v>
      </c>
      <c r="G34" s="32">
        <v>10.7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 customHeight="1">
      <c r="A35" s="34" t="s">
        <v>50</v>
      </c>
      <c r="E35" s="35" t="s">
        <v>582</v>
      </c>
    </row>
    <row r="36" spans="1:5" ht="12.75" customHeight="1">
      <c r="A36" s="36" t="s">
        <v>52</v>
      </c>
      <c r="E36" s="37" t="s">
        <v>583</v>
      </c>
    </row>
    <row r="37" spans="1:5" ht="293.25" customHeight="1">
      <c r="A37" t="s">
        <v>53</v>
      </c>
      <c r="E37" s="35" t="s">
        <v>584</v>
      </c>
    </row>
    <row r="38" spans="1:16" ht="12.75" customHeight="1">
      <c r="A38" s="25" t="s">
        <v>45</v>
      </c>
      <c r="B38" s="29" t="s">
        <v>76</v>
      </c>
      <c r="C38" s="29" t="s">
        <v>585</v>
      </c>
      <c r="D38" s="25" t="s">
        <v>47</v>
      </c>
      <c r="E38" s="30" t="s">
        <v>586</v>
      </c>
      <c r="F38" s="31" t="s">
        <v>402</v>
      </c>
      <c r="G38" s="32">
        <v>1.07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 customHeight="1">
      <c r="A39" s="34" t="s">
        <v>50</v>
      </c>
      <c r="E39" s="35" t="s">
        <v>587</v>
      </c>
    </row>
    <row r="40" spans="1:5" ht="12.75" customHeight="1">
      <c r="A40" s="36" t="s">
        <v>52</v>
      </c>
      <c r="E40" s="37" t="s">
        <v>588</v>
      </c>
    </row>
    <row r="41" spans="1:5" ht="191.25" customHeight="1">
      <c r="A41" t="s">
        <v>53</v>
      </c>
      <c r="E41" s="35" t="s">
        <v>589</v>
      </c>
    </row>
    <row r="42" spans="1:9" ht="12.75" customHeight="1">
      <c r="A42" s="6" t="s">
        <v>43</v>
      </c>
      <c r="B42" s="6"/>
      <c r="C42" s="40" t="s">
        <v>22</v>
      </c>
      <c r="D42" s="6"/>
      <c r="E42" s="27" t="s">
        <v>590</v>
      </c>
      <c r="F42" s="6"/>
      <c r="G42" s="6"/>
      <c r="H42" s="6"/>
      <c r="I42" s="41">
        <f>0+I43+I47+I51+I55</f>
      </c>
    </row>
    <row r="43" spans="1:16" ht="12.75" customHeight="1">
      <c r="A43" s="25" t="s">
        <v>45</v>
      </c>
      <c r="B43" s="29" t="s">
        <v>40</v>
      </c>
      <c r="C43" s="29" t="s">
        <v>591</v>
      </c>
      <c r="D43" s="25" t="s">
        <v>47</v>
      </c>
      <c r="E43" s="30" t="s">
        <v>592</v>
      </c>
      <c r="F43" s="31" t="s">
        <v>170</v>
      </c>
      <c r="G43" s="32">
        <v>7.25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 customHeight="1">
      <c r="A44" s="34" t="s">
        <v>50</v>
      </c>
      <c r="E44" s="35" t="s">
        <v>593</v>
      </c>
    </row>
    <row r="45" spans="1:5" ht="12.75" customHeight="1">
      <c r="A45" s="36" t="s">
        <v>52</v>
      </c>
      <c r="E45" s="37" t="s">
        <v>594</v>
      </c>
    </row>
    <row r="46" spans="1:5" ht="229.5" customHeight="1">
      <c r="A46" t="s">
        <v>53</v>
      </c>
      <c r="E46" s="35" t="s">
        <v>595</v>
      </c>
    </row>
    <row r="47" spans="1:16" ht="12.75" customHeight="1">
      <c r="A47" s="25" t="s">
        <v>45</v>
      </c>
      <c r="B47" s="29" t="s">
        <v>42</v>
      </c>
      <c r="C47" s="29" t="s">
        <v>596</v>
      </c>
      <c r="D47" s="25" t="s">
        <v>47</v>
      </c>
      <c r="E47" s="30" t="s">
        <v>597</v>
      </c>
      <c r="F47" s="31" t="s">
        <v>402</v>
      </c>
      <c r="G47" s="32">
        <v>1.6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 customHeight="1">
      <c r="A48" s="34" t="s">
        <v>50</v>
      </c>
      <c r="E48" s="35" t="s">
        <v>598</v>
      </c>
    </row>
    <row r="49" spans="1:5" ht="12.75" customHeight="1">
      <c r="A49" s="36" t="s">
        <v>52</v>
      </c>
      <c r="E49" s="37" t="s">
        <v>599</v>
      </c>
    </row>
    <row r="50" spans="1:5" ht="178.5" customHeight="1">
      <c r="A50" t="s">
        <v>53</v>
      </c>
      <c r="E50" s="35" t="s">
        <v>600</v>
      </c>
    </row>
    <row r="51" spans="1:16" ht="12.75" customHeight="1">
      <c r="A51" s="25" t="s">
        <v>45</v>
      </c>
      <c r="B51" s="29" t="s">
        <v>84</v>
      </c>
      <c r="C51" s="29" t="s">
        <v>601</v>
      </c>
      <c r="D51" s="25" t="s">
        <v>47</v>
      </c>
      <c r="E51" s="30" t="s">
        <v>602</v>
      </c>
      <c r="F51" s="31" t="s">
        <v>170</v>
      </c>
      <c r="G51" s="32">
        <v>24.28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 customHeight="1">
      <c r="A52" s="34" t="s">
        <v>50</v>
      </c>
      <c r="E52" s="35" t="s">
        <v>603</v>
      </c>
    </row>
    <row r="53" spans="1:5" ht="12.75" customHeight="1">
      <c r="A53" s="36" t="s">
        <v>52</v>
      </c>
      <c r="E53" s="37" t="s">
        <v>604</v>
      </c>
    </row>
    <row r="54" spans="1:5" ht="216.75" customHeight="1">
      <c r="A54" t="s">
        <v>53</v>
      </c>
      <c r="E54" s="35" t="s">
        <v>265</v>
      </c>
    </row>
    <row r="55" spans="1:16" ht="12.75" customHeight="1">
      <c r="A55" s="25" t="s">
        <v>45</v>
      </c>
      <c r="B55" s="29" t="s">
        <v>88</v>
      </c>
      <c r="C55" s="29" t="s">
        <v>605</v>
      </c>
      <c r="D55" s="25" t="s">
        <v>47</v>
      </c>
      <c r="E55" s="30" t="s">
        <v>606</v>
      </c>
      <c r="F55" s="31" t="s">
        <v>402</v>
      </c>
      <c r="G55" s="32">
        <v>3.88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 customHeight="1">
      <c r="A56" s="34" t="s">
        <v>50</v>
      </c>
      <c r="E56" s="35" t="s">
        <v>607</v>
      </c>
    </row>
    <row r="57" spans="1:5" ht="12.75" customHeight="1">
      <c r="A57" s="36" t="s">
        <v>52</v>
      </c>
      <c r="E57" s="37" t="s">
        <v>608</v>
      </c>
    </row>
    <row r="58" spans="1:5" ht="178.5" customHeight="1">
      <c r="A58" t="s">
        <v>53</v>
      </c>
      <c r="E58" s="35" t="s">
        <v>609</v>
      </c>
    </row>
    <row r="59" spans="1:9" ht="12.75" customHeight="1">
      <c r="A59" s="6" t="s">
        <v>43</v>
      </c>
      <c r="B59" s="6"/>
      <c r="C59" s="40" t="s">
        <v>33</v>
      </c>
      <c r="D59" s="6"/>
      <c r="E59" s="27" t="s">
        <v>260</v>
      </c>
      <c r="F59" s="6"/>
      <c r="G59" s="6"/>
      <c r="H59" s="6"/>
      <c r="I59" s="41">
        <f>0+I60+I64+I68+I72+I76+I80+I84</f>
      </c>
    </row>
    <row r="60" spans="1:16" ht="12.75" customHeight="1">
      <c r="A60" s="25" t="s">
        <v>45</v>
      </c>
      <c r="B60" s="29" t="s">
        <v>90</v>
      </c>
      <c r="C60" s="29" t="s">
        <v>610</v>
      </c>
      <c r="D60" s="25" t="s">
        <v>47</v>
      </c>
      <c r="E60" s="30" t="s">
        <v>611</v>
      </c>
      <c r="F60" s="31" t="s">
        <v>170</v>
      </c>
      <c r="G60" s="32">
        <v>42.08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 customHeight="1">
      <c r="A61" s="34" t="s">
        <v>50</v>
      </c>
      <c r="E61" s="35" t="s">
        <v>612</v>
      </c>
    </row>
    <row r="62" spans="1:5" ht="12.75" customHeight="1">
      <c r="A62" s="36" t="s">
        <v>52</v>
      </c>
      <c r="E62" s="37" t="s">
        <v>613</v>
      </c>
    </row>
    <row r="63" spans="1:5" ht="216.75" customHeight="1">
      <c r="A63" t="s">
        <v>53</v>
      </c>
      <c r="E63" s="35" t="s">
        <v>265</v>
      </c>
    </row>
    <row r="64" spans="1:16" ht="12.75" customHeight="1">
      <c r="A64" s="25" t="s">
        <v>45</v>
      </c>
      <c r="B64" s="29" t="s">
        <v>94</v>
      </c>
      <c r="C64" s="29" t="s">
        <v>614</v>
      </c>
      <c r="D64" s="25" t="s">
        <v>47</v>
      </c>
      <c r="E64" s="30" t="s">
        <v>615</v>
      </c>
      <c r="F64" s="31" t="s">
        <v>402</v>
      </c>
      <c r="G64" s="32">
        <v>6.73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 customHeight="1">
      <c r="A65" s="34" t="s">
        <v>50</v>
      </c>
      <c r="E65" s="35" t="s">
        <v>607</v>
      </c>
    </row>
    <row r="66" spans="1:5" ht="12.75" customHeight="1">
      <c r="A66" s="36" t="s">
        <v>52</v>
      </c>
      <c r="E66" s="37" t="s">
        <v>616</v>
      </c>
    </row>
    <row r="67" spans="1:5" ht="178.5" customHeight="1">
      <c r="A67" t="s">
        <v>53</v>
      </c>
      <c r="E67" s="35" t="s">
        <v>617</v>
      </c>
    </row>
    <row r="68" spans="1:16" ht="12.75" customHeight="1">
      <c r="A68" s="25" t="s">
        <v>45</v>
      </c>
      <c r="B68" s="29" t="s">
        <v>98</v>
      </c>
      <c r="C68" s="29" t="s">
        <v>618</v>
      </c>
      <c r="D68" s="25" t="s">
        <v>47</v>
      </c>
      <c r="E68" s="30" t="s">
        <v>619</v>
      </c>
      <c r="F68" s="31" t="s">
        <v>170</v>
      </c>
      <c r="G68" s="32">
        <v>0.48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 customHeight="1">
      <c r="A69" s="34" t="s">
        <v>50</v>
      </c>
      <c r="E69" s="35" t="s">
        <v>620</v>
      </c>
    </row>
    <row r="70" spans="1:5" ht="12.75" customHeight="1">
      <c r="A70" s="36" t="s">
        <v>52</v>
      </c>
      <c r="E70" s="37" t="s">
        <v>621</v>
      </c>
    </row>
    <row r="71" spans="1:5" ht="153" customHeight="1">
      <c r="A71" t="s">
        <v>53</v>
      </c>
      <c r="E71" s="35" t="s">
        <v>622</v>
      </c>
    </row>
    <row r="72" spans="1:16" ht="12.75" customHeight="1">
      <c r="A72" s="25" t="s">
        <v>45</v>
      </c>
      <c r="B72" s="29" t="s">
        <v>102</v>
      </c>
      <c r="C72" s="29" t="s">
        <v>261</v>
      </c>
      <c r="D72" s="25" t="s">
        <v>47</v>
      </c>
      <c r="E72" s="30" t="s">
        <v>262</v>
      </c>
      <c r="F72" s="31" t="s">
        <v>170</v>
      </c>
      <c r="G72" s="32">
        <v>6.82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 customHeight="1">
      <c r="A73" s="34" t="s">
        <v>50</v>
      </c>
      <c r="E73" s="35" t="s">
        <v>623</v>
      </c>
    </row>
    <row r="74" spans="1:5" ht="12.75" customHeight="1">
      <c r="A74" s="36" t="s">
        <v>52</v>
      </c>
      <c r="E74" s="37" t="s">
        <v>624</v>
      </c>
    </row>
    <row r="75" spans="1:5" ht="216.75" customHeight="1">
      <c r="A75" t="s">
        <v>53</v>
      </c>
      <c r="E75" s="35" t="s">
        <v>265</v>
      </c>
    </row>
    <row r="76" spans="1:16" ht="12.75" customHeight="1">
      <c r="A76" s="25" t="s">
        <v>45</v>
      </c>
      <c r="B76" s="29" t="s">
        <v>106</v>
      </c>
      <c r="C76" s="29" t="s">
        <v>625</v>
      </c>
      <c r="D76" s="25" t="s">
        <v>47</v>
      </c>
      <c r="E76" s="30" t="s">
        <v>626</v>
      </c>
      <c r="F76" s="31" t="s">
        <v>170</v>
      </c>
      <c r="G76" s="32">
        <v>36.63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 customHeight="1">
      <c r="A77" s="34" t="s">
        <v>50</v>
      </c>
      <c r="E77" s="35" t="s">
        <v>627</v>
      </c>
    </row>
    <row r="78" spans="1:5" ht="12.75" customHeight="1">
      <c r="A78" s="36" t="s">
        <v>52</v>
      </c>
      <c r="E78" s="37" t="s">
        <v>628</v>
      </c>
    </row>
    <row r="79" spans="1:5" ht="25.5" customHeight="1">
      <c r="A79" t="s">
        <v>53</v>
      </c>
      <c r="E79" s="35" t="s">
        <v>259</v>
      </c>
    </row>
    <row r="80" spans="1:16" ht="12.75" customHeight="1">
      <c r="A80" s="25" t="s">
        <v>45</v>
      </c>
      <c r="B80" s="29" t="s">
        <v>111</v>
      </c>
      <c r="C80" s="29" t="s">
        <v>629</v>
      </c>
      <c r="D80" s="25" t="s">
        <v>47</v>
      </c>
      <c r="E80" s="30" t="s">
        <v>630</v>
      </c>
      <c r="F80" s="31" t="s">
        <v>170</v>
      </c>
      <c r="G80" s="32">
        <v>2.94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 customHeight="1">
      <c r="A81" s="34" t="s">
        <v>50</v>
      </c>
      <c r="E81" s="35" t="s">
        <v>631</v>
      </c>
    </row>
    <row r="82" spans="1:5" ht="12.75" customHeight="1">
      <c r="A82" s="36" t="s">
        <v>52</v>
      </c>
      <c r="E82" s="37" t="s">
        <v>632</v>
      </c>
    </row>
    <row r="83" spans="1:5" ht="178.5" customHeight="1">
      <c r="A83" t="s">
        <v>53</v>
      </c>
      <c r="E83" s="35" t="s">
        <v>633</v>
      </c>
    </row>
    <row r="84" spans="1:16" ht="12.75" customHeight="1">
      <c r="A84" s="25" t="s">
        <v>45</v>
      </c>
      <c r="B84" s="29" t="s">
        <v>115</v>
      </c>
      <c r="C84" s="29" t="s">
        <v>634</v>
      </c>
      <c r="D84" s="25" t="s">
        <v>47</v>
      </c>
      <c r="E84" s="30" t="s">
        <v>635</v>
      </c>
      <c r="F84" s="31" t="s">
        <v>170</v>
      </c>
      <c r="G84" s="32">
        <v>69.17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 customHeight="1">
      <c r="A85" s="34" t="s">
        <v>50</v>
      </c>
      <c r="E85" s="35" t="s">
        <v>636</v>
      </c>
    </row>
    <row r="86" spans="1:5" ht="12.75" customHeight="1">
      <c r="A86" s="36" t="s">
        <v>52</v>
      </c>
      <c r="E86" s="37" t="s">
        <v>637</v>
      </c>
    </row>
    <row r="87" spans="1:5" ht="102" customHeight="1">
      <c r="A87" t="s">
        <v>53</v>
      </c>
      <c r="E87" s="35" t="s">
        <v>638</v>
      </c>
    </row>
    <row r="88" spans="1:9" ht="12.75" customHeight="1">
      <c r="A88" s="6" t="s">
        <v>43</v>
      </c>
      <c r="B88" s="6"/>
      <c r="C88" s="40" t="s">
        <v>35</v>
      </c>
      <c r="D88" s="6"/>
      <c r="E88" s="27" t="s">
        <v>276</v>
      </c>
      <c r="F88" s="6"/>
      <c r="G88" s="6"/>
      <c r="H88" s="6"/>
      <c r="I88" s="41">
        <f>0+I89+I93+I97+I101</f>
      </c>
    </row>
    <row r="89" spans="1:16" ht="12.75" customHeight="1">
      <c r="A89" s="25" t="s">
        <v>45</v>
      </c>
      <c r="B89" s="29" t="s">
        <v>119</v>
      </c>
      <c r="C89" s="29" t="s">
        <v>639</v>
      </c>
      <c r="D89" s="25" t="s">
        <v>47</v>
      </c>
      <c r="E89" s="30" t="s">
        <v>640</v>
      </c>
      <c r="F89" s="31" t="s">
        <v>230</v>
      </c>
      <c r="G89" s="32">
        <v>141.83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 customHeight="1">
      <c r="A90" s="34" t="s">
        <v>50</v>
      </c>
      <c r="E90" s="35" t="s">
        <v>47</v>
      </c>
    </row>
    <row r="91" spans="1:5" ht="12.75" customHeight="1">
      <c r="A91" s="36" t="s">
        <v>52</v>
      </c>
      <c r="E91" s="37" t="s">
        <v>641</v>
      </c>
    </row>
    <row r="92" spans="1:5" ht="51" customHeight="1">
      <c r="A92" t="s">
        <v>53</v>
      </c>
      <c r="E92" s="35" t="s">
        <v>295</v>
      </c>
    </row>
    <row r="93" spans="1:16" ht="12.75" customHeight="1">
      <c r="A93" s="25" t="s">
        <v>45</v>
      </c>
      <c r="B93" s="29" t="s">
        <v>124</v>
      </c>
      <c r="C93" s="29" t="s">
        <v>300</v>
      </c>
      <c r="D93" s="25" t="s">
        <v>47</v>
      </c>
      <c r="E93" s="30" t="s">
        <v>301</v>
      </c>
      <c r="F93" s="31" t="s">
        <v>230</v>
      </c>
      <c r="G93" s="32">
        <v>70.92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 customHeight="1">
      <c r="A94" s="34" t="s">
        <v>50</v>
      </c>
      <c r="E94" s="35" t="s">
        <v>47</v>
      </c>
    </row>
    <row r="95" spans="1:5" ht="12.75" customHeight="1">
      <c r="A95" s="36" t="s">
        <v>52</v>
      </c>
      <c r="E95" s="37" t="s">
        <v>642</v>
      </c>
    </row>
    <row r="96" spans="1:5" ht="89.25" customHeight="1">
      <c r="A96" t="s">
        <v>53</v>
      </c>
      <c r="E96" s="35" t="s">
        <v>303</v>
      </c>
    </row>
    <row r="97" spans="1:16" ht="12.75" customHeight="1">
      <c r="A97" s="25" t="s">
        <v>45</v>
      </c>
      <c r="B97" s="29" t="s">
        <v>132</v>
      </c>
      <c r="C97" s="29" t="s">
        <v>305</v>
      </c>
      <c r="D97" s="25" t="s">
        <v>47</v>
      </c>
      <c r="E97" s="30" t="s">
        <v>306</v>
      </c>
      <c r="F97" s="31" t="s">
        <v>230</v>
      </c>
      <c r="G97" s="32">
        <v>70.92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 customHeight="1">
      <c r="A98" s="34" t="s">
        <v>50</v>
      </c>
      <c r="E98" s="35" t="s">
        <v>47</v>
      </c>
    </row>
    <row r="99" spans="1:5" ht="12.75" customHeight="1">
      <c r="A99" s="36" t="s">
        <v>52</v>
      </c>
      <c r="E99" s="37" t="s">
        <v>642</v>
      </c>
    </row>
    <row r="100" spans="1:5" ht="89.25" customHeight="1">
      <c r="A100" t="s">
        <v>53</v>
      </c>
      <c r="E100" s="35" t="s">
        <v>303</v>
      </c>
    </row>
    <row r="101" spans="1:16" ht="12.75" customHeight="1">
      <c r="A101" s="25" t="s">
        <v>45</v>
      </c>
      <c r="B101" s="29" t="s">
        <v>135</v>
      </c>
      <c r="C101" s="29" t="s">
        <v>643</v>
      </c>
      <c r="D101" s="25" t="s">
        <v>47</v>
      </c>
      <c r="E101" s="30" t="s">
        <v>644</v>
      </c>
      <c r="F101" s="31" t="s">
        <v>230</v>
      </c>
      <c r="G101" s="32">
        <v>70.92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12.75" customHeight="1">
      <c r="A102" s="34" t="s">
        <v>50</v>
      </c>
      <c r="E102" s="35" t="s">
        <v>47</v>
      </c>
    </row>
    <row r="103" spans="1:5" ht="12.75" customHeight="1">
      <c r="A103" s="36" t="s">
        <v>52</v>
      </c>
      <c r="E103" s="37" t="s">
        <v>642</v>
      </c>
    </row>
    <row r="104" spans="1:5" ht="89.25" customHeight="1">
      <c r="A104" t="s">
        <v>53</v>
      </c>
      <c r="E104" s="35" t="s">
        <v>303</v>
      </c>
    </row>
    <row r="105" spans="1:9" ht="12.75" customHeight="1">
      <c r="A105" s="6" t="s">
        <v>43</v>
      </c>
      <c r="B105" s="6"/>
      <c r="C105" s="40" t="s">
        <v>71</v>
      </c>
      <c r="D105" s="6"/>
      <c r="E105" s="27" t="s">
        <v>645</v>
      </c>
      <c r="F105" s="6"/>
      <c r="G105" s="6"/>
      <c r="H105" s="6"/>
      <c r="I105" s="41">
        <f>0+I106+I110+I114+I118+I122+I126+I130</f>
      </c>
    </row>
    <row r="106" spans="1:16" ht="12.75" customHeight="1">
      <c r="A106" s="25" t="s">
        <v>45</v>
      </c>
      <c r="B106" s="29" t="s">
        <v>140</v>
      </c>
      <c r="C106" s="29" t="s">
        <v>646</v>
      </c>
      <c r="D106" s="25" t="s">
        <v>47</v>
      </c>
      <c r="E106" s="30" t="s">
        <v>647</v>
      </c>
      <c r="F106" s="31" t="s">
        <v>230</v>
      </c>
      <c r="G106" s="32">
        <v>31.68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 customHeight="1">
      <c r="A107" s="34" t="s">
        <v>50</v>
      </c>
      <c r="E107" s="35" t="s">
        <v>648</v>
      </c>
    </row>
    <row r="108" spans="1:5" ht="12.75" customHeight="1">
      <c r="A108" s="36" t="s">
        <v>52</v>
      </c>
      <c r="E108" s="37" t="s">
        <v>649</v>
      </c>
    </row>
    <row r="109" spans="1:5" ht="140.25" customHeight="1">
      <c r="A109" t="s">
        <v>53</v>
      </c>
      <c r="E109" s="35" t="s">
        <v>650</v>
      </c>
    </row>
    <row r="110" spans="1:16" ht="12.75" customHeight="1">
      <c r="A110" s="25" t="s">
        <v>45</v>
      </c>
      <c r="B110" s="29" t="s">
        <v>144</v>
      </c>
      <c r="C110" s="29" t="s">
        <v>651</v>
      </c>
      <c r="D110" s="25" t="s">
        <v>47</v>
      </c>
      <c r="E110" s="30" t="s">
        <v>652</v>
      </c>
      <c r="F110" s="31" t="s">
        <v>230</v>
      </c>
      <c r="G110" s="32">
        <v>38.34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 customHeight="1">
      <c r="A111" s="34" t="s">
        <v>50</v>
      </c>
      <c r="E111" s="35" t="s">
        <v>653</v>
      </c>
    </row>
    <row r="112" spans="1:5" ht="12.75" customHeight="1">
      <c r="A112" s="36" t="s">
        <v>52</v>
      </c>
      <c r="E112" s="37" t="s">
        <v>654</v>
      </c>
    </row>
    <row r="113" spans="1:5" ht="140.25" customHeight="1">
      <c r="A113" t="s">
        <v>53</v>
      </c>
      <c r="E113" s="35" t="s">
        <v>650</v>
      </c>
    </row>
    <row r="114" spans="1:16" ht="12.75" customHeight="1">
      <c r="A114" s="25" t="s">
        <v>45</v>
      </c>
      <c r="B114" s="29" t="s">
        <v>147</v>
      </c>
      <c r="C114" s="29" t="s">
        <v>655</v>
      </c>
      <c r="D114" s="25" t="s">
        <v>47</v>
      </c>
      <c r="E114" s="30" t="s">
        <v>656</v>
      </c>
      <c r="F114" s="31" t="s">
        <v>230</v>
      </c>
      <c r="G114" s="32">
        <v>21.42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 customHeight="1">
      <c r="A115" s="34" t="s">
        <v>50</v>
      </c>
      <c r="E115" s="35" t="s">
        <v>657</v>
      </c>
    </row>
    <row r="116" spans="1:5" ht="12.75" customHeight="1">
      <c r="A116" s="36" t="s">
        <v>52</v>
      </c>
      <c r="E116" s="37" t="s">
        <v>658</v>
      </c>
    </row>
    <row r="117" spans="1:5" ht="140.25" customHeight="1">
      <c r="A117" t="s">
        <v>53</v>
      </c>
      <c r="E117" s="35" t="s">
        <v>659</v>
      </c>
    </row>
    <row r="118" spans="1:16" ht="12.75" customHeight="1">
      <c r="A118" s="25" t="s">
        <v>45</v>
      </c>
      <c r="B118" s="29" t="s">
        <v>151</v>
      </c>
      <c r="C118" s="29" t="s">
        <v>660</v>
      </c>
      <c r="D118" s="25" t="s">
        <v>47</v>
      </c>
      <c r="E118" s="30" t="s">
        <v>661</v>
      </c>
      <c r="F118" s="31" t="s">
        <v>230</v>
      </c>
      <c r="G118" s="32">
        <v>114.94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 customHeight="1">
      <c r="A119" s="34" t="s">
        <v>50</v>
      </c>
      <c r="E119" s="35" t="s">
        <v>662</v>
      </c>
    </row>
    <row r="120" spans="1:5" ht="12.75" customHeight="1">
      <c r="A120" s="36" t="s">
        <v>52</v>
      </c>
      <c r="E120" s="37" t="s">
        <v>663</v>
      </c>
    </row>
    <row r="121" spans="1:5" ht="153" customHeight="1">
      <c r="A121" t="s">
        <v>53</v>
      </c>
      <c r="E121" s="35" t="s">
        <v>664</v>
      </c>
    </row>
    <row r="122" spans="1:16" ht="12.75" customHeight="1">
      <c r="A122" s="25" t="s">
        <v>45</v>
      </c>
      <c r="B122" s="29" t="s">
        <v>155</v>
      </c>
      <c r="C122" s="29" t="s">
        <v>665</v>
      </c>
      <c r="D122" s="25" t="s">
        <v>47</v>
      </c>
      <c r="E122" s="30" t="s">
        <v>666</v>
      </c>
      <c r="F122" s="31" t="s">
        <v>230</v>
      </c>
      <c r="G122" s="32">
        <v>152.41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 customHeight="1">
      <c r="A123" s="34" t="s">
        <v>50</v>
      </c>
      <c r="E123" s="35" t="s">
        <v>667</v>
      </c>
    </row>
    <row r="124" spans="1:5" ht="12.75" customHeight="1">
      <c r="A124" s="36" t="s">
        <v>52</v>
      </c>
      <c r="E124" s="37" t="s">
        <v>668</v>
      </c>
    </row>
    <row r="125" spans="1:5" ht="38.25" customHeight="1">
      <c r="A125" t="s">
        <v>53</v>
      </c>
      <c r="E125" s="35" t="s">
        <v>669</v>
      </c>
    </row>
    <row r="126" spans="1:16" ht="12.75" customHeight="1">
      <c r="A126" s="25" t="s">
        <v>45</v>
      </c>
      <c r="B126" s="29" t="s">
        <v>160</v>
      </c>
      <c r="C126" s="29" t="s">
        <v>670</v>
      </c>
      <c r="D126" s="25" t="s">
        <v>47</v>
      </c>
      <c r="E126" s="30" t="s">
        <v>671</v>
      </c>
      <c r="F126" s="31" t="s">
        <v>230</v>
      </c>
      <c r="G126" s="32">
        <v>70.92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 customHeight="1">
      <c r="A127" s="34" t="s">
        <v>50</v>
      </c>
      <c r="E127" s="35" t="s">
        <v>672</v>
      </c>
    </row>
    <row r="128" spans="1:5" ht="12.75" customHeight="1">
      <c r="A128" s="36" t="s">
        <v>52</v>
      </c>
      <c r="E128" s="37" t="s">
        <v>642</v>
      </c>
    </row>
    <row r="129" spans="1:5" ht="12.75" customHeight="1">
      <c r="A129" t="s">
        <v>53</v>
      </c>
      <c r="E129" s="35" t="s">
        <v>673</v>
      </c>
    </row>
    <row r="130" spans="1:16" ht="12.75" customHeight="1">
      <c r="A130" s="25" t="s">
        <v>45</v>
      </c>
      <c r="B130" s="29" t="s">
        <v>128</v>
      </c>
      <c r="C130" s="29" t="s">
        <v>674</v>
      </c>
      <c r="D130" s="25" t="s">
        <v>47</v>
      </c>
      <c r="E130" s="30" t="s">
        <v>675</v>
      </c>
      <c r="F130" s="31" t="s">
        <v>230</v>
      </c>
      <c r="G130" s="32">
        <v>43.95</v>
      </c>
      <c r="H130" s="33">
        <v>0</v>
      </c>
      <c r="I130" s="33">
        <f>ROUND(ROUND(H130,2)*ROUND(G130,3),2)</f>
      </c>
      <c r="O130">
        <f>(I130*21)/100</f>
      </c>
      <c r="P130" t="s">
        <v>23</v>
      </c>
    </row>
    <row r="131" spans="1:5" ht="12.75" customHeight="1">
      <c r="A131" s="34" t="s">
        <v>50</v>
      </c>
      <c r="E131" s="35" t="s">
        <v>676</v>
      </c>
    </row>
    <row r="132" spans="1:5" ht="12.75" customHeight="1">
      <c r="A132" s="36" t="s">
        <v>52</v>
      </c>
      <c r="E132" s="37" t="s">
        <v>677</v>
      </c>
    </row>
    <row r="133" spans="1:5" ht="12.75" customHeight="1">
      <c r="A133" t="s">
        <v>53</v>
      </c>
      <c r="E133" s="35" t="s">
        <v>673</v>
      </c>
    </row>
    <row r="134" spans="1:9" ht="12.75" customHeight="1">
      <c r="A134" s="6" t="s">
        <v>43</v>
      </c>
      <c r="B134" s="6"/>
      <c r="C134" s="40" t="s">
        <v>76</v>
      </c>
      <c r="D134" s="6"/>
      <c r="E134" s="27" t="s">
        <v>317</v>
      </c>
      <c r="F134" s="6"/>
      <c r="G134" s="6"/>
      <c r="H134" s="6"/>
      <c r="I134" s="41">
        <f>0+I135</f>
      </c>
    </row>
    <row r="135" spans="1:16" ht="12.75" customHeight="1">
      <c r="A135" s="25" t="s">
        <v>45</v>
      </c>
      <c r="B135" s="29" t="s">
        <v>299</v>
      </c>
      <c r="C135" s="29" t="s">
        <v>678</v>
      </c>
      <c r="D135" s="25" t="s">
        <v>73</v>
      </c>
      <c r="E135" s="30" t="s">
        <v>679</v>
      </c>
      <c r="F135" s="31" t="s">
        <v>204</v>
      </c>
      <c r="G135" s="32">
        <v>8.51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12.75" customHeight="1">
      <c r="A136" s="34" t="s">
        <v>50</v>
      </c>
      <c r="E136" s="35" t="s">
        <v>680</v>
      </c>
    </row>
    <row r="137" spans="1:5" ht="12.75" customHeight="1">
      <c r="A137" s="36" t="s">
        <v>52</v>
      </c>
      <c r="E137" s="37" t="s">
        <v>681</v>
      </c>
    </row>
    <row r="138" spans="1:5" ht="89.25" customHeight="1">
      <c r="A138" t="s">
        <v>53</v>
      </c>
      <c r="E138" s="35" t="s">
        <v>682</v>
      </c>
    </row>
    <row r="139" spans="1:9" ht="12.75" customHeight="1">
      <c r="A139" s="6" t="s">
        <v>43</v>
      </c>
      <c r="B139" s="6"/>
      <c r="C139" s="40" t="s">
        <v>40</v>
      </c>
      <c r="D139" s="6"/>
      <c r="E139" s="27" t="s">
        <v>322</v>
      </c>
      <c r="F139" s="6"/>
      <c r="G139" s="6"/>
      <c r="H139" s="6"/>
      <c r="I139" s="41">
        <f>0+I140+I144+I148+I152+I156+I160+I164+I168+I172</f>
      </c>
    </row>
    <row r="140" spans="1:16" ht="12.75" customHeight="1">
      <c r="A140" s="25" t="s">
        <v>45</v>
      </c>
      <c r="B140" s="29" t="s">
        <v>304</v>
      </c>
      <c r="C140" s="29" t="s">
        <v>683</v>
      </c>
      <c r="D140" s="25" t="s">
        <v>47</v>
      </c>
      <c r="E140" s="30" t="s">
        <v>684</v>
      </c>
      <c r="F140" s="31" t="s">
        <v>204</v>
      </c>
      <c r="G140" s="32">
        <v>26</v>
      </c>
      <c r="H140" s="33">
        <v>0</v>
      </c>
      <c r="I140" s="33">
        <f>ROUND(ROUND(H140,2)*ROUND(G140,3),2)</f>
      </c>
      <c r="O140">
        <f>(I140*21)/100</f>
      </c>
      <c r="P140" t="s">
        <v>23</v>
      </c>
    </row>
    <row r="141" spans="1:5" ht="12.75" customHeight="1">
      <c r="A141" s="34" t="s">
        <v>50</v>
      </c>
      <c r="E141" s="35" t="s">
        <v>685</v>
      </c>
    </row>
    <row r="142" spans="1:5" ht="12.75" customHeight="1">
      <c r="A142" s="36" t="s">
        <v>52</v>
      </c>
      <c r="E142" s="37" t="s">
        <v>686</v>
      </c>
    </row>
    <row r="143" spans="1:5" ht="51" customHeight="1">
      <c r="A143" t="s">
        <v>53</v>
      </c>
      <c r="E143" s="35" t="s">
        <v>687</v>
      </c>
    </row>
    <row r="144" spans="1:16" ht="12.75" customHeight="1">
      <c r="A144" s="25" t="s">
        <v>45</v>
      </c>
      <c r="B144" s="29" t="s">
        <v>308</v>
      </c>
      <c r="C144" s="29" t="s">
        <v>688</v>
      </c>
      <c r="D144" s="25" t="s">
        <v>47</v>
      </c>
      <c r="E144" s="30" t="s">
        <v>689</v>
      </c>
      <c r="F144" s="31" t="s">
        <v>122</v>
      </c>
      <c r="G144" s="32">
        <v>2</v>
      </c>
      <c r="H144" s="33">
        <v>0</v>
      </c>
      <c r="I144" s="33">
        <f>ROUND(ROUND(H144,2)*ROUND(G144,3),2)</f>
      </c>
      <c r="O144">
        <f>(I144*21)/100</f>
      </c>
      <c r="P144" t="s">
        <v>23</v>
      </c>
    </row>
    <row r="145" spans="1:5" ht="12.75" customHeight="1">
      <c r="A145" s="34" t="s">
        <v>50</v>
      </c>
      <c r="E145" s="35" t="s">
        <v>47</v>
      </c>
    </row>
    <row r="146" spans="1:5" ht="12.75" customHeight="1">
      <c r="A146" s="36" t="s">
        <v>52</v>
      </c>
      <c r="E146" s="37" t="s">
        <v>471</v>
      </c>
    </row>
    <row r="147" spans="1:5" ht="12.75" customHeight="1">
      <c r="A147" t="s">
        <v>53</v>
      </c>
      <c r="E147" s="35" t="s">
        <v>690</v>
      </c>
    </row>
    <row r="148" spans="1:16" ht="12.75" customHeight="1">
      <c r="A148" s="25" t="s">
        <v>45</v>
      </c>
      <c r="B148" s="29" t="s">
        <v>312</v>
      </c>
      <c r="C148" s="29" t="s">
        <v>691</v>
      </c>
      <c r="D148" s="25" t="s">
        <v>47</v>
      </c>
      <c r="E148" s="30" t="s">
        <v>692</v>
      </c>
      <c r="F148" s="31" t="s">
        <v>204</v>
      </c>
      <c r="G148" s="32">
        <v>23.4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 customHeight="1">
      <c r="A149" s="34" t="s">
        <v>50</v>
      </c>
      <c r="E149" s="35" t="s">
        <v>693</v>
      </c>
    </row>
    <row r="150" spans="1:5" ht="12.75" customHeight="1">
      <c r="A150" s="36" t="s">
        <v>52</v>
      </c>
      <c r="E150" s="37" t="s">
        <v>694</v>
      </c>
    </row>
    <row r="151" spans="1:5" ht="38.25" customHeight="1">
      <c r="A151" t="s">
        <v>53</v>
      </c>
      <c r="E151" s="35" t="s">
        <v>537</v>
      </c>
    </row>
    <row r="152" spans="1:16" ht="12.75" customHeight="1">
      <c r="A152" s="25" t="s">
        <v>45</v>
      </c>
      <c r="B152" s="29" t="s">
        <v>318</v>
      </c>
      <c r="C152" s="29" t="s">
        <v>371</v>
      </c>
      <c r="D152" s="25" t="s">
        <v>47</v>
      </c>
      <c r="E152" s="30" t="s">
        <v>372</v>
      </c>
      <c r="F152" s="31" t="s">
        <v>204</v>
      </c>
      <c r="G152" s="32">
        <v>15.95</v>
      </c>
      <c r="H152" s="33">
        <v>0</v>
      </c>
      <c r="I152" s="33">
        <f>ROUND(ROUND(H152,2)*ROUND(G152,3),2)</f>
      </c>
      <c r="O152">
        <f>(I152*21)/100</f>
      </c>
      <c r="P152" t="s">
        <v>23</v>
      </c>
    </row>
    <row r="153" spans="1:5" ht="12.75" customHeight="1">
      <c r="A153" s="34" t="s">
        <v>50</v>
      </c>
      <c r="E153" s="35" t="s">
        <v>47</v>
      </c>
    </row>
    <row r="154" spans="1:5" ht="12.75" customHeight="1">
      <c r="A154" s="36" t="s">
        <v>52</v>
      </c>
      <c r="E154" s="37" t="s">
        <v>695</v>
      </c>
    </row>
    <row r="155" spans="1:5" ht="12.75" customHeight="1">
      <c r="A155" t="s">
        <v>53</v>
      </c>
      <c r="E155" s="35" t="s">
        <v>373</v>
      </c>
    </row>
    <row r="156" spans="1:16" ht="12.75" customHeight="1">
      <c r="A156" s="25" t="s">
        <v>45</v>
      </c>
      <c r="B156" s="29" t="s">
        <v>323</v>
      </c>
      <c r="C156" s="29" t="s">
        <v>696</v>
      </c>
      <c r="D156" s="25" t="s">
        <v>47</v>
      </c>
      <c r="E156" s="30" t="s">
        <v>697</v>
      </c>
      <c r="F156" s="31" t="s">
        <v>170</v>
      </c>
      <c r="G156" s="32">
        <v>0.07</v>
      </c>
      <c r="H156" s="33">
        <v>0</v>
      </c>
      <c r="I156" s="33">
        <f>ROUND(ROUND(H156,2)*ROUND(G156,3),2)</f>
      </c>
      <c r="O156">
        <f>(I156*21)/100</f>
      </c>
      <c r="P156" t="s">
        <v>23</v>
      </c>
    </row>
    <row r="157" spans="1:5" ht="12.75" customHeight="1">
      <c r="A157" s="34" t="s">
        <v>50</v>
      </c>
      <c r="E157" s="35" t="s">
        <v>698</v>
      </c>
    </row>
    <row r="158" spans="1:5" ht="12.75" customHeight="1">
      <c r="A158" s="36" t="s">
        <v>52</v>
      </c>
      <c r="E158" s="37" t="s">
        <v>699</v>
      </c>
    </row>
    <row r="159" spans="1:5" ht="25.5" customHeight="1">
      <c r="A159" t="s">
        <v>53</v>
      </c>
      <c r="E159" s="35" t="s">
        <v>700</v>
      </c>
    </row>
    <row r="160" spans="1:16" ht="12.75" customHeight="1">
      <c r="A160" s="25" t="s">
        <v>45</v>
      </c>
      <c r="B160" s="29" t="s">
        <v>328</v>
      </c>
      <c r="C160" s="29" t="s">
        <v>701</v>
      </c>
      <c r="D160" s="25" t="s">
        <v>47</v>
      </c>
      <c r="E160" s="30" t="s">
        <v>702</v>
      </c>
      <c r="F160" s="31" t="s">
        <v>703</v>
      </c>
      <c r="G160" s="32">
        <v>145.86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12.75" customHeight="1">
      <c r="A161" s="34" t="s">
        <v>50</v>
      </c>
      <c r="E161" s="35" t="s">
        <v>704</v>
      </c>
    </row>
    <row r="162" spans="1:5" ht="12.75" customHeight="1">
      <c r="A162" s="36" t="s">
        <v>52</v>
      </c>
      <c r="E162" s="37" t="s">
        <v>705</v>
      </c>
    </row>
    <row r="163" spans="1:5" ht="331.5" customHeight="1">
      <c r="A163" t="s">
        <v>53</v>
      </c>
      <c r="E163" s="35" t="s">
        <v>706</v>
      </c>
    </row>
    <row r="164" spans="1:16" ht="12.75" customHeight="1">
      <c r="A164" s="25" t="s">
        <v>45</v>
      </c>
      <c r="B164" s="29" t="s">
        <v>333</v>
      </c>
      <c r="C164" s="29" t="s">
        <v>707</v>
      </c>
      <c r="D164" s="25" t="s">
        <v>47</v>
      </c>
      <c r="E164" s="30" t="s">
        <v>708</v>
      </c>
      <c r="F164" s="31" t="s">
        <v>122</v>
      </c>
      <c r="G164" s="32">
        <v>4</v>
      </c>
      <c r="H164" s="33">
        <v>0</v>
      </c>
      <c r="I164" s="33">
        <f>ROUND(ROUND(H164,2)*ROUND(G164,3),2)</f>
      </c>
      <c r="O164">
        <f>(I164*21)/100</f>
      </c>
      <c r="P164" t="s">
        <v>23</v>
      </c>
    </row>
    <row r="165" spans="1:5" ht="12.75" customHeight="1">
      <c r="A165" s="34" t="s">
        <v>50</v>
      </c>
      <c r="E165" s="35" t="s">
        <v>47</v>
      </c>
    </row>
    <row r="166" spans="1:5" ht="12.75" customHeight="1">
      <c r="A166" s="36" t="s">
        <v>52</v>
      </c>
      <c r="E166" s="37" t="s">
        <v>709</v>
      </c>
    </row>
    <row r="167" spans="1:5" ht="12.75" customHeight="1">
      <c r="A167" t="s">
        <v>53</v>
      </c>
      <c r="E167" s="35" t="s">
        <v>384</v>
      </c>
    </row>
    <row r="168" spans="1:16" ht="12.75" customHeight="1">
      <c r="A168" s="25" t="s">
        <v>45</v>
      </c>
      <c r="B168" s="29" t="s">
        <v>338</v>
      </c>
      <c r="C168" s="29" t="s">
        <v>710</v>
      </c>
      <c r="D168" s="25" t="s">
        <v>47</v>
      </c>
      <c r="E168" s="30" t="s">
        <v>711</v>
      </c>
      <c r="F168" s="31" t="s">
        <v>712</v>
      </c>
      <c r="G168" s="32">
        <v>77.66</v>
      </c>
      <c r="H168" s="33">
        <v>0</v>
      </c>
      <c r="I168" s="33">
        <f>ROUND(ROUND(H168,2)*ROUND(G168,3),2)</f>
      </c>
      <c r="O168">
        <f>(I168*21)/100</f>
      </c>
      <c r="P168" t="s">
        <v>23</v>
      </c>
    </row>
    <row r="169" spans="1:5" ht="12.75" customHeight="1">
      <c r="A169" s="34" t="s">
        <v>50</v>
      </c>
      <c r="E169" s="35" t="s">
        <v>47</v>
      </c>
    </row>
    <row r="170" spans="1:5" ht="12.75" customHeight="1">
      <c r="A170" s="36" t="s">
        <v>52</v>
      </c>
      <c r="E170" s="37" t="s">
        <v>713</v>
      </c>
    </row>
    <row r="171" spans="1:5" ht="12.75" customHeight="1">
      <c r="A171" t="s">
        <v>53</v>
      </c>
      <c r="E171" s="35" t="s">
        <v>714</v>
      </c>
    </row>
    <row r="172" spans="1:16" ht="12.75" customHeight="1">
      <c r="A172" s="25" t="s">
        <v>45</v>
      </c>
      <c r="B172" s="29" t="s">
        <v>342</v>
      </c>
      <c r="C172" s="29" t="s">
        <v>715</v>
      </c>
      <c r="D172" s="25" t="s">
        <v>47</v>
      </c>
      <c r="E172" s="30" t="s">
        <v>716</v>
      </c>
      <c r="F172" s="31" t="s">
        <v>170</v>
      </c>
      <c r="G172" s="32">
        <v>39.97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12.75" customHeight="1">
      <c r="A173" s="34" t="s">
        <v>50</v>
      </c>
      <c r="E173" s="35" t="s">
        <v>47</v>
      </c>
    </row>
    <row r="174" spans="1:5" ht="12.75" customHeight="1">
      <c r="A174" s="36" t="s">
        <v>52</v>
      </c>
      <c r="E174" s="37" t="s">
        <v>717</v>
      </c>
    </row>
    <row r="175" spans="1:5" ht="63.75" customHeight="1">
      <c r="A175" t="s">
        <v>53</v>
      </c>
      <c r="E175" s="35" t="s">
        <v>718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